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3030" yWindow="3030" windowWidth="21600" windowHeight="12735" activeTab="0"/>
  </bookViews>
  <sheets>
    <sheet name="Rekapitulace stavby" sheetId="1" r:id="rId1"/>
    <sheet name="D2.01 - Zpevněné plochy" sheetId="2" r:id="rId2"/>
    <sheet name="D2.02 - Areálová kanalizace" sheetId="3" r:id="rId3"/>
    <sheet name="D2.03 - Sadové úpravy" sheetId="4" r:id="rId4"/>
    <sheet name="D2.04 - Areálové rozvody NN" sheetId="5" r:id="rId5"/>
    <sheet name="D2.05 - Přeložka areálové..." sheetId="6" r:id="rId6"/>
    <sheet name="D2.06 - Areálové rozvody ..." sheetId="7" r:id="rId7"/>
    <sheet name="D2.07 - Venkovní osvětlení" sheetId="8" r:id="rId8"/>
    <sheet name="D2.08 - Veřejné osvětlení" sheetId="9" r:id="rId9"/>
    <sheet name="OVN - Ostatní a vedlejší ..." sheetId="10" r:id="rId10"/>
  </sheets>
  <definedNames>
    <definedName name="_xlnm._FilterDatabase" localSheetId="1" hidden="1">'D2.01 - Zpevněné plochy'!$C$125:$K$708</definedName>
    <definedName name="_xlnm._FilterDatabase" localSheetId="2" hidden="1">'D2.02 - Areálová kanalizace'!$C$124:$K$784</definedName>
    <definedName name="_xlnm._FilterDatabase" localSheetId="3" hidden="1">'D2.03 - Sadové úpravy'!$C$118:$K$207</definedName>
    <definedName name="_xlnm._FilterDatabase" localSheetId="4" hidden="1">'D2.04 - Areálové rozvody NN'!$C$119:$K$280</definedName>
    <definedName name="_xlnm._FilterDatabase" localSheetId="5" hidden="1">'D2.05 - Přeložka areálové...'!$C$119:$K$198</definedName>
    <definedName name="_xlnm._FilterDatabase" localSheetId="6" hidden="1">'D2.06 - Areálové rozvody ...'!$C$121:$K$260</definedName>
    <definedName name="_xlnm._FilterDatabase" localSheetId="7" hidden="1">'D2.07 - Venkovní osvětlení'!$C$119:$K$351</definedName>
    <definedName name="_xlnm._FilterDatabase" localSheetId="8" hidden="1">'D2.08 - Veřejné osvětlení'!$C$118:$K$283</definedName>
    <definedName name="_xlnm._FilterDatabase" localSheetId="9" hidden="1">'OVN - Ostatní a vedlejší ...'!$C$121:$K$343</definedName>
    <definedName name="_xlnm.Print_Area" localSheetId="1">'D2.01 - Zpevněné plochy'!$C$4:$J$76,'D2.01 - Zpevněné plochy'!$C$82:$J$107,'D2.01 - Zpevněné plochy'!$C$113:$K$708</definedName>
    <definedName name="_xlnm.Print_Area" localSheetId="2">'D2.02 - Areálová kanalizace'!$C$4:$J$76,'D2.02 - Areálová kanalizace'!$C$82:$J$106,'D2.02 - Areálová kanalizace'!$C$112:$K$784</definedName>
    <definedName name="_xlnm.Print_Area" localSheetId="3">'D2.03 - Sadové úpravy'!$C$4:$J$76,'D2.03 - Sadové úpravy'!$C$82:$J$100,'D2.03 - Sadové úpravy'!$C$106:$K$207</definedName>
    <definedName name="_xlnm.Print_Area" localSheetId="4">'D2.04 - Areálové rozvody NN'!$C$4:$J$76,'D2.04 - Areálové rozvody NN'!$C$82:$J$101,'D2.04 - Areálové rozvody NN'!$C$107:$K$280</definedName>
    <definedName name="_xlnm.Print_Area" localSheetId="5">'D2.05 - Přeložka areálové...'!$C$4:$J$76,'D2.05 - Přeložka areálové...'!$C$82:$J$101,'D2.05 - Přeložka areálové...'!$C$107:$K$198</definedName>
    <definedName name="_xlnm.Print_Area" localSheetId="6">'D2.06 - Areálové rozvody ...'!$C$4:$J$76,'D2.06 - Areálové rozvody ...'!$C$82:$J$103,'D2.06 - Areálové rozvody ...'!$C$109:$K$260</definedName>
    <definedName name="_xlnm.Print_Area" localSheetId="7">'D2.07 - Venkovní osvětlení'!$C$4:$J$76,'D2.07 - Venkovní osvětlení'!$C$82:$J$101,'D2.07 - Venkovní osvětlení'!$C$107:$K$351</definedName>
    <definedName name="_xlnm.Print_Area" localSheetId="8">'D2.08 - Veřejné osvětlení'!$C$4:$J$76,'D2.08 - Veřejné osvětlení'!$C$82:$J$100,'D2.08 - Veřejné osvětlení'!$C$106:$K$283</definedName>
    <definedName name="_xlnm.Print_Area" localSheetId="9">'OVN - Ostatní a vedlejší ...'!$C$4:$J$76,'OVN - Ostatní a vedlejší ...'!$C$82:$J$103,'OVN - Ostatní a vedlejší ...'!$C$109:$K$343</definedName>
    <definedName name="_xlnm.Print_Area" localSheetId="0">'Rekapitulace stavby'!$D$4:$AO$76,'Rekapitulace stavby'!$C$82:$AQ$104</definedName>
    <definedName name="_xlnm.Print_Titles" localSheetId="0">'Rekapitulace stavby'!$92:$92</definedName>
    <definedName name="_xlnm.Print_Titles" localSheetId="1">'D2.01 - Zpevněné plochy'!$125:$125</definedName>
    <definedName name="_xlnm.Print_Titles" localSheetId="2">'D2.02 - Areálová kanalizace'!$124:$124</definedName>
    <definedName name="_xlnm.Print_Titles" localSheetId="3">'D2.03 - Sadové úpravy'!$118:$118</definedName>
    <definedName name="_xlnm.Print_Titles" localSheetId="4">'D2.04 - Areálové rozvody NN'!$119:$119</definedName>
    <definedName name="_xlnm.Print_Titles" localSheetId="5">'D2.05 - Přeložka areálové...'!$119:$119</definedName>
    <definedName name="_xlnm.Print_Titles" localSheetId="6">'D2.06 - Areálové rozvody ...'!$121:$121</definedName>
    <definedName name="_xlnm.Print_Titles" localSheetId="7">'D2.07 - Venkovní osvětlení'!$119:$119</definedName>
    <definedName name="_xlnm.Print_Titles" localSheetId="8">'D2.08 - Veřejné osvětlení'!$118:$118</definedName>
    <definedName name="_xlnm.Print_Titles" localSheetId="9">'OVN - Ostatní a vedlejší ...'!$121:$121</definedName>
  </definedNames>
  <calcPr calcId="191029"/>
  <extLst/>
</workbook>
</file>

<file path=xl/sharedStrings.xml><?xml version="1.0" encoding="utf-8"?>
<sst xmlns="http://schemas.openxmlformats.org/spreadsheetml/2006/main" count="24471" uniqueCount="2781">
  <si>
    <t>Export Komplet</t>
  </si>
  <si>
    <t/>
  </si>
  <si>
    <t>2.0</t>
  </si>
  <si>
    <t>ZAMOK</t>
  </si>
  <si>
    <t>False</t>
  </si>
  <si>
    <t>{527937aa-d264-4a1a-b92d-7e07d301edb0}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</si>
  <si>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</si>
  <si>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</si>
  <si>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</si>
  <si>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</si>
  <si>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</si>
  <si>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</si>
  <si>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</si>
  <si>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</si>
  <si>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202318_A18-23-P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</si>
  <si>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</si>
  <si>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</si>
  <si>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Nemocnice Jihlava - Pavilon rehabilitační, následné a geriatrické péče a parkovací dům – rozšíření venkovního parkoviště</t>
  </si>
  <si>
    <t>KSO:</t>
  </si>
  <si>
    <t>CC-CZ:</t>
  </si>
  <si>
    <t>Místo:</t>
  </si>
  <si>
    <t>Jihlava</t>
  </si>
  <si>
    <t>Datum:</t>
  </si>
  <si>
    <t>Zadavatel:</t>
  </si>
  <si>
    <t>IČ:</t>
  </si>
  <si>
    <t>Kraj Vysočina</t>
  </si>
  <si>
    <t>DIČ:</t>
  </si>
  <si>
    <t>Uchazeč:</t>
  </si>
  <si>
    <t>Vyplň údaj</t>
  </si>
  <si>
    <t>Projektant:</t>
  </si>
  <si>
    <t>Penta Projekt s.r.o., Mrštíkova 12, Jihlava</t>
  </si>
  <si>
    <t>Zpracovatel:</t>
  </si>
  <si>
    <t>Ing. Avuk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</si>
  <si>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</si>
  <si>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</si>
  <si>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</si>
  <si>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</si>
  <si>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</si>
  <si>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</si>
  <si>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</si>
  <si>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</si>
  <si>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</si>
  <si>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</si>
  <si>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</si>
  <si>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</si>
  <si>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</si>
  <si>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</si>
  <si>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</si>
  <si>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</si>
  <si>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</si>
  <si>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</si>
  <si>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</si>
  <si>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</si>
  <si>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</si>
  <si>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</si>
  <si>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</si>
  <si>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</si>
  <si>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</si>
  <si>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</si>
  <si>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</si>
  <si>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</si>
  <si>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</si>
  <si>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</si>
  <si>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</si>
  <si>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</si>
  <si>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</si>
  <si>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</si>
  <si>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</si>
  <si>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</si>
  <si>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</si>
  <si>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</si>
  <si>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</si>
  <si>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</si>
  <si>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</si>
  <si>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</si>
  <si>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</si>
  <si>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</si>
  <si>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</si>
  <si>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</si>
  <si>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</si>
  <si>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D2.01</t>
  </si>
  <si>
    <t>Zpevněné plochy</t>
  </si>
  <si>
    <t>ING</t>
  </si>
  <si>
    <t>1</t>
  </si>
  <si>
    <t>{e4ea4d93-14cf-430b-9cd5-03823e22ea40}</t>
  </si>
  <si>
    <t>2</t>
  </si>
  <si>
    <t>D2.02</t>
  </si>
  <si>
    <t>Areálová kanalizace</t>
  </si>
  <si>
    <t>{f4b50b63-e708-4952-979a-0a37a83f0040}</t>
  </si>
  <si>
    <t>D2.03</t>
  </si>
  <si>
    <t>Sadové úpravy</t>
  </si>
  <si>
    <t>STA</t>
  </si>
  <si>
    <t>{31935e0d-5b9d-494c-8358-c845ccba43e2}</t>
  </si>
  <si>
    <t>D2.04</t>
  </si>
  <si>
    <t>Areálové rozvody NN</t>
  </si>
  <si>
    <t>{a583e629-a91a-4943-bea2-c4bd97cd3c43}</t>
  </si>
  <si>
    <t>D2.05</t>
  </si>
  <si>
    <t>Přeložka areálového VN</t>
  </si>
  <si>
    <t>{b3d094fd-52d9-4a3a-a5d2-77fdcf273c72}</t>
  </si>
  <si>
    <t>D2.06</t>
  </si>
  <si>
    <t>Areálové rozvody slaboproudů</t>
  </si>
  <si>
    <t>{583c1686-62a2-4784-88dd-089f5a0c1b6e}</t>
  </si>
  <si>
    <t>D2.07</t>
  </si>
  <si>
    <t>Venkovní osvětlení</t>
  </si>
  <si>
    <t>{d3cbcbf0-66a9-4bfe-8c99-95e1a21d2b6a}</t>
  </si>
  <si>
    <t>D2.08</t>
  </si>
  <si>
    <t>Veřejné osvětlení</t>
  </si>
  <si>
    <t>{80ed0540-bf12-4b06-95c4-392efe99b00c}</t>
  </si>
  <si>
    <t>OVN</t>
  </si>
  <si>
    <t>Ostatní a vedlejší náklady</t>
  </si>
  <si>
    <t>VON</t>
  </si>
  <si>
    <t>{5d68f4b6-3d6e-4414-a23c-596e1eeb96dc}</t>
  </si>
  <si>
    <t>KRYCÍ LIST SOUPISU PRACÍ</t>
  </si>
  <si>
    <t>Objekt:</t>
  </si>
  <si>
    <t>D2.01 - Zpevněné plochy</t>
  </si>
  <si>
    <t>Ing. Avuk, Krejčí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</si>
  <si>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</si>
  <si>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</si>
  <si>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</si>
  <si>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</si>
  <si>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</si>
  <si>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</si>
  <si>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</si>
  <si>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</si>
  <si>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18 - Zemní práce - povrchové úpravy terénu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</si>
  <si>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</si>
  <si>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</si>
  <si>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</si>
  <si>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</si>
  <si>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</si>
  <si>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99 - Přesuny hmot a suti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</si>
  <si>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</si>
  <si>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</si>
  <si>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</si>
  <si>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</si>
  <si>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</si>
  <si>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</si>
  <si>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</si>
  <si>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</si>
  <si>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</si>
  <si>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</si>
  <si>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</si>
  <si>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</si>
  <si>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</si>
  <si>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</si>
  <si>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</si>
  <si>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</si>
  <si>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</si>
  <si>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</si>
  <si>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121151123</t>
  </si>
  <si>
    <t>Sejmutí ornice plochy přes 500 m2 tl vrstvy do 200 mm strojně</t>
  </si>
  <si>
    <t>m2</t>
  </si>
  <si>
    <t>CS ÚRS 2024 01</t>
  </si>
  <si>
    <t>4</t>
  </si>
  <si>
    <t>-396859650</t>
  </si>
  <si>
    <t>Online PSC</t>
  </si>
  <si>
    <t>https://podminky.urs.cz/item/CS_URS_2024_01/121151123</t>
  </si>
  <si>
    <t>VV</t>
  </si>
  <si>
    <t>Viz PD - situace, vzorové příčné řezy a TZ</t>
  </si>
  <si>
    <t>.</t>
  </si>
  <si>
    <t>4000,0</t>
  </si>
  <si>
    <t>122251107</t>
  </si>
  <si>
    <t>Odkopávky a prokopávky nezapažené v hornině třídy těžitelnosti I skupiny 3 objem přes 5000 m3 strojně</t>
  </si>
  <si>
    <t>m3</t>
  </si>
  <si>
    <t>1479013829</t>
  </si>
  <si>
    <t>https://podminky.urs.cz/item/CS_URS_2024_01/122251107</t>
  </si>
  <si>
    <t>Viz výpis kubatúr</t>
  </si>
  <si>
    <t>359,0+2696,21+3118,45+2000,0</t>
  </si>
  <si>
    <t>3</t>
  </si>
  <si>
    <t>131251100</t>
  </si>
  <si>
    <t>Hloubení jam nezapažených v hornině třídy těžitelnosti I skupiny 3 objem do 20 m3 strojně</t>
  </si>
  <si>
    <t>1723370305</t>
  </si>
  <si>
    <t>https://podminky.urs.cz/item/CS_URS_2024_01/131251100</t>
  </si>
  <si>
    <t>Závory</t>
  </si>
  <si>
    <t>1,0*1,0*0,5*6+2,0*1,0*0,5</t>
  </si>
  <si>
    <t>132251103</t>
  </si>
  <si>
    <t>Hloubení rýh nezapažených š do 800 mm v hornině třídy těžitelnosti I skupiny 3 objem do 100 m3 strojně</t>
  </si>
  <si>
    <t>-744137035</t>
  </si>
  <si>
    <t>https://podminky.urs.cz/item/CS_URS_2024_01/132251103</t>
  </si>
  <si>
    <t>"drén:" 0,5*0,5*330,0</t>
  </si>
  <si>
    <t>5</t>
  </si>
  <si>
    <t>162306111</t>
  </si>
  <si>
    <t>Vodorovné přemístění do 500 m bez naložení výkopku ze zemin schopných zúrodnění</t>
  </si>
  <si>
    <t>81329669</t>
  </si>
  <si>
    <t>https://podminky.urs.cz/item/CS_URS_2024_01/162306111</t>
  </si>
  <si>
    <t>ornice na mezideponii</t>
  </si>
  <si>
    <t>4000,0*0,1</t>
  </si>
  <si>
    <t>Ornice z mezideponie</t>
  </si>
  <si>
    <t>6</t>
  </si>
  <si>
    <t>162751116</t>
  </si>
  <si>
    <t>Vodorovné přemístění přes 8 000 do 9000 m výkopku/sypaniny z horniny třídy těžitelnosti I skupiny 1 až 3</t>
  </si>
  <si>
    <t>427870393</t>
  </si>
  <si>
    <t>https://podminky.urs.cz/item/CS_URS_2024_01/162751116</t>
  </si>
  <si>
    <t>8173,66+4,0+82,5</t>
  </si>
  <si>
    <t>7</t>
  </si>
  <si>
    <t>167103101</t>
  </si>
  <si>
    <t>Nakládání výkopku ze zemin schopných zúrodnění</t>
  </si>
  <si>
    <t>433705093</t>
  </si>
  <si>
    <t>https://podminky.urs.cz/item/CS_URS_2024_01/167103101</t>
  </si>
  <si>
    <t>ornice z mezideponie</t>
  </si>
  <si>
    <t>8</t>
  </si>
  <si>
    <t>171201231</t>
  </si>
  <si>
    <t>Poplatek za uložení zeminy a kamení na recyklační skládce (skládkovné) kód odpadu 17 05 04</t>
  </si>
  <si>
    <t>t</t>
  </si>
  <si>
    <t>-809614874</t>
  </si>
  <si>
    <t>https://podminky.urs.cz/item/CS_URS_2024_01/171201231</t>
  </si>
  <si>
    <t>8260,16*1,9</t>
  </si>
  <si>
    <t>9</t>
  </si>
  <si>
    <t>174111101</t>
  </si>
  <si>
    <t>Zásyp jam, šachet rýh nebo kolem objektů sypaninou se zhutněním ručně</t>
  </si>
  <si>
    <t>599663811</t>
  </si>
  <si>
    <t>https://podminky.urs.cz/item/CS_URS_2024_01/174111101</t>
  </si>
  <si>
    <t>-0,5*0,5*0,5*6-1,0*0,5*0,5</t>
  </si>
  <si>
    <t>Plot</t>
  </si>
  <si>
    <t>8,0+1,17+4,05</t>
  </si>
  <si>
    <t>10</t>
  </si>
  <si>
    <t>171151103</t>
  </si>
  <si>
    <t>Uložení sypaniny z hornin soudržných do násypů zhutněných strojně</t>
  </si>
  <si>
    <t>602711699</t>
  </si>
  <si>
    <t>https://podminky.urs.cz/item/CS_URS_2024_01/171151103</t>
  </si>
  <si>
    <t>PS 96 %</t>
  </si>
  <si>
    <t>324,74+1677,76+1391,16</t>
  </si>
  <si>
    <t>11</t>
  </si>
  <si>
    <t>M</t>
  </si>
  <si>
    <t>10364100</t>
  </si>
  <si>
    <t>zemina pro terénní úpravy - tříděná</t>
  </si>
  <si>
    <t>-111398400</t>
  </si>
  <si>
    <t>3409,88*1,9 'Přepočtené koeficientem množství</t>
  </si>
  <si>
    <t>171251201</t>
  </si>
  <si>
    <t>Uložení sypaniny na skládky nebo meziskládky</t>
  </si>
  <si>
    <t>206748156</t>
  </si>
  <si>
    <t>https://podminky.urs.cz/item/CS_URS_2024_01/171251201</t>
  </si>
  <si>
    <t>13</t>
  </si>
  <si>
    <t>181951112</t>
  </si>
  <si>
    <t>Úprava pláně v hornině třídy těžitelnosti I skupiny 1 až 3 se zhutněním strojně</t>
  </si>
  <si>
    <t>-347394102</t>
  </si>
  <si>
    <t>https://podminky.urs.cz/item/CS_URS_2024_01/181951112</t>
  </si>
  <si>
    <t>Chhodníky</t>
  </si>
  <si>
    <t>161,0+849,0</t>
  </si>
  <si>
    <t>Vozovky</t>
  </si>
  <si>
    <t>Pláň + parapláň</t>
  </si>
  <si>
    <t>(2875,0+2419,0)*2</t>
  </si>
  <si>
    <t>Zemní práce - přípravné a přidružené práce</t>
  </si>
  <si>
    <t>14</t>
  </si>
  <si>
    <t>113107323</t>
  </si>
  <si>
    <t>Odstranění podkladu z kameniva drceného tl přes 200 do 300 mm strojně pl do 50 m2</t>
  </si>
  <si>
    <t>-1722474997</t>
  </si>
  <si>
    <t>https://podminky.urs.cz/item/CS_URS_2024_01/113107323</t>
  </si>
  <si>
    <t>Viz PD - situace a TZ</t>
  </si>
  <si>
    <t>vozovka poloveg.</t>
  </si>
  <si>
    <t>50,0</t>
  </si>
  <si>
    <t>vozovka z bet. dlažby</t>
  </si>
  <si>
    <t>30,0</t>
  </si>
  <si>
    <t>15</t>
  </si>
  <si>
    <t>113107163</t>
  </si>
  <si>
    <t>Odstranění podkladu z kameniva drceného tl přes 200 do 300 mm strojně pl přes 50 do 200 m2</t>
  </si>
  <si>
    <t>-254691075</t>
  </si>
  <si>
    <t>https://podminky.urs.cz/item/CS_URS_2024_01/113107163</t>
  </si>
  <si>
    <t>chodníky z bet. dlažby</t>
  </si>
  <si>
    <t>153,0</t>
  </si>
  <si>
    <t>16</t>
  </si>
  <si>
    <t>113107223</t>
  </si>
  <si>
    <t>Odstranění podkladu z kameniva drceného tl přes 200 do 300 mm strojně pl přes 200 m2</t>
  </si>
  <si>
    <t>2055693143</t>
  </si>
  <si>
    <t>https://podminky.urs.cz/item/CS_URS_2024_01/113107223</t>
  </si>
  <si>
    <t>asfaltová vozovka</t>
  </si>
  <si>
    <t>392,0</t>
  </si>
  <si>
    <t>17</t>
  </si>
  <si>
    <t>113107244</t>
  </si>
  <si>
    <t>Odstranění podkladu živičného tl přes 150 do 200 mm strojně pl přes 200 m2</t>
  </si>
  <si>
    <t>1754705946</t>
  </si>
  <si>
    <t>https://podminky.urs.cz/item/CS_URS_2024_01/113107244</t>
  </si>
  <si>
    <t>18</t>
  </si>
  <si>
    <t>113106144</t>
  </si>
  <si>
    <t>Rozebrání dlažeb ze zámkových dlaždic komunikací pro pěší strojně pl přes 50 m2</t>
  </si>
  <si>
    <t>712943732</t>
  </si>
  <si>
    <t>https://podminky.urs.cz/item/CS_URS_2024_01/113106144</t>
  </si>
  <si>
    <t>19</t>
  </si>
  <si>
    <t>113106187</t>
  </si>
  <si>
    <t>Rozebrání dlažeb vozovek ze zámkové dlažby s ložem z kameniva strojně pl do 50 m2</t>
  </si>
  <si>
    <t>-1901836809</t>
  </si>
  <si>
    <t>https://podminky.urs.cz/item/CS_URS_2024_01/113106187</t>
  </si>
  <si>
    <t>20</t>
  </si>
  <si>
    <t>113106195</t>
  </si>
  <si>
    <t>Rozebrání dlažeb vozovek z vegetační dlažby betonové s ložem z kameniva strojně pl do 50 m2</t>
  </si>
  <si>
    <t>446208023</t>
  </si>
  <si>
    <t>https://podminky.urs.cz/item/CS_URS_2024_01/113106195</t>
  </si>
  <si>
    <t>113202111</t>
  </si>
  <si>
    <t>Vytrhání obrub krajníků obrubníků stojatých</t>
  </si>
  <si>
    <t>m</t>
  </si>
  <si>
    <t>-240406826</t>
  </si>
  <si>
    <t>https://podminky.urs.cz/item/CS_URS_2024_01/113202111</t>
  </si>
  <si>
    <t>včetně betonového lože a opěry</t>
  </si>
  <si>
    <t>"vozovky:" 195,0</t>
  </si>
  <si>
    <t>"chodníky:" 149,0</t>
  </si>
  <si>
    <t>"přídlažba:" 195,0</t>
  </si>
  <si>
    <t>22</t>
  </si>
  <si>
    <t>966051111</t>
  </si>
  <si>
    <t>Bourání betonových palisád osazovaných v řadě</t>
  </si>
  <si>
    <t>-574047532</t>
  </si>
  <si>
    <t>https://podminky.urs.cz/item/CS_URS_2024_01/966051111</t>
  </si>
  <si>
    <t>včetně základu</t>
  </si>
  <si>
    <t>20,0*0,3</t>
  </si>
  <si>
    <t>20,0*0,5</t>
  </si>
  <si>
    <t>23</t>
  </si>
  <si>
    <t>919735114</t>
  </si>
  <si>
    <t>Řezání stávajícího živičného krytu hl přes 150 do 200 mm</t>
  </si>
  <si>
    <t>-1821220575</t>
  </si>
  <si>
    <t>https://podminky.urs.cz/item/CS_URS_2024_01/919735114</t>
  </si>
  <si>
    <t>47,0+12,0+36,0+32,0+33,0</t>
  </si>
  <si>
    <t>24</t>
  </si>
  <si>
    <t>966071822</t>
  </si>
  <si>
    <t>Rozebrání oplocení z drátěného pletiva se čtvercovými oky v přes 1,6 do 2,0 m</t>
  </si>
  <si>
    <t>-752220796</t>
  </si>
  <si>
    <t>https://podminky.urs.cz/item/CS_URS_2024_01/966071822</t>
  </si>
  <si>
    <t>104,0</t>
  </si>
  <si>
    <t>25</t>
  </si>
  <si>
    <t>966049_R1</t>
  </si>
  <si>
    <t>Bourání prefabrikovaných plotových panelu betonových výšky 2000 mm, tl.120 mm</t>
  </si>
  <si>
    <t>-1312267092</t>
  </si>
  <si>
    <t>43,0</t>
  </si>
  <si>
    <t>26</t>
  </si>
  <si>
    <t>966072822</t>
  </si>
  <si>
    <t>Rozebrání oplocení z vlnitého nebo profilového plechu hmotnosti přes 30 do 50 kg</t>
  </si>
  <si>
    <t>173837739</t>
  </si>
  <si>
    <t>https://podminky.urs.cz/item/CS_URS_2024_01/966072822</t>
  </si>
  <si>
    <t>27</t>
  </si>
  <si>
    <t>966052121</t>
  </si>
  <si>
    <t>Bourání sloupků a vzpěr ŽB plotových s betonovou patkou</t>
  </si>
  <si>
    <t>kus</t>
  </si>
  <si>
    <t>2128548398</t>
  </si>
  <si>
    <t>https://podminky.urs.cz/item/CS_URS_2024_01/966052121</t>
  </si>
  <si>
    <t>20,0</t>
  </si>
  <si>
    <t>28</t>
  </si>
  <si>
    <t>966071711</t>
  </si>
  <si>
    <t>Bourání sloupků a vzpěr plotových ocelových do 2,5 m zabetonovaných</t>
  </si>
  <si>
    <t>-613935549</t>
  </si>
  <si>
    <t>https://podminky.urs.cz/item/CS_URS_2024_01/966071711</t>
  </si>
  <si>
    <t>13+45</t>
  </si>
  <si>
    <t>Zemní práce - povrchové úpravy terénu</t>
  </si>
  <si>
    <t>29</t>
  </si>
  <si>
    <t>181351113</t>
  </si>
  <si>
    <t>Rozprostření ornice tl vrstvy do 200 mm pl přes 500 m2 v rovině nebo ve svahu do 1:5 strojně</t>
  </si>
  <si>
    <t>1668096170</t>
  </si>
  <si>
    <t>https://podminky.urs.cz/item/CS_URS_2024_01/181351113</t>
  </si>
  <si>
    <t>Okolní terén</t>
  </si>
  <si>
    <t>4000,0*0,9</t>
  </si>
  <si>
    <t>30</t>
  </si>
  <si>
    <t>181951111</t>
  </si>
  <si>
    <t>Úprava pláně v hornině třídy těžitelnosti I skupiny 1 až 3 bez zhutnění strojně</t>
  </si>
  <si>
    <t>2008083757</t>
  </si>
  <si>
    <t>https://podminky.urs.cz/item/CS_URS_2024_01/181951111</t>
  </si>
  <si>
    <t>31</t>
  </si>
  <si>
    <t>182151111</t>
  </si>
  <si>
    <t>Svahování v zářezech v hornině třídy těžitelnosti I skupiny 1 až 3 strojně</t>
  </si>
  <si>
    <t>-537335528</t>
  </si>
  <si>
    <t>https://podminky.urs.cz/item/CS_URS_2024_01/182151111</t>
  </si>
  <si>
    <t>32</t>
  </si>
  <si>
    <t>182351133</t>
  </si>
  <si>
    <t>Rozprostření ornice pl přes 500 m2 ve svahu přes 1:5 tl vrstvy do 200 mm strojně</t>
  </si>
  <si>
    <t>-281748175</t>
  </si>
  <si>
    <t>https://podminky.urs.cz/item/CS_URS_2024_01/182351133</t>
  </si>
  <si>
    <t>Zakládání</t>
  </si>
  <si>
    <t>33</t>
  </si>
  <si>
    <t>275313611</t>
  </si>
  <si>
    <t>Základové patky z betonu tř. C 16/20</t>
  </si>
  <si>
    <t>-1212763879</t>
  </si>
  <si>
    <t>https://podminky.urs.cz/item/CS_URS_2024_01/275313611</t>
  </si>
  <si>
    <t>Maják</t>
  </si>
  <si>
    <t>0,6*0,6*0,5*2</t>
  </si>
  <si>
    <t>34</t>
  </si>
  <si>
    <t>275313811</t>
  </si>
  <si>
    <t>Základové patky z betonu tř. C 25/30</t>
  </si>
  <si>
    <t>1332856905</t>
  </si>
  <si>
    <t>https://podminky.urs.cz/item/CS_URS_2024_01/275313811</t>
  </si>
  <si>
    <t>0,5*0,5*0,8*6+1,0*0,5*0,8</t>
  </si>
  <si>
    <t>35</t>
  </si>
  <si>
    <t>275351121</t>
  </si>
  <si>
    <t>Zřízení bednění základových patek</t>
  </si>
  <si>
    <t>1870891759</t>
  </si>
  <si>
    <t>https://podminky.urs.cz/item/CS_URS_2024_01/275351121</t>
  </si>
  <si>
    <t>(0,5+0,5)*2*0,8*6+(1,0+0,5)*2*0,8</t>
  </si>
  <si>
    <t>36</t>
  </si>
  <si>
    <t>275351122</t>
  </si>
  <si>
    <t>Odstranění bednění základových patek</t>
  </si>
  <si>
    <t>2031591016</t>
  </si>
  <si>
    <t>https://podminky.urs.cz/item/CS_URS_2024_01/275351122</t>
  </si>
  <si>
    <t>Komunikace pozemní</t>
  </si>
  <si>
    <t>37</t>
  </si>
  <si>
    <t>564831111</t>
  </si>
  <si>
    <t>Podklad ze štěrkodrtě ŠD plochy přes 100 m2 tl 100 mm</t>
  </si>
  <si>
    <t>374245927</t>
  </si>
  <si>
    <t>https://podminky.urs.cz/item/CS_URS_2024_01/564831111</t>
  </si>
  <si>
    <t>Okapové chodníky z valounů</t>
  </si>
  <si>
    <t>161,0</t>
  </si>
  <si>
    <t>38</t>
  </si>
  <si>
    <t>564851111</t>
  </si>
  <si>
    <t>Podklad ze štěrkodrtě ŠD plochy přes 100 m2 tl 150 mm</t>
  </si>
  <si>
    <t>1389886741</t>
  </si>
  <si>
    <t>https://podminky.urs.cz/item/CS_URS_2024_01/564851111</t>
  </si>
  <si>
    <t>Chodníky pro pěší z betonové dlažby tl.60 mm</t>
  </si>
  <si>
    <t>849,0</t>
  </si>
  <si>
    <t>39</t>
  </si>
  <si>
    <t>564851114</t>
  </si>
  <si>
    <t>Podklad ze štěrkodrtě ŠD plochy přes 100 m2 tl 180 mm</t>
  </si>
  <si>
    <t>1607039034</t>
  </si>
  <si>
    <t>https://podminky.urs.cz/item/CS_URS_2024_01/564851114</t>
  </si>
  <si>
    <t>Asfaltové vozovky</t>
  </si>
  <si>
    <t>2875,0</t>
  </si>
  <si>
    <t>Vozovka z betonové dlažby tl.80 mm</t>
  </si>
  <si>
    <t>2419,0</t>
  </si>
  <si>
    <t>40</t>
  </si>
  <si>
    <t>564952113</t>
  </si>
  <si>
    <t>Podklad z mechanicky zpevněného kameniva MZK tl 170 mm</t>
  </si>
  <si>
    <t>441773559</t>
  </si>
  <si>
    <t>https://podminky.urs.cz/item/CS_URS_2024_01/564952113</t>
  </si>
  <si>
    <t>41</t>
  </si>
  <si>
    <t>564962111</t>
  </si>
  <si>
    <t>Podklad z mechanicky zpevněného kameniva MZK tl 200 mm</t>
  </si>
  <si>
    <t>-1036813562</t>
  </si>
  <si>
    <t>https://podminky.urs.cz/item/CS_URS_2024_01/564962111</t>
  </si>
  <si>
    <t>42</t>
  </si>
  <si>
    <t>565135121</t>
  </si>
  <si>
    <t>Asfaltový beton vrstva podkladní ACP 16 (obalované kamenivo OKS) tl 50 mm š přes 3 m</t>
  </si>
  <si>
    <t>619740364</t>
  </si>
  <si>
    <t>https://podminky.urs.cz/item/CS_URS_2024_01/565135121</t>
  </si>
  <si>
    <t>43</t>
  </si>
  <si>
    <t>573211108</t>
  </si>
  <si>
    <t>Postřik živičný spojovací z asfaltu v množství 0,40 kg/m2</t>
  </si>
  <si>
    <t>-630069786</t>
  </si>
  <si>
    <t>https://podminky.urs.cz/item/CS_URS_2024_01/573211108</t>
  </si>
  <si>
    <t xml:space="preserve">Asfaltové vozovky </t>
  </si>
  <si>
    <t>2875,0*2</t>
  </si>
  <si>
    <t>44</t>
  </si>
  <si>
    <t>577134121</t>
  </si>
  <si>
    <t>Asfaltový beton vrstva obrusná ACO 11+ (ABS) tř. I tl 40 mm š přes 3 m z nemodifikovaného asfaltu</t>
  </si>
  <si>
    <t>-1332294754</t>
  </si>
  <si>
    <t>https://podminky.urs.cz/item/CS_URS_2024_01/577134121</t>
  </si>
  <si>
    <t>45</t>
  </si>
  <si>
    <t>577155122</t>
  </si>
  <si>
    <t>Asfaltový beton vrstva ložní ACL 16 (ABH) tl 60 mm š přes 3 m z nemodifikovaného asfaltu</t>
  </si>
  <si>
    <t>1312398989</t>
  </si>
  <si>
    <t>https://podminky.urs.cz/item/CS_URS_2024_01/577155122</t>
  </si>
  <si>
    <t>46</t>
  </si>
  <si>
    <t>596211113</t>
  </si>
  <si>
    <t>Kladení zámkové dlažby komunikací pro pěší ručně tl 60 mm skupiny A pl přes 300 m2</t>
  </si>
  <si>
    <t>1962941842</t>
  </si>
  <si>
    <t>https://podminky.urs.cz/item/CS_URS_2024_01/596211113</t>
  </si>
  <si>
    <t>47</t>
  </si>
  <si>
    <t>59245021</t>
  </si>
  <si>
    <t>dlažba skladebná betonová 200x200mm tl 60mm přírodní</t>
  </si>
  <si>
    <t>1958914440</t>
  </si>
  <si>
    <t>849,0-69,0</t>
  </si>
  <si>
    <t>780*1,01 'Přepočtené koeficientem množství</t>
  </si>
  <si>
    <t>48</t>
  </si>
  <si>
    <t>59246085</t>
  </si>
  <si>
    <t>dlažba pro nevidomé betonová 200x200mm tl 60mm barevná</t>
  </si>
  <si>
    <t>-286573999</t>
  </si>
  <si>
    <t>69,0</t>
  </si>
  <si>
    <t>69*1,03 'Přepočtené koeficientem množství</t>
  </si>
  <si>
    <t>49</t>
  </si>
  <si>
    <t>596212213</t>
  </si>
  <si>
    <t>Kladení zámkové dlažby pozemních komunikací ručně tl 80 mm skupiny A pl přes 300 m2</t>
  </si>
  <si>
    <t>488472376</t>
  </si>
  <si>
    <t>https://podminky.urs.cz/item/CS_URS_2024_01/596212213</t>
  </si>
  <si>
    <t>1805,0+614,0</t>
  </si>
  <si>
    <t>50</t>
  </si>
  <si>
    <t>59245030</t>
  </si>
  <si>
    <t>dlažba skladebná betonová 200x200mm tl 80mm přírodní</t>
  </si>
  <si>
    <t>-1565695841</t>
  </si>
  <si>
    <t>"90%" 1805,0*0,9</t>
  </si>
  <si>
    <t>1624,5*1,01 'Přepočtené koeficientem množství</t>
  </si>
  <si>
    <t>51</t>
  </si>
  <si>
    <t>59245004</t>
  </si>
  <si>
    <t>dlažba skladebná betonová 200x200mm tl 80mm barevná</t>
  </si>
  <si>
    <t>-515319103</t>
  </si>
  <si>
    <t>"90%" 614,0*0,9</t>
  </si>
  <si>
    <t>552,6*1,01 'Přepočtené koeficientem množství</t>
  </si>
  <si>
    <t>52</t>
  </si>
  <si>
    <t>59245020</t>
  </si>
  <si>
    <t>dlažba skladebná betonová 200x100mm tl 80mm přírodní</t>
  </si>
  <si>
    <t>-2035232913</t>
  </si>
  <si>
    <t>"10%" 1805,0*0,1</t>
  </si>
  <si>
    <t>180,5*1,02 'Přepočtené koeficientem množství</t>
  </si>
  <si>
    <t>53</t>
  </si>
  <si>
    <t>59245005</t>
  </si>
  <si>
    <t>dlažba skladebná betonová 200x100mm tl 80mm barevná</t>
  </si>
  <si>
    <t>-1619343083</t>
  </si>
  <si>
    <t>"10%" 614,0*0,1</t>
  </si>
  <si>
    <t>61,4*1,03 'Přepočtené koeficientem množství</t>
  </si>
  <si>
    <t>54</t>
  </si>
  <si>
    <t>184911231</t>
  </si>
  <si>
    <t>Rozprostření valounků vel přes 0,15 do 0,25 m v rovině a svahu do 1:5</t>
  </si>
  <si>
    <t>-719544251</t>
  </si>
  <si>
    <t>https://podminky.urs.cz/item/CS_URS_2024_01/184911231</t>
  </si>
  <si>
    <t>Okapové chodníky</t>
  </si>
  <si>
    <t>55</t>
  </si>
  <si>
    <t>58337402r</t>
  </si>
  <si>
    <t>kamenivo dekorační (kačírek) frakce 20/60</t>
  </si>
  <si>
    <t>Vychází z CS ÚRS 2024 01</t>
  </si>
  <si>
    <t>-1278125028</t>
  </si>
  <si>
    <t>Okapové chodníky - ve vrstvě 200 mm</t>
  </si>
  <si>
    <t>161,0*0,2*2,1</t>
  </si>
  <si>
    <t>56</t>
  </si>
  <si>
    <t>919726123</t>
  </si>
  <si>
    <t>Geotextilie pro ochranu, separaci a filtraci netkaná měrná hm přes 300 do 500 g/m2</t>
  </si>
  <si>
    <t>-1604129750</t>
  </si>
  <si>
    <t>https://podminky.urs.cz/item/CS_URS_2024_01/919726123</t>
  </si>
  <si>
    <t>161,0*2,0</t>
  </si>
  <si>
    <t>57</t>
  </si>
  <si>
    <t>919732211</t>
  </si>
  <si>
    <t>Styčná spára napojení nového živičného povrchu na stávající za tepla š 15 mm hl 25 mm s prořezáním</t>
  </si>
  <si>
    <t>610493035</t>
  </si>
  <si>
    <t>https://podminky.urs.cz/item/CS_URS_2024_01/919732211</t>
  </si>
  <si>
    <t>Trubní vedení</t>
  </si>
  <si>
    <t>58</t>
  </si>
  <si>
    <t>211561111r</t>
  </si>
  <si>
    <t>Výplň odvodňovacích žeber nebo trativodů kamenivem hrubým drceným frakce 8 až 16 mm</t>
  </si>
  <si>
    <t>607914227</t>
  </si>
  <si>
    <t>https://podminky.urs.cz/item/CS_URS_2024_01/211561111r</t>
  </si>
  <si>
    <t>Drén</t>
  </si>
  <si>
    <t>0,5*0,5*330,0</t>
  </si>
  <si>
    <t>59</t>
  </si>
  <si>
    <t>212752401</t>
  </si>
  <si>
    <t>Trativod z drenážních trubek korugovaných PE-HD SN 8 perforace 360° včetně lože otevřený výkop DN 100 pro liniové stavby</t>
  </si>
  <si>
    <t>-904680216</t>
  </si>
  <si>
    <t>https://podminky.urs.cz/item/CS_URS_2024_01/212752401</t>
  </si>
  <si>
    <t>330,0*1,01</t>
  </si>
  <si>
    <t>60</t>
  </si>
  <si>
    <t>452112112</t>
  </si>
  <si>
    <t>Osazení betonových prstenců nebo rámů v do 100 mm pod poklopy a mříže</t>
  </si>
  <si>
    <t>341125917</t>
  </si>
  <si>
    <t>https://podminky.urs.cz/item/CS_URS_2024_01/452112112</t>
  </si>
  <si>
    <t>61</t>
  </si>
  <si>
    <t>59224135r</t>
  </si>
  <si>
    <t>prstenec šachtový vyrovnávací betonový 390/650x60mm</t>
  </si>
  <si>
    <t>-1923202636</t>
  </si>
  <si>
    <t>Dešťová vpusť</t>
  </si>
  <si>
    <t>62</t>
  </si>
  <si>
    <t>711491172</t>
  </si>
  <si>
    <t>Provedení doplňků izolace proti vodě na vodorovné ploše z textilií vrstva ochranná</t>
  </si>
  <si>
    <t>-92389247</t>
  </si>
  <si>
    <t>https://podminky.urs.cz/item/CS_URS_2024_01/711491172</t>
  </si>
  <si>
    <t>63</t>
  </si>
  <si>
    <t>69311069</t>
  </si>
  <si>
    <t>geotextilie netkaná separační, ochranná, filtrační, drenážní PP 350g/m2</t>
  </si>
  <si>
    <t>-2135649351</t>
  </si>
  <si>
    <t>(0,5+0,5)*2*330,0*1,2</t>
  </si>
  <si>
    <t>792*1,05 'Přepočtené koeficientem množství</t>
  </si>
  <si>
    <t>64</t>
  </si>
  <si>
    <t>895941301</t>
  </si>
  <si>
    <t>Osazení vpusti uliční DN 450 z betonových dílců dno s výtokem</t>
  </si>
  <si>
    <t>-2141022987</t>
  </si>
  <si>
    <t>https://podminky.urs.cz/item/CS_URS_2024_01/895941301</t>
  </si>
  <si>
    <t>65</t>
  </si>
  <si>
    <t>59224497</t>
  </si>
  <si>
    <t>vpusť uliční DN 450 kaliště s odtokem 150mm PVC 450/250x50mm</t>
  </si>
  <si>
    <t>1075895008</t>
  </si>
  <si>
    <t>Štěrbinová vpusť</t>
  </si>
  <si>
    <t>66</t>
  </si>
  <si>
    <t>895941302</t>
  </si>
  <si>
    <t>Osazení vpusti uliční DN 450 z betonových dílců dno s kalištěm</t>
  </si>
  <si>
    <t>-1004694718</t>
  </si>
  <si>
    <t>https://podminky.urs.cz/item/CS_URS_2024_01/895941302</t>
  </si>
  <si>
    <t>67</t>
  </si>
  <si>
    <t>59224495</t>
  </si>
  <si>
    <t>vpusť uliční DN 450 kaliště nízké 450/240x50mm</t>
  </si>
  <si>
    <t>-1515096032</t>
  </si>
  <si>
    <t>68</t>
  </si>
  <si>
    <t>895941313</t>
  </si>
  <si>
    <t>Osazení vpusti uliční DN 450 z betonových dílců skruž horní 295 mm</t>
  </si>
  <si>
    <t>-1472120694</t>
  </si>
  <si>
    <t>https://podminky.urs.cz/item/CS_URS_2024_01/895941313</t>
  </si>
  <si>
    <t>69</t>
  </si>
  <si>
    <t>59223857</t>
  </si>
  <si>
    <t>skruž betonová horní pro uliční vpusť 450x295x50mm</t>
  </si>
  <si>
    <t>2002076363</t>
  </si>
  <si>
    <t>70</t>
  </si>
  <si>
    <t>895941314</t>
  </si>
  <si>
    <t>Osazení vpusti uliční DN 450 z betonových dílců skruž horní 570 mm</t>
  </si>
  <si>
    <t>543172661</t>
  </si>
  <si>
    <t>https://podminky.urs.cz/item/CS_URS_2024_01/895941314</t>
  </si>
  <si>
    <t>71</t>
  </si>
  <si>
    <t>59223858</t>
  </si>
  <si>
    <t>skruž betonová horní pro uliční vpusť 450x570x50mm</t>
  </si>
  <si>
    <t>-1813645160</t>
  </si>
  <si>
    <t>72</t>
  </si>
  <si>
    <t>895941322</t>
  </si>
  <si>
    <t>Osazení vpusti uliční DN 450 z betonových dílců skruž středová 295 mm</t>
  </si>
  <si>
    <t>-1647555521</t>
  </si>
  <si>
    <t>https://podminky.urs.cz/item/CS_URS_2024_01/895941322</t>
  </si>
  <si>
    <t>73</t>
  </si>
  <si>
    <t>59223862</t>
  </si>
  <si>
    <t>skruž betonová středová pro uliční vpusť 450x295x50mm</t>
  </si>
  <si>
    <t>477134912</t>
  </si>
  <si>
    <t>74</t>
  </si>
  <si>
    <t>895941331</t>
  </si>
  <si>
    <t>Osazení vpusti uliční DN 450 z betonových dílců skruž průběžná s výtokem</t>
  </si>
  <si>
    <t>-1854252635</t>
  </si>
  <si>
    <t>https://podminky.urs.cz/item/CS_URS_2024_01/895941331</t>
  </si>
  <si>
    <t>75</t>
  </si>
  <si>
    <t>59223854</t>
  </si>
  <si>
    <t>skruž betonová s odtokem 150mm PVC pro uliční vpusť 450x350x50mm</t>
  </si>
  <si>
    <t>-1231168589</t>
  </si>
  <si>
    <t>76</t>
  </si>
  <si>
    <t>899211111</t>
  </si>
  <si>
    <t>Osazení mříží s rámem hmotnosti do 50 kg</t>
  </si>
  <si>
    <t>-916972019</t>
  </si>
  <si>
    <t>https://podminky.urs.cz/item/CS_URS_2024_01/899211111</t>
  </si>
  <si>
    <t>77</t>
  </si>
  <si>
    <t>59224481</t>
  </si>
  <si>
    <t>mříž vtoková s rámem pro uliční vpusť 500x500, zatížení 40 tun</t>
  </si>
  <si>
    <t>249297816</t>
  </si>
  <si>
    <t>78</t>
  </si>
  <si>
    <t>935114112r</t>
  </si>
  <si>
    <t>Mikroštěrbinový odvodňovací betonový žlab 200x200 mm se spádem dna 0,5 % se základem</t>
  </si>
  <si>
    <t>620586270</t>
  </si>
  <si>
    <t>https://podminky.urs.cz/item/CS_URS_2024_01/935114112r</t>
  </si>
  <si>
    <t>Popis a množství jednotlivých prvků viz PD</t>
  </si>
  <si>
    <t>7,2</t>
  </si>
  <si>
    <t>79</t>
  </si>
  <si>
    <t>935923_R2</t>
  </si>
  <si>
    <t>Přechodová deska 60x7 cm, D+M</t>
  </si>
  <si>
    <t>-1797912334</t>
  </si>
  <si>
    <t>80</t>
  </si>
  <si>
    <t>935923212r</t>
  </si>
  <si>
    <t>Kalový koš pozink odvodnění vpusti krátký, D+M</t>
  </si>
  <si>
    <t>-1686523828</t>
  </si>
  <si>
    <t>https://podminky.urs.cz/item/CS_URS_2024_01/935923212r</t>
  </si>
  <si>
    <t>81</t>
  </si>
  <si>
    <t>935923213r</t>
  </si>
  <si>
    <t>Kalový koš pozink odvodnění vpusti dlouhý, D+M</t>
  </si>
  <si>
    <t>1608264086</t>
  </si>
  <si>
    <t>https://podminky.urs.cz/item/CS_URS_2024_01/935923213r</t>
  </si>
  <si>
    <t>Ostatní konstrukce a práce, bourání</t>
  </si>
  <si>
    <t>91</t>
  </si>
  <si>
    <t>Doplňující konstrukce a práce pozemních komunikací, letišť a ploch</t>
  </si>
  <si>
    <t>82</t>
  </si>
  <si>
    <t>914111111</t>
  </si>
  <si>
    <t>Montáž svislé dopravní značky do velikosti 1 m2 objímkami na sloupek nebo konzolu</t>
  </si>
  <si>
    <t>207269545</t>
  </si>
  <si>
    <t>https://podminky.urs.cz/item/CS_URS_2024_01/914111111</t>
  </si>
  <si>
    <t>83</t>
  </si>
  <si>
    <t>40445625</t>
  </si>
  <si>
    <t>informativní značky provozní IP8, IP9, IP11-IP13 500x700mm</t>
  </si>
  <si>
    <t>-605358015</t>
  </si>
  <si>
    <t>"IP12+225 - vyhrazené parkoviště se symbolem 225:" 2</t>
  </si>
  <si>
    <t>84</t>
  </si>
  <si>
    <t>40445627</t>
  </si>
  <si>
    <t>informativní značky provozní IP14-IP29, IP31 1000x1500mm</t>
  </si>
  <si>
    <t>1177708220</t>
  </si>
  <si>
    <t>Zóna s dopravním omezením</t>
  </si>
  <si>
    <t>"IP25a + B20 + B28 + E13 (30km/h + zákaz zastavení  + placený vjezd, stáni pouze na vyznačených plochách + symbol odtahu vozidel):" 1</t>
  </si>
  <si>
    <t>"IP25b + B20 + B28 + E13 (30km/h + zákaz zastavení  + placený vjezd, stáni pouze na vyznačených plochách + symbol odtahu vozidel):" 1</t>
  </si>
  <si>
    <t>85</t>
  </si>
  <si>
    <t>40445620</t>
  </si>
  <si>
    <t>zákazové, příkazové dopravní značky B1-B34, C1-15 700mm</t>
  </si>
  <si>
    <t>1695671153</t>
  </si>
  <si>
    <t>"B1 - Zákaz vjezdu všech vozidel v obou směrech:" 2</t>
  </si>
  <si>
    <t>"C4a - Přikázaný směr objíždění zprava:" 2</t>
  </si>
  <si>
    <t>86</t>
  </si>
  <si>
    <t>40445650</t>
  </si>
  <si>
    <t>dodatkové tabulky E7, E12, E13 500x300mm</t>
  </si>
  <si>
    <t>1923147559</t>
  </si>
  <si>
    <t>"E13 - mimo vozidel IZS:" 2</t>
  </si>
  <si>
    <t>87</t>
  </si>
  <si>
    <t>40445649</t>
  </si>
  <si>
    <t>dodatkové tabulky E3-E5, E8, E14-E16 500x150mm</t>
  </si>
  <si>
    <t>-1753099570</t>
  </si>
  <si>
    <t>"E8d - šipka a délka platnosti:" 2</t>
  </si>
  <si>
    <t>88</t>
  </si>
  <si>
    <t>914511112</t>
  </si>
  <si>
    <t>Montáž sloupku dopravních značek délky do 3,5 m s betonovým základem a patkou D 60 mm</t>
  </si>
  <si>
    <t>1868215509</t>
  </si>
  <si>
    <t>https://podminky.urs.cz/item/CS_URS_2024_01/914511112</t>
  </si>
  <si>
    <t>89</t>
  </si>
  <si>
    <t>40445225</t>
  </si>
  <si>
    <t>sloupek pro dopravní značku Zn D 60mm v 3,5m</t>
  </si>
  <si>
    <t>-2040672786</t>
  </si>
  <si>
    <t>včetně zavíčkování</t>
  </si>
  <si>
    <t>90</t>
  </si>
  <si>
    <t>40445240</t>
  </si>
  <si>
    <t>patka pro sloupek Al D 60mm</t>
  </si>
  <si>
    <t>1526536592</t>
  </si>
  <si>
    <t>včetně kotevních prvků</t>
  </si>
  <si>
    <t>404452560</t>
  </si>
  <si>
    <t>svorka upínací na sloupek dopravní značky D 60mm</t>
  </si>
  <si>
    <t>172302505</t>
  </si>
  <si>
    <t>92</t>
  </si>
  <si>
    <t>915131111</t>
  </si>
  <si>
    <t>Vodorovné dopravní značení přechody pro chodce, šipky, symboly základní bílá barva</t>
  </si>
  <si>
    <t>617851121</t>
  </si>
  <si>
    <t>https://podminky.urs.cz/item/CS_URS_2024_01/915131111</t>
  </si>
  <si>
    <t>"225 - symbol 225:" 10*0,5</t>
  </si>
  <si>
    <t>"V7b - místo pro přecházení:" 6*0,1*4</t>
  </si>
  <si>
    <t>93</t>
  </si>
  <si>
    <t>912411111</t>
  </si>
  <si>
    <t>Pružný výstražný maják plastový D 290 mm neprosvětlený běžný ostrůvek</t>
  </si>
  <si>
    <t>-183595428</t>
  </si>
  <si>
    <t>https://podminky.urs.cz/item/CS_URS_2024_01/912411111</t>
  </si>
  <si>
    <t>"C4a+Z4b:" 2</t>
  </si>
  <si>
    <t>94</t>
  </si>
  <si>
    <t>915491211</t>
  </si>
  <si>
    <t>Osazení vodícího proužku z betonových desek do betonového lože tl do 100 mm š proužku 250 mm</t>
  </si>
  <si>
    <t>1243350229</t>
  </si>
  <si>
    <t>https://podminky.urs.cz/item/CS_URS_2024_01/915491211</t>
  </si>
  <si>
    <t>95</t>
  </si>
  <si>
    <t>59218002</t>
  </si>
  <si>
    <t>krajník betonový silniční 500x250x100mm</t>
  </si>
  <si>
    <t>1722719328</t>
  </si>
  <si>
    <t>948,0</t>
  </si>
  <si>
    <t>948*1,01 'Přepočtené koeficientem množství</t>
  </si>
  <si>
    <t>96</t>
  </si>
  <si>
    <t>916131113</t>
  </si>
  <si>
    <t>Osazení silničního obrubníku betonového ležatého s boční opěrou do lože z betonu prostého</t>
  </si>
  <si>
    <t>578459887</t>
  </si>
  <si>
    <t>https://podminky.urs.cz/item/CS_URS_2024_01/916131113</t>
  </si>
  <si>
    <t>97</t>
  </si>
  <si>
    <t>59217031</t>
  </si>
  <si>
    <t>obrubník silniční betonový 1000x150x250mm</t>
  </si>
  <si>
    <t>-179341657</t>
  </si>
  <si>
    <t>včetně oblouků a obrubníku se snižením</t>
  </si>
  <si>
    <t>843,0-109,0-22,0-75,0</t>
  </si>
  <si>
    <t>637*1,01 'Přepočtené koeficientem množství</t>
  </si>
  <si>
    <t>98</t>
  </si>
  <si>
    <t>59217028</t>
  </si>
  <si>
    <t>obrubník silniční betonový nájezdový 500x150x150mm</t>
  </si>
  <si>
    <t>-1981600102</t>
  </si>
  <si>
    <t>75,0</t>
  </si>
  <si>
    <t>75*1,03 'Přepočtené koeficientem množství</t>
  </si>
  <si>
    <t>99</t>
  </si>
  <si>
    <t>59217030</t>
  </si>
  <si>
    <t>obrubník silniční betonový přechodový 1000x150x150-250mm</t>
  </si>
  <si>
    <t>-1171279922</t>
  </si>
  <si>
    <t>22,0</t>
  </si>
  <si>
    <t>22*1,03 'Přepočtené koeficientem množství</t>
  </si>
  <si>
    <t>100</t>
  </si>
  <si>
    <t>59217078</t>
  </si>
  <si>
    <t>obrubník silniční obloukový betonový R 0,5-2m 150x250mm</t>
  </si>
  <si>
    <t>1584947024</t>
  </si>
  <si>
    <t>109,0</t>
  </si>
  <si>
    <t>109*1,02 'Přepočtené koeficientem množství</t>
  </si>
  <si>
    <t>101</t>
  </si>
  <si>
    <t>916231213</t>
  </si>
  <si>
    <t>Osazení chodníkového obrubníku betonového stojatého s boční opěrou do lože z betonu prostého</t>
  </si>
  <si>
    <t>1241799970</t>
  </si>
  <si>
    <t>https://podminky.urs.cz/item/CS_URS_2024_01/916231213</t>
  </si>
  <si>
    <t>102</t>
  </si>
  <si>
    <t>59217017</t>
  </si>
  <si>
    <t>obrubník betonový chodníkový 1000x100x250mm</t>
  </si>
  <si>
    <t>1891975892</t>
  </si>
  <si>
    <t>524,0</t>
  </si>
  <si>
    <t>524*1,01 'Přepočtené koeficientem množství</t>
  </si>
  <si>
    <t>103</t>
  </si>
  <si>
    <t>916331112</t>
  </si>
  <si>
    <t>Osazení zahradního obrubníku betonového do lože z betonu s boční opěrou</t>
  </si>
  <si>
    <t>1711083410</t>
  </si>
  <si>
    <t>https://podminky.urs.cz/item/CS_URS_2024_01/916331112</t>
  </si>
  <si>
    <t>104</t>
  </si>
  <si>
    <t>59217002</t>
  </si>
  <si>
    <t>obrubník zahradní betonový šedý 1000x50x200mm</t>
  </si>
  <si>
    <t>-412322782</t>
  </si>
  <si>
    <t>včetně oblouků</t>
  </si>
  <si>
    <t>498,0</t>
  </si>
  <si>
    <t>498*1,01 'Přepočtené koeficientem množství</t>
  </si>
  <si>
    <t>105</t>
  </si>
  <si>
    <t>911381212r</t>
  </si>
  <si>
    <t>Městská ochranná zábrana betonová průběžná délky 0,5 m výšky 0,5 m</t>
  </si>
  <si>
    <t>796761423</t>
  </si>
  <si>
    <t>https://podminky.urs.cz/item/CS_URS_2024_01/911381212r</t>
  </si>
  <si>
    <t>3,0</t>
  </si>
  <si>
    <t>Přesuny hmot a suti</t>
  </si>
  <si>
    <t>106</t>
  </si>
  <si>
    <t>997221551</t>
  </si>
  <si>
    <t>Vodorovná doprava suti ze sypkých materiálů do 1 km</t>
  </si>
  <si>
    <t>111677238</t>
  </si>
  <si>
    <t>https://podminky.urs.cz/item/CS_URS_2024_01/997221551</t>
  </si>
  <si>
    <t>107</t>
  </si>
  <si>
    <t>997221559</t>
  </si>
  <si>
    <t>Příplatek ZKD 1 km u vodorovné dopravy suti ze sypkých materiálů</t>
  </si>
  <si>
    <t>116733019</t>
  </si>
  <si>
    <t>https://podminky.urs.cz/item/CS_URS_2024_01/997221559</t>
  </si>
  <si>
    <t>701,172*8 'Přepočtené koeficientem množství</t>
  </si>
  <si>
    <t>108</t>
  </si>
  <si>
    <t>997221561</t>
  </si>
  <si>
    <t>Vodorovná doprava suti z kusových materiálů do 1 km</t>
  </si>
  <si>
    <t>-1363261204</t>
  </si>
  <si>
    <t>https://podminky.urs.cz/item/CS_URS_2024_01/997221561</t>
  </si>
  <si>
    <t>109</t>
  </si>
  <si>
    <t>997221569</t>
  </si>
  <si>
    <t>Příplatek ZKD 1 km u vodorovné dopravy suti z kusových materiálů</t>
  </si>
  <si>
    <t>433701153</t>
  </si>
  <si>
    <t>https://podminky.urs.cz/item/CS_URS_2024_01/997221569</t>
  </si>
  <si>
    <t>110</t>
  </si>
  <si>
    <t>997221612</t>
  </si>
  <si>
    <t>Nakládání vybouraných hmot na dopravní prostředky pro vodorovnou dopravu</t>
  </si>
  <si>
    <t>-957794133</t>
  </si>
  <si>
    <t>https://podminky.urs.cz/item/CS_URS_2024_01/997221612</t>
  </si>
  <si>
    <t>111</t>
  </si>
  <si>
    <t>997221861</t>
  </si>
  <si>
    <t>Poplatek za uložení na recyklační skládce (skládkovné) stavebního odpadu z prostého betonu pod kódem 17 01 01</t>
  </si>
  <si>
    <t>1998725242</t>
  </si>
  <si>
    <t>https://podminky.urs.cz/item/CS_URS_2024_01/997221861</t>
  </si>
  <si>
    <t>701,172*0,32 'Přepočtené koeficientem množství</t>
  </si>
  <si>
    <t>112</t>
  </si>
  <si>
    <t>997221862</t>
  </si>
  <si>
    <t>Poplatek za uložení na recyklační skládce (skládkovné) stavebního odpadu z armovaného betonu pod kódem 17 01 01</t>
  </si>
  <si>
    <t>-1291773880</t>
  </si>
  <si>
    <t>https://podminky.urs.cz/item/CS_URS_2024_01/997221862</t>
  </si>
  <si>
    <t>701,172*0,03 'Přepočtené koeficientem množství</t>
  </si>
  <si>
    <t>113</t>
  </si>
  <si>
    <t>997221873</t>
  </si>
  <si>
    <t>Poplatek za uložení na recyklační skládce (skládkovné) stavebního odpadu zeminy a kamení zatříděného do Katalogu odpadů pod kódem 17 05 04</t>
  </si>
  <si>
    <t>-1260877730</t>
  </si>
  <si>
    <t>https://podminky.urs.cz/item/CS_URS_2024_01/997221873</t>
  </si>
  <si>
    <t>701,172*0,39 'Přepočtené koeficientem množství</t>
  </si>
  <si>
    <t>114</t>
  </si>
  <si>
    <t>997221875</t>
  </si>
  <si>
    <t>Poplatek za uložení na recyklační skládce (skládkovné) stavebního odpadu asfaltového bez obsahu dehtu zatříděného do Katalogu odpadů pod kódem 17 03 02</t>
  </si>
  <si>
    <t>634366801</t>
  </si>
  <si>
    <t>https://podminky.urs.cz/item/CS_URS_2024_01/997221875</t>
  </si>
  <si>
    <t>701,172*0,25 'Přepočtené koeficientem množství</t>
  </si>
  <si>
    <t>115</t>
  </si>
  <si>
    <t>469973116</t>
  </si>
  <si>
    <t>Poplatek za uložení na skládce (skládkovné) stavebního odpadu směsného kód odpadu 17 09 04</t>
  </si>
  <si>
    <t>1196682812</t>
  </si>
  <si>
    <t>https://podminky.urs.cz/item/CS_URS_2024_01/469973116</t>
  </si>
  <si>
    <t>701,172*0,01 'Přepočtené koeficientem množství</t>
  </si>
  <si>
    <t>116</t>
  </si>
  <si>
    <t>998223011</t>
  </si>
  <si>
    <t>Přesun hmot pro pozemní komunikace s krytem dlážděným</t>
  </si>
  <si>
    <t>-479754076</t>
  </si>
  <si>
    <t>https://podminky.urs.cz/item/CS_URS_2024_01/998223011</t>
  </si>
  <si>
    <t>1569,905*0,5 'Přepočtené koeficientem množství</t>
  </si>
  <si>
    <t>117</t>
  </si>
  <si>
    <t>998225111</t>
  </si>
  <si>
    <t>Přesun hmot pro pozemní komunikace s krytem z kamene, monolitickým betonovým nebo živičným</t>
  </si>
  <si>
    <t>-1603184906</t>
  </si>
  <si>
    <t>https://podminky.urs.cz/item/CS_URS_2024_01/998225111</t>
  </si>
  <si>
    <t>D2.02 - Areálová kanalizace</t>
  </si>
  <si>
    <t xml:space="preserve">    3 - Svislé a kompletní konstrukce</t>
  </si>
  <si>
    <t xml:space="preserve">    96 - Bourání konstrukcí</t>
  </si>
  <si>
    <t xml:space="preserve">    99 - Přesun hmot</t>
  </si>
  <si>
    <t>PSV - Práce a dodávky PSV</t>
  </si>
  <si>
    <t xml:space="preserve">    711 - Izolace proti vodě, vlhkosti a plynům</t>
  </si>
  <si>
    <t>131251103</t>
  </si>
  <si>
    <t>Hloubení jam nezapažených v hornině třídy těžitelnosti I skupiny 3 objem do 100 m3 strojně</t>
  </si>
  <si>
    <t>25385057</t>
  </si>
  <si>
    <t>https://podminky.urs.cz/item/CS_URS_2024_01/131251103</t>
  </si>
  <si>
    <t xml:space="preserve">Viz PD - situace, podélné profily, příčné řezy a TZ </t>
  </si>
  <si>
    <t>Změřeno v programu AutoCAD</t>
  </si>
  <si>
    <t>Zatřídění hornín: tř.3-40%, tř.4-40%, tř.5-20%</t>
  </si>
  <si>
    <t>Retenční nádrž 2</t>
  </si>
  <si>
    <t>5,6*5,6*1,8*0,4</t>
  </si>
  <si>
    <t>131251104</t>
  </si>
  <si>
    <t>Hloubení jam nezapažených v hornině třídy těžitelnosti I skupiny 3 objem do 500 m3 strojně</t>
  </si>
  <si>
    <t>-1717348427</t>
  </si>
  <si>
    <t>https://podminky.urs.cz/item/CS_URS_2024_01/131251104</t>
  </si>
  <si>
    <t>Retenční nádrž 1</t>
  </si>
  <si>
    <t>9,0*5,1*4,0*0,4</t>
  </si>
  <si>
    <t>Zatřídění hornín: tř.3-40%, tř.4-40%, tř.5-15%, tř.6-5%</t>
  </si>
  <si>
    <t>OLK3</t>
  </si>
  <si>
    <t>4,5*4,5*6,2*0,4</t>
  </si>
  <si>
    <t>131251201</t>
  </si>
  <si>
    <t>Hloubení jam zapažených v hornině třídy těžitelnosti I skupiny 3 objem do 20 m3 strojně</t>
  </si>
  <si>
    <t>-1095768638</t>
  </si>
  <si>
    <t>https://podminky.urs.cz/item/CS_URS_2024_01/131251201</t>
  </si>
  <si>
    <t>Revizní šachty</t>
  </si>
  <si>
    <t>průměrná hloubka šachet 3,47 m</t>
  </si>
  <si>
    <t>2,4*2,4*3,47*11*0,4</t>
  </si>
  <si>
    <t>(2,4*2,4*4,2*3-0,62*0,62*3,14*4,2*3)*0,4</t>
  </si>
  <si>
    <t>(2,4*2,4*1,67-0,62*0,62*3,14*1,67)*0,4</t>
  </si>
  <si>
    <t>131351103</t>
  </si>
  <si>
    <t>Hloubení jam nezapažených v hornině třídy těžitelnosti II skupiny 4 objem do 100 m3 strojně</t>
  </si>
  <si>
    <t>-1960021994</t>
  </si>
  <si>
    <t>https://podminky.urs.cz/item/CS_URS_2024_01/131351103</t>
  </si>
  <si>
    <t>131351104</t>
  </si>
  <si>
    <t>Hloubení jam nezapažených v hornině třídy těžitelnosti II skupiny 4 objem do 500 m3 strojně</t>
  </si>
  <si>
    <t>-693252554</t>
  </si>
  <si>
    <t>https://podminky.urs.cz/item/CS_URS_2024_01/131351104</t>
  </si>
  <si>
    <t>131351201</t>
  </si>
  <si>
    <t>Hloubení jam zapažených v hornině třídy těžitelnosti II skupiny 4 objem do 20 m3 strojně</t>
  </si>
  <si>
    <t>721084147</t>
  </si>
  <si>
    <t>https://podminky.urs.cz/item/CS_URS_2024_01/131351201</t>
  </si>
  <si>
    <t>131451103</t>
  </si>
  <si>
    <t>Hloubení jam nezapažených v hornině třídy těžitelnosti II skupiny 5 objem do 100 m3 strojně</t>
  </si>
  <si>
    <t>-741659364</t>
  </si>
  <si>
    <t>https://podminky.urs.cz/item/CS_URS_2024_01/131451103</t>
  </si>
  <si>
    <t>5,6*5,6*1,8*0,2</t>
  </si>
  <si>
    <t>131451104</t>
  </si>
  <si>
    <t>Hloubení jam nezapažených v hornině třídy těžitelnosti II skupiny 5 objem do 500 m3 strojně</t>
  </si>
  <si>
    <t>2117494031</t>
  </si>
  <si>
    <t>https://podminky.urs.cz/item/CS_URS_2024_01/131451104</t>
  </si>
  <si>
    <t>9,0*5,1*4,0*0,2</t>
  </si>
  <si>
    <t>4,5*4,5*6,2*0,15</t>
  </si>
  <si>
    <t>131451201</t>
  </si>
  <si>
    <t>Hloubení jam zapažených v hornině třídy těžitelnosti II skupiny 5 objem do 20 m3 strojně</t>
  </si>
  <si>
    <t>2106313649</t>
  </si>
  <si>
    <t>https://podminky.urs.cz/item/CS_URS_2024_01/131451201</t>
  </si>
  <si>
    <t>2,4*2,4*3,47*11*0,2</t>
  </si>
  <si>
    <t>(2,4*2,4*4,2*3-0,62*0,62*3,14*4,2*3)*0,2</t>
  </si>
  <si>
    <t>(2,4*2,4*1,67-0,62*0,62*3,14*1,67)*0,2</t>
  </si>
  <si>
    <t>131551104</t>
  </si>
  <si>
    <t>Hloubení jam nezapažených v hornině třídy těžitelnosti III skupiny 6 objem do 500 m3 strojně</t>
  </si>
  <si>
    <t>1140896111</t>
  </si>
  <si>
    <t>https://podminky.urs.cz/item/CS_URS_2024_01/131551104</t>
  </si>
  <si>
    <t>4,5*4,5*6,2*0,05</t>
  </si>
  <si>
    <t>132254206</t>
  </si>
  <si>
    <t>Hloubení zapažených rýh š do 2000 mm v hornině třídy těžitelnosti I skupiny 3 objem do 5000 m3</t>
  </si>
  <si>
    <t>-682782470</t>
  </si>
  <si>
    <t>https://podminky.urs.cz/item/CS_URS_2024_01/132254206</t>
  </si>
  <si>
    <t>Nová kanalizace</t>
  </si>
  <si>
    <t>(4,26*1,0*4,48+151,39*1,3*2,99+42,8*1,1*3,4+7,5*1,1*4,38+12,0*1,0*1,6+153,0*0,9*1,6)*0,4</t>
  </si>
  <si>
    <t>132354206</t>
  </si>
  <si>
    <t>Hloubení zapažených rýh š do 2000 mm v hornině třídy těžitelnosti II skupiny 4 objem do 5000 m3</t>
  </si>
  <si>
    <t>313310290</t>
  </si>
  <si>
    <t>https://podminky.urs.cz/item/CS_URS_2024_01/132354206</t>
  </si>
  <si>
    <t>132454206</t>
  </si>
  <si>
    <t>Hloubení zapažených rýh š do 2000 mm v hornině třídy těžitelnosti II skupiny 5 objem do 5000 m3</t>
  </si>
  <si>
    <t>-1796844427</t>
  </si>
  <si>
    <t>https://podminky.urs.cz/item/CS_URS_2024_01/132454206</t>
  </si>
  <si>
    <t>(4,26*1,0*4,48+151,39*1,3*2,99+42,8*1,1*3,4+7,5*1,1*4,38+12,0*1,0*1,6+153,0*0,9*1,6)*0,2</t>
  </si>
  <si>
    <t>151101101</t>
  </si>
  <si>
    <t>Zřízení příložného pažení a rozepření stěn rýh hl do 2 m</t>
  </si>
  <si>
    <t>-1680209329</t>
  </si>
  <si>
    <t>https://podminky.urs.cz/item/CS_URS_2024_01/151101101</t>
  </si>
  <si>
    <t>12,0*2*1,6+153,0*2*1,6</t>
  </si>
  <si>
    <t>151101102</t>
  </si>
  <si>
    <t>Zřízení příložného pažení a rozepření stěn rýh hl přes 2 do 4 m</t>
  </si>
  <si>
    <t>-2010088737</t>
  </si>
  <si>
    <t>https://podminky.urs.cz/item/CS_URS_2024_01/151101102</t>
  </si>
  <si>
    <t>151,39*2*2,99+42,8*2*3,4</t>
  </si>
  <si>
    <t>151101103</t>
  </si>
  <si>
    <t>Zřízení příložného pažení a rozepření stěn rýh hl přes 4 do 8 m</t>
  </si>
  <si>
    <t>1227717096</t>
  </si>
  <si>
    <t>https://podminky.urs.cz/item/CS_URS_2024_01/151101103</t>
  </si>
  <si>
    <t>4,26*2*4,48+7,5*2*4,38</t>
  </si>
  <si>
    <t>151101111</t>
  </si>
  <si>
    <t>Odstranění příložného pažení a rozepření stěn rýh hl do 2 m</t>
  </si>
  <si>
    <t>1308732180</t>
  </si>
  <si>
    <t>https://podminky.urs.cz/item/CS_URS_2024_01/151101111</t>
  </si>
  <si>
    <t>151101112</t>
  </si>
  <si>
    <t>Odstranění příložného pažení a rozepření stěn rýh hl přes 2 do 4 m</t>
  </si>
  <si>
    <t>-1678703430</t>
  </si>
  <si>
    <t>https://podminky.urs.cz/item/CS_URS_2024_01/151101112</t>
  </si>
  <si>
    <t>151101113</t>
  </si>
  <si>
    <t>Odstranění příložného pažení a rozepření stěn rýh hl přes 4 do 8 m</t>
  </si>
  <si>
    <t>2351060</t>
  </si>
  <si>
    <t>https://podminky.urs.cz/item/CS_URS_2024_01/151101113</t>
  </si>
  <si>
    <t>151101201</t>
  </si>
  <si>
    <t>Zřízení příložného pažení stěn výkopu hl do 4 m</t>
  </si>
  <si>
    <t>-1595830725</t>
  </si>
  <si>
    <t>https://podminky.urs.cz/item/CS_URS_2024_01/151101201</t>
  </si>
  <si>
    <t>(2,4+2,4)*2*3,47*11</t>
  </si>
  <si>
    <t>151101211</t>
  </si>
  <si>
    <t>Odstranění příložného pažení stěn hl do 4 m</t>
  </si>
  <si>
    <t>1443375163</t>
  </si>
  <si>
    <t>https://podminky.urs.cz/item/CS_URS_2024_01/151101211</t>
  </si>
  <si>
    <t>162351103</t>
  </si>
  <si>
    <t>Vodorovné přemístění přes 50 do 500 m výkopku/sypaniny z horniny třídy těžitelnosti I skupiny 1 až 3</t>
  </si>
  <si>
    <t>-1927823974</t>
  </si>
  <si>
    <t>https://podminky.urs.cz/item/CS_URS_2024_01/162351103</t>
  </si>
  <si>
    <t>Pro zpětný zásyp</t>
  </si>
  <si>
    <t>1241,894*0,4</t>
  </si>
  <si>
    <t>162351123</t>
  </si>
  <si>
    <t>Vodorovné přemístění přes 50 do 500 m výkopku/sypaniny z hornin třídy těžitelnosti II skupiny 4 a 5</t>
  </si>
  <si>
    <t>-1994727875</t>
  </si>
  <si>
    <t>https://podminky.urs.cz/item/CS_URS_2024_01/162351123</t>
  </si>
  <si>
    <t>1241,894*0,6</t>
  </si>
  <si>
    <t>-1984968361</t>
  </si>
  <si>
    <t>22,579+123,66+113,932+417,306</t>
  </si>
  <si>
    <t>-496,758-297,746*0,4-53,43*0,4</t>
  </si>
  <si>
    <t>162751136</t>
  </si>
  <si>
    <t>Vodorovné přemístění přes 8 000 do 9000 m výkopku/sypaniny z horniny třídy těžitelnosti II skupiny 4 a 5</t>
  </si>
  <si>
    <t>-1903002207</t>
  </si>
  <si>
    <t>https://podminky.urs.cz/item/CS_URS_2024_01/162751136</t>
  </si>
  <si>
    <t>22,579+123,66+113,932+11,29+55,553+56,966+417,306+208,653</t>
  </si>
  <si>
    <t>-745,136-297,746*0,6-53,43*0,6</t>
  </si>
  <si>
    <t>162751156</t>
  </si>
  <si>
    <t>Vodorovné přemístění přes 8 000 do 9000 m výkopku/sypaniny z horniny třídy těžitelnosti III skupiny 6 a 7</t>
  </si>
  <si>
    <t>-1073821453</t>
  </si>
  <si>
    <t>https://podminky.urs.cz/item/CS_URS_2024_01/162751156</t>
  </si>
  <si>
    <t>6,278</t>
  </si>
  <si>
    <t>167151111</t>
  </si>
  <si>
    <t>Nakládání výkopku z hornin třídy těžitelnosti I skupiny 1 až 3 přes 100 m3</t>
  </si>
  <si>
    <t>1564043350</t>
  </si>
  <si>
    <t>https://podminky.urs.cz/item/CS_URS_2024_01/167151111</t>
  </si>
  <si>
    <t>167151112</t>
  </si>
  <si>
    <t>Nakládání výkopku z hornin třídy těžitelnosti II skupiny 4 a 5 přes 100 m3</t>
  </si>
  <si>
    <t>-919387</t>
  </si>
  <si>
    <t>https://podminky.urs.cz/item/CS_URS_2024_01/167151112</t>
  </si>
  <si>
    <t>1198724598</t>
  </si>
  <si>
    <t>"pol. 162751116:" 40,249*1,9</t>
  </si>
  <si>
    <t>"pol. 162751136:" 54,097*2,0</t>
  </si>
  <si>
    <t>"pol. 162751156:" 6,278*2,1</t>
  </si>
  <si>
    <t>1366596011</t>
  </si>
  <si>
    <t>1241,894</t>
  </si>
  <si>
    <t>174101101</t>
  </si>
  <si>
    <t>Zásyp jam, šachet rýh nebo kolem objektů sypaninou se zhutněním</t>
  </si>
  <si>
    <t>-180317341</t>
  </si>
  <si>
    <t>https://podminky.urs.cz/item/CS_URS_2024_01/174101101</t>
  </si>
  <si>
    <t>4,26*1,0*4,48+151,39*1,3*2,99+42,8*1,1*3,4+7,5*1,1*4,38+12,0*1,0*1,6+153,0*0,9*1,6</t>
  </si>
  <si>
    <t>"Odpočet obsypů a podsypů:" -297,746-53,43</t>
  </si>
  <si>
    <t>Retenční nádrže - zemina bez obsahu kamenů</t>
  </si>
  <si>
    <t>5,6*5,6*1,8</t>
  </si>
  <si>
    <t>9,0*5,1*4,0</t>
  </si>
  <si>
    <t>"odpočet nádrží:" -39,53-7,78</t>
  </si>
  <si>
    <t>4,5*4,5*6,2</t>
  </si>
  <si>
    <t>"odpočet OLK:" -22,45</t>
  </si>
  <si>
    <t>2,4*2,4*3,47*11</t>
  </si>
  <si>
    <t>2,4*2,4*4,2*3</t>
  </si>
  <si>
    <t>2,4*2,4*1,67</t>
  </si>
  <si>
    <t>"odpočet šachet:" -0,62*0,62*3,14*3,47*11-0,62*0,62*3,14*1,67</t>
  </si>
  <si>
    <t>175151101</t>
  </si>
  <si>
    <t>Obsypání potrubí strojně sypaninou bez prohození, uloženou do 3 m</t>
  </si>
  <si>
    <t>317146494</t>
  </si>
  <si>
    <t>https://podminky.urs.cz/item/CS_URS_2024_01/175151101</t>
  </si>
  <si>
    <t xml:space="preserve">Viz PD - situace, podélné profily,příčné řezy a TZ </t>
  </si>
  <si>
    <t>se zhutněním</t>
  </si>
  <si>
    <t>4,26*1,0*0,5+151,39*1,3*1,0+42,8*1,1*0,55+7,5*1,1*0,6+12,0*1,0*0,5+153,0*0,9*0,45</t>
  </si>
  <si>
    <t>58337303</t>
  </si>
  <si>
    <t>štěrkopísek frakce 0/8</t>
  </si>
  <si>
    <t>2094780363</t>
  </si>
  <si>
    <t>297,746*1,9 'Přepočtené koeficientem množství</t>
  </si>
  <si>
    <t>181951114</t>
  </si>
  <si>
    <t>Úprava pláně v hornině třídy těžitelnosti II skupiny 4 a 5 se zhutněním strojně</t>
  </si>
  <si>
    <t>619262021</t>
  </si>
  <si>
    <t>https://podminky.urs.cz/item/CS_URS_2024_01/181951114</t>
  </si>
  <si>
    <t>Retenční nádrže</t>
  </si>
  <si>
    <t>7,2*4,8+4,8*4,8</t>
  </si>
  <si>
    <t>1,25*1,25*3,14</t>
  </si>
  <si>
    <t>451573111</t>
  </si>
  <si>
    <t>Lože pod potrubí otevřený výkop ze štěrkopísku</t>
  </si>
  <si>
    <t>438723669</t>
  </si>
  <si>
    <t>https://podminky.urs.cz/item/CS_URS_2024_01/451573111</t>
  </si>
  <si>
    <t>frakce 0-8 mm</t>
  </si>
  <si>
    <t>4,26*1,0*0,15+151,39*1,3*0,15+42,8*1,1*0,15+7,5*1,1*0,15+12,0*1,0*0,1+153,0*0,9*0,1</t>
  </si>
  <si>
    <t>271532213r</t>
  </si>
  <si>
    <t>Podsyp pod základové konstrukce se zhutněním z hrubého kameniva frakce 4 až 8 mm</t>
  </si>
  <si>
    <t>1844022061</t>
  </si>
  <si>
    <t>https://podminky.urs.cz/item/CS_URS_2024_01/271532213r</t>
  </si>
  <si>
    <t>(7,2*4,8+4,8*4,8)*0,05</t>
  </si>
  <si>
    <t>273321511</t>
  </si>
  <si>
    <t>Základové desky ze ŽB bez zvýšených nároků na prostředí tř. C 25/30</t>
  </si>
  <si>
    <t>-856859185</t>
  </si>
  <si>
    <t>https://podminky.urs.cz/item/CS_URS_2024_01/273321511</t>
  </si>
  <si>
    <t>1,25*1,25*3,14*0,2</t>
  </si>
  <si>
    <t>273362021</t>
  </si>
  <si>
    <t>Výztuž základových desek svařovanými sítěmi Kari</t>
  </si>
  <si>
    <t>-439268608</t>
  </si>
  <si>
    <t>https://podminky.urs.cz/item/CS_URS_2024_01/273362021</t>
  </si>
  <si>
    <t>1,25*1,25*3,14*1,3*0,00444</t>
  </si>
  <si>
    <t>Svislé a kompletní konstrukce</t>
  </si>
  <si>
    <t>386120101</t>
  </si>
  <si>
    <t>Montáž odlučovače ropných látek železobetonového průtoku 3 l/s</t>
  </si>
  <si>
    <t>-1135704732</t>
  </si>
  <si>
    <t>https://podminky.urs.cz/item/CS_URS_2024_01/386120101</t>
  </si>
  <si>
    <t>59432171</t>
  </si>
  <si>
    <t>odlučovač ropných látek ŽB, průtok 3L/s,obj.kalové jímky 300L, DN 110, bez desky</t>
  </si>
  <si>
    <t>1382810801</t>
  </si>
  <si>
    <t>59432192r</t>
  </si>
  <si>
    <t>zákrytová deska, D1500/1000, kryt D400 DN1000, základní</t>
  </si>
  <si>
    <t>1934648002</t>
  </si>
  <si>
    <t>871310310</t>
  </si>
  <si>
    <t>Montáž kanalizačního potrubí hladkého plnostěnného SN 10 z polypropylenu DN 150</t>
  </si>
  <si>
    <t>1443976411</t>
  </si>
  <si>
    <t>https://podminky.urs.cz/item/CS_URS_2024_01/871310310</t>
  </si>
  <si>
    <t>28614207</t>
  </si>
  <si>
    <t>trubka kanalizační PP plnostěnná jednovrstvá DN 160x1000mm SN10</t>
  </si>
  <si>
    <t>-459742809</t>
  </si>
  <si>
    <t>Včetně tvarovek</t>
  </si>
  <si>
    <t>153*1,05 'Přepočtené koeficientem množství</t>
  </si>
  <si>
    <t>871350310</t>
  </si>
  <si>
    <t>Montáž kanalizačního potrubí hladkého plnostěnného SN 10 z polypropylenu DN 200</t>
  </si>
  <si>
    <t>-1717691246</t>
  </si>
  <si>
    <t>https://podminky.urs.cz/item/CS_URS_2024_01/871350310</t>
  </si>
  <si>
    <t>28614208</t>
  </si>
  <si>
    <t>trubka kanalizační PP plnostěnná jednovrstvá DN 200x1000mm SN10</t>
  </si>
  <si>
    <t>114183972</t>
  </si>
  <si>
    <t>4,26+12,0+5,0</t>
  </si>
  <si>
    <t>21,26*1,05 'Přepočtené koeficientem množství</t>
  </si>
  <si>
    <t>871360310</t>
  </si>
  <si>
    <t>Montáž kanalizačního potrubí hladkého plnostěnného SN 10 z polypropylenu DN 250</t>
  </si>
  <si>
    <t>447980576</t>
  </si>
  <si>
    <t>https://podminky.urs.cz/item/CS_URS_2024_01/871360310</t>
  </si>
  <si>
    <t>28614213</t>
  </si>
  <si>
    <t>trubka kanalizační PP plnostěnná jednovrstvá DN 250x3000mm SN10</t>
  </si>
  <si>
    <t>-840455235</t>
  </si>
  <si>
    <t>42,8</t>
  </si>
  <si>
    <t>42,8*1,05 'Přepočtené koeficientem množství</t>
  </si>
  <si>
    <t>871370310</t>
  </si>
  <si>
    <t>Montáž kanalizačního potrubí hladkého plnostěnného SN 10 z polypropylenu DN 300</t>
  </si>
  <si>
    <t>-326174827</t>
  </si>
  <si>
    <t>https://podminky.urs.cz/item/CS_URS_2024_01/871370310</t>
  </si>
  <si>
    <t>28614214</t>
  </si>
  <si>
    <t>trubka kanalizační PP plnostěnná jednovrstvá DN 315x3000mm SN10</t>
  </si>
  <si>
    <t>-1197988358</t>
  </si>
  <si>
    <t>7,5+5,0</t>
  </si>
  <si>
    <t>12,5*1,05 'Přepočtené koeficientem množství</t>
  </si>
  <si>
    <t>871420310</t>
  </si>
  <si>
    <t>Montáž kanalizačního potrubí hladkého plnostěnného SN 10 z polypropylenu DN 500</t>
  </si>
  <si>
    <t>-269729843</t>
  </si>
  <si>
    <t>https://podminky.urs.cz/item/CS_URS_2024_01/871420310</t>
  </si>
  <si>
    <t>28614223</t>
  </si>
  <si>
    <t>trubka kanalizační PP plnostěnná jednovrstvá DN 500x6000mm SN10</t>
  </si>
  <si>
    <t>1368156196</t>
  </si>
  <si>
    <t>148,89</t>
  </si>
  <si>
    <t>148,89*1,05 'Přepočtené koeficientem množství</t>
  </si>
  <si>
    <t>877310330</t>
  </si>
  <si>
    <t>Montáž spojek na kanalizačním potrubí z PP nebo tvrdého PVC trub hladkých plnostěnných DN 150</t>
  </si>
  <si>
    <t>-1285336202</t>
  </si>
  <si>
    <t>https://podminky.urs.cz/item/CS_URS_2024_01/877310330</t>
  </si>
  <si>
    <t>28612250</t>
  </si>
  <si>
    <t>vložka šachtová kanalizační DN 160</t>
  </si>
  <si>
    <t>-2016646752</t>
  </si>
  <si>
    <t>877350320</t>
  </si>
  <si>
    <t>Montáž odboček na kanalizačním potrubí z PP nebo tvrdého PVC trub hladkých plnostěnných DN 200</t>
  </si>
  <si>
    <t>-1456783844</t>
  </si>
  <si>
    <t>https://podminky.urs.cz/item/CS_URS_2024_01/877350320</t>
  </si>
  <si>
    <t>28611921</t>
  </si>
  <si>
    <t>odbočka kanalizační plastová PP s hrdlem KG 200/200/45°</t>
  </si>
  <si>
    <t>359984875</t>
  </si>
  <si>
    <t>Doplňky k šachtám</t>
  </si>
  <si>
    <t>877350330</t>
  </si>
  <si>
    <t>Montáž spojek na kanalizačním potrubí z PP nebo tvrdého PVC trub hladkých plnostěnných DN 200</t>
  </si>
  <si>
    <t>-27696030</t>
  </si>
  <si>
    <t>https://podminky.urs.cz/item/CS_URS_2024_01/877350330</t>
  </si>
  <si>
    <t>28612251</t>
  </si>
  <si>
    <t>vložka šachtová kanalizační DN 200</t>
  </si>
  <si>
    <t>884049294</t>
  </si>
  <si>
    <t>877355211</t>
  </si>
  <si>
    <t>Montáž kolen na kanalizačním potrubí z PP nebo tvrdého PVC trub hladkých plnostěnných DN 200</t>
  </si>
  <si>
    <t>1820646082</t>
  </si>
  <si>
    <t>https://podminky.urs.cz/item/CS_URS_2024_01/877355211</t>
  </si>
  <si>
    <t>28654484</t>
  </si>
  <si>
    <t>koleno kanalizační PP KG SN10 200x45°</t>
  </si>
  <si>
    <t>-625638777</t>
  </si>
  <si>
    <t>877370330</t>
  </si>
  <si>
    <t>Montáž spojek na kanalizačním potrubí z PP nebo tvrdého PVC trub hladkých plnostěnných DN 300</t>
  </si>
  <si>
    <t>-1437348627</t>
  </si>
  <si>
    <t>https://podminky.urs.cz/item/CS_URS_2024_01/877370330</t>
  </si>
  <si>
    <t>28612253</t>
  </si>
  <si>
    <t>vložka šachtová kanalizační DN 315</t>
  </si>
  <si>
    <t>-1647165333</t>
  </si>
  <si>
    <t>877420330</t>
  </si>
  <si>
    <t>Montáž spojek na kanalizačním potrubí z PP nebo tvrdého PVC trub hladkých plnostěnných DN 500</t>
  </si>
  <si>
    <t>-1485256425</t>
  </si>
  <si>
    <t>https://podminky.urs.cz/item/CS_URS_2024_01/877420330</t>
  </si>
  <si>
    <t>28612254r</t>
  </si>
  <si>
    <t>vložka šachtová kanalizační DN 500</t>
  </si>
  <si>
    <t>1029702875</t>
  </si>
  <si>
    <t>894410212</t>
  </si>
  <si>
    <t>Osazení betonových dílců pro kanalizační šachty DN 1000 skruž rovná výšky 500 mm</t>
  </si>
  <si>
    <t>-1740584110</t>
  </si>
  <si>
    <t>https://podminky.urs.cz/item/CS_URS_2024_01/894410212</t>
  </si>
  <si>
    <t>Viz PD - situace, tabulka šachet a TZ</t>
  </si>
  <si>
    <t>"změna výšky stávající šachty:" 1</t>
  </si>
  <si>
    <t>894410232</t>
  </si>
  <si>
    <t>Osazení betonových dílců pro kanalizační šachty DN 1000 skruž přechodová (konus)</t>
  </si>
  <si>
    <t>318554178</t>
  </si>
  <si>
    <t>https://podminky.urs.cz/item/CS_URS_2024_01/894410232</t>
  </si>
  <si>
    <t>-1263166896</t>
  </si>
  <si>
    <t>"změna výšky stávající šachty:" 2</t>
  </si>
  <si>
    <t>894411121</t>
  </si>
  <si>
    <t>Zřízení šachet kanalizačních z betonových dílců na potrubí DN přes 200 do 300 dno beton tř. C 25/30</t>
  </si>
  <si>
    <t>975007883</t>
  </si>
  <si>
    <t>https://podminky.urs.cz/item/CS_URS_2024_01/894411121</t>
  </si>
  <si>
    <t>"RŠA-1 až RŠA-8, RŠA1-1, RŠB-1, RŠC-1, OLK:" 12</t>
  </si>
  <si>
    <t>59224063</t>
  </si>
  <si>
    <t>dno betonové šachtové DN 1000 100x100x15cm výtok 25-40cm</t>
  </si>
  <si>
    <t>1777397005</t>
  </si>
  <si>
    <t>včetně integrované šachtové vložky nebo gumového těsnění</t>
  </si>
  <si>
    <t>"RŠA-1, RŠA-7, RŠA-8, RŠA1-1, RŠB-1, RŠC-1:" 6</t>
  </si>
  <si>
    <t>59224076</t>
  </si>
  <si>
    <t>dno betonové šachtové DN 1000 100x100x22,5cm výtok 50-60cm</t>
  </si>
  <si>
    <t>-941831264</t>
  </si>
  <si>
    <t>"RŠA-2 až RŠA-6:" 5</t>
  </si>
  <si>
    <t>RŠA-2: sedeimentační dno 0,5 m</t>
  </si>
  <si>
    <t>RŠA-4: sedeimentační dno 0,25 m</t>
  </si>
  <si>
    <t>59224312</t>
  </si>
  <si>
    <t>konus betonové šachty DN 1000 kanalizační 100x62,5x58cm tl stěny 12 stupadla poplastovaná</t>
  </si>
  <si>
    <t>790905873</t>
  </si>
  <si>
    <t>"RŠA-1 až RŠA-8, RŠA1-1, RŠC-1, OLK:" 11</t>
  </si>
  <si>
    <t>59224075</t>
  </si>
  <si>
    <t>deska betonová zákrytová k ukončení šachet 1000/625x200mm</t>
  </si>
  <si>
    <t>-1729035306</t>
  </si>
  <si>
    <t>"RŠB-1:" 1</t>
  </si>
  <si>
    <t>59224160</t>
  </si>
  <si>
    <t>skruž betonová kanalizační se stupadly 100x25x12cm</t>
  </si>
  <si>
    <t>300839785</t>
  </si>
  <si>
    <t>"RŠA-1, RŠA-2, RŠA-4, RŠA-6, RŠA1-1, RŠC-1:" 6</t>
  </si>
  <si>
    <t>59224161</t>
  </si>
  <si>
    <t>skruž betonová kanalizační se stupadly 100x50x12cm</t>
  </si>
  <si>
    <t>-1495384809</t>
  </si>
  <si>
    <t>"RŠA-1, RŠA-2, RŠA1-1, OLK:" 4</t>
  </si>
  <si>
    <t>59224162</t>
  </si>
  <si>
    <t>skruž betonová kanalizační se stupadly 100x100x12cm</t>
  </si>
  <si>
    <t>-1095051553</t>
  </si>
  <si>
    <t>"RŠA-1 až RŠA-8, RŠC-1, OLK:" 15</t>
  </si>
  <si>
    <t>59224185</t>
  </si>
  <si>
    <t>prstenec šachtový vyrovnávací betonový 625x120x60mm</t>
  </si>
  <si>
    <t>1201535234</t>
  </si>
  <si>
    <t>"RŠA-2, RŠA-3, RŠB-1:" 4</t>
  </si>
  <si>
    <t>59224176</t>
  </si>
  <si>
    <t>prstenec šachtový vyrovnávací betonový 625x120x80mm</t>
  </si>
  <si>
    <t>409162094</t>
  </si>
  <si>
    <t>"RŠA-1, RŠA-4, RŠA-5:" 3</t>
  </si>
  <si>
    <t>59224187</t>
  </si>
  <si>
    <t>prstenec šachtový vyrovnávací betonový 625x120x100mm</t>
  </si>
  <si>
    <t>-856965057</t>
  </si>
  <si>
    <t>"RŠA-5, RŠA-6, RŠA-7, OLK:" 7</t>
  </si>
  <si>
    <t>59224348</t>
  </si>
  <si>
    <t>těsnění elastomerové pro spojení šachetních dílů DN 1000</t>
  </si>
  <si>
    <t>1989584026</t>
  </si>
  <si>
    <t>"RŠA-1 až RŠA-8, RŠA1-1, RŠB-1, RŠC-1, OLK:" 6+6+5+4+4+5+4+2+3+2+4+6</t>
  </si>
  <si>
    <t>"změna výšky stávající šachty:" 4</t>
  </si>
  <si>
    <t>896231112</t>
  </si>
  <si>
    <t>Spadiště kanalizační z betonu kruhové jednoduché dno beton tř. C 25/30 horní potrubí DN 500</t>
  </si>
  <si>
    <t>-141060115</t>
  </si>
  <si>
    <t>https://podminky.urs.cz/item/CS_URS_2024_01/896231112</t>
  </si>
  <si>
    <t>"RŠA-3:" 2</t>
  </si>
  <si>
    <t>896290113</t>
  </si>
  <si>
    <t>Příplatek ke spadišti jednoduchému nebo bočnímu ZKD 300 mm výšky</t>
  </si>
  <si>
    <t>1513144099</t>
  </si>
  <si>
    <t>https://podminky.urs.cz/item/CS_URS_2024_01/896290113</t>
  </si>
  <si>
    <t>"RŠA-3:" 3+5</t>
  </si>
  <si>
    <t>897172111</t>
  </si>
  <si>
    <t>Akumulační boxy z PP pro retenci dešťových vod pod pochozí plochy a plochy zatížené osobními automobily objemu do 10 m3</t>
  </si>
  <si>
    <t>355070044</t>
  </si>
  <si>
    <t>https://podminky.urs.cz/item/CS_URS_2024_01/897172111</t>
  </si>
  <si>
    <t>7,78</t>
  </si>
  <si>
    <t>897172113</t>
  </si>
  <si>
    <t>Akumulační boxy z PP pro retenci dešťových vod pod pochozí plochy a plochy zatížené osobními automobily objemu přes 30 do 60 m3</t>
  </si>
  <si>
    <t>61933990</t>
  </si>
  <si>
    <t>https://podminky.urs.cz/item/CS_URS_2024_01/897172113</t>
  </si>
  <si>
    <t>39,53</t>
  </si>
  <si>
    <t>897173115</t>
  </si>
  <si>
    <t>Kontrolní šachta integrovaná do akumulačních boxů pod plochy pochozí nebo zatížené osobními automobily v přes 1400 do 1750 mm</t>
  </si>
  <si>
    <t>480154980</t>
  </si>
  <si>
    <t>https://podminky.urs.cz/item/CS_URS_2024_01/897173115</t>
  </si>
  <si>
    <t>"retenční nádrž 1:" 2</t>
  </si>
  <si>
    <t>"retenční nádrž 2:" 2</t>
  </si>
  <si>
    <t>897173_R1</t>
  </si>
  <si>
    <t>Šachta PE s regulovaným odtokem DN 600, odtok 0,15 l/s pod plochy pochozí nebo zatížené osobními automobily, D+M</t>
  </si>
  <si>
    <t>788045160</t>
  </si>
  <si>
    <t>"retenční nádrž 2:" 1</t>
  </si>
  <si>
    <t>899000_R</t>
  </si>
  <si>
    <t>Kamerová zkouška, ověření ovality</t>
  </si>
  <si>
    <t>1232979652</t>
  </si>
  <si>
    <t>148,89+12,5+42,8+21,26+153,0</t>
  </si>
  <si>
    <t>892312121</t>
  </si>
  <si>
    <t>Tlaková zkouška vzduchem potrubí DN 150 těsnícím vakem ucpávkovým</t>
  </si>
  <si>
    <t>úsek</t>
  </si>
  <si>
    <t>190837015</t>
  </si>
  <si>
    <t>https://podminky.urs.cz/item/CS_URS_2024_01/892312121</t>
  </si>
  <si>
    <t>892352121</t>
  </si>
  <si>
    <t>Tlaková zkouška vzduchem potrubí DN 200 těsnícím vakem ucpávkovým</t>
  </si>
  <si>
    <t>602557559</t>
  </si>
  <si>
    <t>https://podminky.urs.cz/item/CS_URS_2024_01/892352121</t>
  </si>
  <si>
    <t>892362121</t>
  </si>
  <si>
    <t>Tlaková zkouška vzduchem potrubí DN 250 těsnícím vakem ucpávkovým</t>
  </si>
  <si>
    <t>462736697</t>
  </si>
  <si>
    <t>https://podminky.urs.cz/item/CS_URS_2024_01/892362121</t>
  </si>
  <si>
    <t>892372121</t>
  </si>
  <si>
    <t>Tlaková zkouška vzduchem potrubí DN 300 těsnícím vakem ucpávkovým</t>
  </si>
  <si>
    <t>1113021427</t>
  </si>
  <si>
    <t>https://podminky.urs.cz/item/CS_URS_2024_01/892372121</t>
  </si>
  <si>
    <t>892422121</t>
  </si>
  <si>
    <t>Tlaková zkouška vzduchem potrubí DN 500 těsnícím vakem ucpávkovým</t>
  </si>
  <si>
    <t>599931730</t>
  </si>
  <si>
    <t>https://podminky.urs.cz/item/CS_URS_2024_01/892422121</t>
  </si>
  <si>
    <t>899104112</t>
  </si>
  <si>
    <t>Osazení poklopů litinových, ocelových nebo železobetonových včetně rámů pro třídu zatížení D400, E600</t>
  </si>
  <si>
    <t>153994601</t>
  </si>
  <si>
    <t>https://podminky.urs.cz/item/CS_URS_2024_01/899104112</t>
  </si>
  <si>
    <t>"retenční nádrže:" 2+2+1</t>
  </si>
  <si>
    <t>28661935</t>
  </si>
  <si>
    <t>poklop šachtový litinový DN 600 pro třídu zatížení D400</t>
  </si>
  <si>
    <t>-920335414</t>
  </si>
  <si>
    <t>899620151</t>
  </si>
  <si>
    <t>Obetonování plastové šachty z polypropylenu betonem prostým tř. C 25/30 otevřený výkop</t>
  </si>
  <si>
    <t>-436489606</t>
  </si>
  <si>
    <t>https://podminky.urs.cz/item/CS_URS_2024_01/899620151</t>
  </si>
  <si>
    <t>((1,25*1,25*3,14+1,65*1,65*3,14)*0,5-0,7*0,7*3,14)*1,2</t>
  </si>
  <si>
    <t>2,1*2,1*1,3-0,7*0,7*3,14*1,3</t>
  </si>
  <si>
    <t>899640122</t>
  </si>
  <si>
    <t>Bednění pro obetonování plastových šachet kruhových otevřený výkop odstranění</t>
  </si>
  <si>
    <t>-844828569</t>
  </si>
  <si>
    <t>https://podminky.urs.cz/item/CS_URS_2024_01/899640122</t>
  </si>
  <si>
    <t>2,1*4*1,3</t>
  </si>
  <si>
    <t>899641121</t>
  </si>
  <si>
    <t>Bednění pro obetonování plastových šachet kruhových otevřený výkop zřízení</t>
  </si>
  <si>
    <t>744762107</t>
  </si>
  <si>
    <t>https://podminky.urs.cz/item/CS_URS_2024_01/899641121</t>
  </si>
  <si>
    <t>899910101</t>
  </si>
  <si>
    <t>Výplň potrubí betonem tř. C -/5 délky do 50 m</t>
  </si>
  <si>
    <t>-1665854453</t>
  </si>
  <si>
    <t>https://podminky.urs.cz/item/CS_URS_2024_01/899910101</t>
  </si>
  <si>
    <t>0,15*0,15*3,14*35,0</t>
  </si>
  <si>
    <t>0,15*0,15*3,14*1,0</t>
  </si>
  <si>
    <t>977151124</t>
  </si>
  <si>
    <t>Jádrové vrty diamantovými korunkami do stavebních materiálů D přes 150 do 180 mm</t>
  </si>
  <si>
    <t>-1346133017</t>
  </si>
  <si>
    <t>https://podminky.urs.cz/item/CS_URS_2024_01/977151124</t>
  </si>
  <si>
    <t>0,15</t>
  </si>
  <si>
    <t>977151126</t>
  </si>
  <si>
    <t>Jádrové vrty diamantovými korunkami do stavebních materiálů D přes 200 do 225 mm</t>
  </si>
  <si>
    <t>-1115596153</t>
  </si>
  <si>
    <t>https://podminky.urs.cz/item/CS_URS_2024_01/977151126</t>
  </si>
  <si>
    <t>0,15*4</t>
  </si>
  <si>
    <t>977151129</t>
  </si>
  <si>
    <t>Jádrové vrty diamantovými korunkami do stavebních materiálů D přes 300 do 350 mm</t>
  </si>
  <si>
    <t>-462237543</t>
  </si>
  <si>
    <t>https://podminky.urs.cz/item/CS_URS_2024_01/977151129</t>
  </si>
  <si>
    <t>977151134</t>
  </si>
  <si>
    <t>Jádrové vrty diamantovými korunkami do stavebních materiálů D přes 500 do 550 mm</t>
  </si>
  <si>
    <t>-825011942</t>
  </si>
  <si>
    <t>https://podminky.urs.cz/item/CS_URS_2024_01/977151134</t>
  </si>
  <si>
    <t>Bourání konstrukcí</t>
  </si>
  <si>
    <t>890431851</t>
  </si>
  <si>
    <t>Bourání šachet z prefabrikovaných skruží strojně obestavěného prostoru přes 1,5 do 3 m3</t>
  </si>
  <si>
    <t>1732716903</t>
  </si>
  <si>
    <t>https://podminky.urs.cz/item/CS_URS_2024_01/890431851</t>
  </si>
  <si>
    <t>3,14*0,65*0,65*1,67</t>
  </si>
  <si>
    <t>890451851</t>
  </si>
  <si>
    <t>Bourání šachet z prefabrikovaných skruží strojně obestavěného prostoru přes 3 do 5 m3</t>
  </si>
  <si>
    <t>-1434471801</t>
  </si>
  <si>
    <t>https://podminky.urs.cz/item/CS_URS_2024_01/890451851</t>
  </si>
  <si>
    <t>3,14*0,65*0,65*4,2*3</t>
  </si>
  <si>
    <t>899103211</t>
  </si>
  <si>
    <t>Demontáž poklopů litinových nebo ocelových včetně rámů hmotnosti přes 100 do 150 kg</t>
  </si>
  <si>
    <t>-1338897044</t>
  </si>
  <si>
    <t>https://podminky.urs.cz/item/CS_URS_2024_01/899103211</t>
  </si>
  <si>
    <t>997013111</t>
  </si>
  <si>
    <t>Vnitrostaveništní doprava suti a vybouraných hmot pro budovy v do 6 m</t>
  </si>
  <si>
    <t>143603437</t>
  </si>
  <si>
    <t>https://podminky.urs.cz/item/CS_URS_2024_01/997013111</t>
  </si>
  <si>
    <t>61058513</t>
  </si>
  <si>
    <t>-1530490233</t>
  </si>
  <si>
    <t>-1723057661</t>
  </si>
  <si>
    <t>-692651082</t>
  </si>
  <si>
    <t>Přesun hmot</t>
  </si>
  <si>
    <t>998276101</t>
  </si>
  <si>
    <t>Přesun hmot pro trubní vedení z trub z plastických hmot otevřený výkop</t>
  </si>
  <si>
    <t>289463406</t>
  </si>
  <si>
    <t>https://podminky.urs.cz/item/CS_URS_2024_01/998276101</t>
  </si>
  <si>
    <t>PSV</t>
  </si>
  <si>
    <t>Práce a dodávky PSV</t>
  </si>
  <si>
    <t>711</t>
  </si>
  <si>
    <t>Izolace proti vodě, vlhkosti a plynům</t>
  </si>
  <si>
    <t>711412001</t>
  </si>
  <si>
    <t>Provedení izolace proti tlakové vodě svislé za studena nátěrem penetračním</t>
  </si>
  <si>
    <t>1865861979</t>
  </si>
  <si>
    <t>https://podminky.urs.cz/item/CS_URS_2024_01/711412001</t>
  </si>
  <si>
    <t>3,11</t>
  </si>
  <si>
    <t>111631500</t>
  </si>
  <si>
    <t>lak penetrační asfaltový</t>
  </si>
  <si>
    <t>-1843268342</t>
  </si>
  <si>
    <t>3,11*0,00035</t>
  </si>
  <si>
    <t>711442559</t>
  </si>
  <si>
    <t>Provedení izolace proti tlakové vodě svislé přitavením pásu NAIP</t>
  </si>
  <si>
    <t>1807749141</t>
  </si>
  <si>
    <t>https://podminky.urs.cz/item/CS_URS_2024_01/711442559</t>
  </si>
  <si>
    <t>62853004</t>
  </si>
  <si>
    <t>pás asfaltový natavitelný modifikovaný SBS s vložkou ze skleněné tkaniny a spalitelnou PE fólií nebo jemnozrnným minerálním posypem na horním povrchu tl 4,0mm</t>
  </si>
  <si>
    <t>-1032218953</t>
  </si>
  <si>
    <t>3,11*1,2</t>
  </si>
  <si>
    <t>998711121</t>
  </si>
  <si>
    <t>Přesun hmot tonážní pro izolace proti vodě, vlhkosti a plynům ruční v objektech v do 6 m</t>
  </si>
  <si>
    <t>-974989203</t>
  </si>
  <si>
    <t>https://podminky.urs.cz/item/CS_URS_2024_01/998711121</t>
  </si>
  <si>
    <t>D2.03 - Sadové úpravy</t>
  </si>
  <si>
    <t>Irena Dundychová</t>
  </si>
  <si>
    <t>D1 - SPECIFIKACE 1/1 - rostliny</t>
  </si>
  <si>
    <t>D2 - SPECIFIKACE 1/2 - materiál</t>
  </si>
  <si>
    <t>D3 - Montáž</t>
  </si>
  <si>
    <t>D1</t>
  </si>
  <si>
    <t>SPECIFIKACE 1/1 - rostliny</t>
  </si>
  <si>
    <t>Acer campestre ´Elsrijk´– javor babyka</t>
  </si>
  <si>
    <t>ks</t>
  </si>
  <si>
    <t>Velikost 16-18</t>
  </si>
  <si>
    <t>Součet</t>
  </si>
  <si>
    <t>Festuca mairei – kostřava atlasská</t>
  </si>
  <si>
    <t>Velikost K9</t>
  </si>
  <si>
    <t>634</t>
  </si>
  <si>
    <t>D2</t>
  </si>
  <si>
    <t>SPECIFIKACE 1/2 - materiál</t>
  </si>
  <si>
    <t>Pol1</t>
  </si>
  <si>
    <t>Borka (jemně drcená) -  na mulčování závlahové mísy stromů v trávníku   15 cm</t>
  </si>
  <si>
    <t>Pol2</t>
  </si>
  <si>
    <t>Travní semeno - parková směs</t>
  </si>
  <si>
    <t>kg</t>
  </si>
  <si>
    <t>Pol3</t>
  </si>
  <si>
    <t>Kůl ke stromu impregnovaný - tři kusy ke stromu</t>
  </si>
  <si>
    <t>Pol4</t>
  </si>
  <si>
    <t>Dřevěné příčky půlené - délka 50 cm</t>
  </si>
  <si>
    <t>Pol5</t>
  </si>
  <si>
    <t>Úvazek 1,8 m á 1 strom</t>
  </si>
  <si>
    <t>bm</t>
  </si>
  <si>
    <t>Pol6</t>
  </si>
  <si>
    <t>Bambusová rohož á 0,25 m á 1 strom</t>
  </si>
  <si>
    <t>Pol7</t>
  </si>
  <si>
    <t>Herbicid</t>
  </si>
  <si>
    <t>l</t>
  </si>
  <si>
    <t>Pol8</t>
  </si>
  <si>
    <t>Štěrk frakce 8/16 mm ve vrstvě 5 cm (cena včetně naložení složení a dovozu)</t>
  </si>
  <si>
    <t>Pol9</t>
  </si>
  <si>
    <t>Tabletové hnojivo ke dřevinám (4 tablety stromy,  1 tableta okr.trávy) )</t>
  </si>
  <si>
    <t>D3</t>
  </si>
  <si>
    <t>Montáž</t>
  </si>
  <si>
    <t>112151011</t>
  </si>
  <si>
    <t>Volné kácení stromů s rozřezáním a odvětvením D kmene přes 100 do 200 mm</t>
  </si>
  <si>
    <t>https://podminky.urs.cz/item/CS_URS_2024_01/112151011</t>
  </si>
  <si>
    <t>112151012</t>
  </si>
  <si>
    <t>Volné kácení stromů s rozřezáním a odvětvením D kmene přes 200 do 300 mm</t>
  </si>
  <si>
    <t>https://podminky.urs.cz/item/CS_URS_2024_01/112151012</t>
  </si>
  <si>
    <t>112151113</t>
  </si>
  <si>
    <t>Směrové kácení stromů s rozřezáním a odvětvením D kmene přes 300 do 400 mm</t>
  </si>
  <si>
    <t>https://podminky.urs.cz/item/CS_URS_2024_01/112151113</t>
  </si>
  <si>
    <t>112151114</t>
  </si>
  <si>
    <t>Směrové kácení stromů s rozřezáním a odvětvením D kmene přes 400 do 500 mm</t>
  </si>
  <si>
    <t>https://podminky.urs.cz/item/CS_URS_2024_01/112151114</t>
  </si>
  <si>
    <t>112151118</t>
  </si>
  <si>
    <t>Směrové kácení stromů s rozřezáním a odvětvením D kmene přes 800 do 900 mm</t>
  </si>
  <si>
    <t>https://podminky.urs.cz/item/CS_URS_2024_01/112151118</t>
  </si>
  <si>
    <t>P1</t>
  </si>
  <si>
    <t>Odvoz kmenů na skládku do vzdálenosti 20 km</t>
  </si>
  <si>
    <t>112155315</t>
  </si>
  <si>
    <t>Štěpkování keřového porostu hustého s naložením</t>
  </si>
  <si>
    <t>https://podminky.urs.cz/item/CS_URS_2024_01/112155315</t>
  </si>
  <si>
    <t>112201111</t>
  </si>
  <si>
    <t>Odstranění pařezů D do 0,2 m v rovině a svahu do 1:5 s odklizením do 20 m a zasypáním jámy</t>
  </si>
  <si>
    <t>https://podminky.urs.cz/item/CS_URS_2024_01/112201111</t>
  </si>
  <si>
    <t>112201112</t>
  </si>
  <si>
    <t>Odstranění pařezů D přes 0,2 do 0,3 m v rovině a svahu do 1:5 s odklizením do 20 m a zasypáním jámy</t>
  </si>
  <si>
    <t>https://podminky.urs.cz/item/CS_URS_2024_01/112201112</t>
  </si>
  <si>
    <t>112201113</t>
  </si>
  <si>
    <t>Odstranění pařezů D přes 0,3 do 0,4 m v rovině a svahu do 1:5 s odklizením do 20 m a zasypáním jámy</t>
  </si>
  <si>
    <t>https://podminky.urs.cz/item/CS_URS_2024_01/112201113</t>
  </si>
  <si>
    <t>112201114</t>
  </si>
  <si>
    <t>Odstranění pařezů D přes 0,4 do 0,5 m v rovině a svahu do 1:5 s odklizením do 20 m a zasypáním jámy</t>
  </si>
  <si>
    <t>https://podminky.urs.cz/item/CS_URS_2024_01/112201114</t>
  </si>
  <si>
    <t>112201118</t>
  </si>
  <si>
    <t>Odstranění pařezů D přes 0,8 do 0,9 m v rovině a svahu do 1:5 s odklizením do 20 m a zasypáním jámy</t>
  </si>
  <si>
    <t>https://podminky.urs.cz/item/CS_URS_2024_01/112201118</t>
  </si>
  <si>
    <t>112155215</t>
  </si>
  <si>
    <t>Štěpkování solitérních stromků a větví průměru kmene do 300 mm s naložením</t>
  </si>
  <si>
    <t>https://podminky.urs.cz/item/CS_URS_2024_01/112155215</t>
  </si>
  <si>
    <t>112155221</t>
  </si>
  <si>
    <t>Štěpkování solitérních stromků a větví průměru kmene přes 300 do 500 mm s naložením</t>
  </si>
  <si>
    <t>https://podminky.urs.cz/item/CS_URS_2024_01/112155221</t>
  </si>
  <si>
    <t>P2</t>
  </si>
  <si>
    <t>Odvoz a složení biologického odpadu na zdálenost do 20 km</t>
  </si>
  <si>
    <t>181151311</t>
  </si>
  <si>
    <t>Plošná úprava terénu přes 500 m2 zemina skupiny 1 až 4 nerovnosti přes 50 do 100 mm v rovinně a svahu do 1:5</t>
  </si>
  <si>
    <t>https://podminky.urs.cz/item/CS_URS_2024_01/181151311</t>
  </si>
  <si>
    <t>183403113</t>
  </si>
  <si>
    <t>Obdělání půdy frézováním v rovině a svahu do 1:5</t>
  </si>
  <si>
    <t>https://podminky.urs.cz/item/CS_URS_2024_01/183403113</t>
  </si>
  <si>
    <t>183403131</t>
  </si>
  <si>
    <t>Obdělání půdy rytím v zemině skupiny 1 a 2 v rovině a svahu do 1:5</t>
  </si>
  <si>
    <t>https://podminky.urs.cz/item/CS_URS_2024_01/183403131</t>
  </si>
  <si>
    <t>183403153</t>
  </si>
  <si>
    <t>Obdělání půdy hrabáním v rovině a svahu do 1:5</t>
  </si>
  <si>
    <t>https://podminky.urs.cz/item/CS_URS_2024_01/183403153</t>
  </si>
  <si>
    <t>183403161</t>
  </si>
  <si>
    <t>Obdělání půdy válením v rovině a svahu do 1:5</t>
  </si>
  <si>
    <t>https://podminky.urs.cz/item/CS_URS_2024_01/183403161</t>
  </si>
  <si>
    <t>183111114</t>
  </si>
  <si>
    <t>Hloubení jamek bez výměny půdy zeminy skupiny 1 až 4 obj přes 0,01 do 0,02 m3 v rovině a svahu do 1:5</t>
  </si>
  <si>
    <t>https://podminky.urs.cz/item/CS_URS_2024_01/183111114</t>
  </si>
  <si>
    <t>183101121</t>
  </si>
  <si>
    <t>Hloubení jamek bez výměny půdy zeminy skupiny 1 až 4 obj přes 0,4 do 1 m3 v rovině a svahu do 1:5</t>
  </si>
  <si>
    <t>https://podminky.urs.cz/item/CS_URS_2024_01/183101121</t>
  </si>
  <si>
    <t>184102111</t>
  </si>
  <si>
    <t>Výsadba dřeviny s balem D přes 0,1 do 0,2 m do jamky se zalitím v rovině a svahu do 1:5</t>
  </si>
  <si>
    <t>https://podminky.urs.cz/item/CS_URS_2024_01/184102111</t>
  </si>
  <si>
    <t>184102117</t>
  </si>
  <si>
    <t>Výsadba dřeviny s balem D přes 0,8 do 1 m do jamky se zalitím v rovině a svahu do 1:5</t>
  </si>
  <si>
    <t>https://podminky.urs.cz/item/CS_URS_2024_01/184102117</t>
  </si>
  <si>
    <t>183205111</t>
  </si>
  <si>
    <t>Založení záhonu v rovině a svahu do 1:5 zemina skupiny 1 a 2</t>
  </si>
  <si>
    <t>https://podminky.urs.cz/item/CS_URS_2024_01/183205111</t>
  </si>
  <si>
    <t>181451131</t>
  </si>
  <si>
    <t>Založení parkového trávníku výsevem pl přes 1000 m2 v rovině a ve svahu do 1:5</t>
  </si>
  <si>
    <t>https://podminky.urs.cz/item/CS_URS_2024_01/181451131</t>
  </si>
  <si>
    <t>184215133</t>
  </si>
  <si>
    <t>Ukotvení kmene dřevin v rovině nebo na svahu do 1:5 třemi kůly D do 0,1 m dl přes 2 do 3 m</t>
  </si>
  <si>
    <t>https://podminky.urs.cz/item/CS_URS_2024_01/184215133</t>
  </si>
  <si>
    <t>184215412</t>
  </si>
  <si>
    <t>Zhotovení závlahové mísy dřevin D přes 0,5 do 1,0 m v rovině nebo na svahu do 1:5</t>
  </si>
  <si>
    <t>https://podminky.urs.cz/item/CS_URS_2024_01/184215412</t>
  </si>
  <si>
    <t>184501141</t>
  </si>
  <si>
    <t>Zhotovení obalu z rákosové nebo kokosové rohože v rovině a svahu do 1:5</t>
  </si>
  <si>
    <t>https://podminky.urs.cz/item/CS_URS_2024_01/184501141</t>
  </si>
  <si>
    <t>184911431</t>
  </si>
  <si>
    <t>Mulčování rostlin kůrou tl přes 0,1 do 0,15 m v rovině a svahu do 1:5</t>
  </si>
  <si>
    <t>https://podminky.urs.cz/item/CS_URS_2024_01/184911431</t>
  </si>
  <si>
    <t>184911161</t>
  </si>
  <si>
    <t>Mulčování záhonů kačírkem tl vrstvy přes 0,05 do 0,1 m v rovině a svahu do 1:5</t>
  </si>
  <si>
    <t>https://podminky.urs.cz/item/CS_URS_2024_01/184911161</t>
  </si>
  <si>
    <t>184813511</t>
  </si>
  <si>
    <t>Chemické odplevelení před založením kultury postřikem na široko v rovině a svahu do 1:5 ručně</t>
  </si>
  <si>
    <t>https://podminky.urs.cz/item/CS_URS_2024_01/184813511</t>
  </si>
  <si>
    <t>185802114</t>
  </si>
  <si>
    <t>Hnojení půdy umělým hnojivem k jednotlivým rostlinám v rovině a svahu do 1:5</t>
  </si>
  <si>
    <t>https://podminky.urs.cz/item/CS_URS_2024_01/185802114</t>
  </si>
  <si>
    <t>185851121</t>
  </si>
  <si>
    <t>Dovoz vody pro zálivku rostlin za vzdálenost do 1000 m</t>
  </si>
  <si>
    <t>https://podminky.urs.cz/item/CS_URS_2024_01/185851121</t>
  </si>
  <si>
    <t>185804312</t>
  </si>
  <si>
    <t>Zalití rostlin vodou plocha přes 20 m2</t>
  </si>
  <si>
    <t>https://podminky.urs.cz/item/CS_URS_2024_01/185804312</t>
  </si>
  <si>
    <t>D2.04 - Areálové rozvody NN</t>
  </si>
  <si>
    <t>Ing. Zacha</t>
  </si>
  <si>
    <t>2.04 - Areálové rozvody NN</t>
  </si>
  <si>
    <t xml:space="preserve">    R-ZV - Rozvaděč R-ZV</t>
  </si>
  <si>
    <t xml:space="preserve">    ELM - Elektromontáže</t>
  </si>
  <si>
    <t xml:space="preserve">    ZP - Zemní práce</t>
  </si>
  <si>
    <t>2.04</t>
  </si>
  <si>
    <t>R-ZV</t>
  </si>
  <si>
    <t>Rozvaděč R-ZV</t>
  </si>
  <si>
    <t>1206618</t>
  </si>
  <si>
    <t>SKRIN ER1/NK-7/DIN 36MODULU+2M</t>
  </si>
  <si>
    <t>256</t>
  </si>
  <si>
    <t>1879079255</t>
  </si>
  <si>
    <t>741210102</t>
  </si>
  <si>
    <t>Montáž rozváděčů litinových, hliníkových nebo plastových sestava do 100 kg</t>
  </si>
  <si>
    <t>576819366</t>
  </si>
  <si>
    <t>https://podminky.urs.cz/item/CS_URS_2024_01/741210102</t>
  </si>
  <si>
    <t>O0234341</t>
  </si>
  <si>
    <t>Páčkový spínač, In 32 A, Ue 230/400 V a.c., 60/220 V d.c, 3-pól, šířka 3 moduly</t>
  </si>
  <si>
    <t>128</t>
  </si>
  <si>
    <t>-1891987992</t>
  </si>
  <si>
    <t>741320175</t>
  </si>
  <si>
    <t>Montáž jističů třípólových nn do 63 A ve skříni se zapojením vodičů</t>
  </si>
  <si>
    <t>-1529602570</t>
  </si>
  <si>
    <t>https://podminky.urs.cz/item/CS_URS_2024_01/741320175</t>
  </si>
  <si>
    <t>S12A05094</t>
  </si>
  <si>
    <t>kombinovaný svodič bleskových proudů a přepětí T1+T2, vhodné pro 3-fázový systém TN-S, Iinp=25kA(10/350), In=30kA(8/20), Uc=260V</t>
  </si>
  <si>
    <t>KS</t>
  </si>
  <si>
    <t>-1314627883</t>
  </si>
  <si>
    <t>741322021</t>
  </si>
  <si>
    <t>Montáž svodiče bleskových proudů nn typ 1 čtyřpólových impulzní proud do 35 kA se zapojením vodičů</t>
  </si>
  <si>
    <t>1293706456</t>
  </si>
  <si>
    <t>https://podminky.urs.cz/item/CS_URS_2024_01/741322021</t>
  </si>
  <si>
    <t>35822117R</t>
  </si>
  <si>
    <t>jistič 1-pólový 10 A vypínací charakteristika B vypínací schopnost 10 kA</t>
  </si>
  <si>
    <t>1252407175</t>
  </si>
  <si>
    <t>35822111</t>
  </si>
  <si>
    <t>jistič 1-pólový 16 A vypínací charakteristika B vypínací schopnost 10 kA</t>
  </si>
  <si>
    <t>551668786</t>
  </si>
  <si>
    <t>741320105</t>
  </si>
  <si>
    <t>Montáž jističů jednopólových nn do 25 A ve skříni se zapojením vodičů</t>
  </si>
  <si>
    <t>-1350944626</t>
  </si>
  <si>
    <t>https://podminky.urs.cz/item/CS_URS_2024_01/741320105</t>
  </si>
  <si>
    <t>ELM</t>
  </si>
  <si>
    <t>Elektromontáže</t>
  </si>
  <si>
    <t>34111036</t>
  </si>
  <si>
    <t>kabel instalační jádro Cu plné izolace PVC plášť PVC 450/750V (CYKY) 3x2,5mm2</t>
  </si>
  <si>
    <t>-1800590689</t>
  </si>
  <si>
    <t>"ZV-1" 25</t>
  </si>
  <si>
    <t>"ZV-2" 25</t>
  </si>
  <si>
    <t>"SLABO" 2*10</t>
  </si>
  <si>
    <t>"ZV+P" 20</t>
  </si>
  <si>
    <t>34111042</t>
  </si>
  <si>
    <t>kabel instalační jádro Cu plné izolace PVC plášť PVC 450/750V (CYKY) 3x4mm2</t>
  </si>
  <si>
    <t>1012510983</t>
  </si>
  <si>
    <t>"KASA" 104</t>
  </si>
  <si>
    <t>"ZV+P" 31</t>
  </si>
  <si>
    <t>210812011</t>
  </si>
  <si>
    <t>Montáž kabelu Cu plného nebo laněného do 1 kV žíly 3x1,5 až 6 mm2 (např. CYKY) bez ukončení uloženého volně nebo v liště</t>
  </si>
  <si>
    <t>-2023269099</t>
  </si>
  <si>
    <t>https://podminky.urs.cz/item/CS_URS_2024_01/210812011</t>
  </si>
  <si>
    <t>34111100</t>
  </si>
  <si>
    <t>kabel instalační jádro Cu plné izolace PVC plášť PVC 450/750V (CYKY) 5x6mm2</t>
  </si>
  <si>
    <t>415477237</t>
  </si>
  <si>
    <t>"RDA1&gt;&gt;R-ZV" 150+95</t>
  </si>
  <si>
    <t>"ZV+P" 75</t>
  </si>
  <si>
    <t>210812063</t>
  </si>
  <si>
    <t>Montáž kabelu Cu plného nebo laněného do 1 kV žíly 5x4 až 6 mm2 (např. CYKY) bez ukončení uloženého volně nebo v liště</t>
  </si>
  <si>
    <t>-1501010537</t>
  </si>
  <si>
    <t>https://podminky.urs.cz/item/CS_URS_2024_01/210812063</t>
  </si>
  <si>
    <t>"terén" 150+45</t>
  </si>
  <si>
    <t>210813063</t>
  </si>
  <si>
    <t>Montáž kabelu Cu plného nebo laněného do 1 kV žíly 5x4 až 6 mm2 (např. CYKY) bez ukončení uloženého pevně</t>
  </si>
  <si>
    <t>1730737090</t>
  </si>
  <si>
    <t>https://podminky.urs.cz/item/CS_URS_2024_01/210813063</t>
  </si>
  <si>
    <t>"budovou" 95+30</t>
  </si>
  <si>
    <t>35432540</t>
  </si>
  <si>
    <t>příchytka kabelová 11-18mm</t>
  </si>
  <si>
    <t>1292228942</t>
  </si>
  <si>
    <t>"stoupačky" 20</t>
  </si>
  <si>
    <t>741910611</t>
  </si>
  <si>
    <t>Montáž příchytka kovová pro kabelové lávky a žebříky kabel D do 40 mm</t>
  </si>
  <si>
    <t>-344171466</t>
  </si>
  <si>
    <t>https://podminky.urs.cz/item/CS_URS_2024_01/741910611</t>
  </si>
  <si>
    <t>35442062</t>
  </si>
  <si>
    <t>pás zemnící 30x4mm FeZn (0,95kg/m)</t>
  </si>
  <si>
    <t>-97831123</t>
  </si>
  <si>
    <t>"závory" 0,95*50</t>
  </si>
  <si>
    <t>210220020</t>
  </si>
  <si>
    <t>Montáž uzemňovacího vedení vodičů FeZn pomocí svorek v zemi páskou do 120 mm2 ve městské zástavbě</t>
  </si>
  <si>
    <t>809392710</t>
  </si>
  <si>
    <t>https://podminky.urs.cz/item/CS_URS_2024_01/210220020</t>
  </si>
  <si>
    <t>35442135</t>
  </si>
  <si>
    <t>drát D 10/13mm FeZn + PVC (0,62kg/m)</t>
  </si>
  <si>
    <t>1509017423</t>
  </si>
  <si>
    <t>0,62*(4*5+2*5+10)</t>
  </si>
  <si>
    <t>210220022</t>
  </si>
  <si>
    <t>Montáž uzemňovacího vedení vodičů FeZn pomocí svorek v zemi drátem průměru do 10 mm ve městské zástavbě</t>
  </si>
  <si>
    <t>-756936063</t>
  </si>
  <si>
    <t>https://podminky.urs.cz/item/CS_URS_2024_01/210220022</t>
  </si>
  <si>
    <t>4*5+2*5+10</t>
  </si>
  <si>
    <t>35441996</t>
  </si>
  <si>
    <t>svorka odbočovací a spojovací pro spojování kruhových a páskových vodičů, FeZn</t>
  </si>
  <si>
    <t>-1335692845</t>
  </si>
  <si>
    <t>"KASA" 2</t>
  </si>
  <si>
    <t>"ZAVORY" 2*(3+3)</t>
  </si>
  <si>
    <t>"PILIR_SLP" 2</t>
  </si>
  <si>
    <t>"PILIR_NN" 2</t>
  </si>
  <si>
    <t>210220301</t>
  </si>
  <si>
    <t>Montáž svorek hromosvodných se 2 šrouby</t>
  </si>
  <si>
    <t>-2061720916</t>
  </si>
  <si>
    <t>https://podminky.urs.cz/item/CS_URS_2024_01/210220301</t>
  </si>
  <si>
    <t>35441986</t>
  </si>
  <si>
    <t>svorka odbočovací a spojovací pro pásek 30x4mm, FeZn</t>
  </si>
  <si>
    <t>952515615</t>
  </si>
  <si>
    <t>2+2+2</t>
  </si>
  <si>
    <t>210220302</t>
  </si>
  <si>
    <t>Montáž svorek hromosvodných se 3 a více šrouby</t>
  </si>
  <si>
    <t>961153383</t>
  </si>
  <si>
    <t>https://podminky.urs.cz/item/CS_URS_2024_01/210220302</t>
  </si>
  <si>
    <t>35441895</t>
  </si>
  <si>
    <t>svorka připojovací k připojení kovových částí</t>
  </si>
  <si>
    <t>1030965561</t>
  </si>
  <si>
    <t>"KASA" 1</t>
  </si>
  <si>
    <t>"ZAVORY" 3+3</t>
  </si>
  <si>
    <t>210220304</t>
  </si>
  <si>
    <t>Montáž svorka hromosvodná na konstrukce</t>
  </si>
  <si>
    <t>-203821679</t>
  </si>
  <si>
    <t>https://podminky.urs.cz/item/CS_URS_2024_01/210220304</t>
  </si>
  <si>
    <t>24617222</t>
  </si>
  <si>
    <t>hmota nátěrová asfaltová krycí (email) na kovy</t>
  </si>
  <si>
    <t>-1224099815</t>
  </si>
  <si>
    <t>0,2*(9+3)</t>
  </si>
  <si>
    <t>741420911</t>
  </si>
  <si>
    <t>Nátěry svodových vodičů včetně podpěr a svorek hromosvodů</t>
  </si>
  <si>
    <t>-2035866208</t>
  </si>
  <si>
    <t>https://podminky.urs.cz/item/CS_URS_2024_01/741420911</t>
  </si>
  <si>
    <t>9+3</t>
  </si>
  <si>
    <t>210280001</t>
  </si>
  <si>
    <t>Zkoušky a prohlídky el rozvodů a zařízení celková prohlídka pro objem montážních prací do 100 tis Kč</t>
  </si>
  <si>
    <t>408855045</t>
  </si>
  <si>
    <t>https://podminky.urs.cz/item/CS_URS_2024_01/210280001</t>
  </si>
  <si>
    <t>ZP</t>
  </si>
  <si>
    <t>460010025</t>
  </si>
  <si>
    <t>Vytyčení trasy inženýrských sítí v zastavěném prostoru</t>
  </si>
  <si>
    <t>km</t>
  </si>
  <si>
    <t>-930883274</t>
  </si>
  <si>
    <t>https://podminky.urs.cz/item/CS_URS_2024_01/460010025</t>
  </si>
  <si>
    <t>0,16</t>
  </si>
  <si>
    <t>460905121</t>
  </si>
  <si>
    <t>Montáž kompaktního plastového pilíře pro rozvod nn samostatého š přes 38 do 55 cm (např. SS300, SR322, ER122, RVO)</t>
  </si>
  <si>
    <t>-979186831</t>
  </si>
  <si>
    <t>https://podminky.urs.cz/item/CS_URS_2024_01/460905121</t>
  </si>
  <si>
    <t>460131113</t>
  </si>
  <si>
    <t>Hloubení nezapažených jam při elektromontážích ručně v hornině tř I skupiny 3</t>
  </si>
  <si>
    <t>-2076248213</t>
  </si>
  <si>
    <t>https://podminky.urs.cz/item/CS_URS_2024_01/460131113</t>
  </si>
  <si>
    <t>0,5*1*1</t>
  </si>
  <si>
    <t>460641113</t>
  </si>
  <si>
    <t>Základové konstrukce při elektromontážích z monolitického betonu tř. C 16/20</t>
  </si>
  <si>
    <t>-1115820493</t>
  </si>
  <si>
    <t>https://podminky.urs.cz/item/CS_URS_2024_01/460641113</t>
  </si>
  <si>
    <t>"základ pilíře" 0,6*0,6*0,5</t>
  </si>
  <si>
    <t>460021111</t>
  </si>
  <si>
    <t>Sejmutí ornice při elektromontážích ručně tl vrstvy do 20 cm</t>
  </si>
  <si>
    <t>871224739</t>
  </si>
  <si>
    <t>https://podminky.urs.cz/item/CS_URS_2024_01/460021111</t>
  </si>
  <si>
    <t>0,5*(6+12)</t>
  </si>
  <si>
    <t>460181253</t>
  </si>
  <si>
    <t>Hloubení kabelových nezapažených rýh strojně š 50 cm hl 60 cm v hornině tř II skupiny 4 v omezeném prostoru</t>
  </si>
  <si>
    <t>-1219574611</t>
  </si>
  <si>
    <t>https://podminky.urs.cz/item/CS_URS_2024_01/460181253</t>
  </si>
  <si>
    <t>67+23+2+17</t>
  </si>
  <si>
    <t>460181273</t>
  </si>
  <si>
    <t>Hloubení kabelových nezapažených rýh strojně š 50 cm hl 80 cm v hornině tř II skupiny 4 v omezeném prostoru</t>
  </si>
  <si>
    <t>-24906478</t>
  </si>
  <si>
    <t>https://podminky.urs.cz/item/CS_URS_2024_01/460181273</t>
  </si>
  <si>
    <t>13+6</t>
  </si>
  <si>
    <t>460181313</t>
  </si>
  <si>
    <t>Hloubení kabelových nezapažených rýh strojně š 50 cm hl 110 cm v hornině tř II skupiny 4 v omezeném prostoru</t>
  </si>
  <si>
    <t>-687606740</t>
  </si>
  <si>
    <t>https://podminky.urs.cz/item/CS_URS_2024_01/460181313</t>
  </si>
  <si>
    <t>"vozovka" 8+8</t>
  </si>
  <si>
    <t>"zavory" 7+7</t>
  </si>
  <si>
    <t>460241111</t>
  </si>
  <si>
    <t>Příplatek za ztížení vykopávky při elektromontážích v blízkosti podzemního vedení</t>
  </si>
  <si>
    <t>-284468747</t>
  </si>
  <si>
    <t>https://podminky.urs.cz/item/CS_URS_2024_01/460241111</t>
  </si>
  <si>
    <t>460242211</t>
  </si>
  <si>
    <t>Provizorní zajištění kabelů ve výkopech při jejich křížení</t>
  </si>
  <si>
    <t>-937281343</t>
  </si>
  <si>
    <t>https://podminky.urs.cz/item/CS_URS_2024_01/460242211</t>
  </si>
  <si>
    <t>34575103</t>
  </si>
  <si>
    <t>deska kabelová krycí PVC červená, 200x2mm</t>
  </si>
  <si>
    <t>183424685</t>
  </si>
  <si>
    <t>109+19+16</t>
  </si>
  <si>
    <t>460661412</t>
  </si>
  <si>
    <t>Kabelové lože z písku pro kabely nn kryté plastovou deskou š lože přes 25 do 50 cm</t>
  </si>
  <si>
    <t>-1366893356</t>
  </si>
  <si>
    <t>https://podminky.urs.cz/item/CS_URS_2024_01/460661412</t>
  </si>
  <si>
    <t>69311311</t>
  </si>
  <si>
    <t>pás varovný plný do výkopu š 330mm s potiskem</t>
  </si>
  <si>
    <t>-933928880</t>
  </si>
  <si>
    <t>460671113</t>
  </si>
  <si>
    <t>Výstražná fólie pro krytí kabelů šířky přes 25 do 34 cm</t>
  </si>
  <si>
    <t>-1259087298</t>
  </si>
  <si>
    <t>https://podminky.urs.cz/item/CS_URS_2024_01/460671113</t>
  </si>
  <si>
    <t>460341113</t>
  </si>
  <si>
    <t>Vodorovné přemístění horniny jakékoliv třídy dopravními prostředky při elektromontážích přes 500 do 1000 m</t>
  </si>
  <si>
    <t>-929052758</t>
  </si>
  <si>
    <t>https://podminky.urs.cz/item/CS_URS_2024_01/460341113</t>
  </si>
  <si>
    <t>"RYHY" (109+19+30)*0,5*0,2</t>
  </si>
  <si>
    <t>"JAMY" (0,6*0,6*1,2)*0,5</t>
  </si>
  <si>
    <t>460371123</t>
  </si>
  <si>
    <t>Naložení výkopku při elektromontážích strojně z hornin třídy II skupiny 4 a 5</t>
  </si>
  <si>
    <t>544871630</t>
  </si>
  <si>
    <t>https://podminky.urs.cz/item/CS_URS_2024_01/460371123</t>
  </si>
  <si>
    <t>460391124</t>
  </si>
  <si>
    <t>Zásyp jam při elektromontážích ručně se zhutněním z hornin třídy II skupiny 4</t>
  </si>
  <si>
    <t>1126753033</t>
  </si>
  <si>
    <t>https://podminky.urs.cz/item/CS_URS_2024_01/460391124</t>
  </si>
  <si>
    <t>(0,6*0,6*1,2)*1*0,5</t>
  </si>
  <si>
    <t>460461233</t>
  </si>
  <si>
    <t>Zásyp kabelových rýh strojně se zhutněním š 50 cm hl 30 cm v hornině tř II skupiny 4 v omezeném prostoru</t>
  </si>
  <si>
    <t>-707865307</t>
  </si>
  <si>
    <t>https://podminky.urs.cz/item/CS_URS_2024_01/460461233</t>
  </si>
  <si>
    <t>460461253</t>
  </si>
  <si>
    <t>Zásyp kabelových rýh strojně se zhutněním š 50 cm hl 50 cm v hornině tř II skupiny 4 v omezeném prostoru</t>
  </si>
  <si>
    <t>-962438891</t>
  </si>
  <si>
    <t>https://podminky.urs.cz/item/CS_URS_2024_01/460461253</t>
  </si>
  <si>
    <t>460461293</t>
  </si>
  <si>
    <t>Zásyp kabelových rýh strojně se zhutněním š 50 cm hl 90 cm v hornině tř II skupiny 4 v omezeném prostoru</t>
  </si>
  <si>
    <t>-4891912</t>
  </si>
  <si>
    <t>https://podminky.urs.cz/item/CS_URS_2024_01/460461293</t>
  </si>
  <si>
    <t>460541121</t>
  </si>
  <si>
    <t>Úprava pláně při elektromontážích strojně v hornině třídy těžitelnosti II skupiny 4 a 5 bez zhutnění</t>
  </si>
  <si>
    <t>-1806875748</t>
  </si>
  <si>
    <t>https://podminky.urs.cz/item/CS_URS_2024_01/460541121</t>
  </si>
  <si>
    <t>1*(109+19+30)</t>
  </si>
  <si>
    <t>460571111</t>
  </si>
  <si>
    <t>Rozprostření a urovnání ornice při elektromontážích strojně tl vrstvy do 20 cm</t>
  </si>
  <si>
    <t>2007589027</t>
  </si>
  <si>
    <t>https://podminky.urs.cz/item/CS_URS_2024_01/460571111</t>
  </si>
  <si>
    <t>34571351</t>
  </si>
  <si>
    <t>trubka elektroinstalační ohebná dvouplášťová korugovaná (chránička) D 41/50mm, HDPE+LDPE</t>
  </si>
  <si>
    <t>1273228082</t>
  </si>
  <si>
    <t>"terminál zavory-1" 20</t>
  </si>
  <si>
    <t>"terminál zavory-2" 20</t>
  </si>
  <si>
    <t>"platební terminál" 5</t>
  </si>
  <si>
    <t>34571354</t>
  </si>
  <si>
    <t>trubka elektroinstalační ohebná dvouplášťová korugovaná (chránička) D 75/90mm, HDPE+LDPE</t>
  </si>
  <si>
    <t>-24603526</t>
  </si>
  <si>
    <t>"VOZOVKA" 8+8</t>
  </si>
  <si>
    <t>"PROSTUP STENY" 1</t>
  </si>
  <si>
    <t>460742121</t>
  </si>
  <si>
    <t>Osazení kabelových prostupů z trub plastových do rýhy s obsypem z písku průměru do 10 cm</t>
  </si>
  <si>
    <t>-822084649</t>
  </si>
  <si>
    <t>https://podminky.urs.cz/item/CS_URS_2024_01/460742121</t>
  </si>
  <si>
    <t>"zavory" 20+20+5</t>
  </si>
  <si>
    <t>460742141</t>
  </si>
  <si>
    <t>Osazení kabelových prostupů z trub plastových do otvoru ve zdivu průměru do 15 cm</t>
  </si>
  <si>
    <t>750973355</t>
  </si>
  <si>
    <t>https://podminky.urs.cz/item/CS_URS_2024_01/460742141</t>
  </si>
  <si>
    <t>"Prostup do koridoru" 1</t>
  </si>
  <si>
    <t>468081414</t>
  </si>
  <si>
    <t>Vybourání otvorů pro elektroinstalace ve zdivu betonovém pl do 0,02 m2 tl přes 45 do 60 cm</t>
  </si>
  <si>
    <t>1462579711</t>
  </si>
  <si>
    <t>https://podminky.urs.cz/item/CS_URS_2024_01/468081414</t>
  </si>
  <si>
    <t>teskab01</t>
  </si>
  <si>
    <t>Kompaktní prostupové těsnění k utěsnění kabelových prostupů do stavebního otvoru/chráničky proti pronikání vody</t>
  </si>
  <si>
    <t>1340254539</t>
  </si>
  <si>
    <t>mont01</t>
  </si>
  <si>
    <t>Montáž těsnící kabelové průchodky</t>
  </si>
  <si>
    <t>1898606003</t>
  </si>
  <si>
    <t>D2.05 - Přeložka areálového VN</t>
  </si>
  <si>
    <t>Ing. Bačík</t>
  </si>
  <si>
    <t xml:space="preserve">    99 - Přesuny hmot a suti</t>
  </si>
  <si>
    <t>132251101</t>
  </si>
  <si>
    <t>Hloubení rýh nezapažených š do 800 mm v hornině třídy těžitelnosti I skupiny 3 objem do 20 m3 strojně</t>
  </si>
  <si>
    <t>1645457905</t>
  </si>
  <si>
    <t>https://podminky.urs.cz/item/CS_URS_2024_01/132251101</t>
  </si>
  <si>
    <t>Zatřídění hornín: tř.3-50%, tř.4-50%</t>
  </si>
  <si>
    <t>0,5*0,5*2*40,0*0,5</t>
  </si>
  <si>
    <t>132251253</t>
  </si>
  <si>
    <t>Hloubení rýh nezapažených š do 2000 mm v hornině třídy těžitelnosti I skupiny 3 objem do 100 m3 strojně</t>
  </si>
  <si>
    <t>-634987644</t>
  </si>
  <si>
    <t>https://podminky.urs.cz/item/CS_URS_2024_01/132251253</t>
  </si>
  <si>
    <t>2,0*1,0*40,0*0,5</t>
  </si>
  <si>
    <t>132351101</t>
  </si>
  <si>
    <t>Hloubení rýh nezapažených š do 800 mm v hornině třídy těžitelnosti II skupiny 4 objem do 20 m3 strojně</t>
  </si>
  <si>
    <t>224682154</t>
  </si>
  <si>
    <t>https://podminky.urs.cz/item/CS_URS_2024_01/132351101</t>
  </si>
  <si>
    <t>132351253</t>
  </si>
  <si>
    <t>Hloubení rýh nezapažených š do 2000 mm v hornině třídy těžitelnosti II skupiny 4 objem do 100 m3 strojně</t>
  </si>
  <si>
    <t>-1345684194</t>
  </si>
  <si>
    <t>https://podminky.urs.cz/item/CS_URS_2024_01/132351253</t>
  </si>
  <si>
    <t>-1445157424</t>
  </si>
  <si>
    <t>10,0+40,0</t>
  </si>
  <si>
    <t>474052398</t>
  </si>
  <si>
    <t>-528561436</t>
  </si>
  <si>
    <t>"pol. 162751116:" 50,0*1,9</t>
  </si>
  <si>
    <t>"pol. 162751136:" 50,0*2,0</t>
  </si>
  <si>
    <t>291211111</t>
  </si>
  <si>
    <t>Zřízení plochy ze silničních panelů do lože tl 50 mm z kameniva</t>
  </si>
  <si>
    <t>1375403473</t>
  </si>
  <si>
    <t>https://podminky.urs.cz/item/CS_URS_2024_01/291211111</t>
  </si>
  <si>
    <t>13*3,0*1,5</t>
  </si>
  <si>
    <t>59381003</t>
  </si>
  <si>
    <t>panel silniční 3,00x1,50x0,15m</t>
  </si>
  <si>
    <t>-1950090821</t>
  </si>
  <si>
    <t>299038819</t>
  </si>
  <si>
    <t>0,5*0,5*2*40,0</t>
  </si>
  <si>
    <t>58344197</t>
  </si>
  <si>
    <t>štěrkodrť frakce 0/63</t>
  </si>
  <si>
    <t>-83772691</t>
  </si>
  <si>
    <t>20*2 'Přepočtené koeficientem množství</t>
  </si>
  <si>
    <t>-1583754224</t>
  </si>
  <si>
    <t>D2.06 - Areálové rozvody slaboproudů</t>
  </si>
  <si>
    <t>D01 - kabelové trasy pro areálové rozvody - dodávka a montáž</t>
  </si>
  <si>
    <t>D02 - zemní práce kabelových tras</t>
  </si>
  <si>
    <t>D03 - kabeláž, instalační materiál - dodávka a montáž</t>
  </si>
  <si>
    <t>D04 - ostatní</t>
  </si>
  <si>
    <t>D05 - koordinace, projektová dokumentace</t>
  </si>
  <si>
    <t>D06 - Rozšíření stávajícího parkovacího systému v areálu nemocnice</t>
  </si>
  <si>
    <t>D01</t>
  </si>
  <si>
    <t>kabelové trasy pro areálové rozvody - dodávka a montáž</t>
  </si>
  <si>
    <t>34571802</t>
  </si>
  <si>
    <t>chránička optického kabelu HDPE jednoplášťová bezhalogenová D 40/33mm</t>
  </si>
  <si>
    <t>-1930368498</t>
  </si>
  <si>
    <t>460791212</t>
  </si>
  <si>
    <t>Montáž trubek ochranných plastových uložených volně do rýhy ohebných přes 32 do 50 mm</t>
  </si>
  <si>
    <t>-1352599150</t>
  </si>
  <si>
    <t>https://podminky.urs.cz/item/CS_URS_2024_01/460791212</t>
  </si>
  <si>
    <t>1221250</t>
  </si>
  <si>
    <t>KONCOVKA HDPE 40MM BEZ VENTILU 05041 KB</t>
  </si>
  <si>
    <t>945528501</t>
  </si>
  <si>
    <t>1177766</t>
  </si>
  <si>
    <t>KONCOVKA HDPE 40MM S VENTILEM 05042 KB</t>
  </si>
  <si>
    <t>-806191792</t>
  </si>
  <si>
    <t>34571355</t>
  </si>
  <si>
    <t>trubka elektroinstalační ohebná dvouplášťová korugovaná (chránička) D 94/110mm, HDPE+LDPE</t>
  </si>
  <si>
    <t>-1751375916</t>
  </si>
  <si>
    <t>460791114</t>
  </si>
  <si>
    <t>Montáž trubek ochranných plastových uložených volně do rýhy tuhých D přes 90 do 110 mm</t>
  </si>
  <si>
    <t>-1367288476</t>
  </si>
  <si>
    <t>https://podminky.urs.cz/item/CS_URS_2024_01/460791114</t>
  </si>
  <si>
    <t>7593505102R</t>
  </si>
  <si>
    <t>Zatažení ochranné trubky HDPE do chráničky 110 mm</t>
  </si>
  <si>
    <t>811398033</t>
  </si>
  <si>
    <t>34571353</t>
  </si>
  <si>
    <t>trubka elektroinstalační ohebná dvouplášťová korugovaná (chránička) D 61/75mm, HDPE+LDPE</t>
  </si>
  <si>
    <t>2058662787</t>
  </si>
  <si>
    <t>460791113</t>
  </si>
  <si>
    <t>Montáž trubek ochranných plastových uložených volně do rýhy tuhých D přes 50 do 90 mm</t>
  </si>
  <si>
    <t>367809044</t>
  </si>
  <si>
    <t>https://podminky.urs.cz/item/CS_URS_2024_01/460791113</t>
  </si>
  <si>
    <t>D02</t>
  </si>
  <si>
    <t>zemní práce kabelových tras</t>
  </si>
  <si>
    <t>-1486095499</t>
  </si>
  <si>
    <t>460661512</t>
  </si>
  <si>
    <t>Kabelové lože z písku pro kabely nn kryté plastovou fólií š lože přes 25 do 50 cm</t>
  </si>
  <si>
    <t>-1648889625</t>
  </si>
  <si>
    <t>https://podminky.urs.cz/item/CS_URS_2024_01/460661512</t>
  </si>
  <si>
    <t>460161154</t>
  </si>
  <si>
    <t>Hloubení kabelových rýh ručně š 35 cm hl 60 cm v hornině tř II skupiny 5</t>
  </si>
  <si>
    <t>1158538700</t>
  </si>
  <si>
    <t>https://podminky.urs.cz/item/CS_URS_2024_01/460161154</t>
  </si>
  <si>
    <t>460431164</t>
  </si>
  <si>
    <t>Zásyp kabelových rýh ručně se zhutněním š 35 cm hl 60 cm z horniny tř II skupiny 5</t>
  </si>
  <si>
    <t>1774444419</t>
  </si>
  <si>
    <t>https://podminky.urs.cz/item/CS_URS_2024_01/460431164</t>
  </si>
  <si>
    <t>460161184</t>
  </si>
  <si>
    <t>Hloubení kabelových rýh ručně š 35 cm hl 90 cm v hornině tř II skupiny 5</t>
  </si>
  <si>
    <t>-113004719</t>
  </si>
  <si>
    <t>https://podminky.urs.cz/item/CS_URS_2024_01/460161184</t>
  </si>
  <si>
    <t>460431294</t>
  </si>
  <si>
    <t>Zásyp kabelových rýh ručně se zhutněním š 50 cm hl 90 cm z horniny tř II skupiny 5</t>
  </si>
  <si>
    <t>1041929750</t>
  </si>
  <si>
    <t>https://podminky.urs.cz/item/CS_URS_2024_01/460431294</t>
  </si>
  <si>
    <t>460391125</t>
  </si>
  <si>
    <t>Zásyp jam při elektromontážích ručně se zhutněním z hornin třídy II skupiny 5</t>
  </si>
  <si>
    <t>414605852</t>
  </si>
  <si>
    <t>https://podminky.urs.cz/item/CS_URS_2024_01/460391125</t>
  </si>
  <si>
    <t>460091114</t>
  </si>
  <si>
    <t>Odkop zeminy při elektromontážích ručně v hornině tř II skupiny 5</t>
  </si>
  <si>
    <t>-99087978</t>
  </si>
  <si>
    <t>https://podminky.urs.cz/item/CS_URS_2024_01/460091114</t>
  </si>
  <si>
    <t>R7593500600</t>
  </si>
  <si>
    <t>Fólie výstražná š. 34cm</t>
  </si>
  <si>
    <t>-20474341</t>
  </si>
  <si>
    <t>512</t>
  </si>
  <si>
    <t>1386007307</t>
  </si>
  <si>
    <t>D03</t>
  </si>
  <si>
    <t>kabeláž, instalační materiál - dodávka a montáž</t>
  </si>
  <si>
    <t>34123028</t>
  </si>
  <si>
    <t>kabel datový optický OS zafukovací MINI 4 vlákna 9/125 plášť HDPE</t>
  </si>
  <si>
    <t>1467984229</t>
  </si>
  <si>
    <t>742124012</t>
  </si>
  <si>
    <t>Montáž kabelů datových optických pro vnitřní rozvody do trubky zafouknutím</t>
  </si>
  <si>
    <t>965189286</t>
  </si>
  <si>
    <t>https://podminky.urs.cz/item/CS_URS_2024_01/742124012</t>
  </si>
  <si>
    <t>34571856</t>
  </si>
  <si>
    <t>mikrotrubička bezhalogenová vnitřní tenkostěnná vnitřní lubrikační vrstva D 7/5mm</t>
  </si>
  <si>
    <t>2031036039</t>
  </si>
  <si>
    <t>742110013</t>
  </si>
  <si>
    <t>Montáž trubek pro slaboproud plastových tuhých pro vnitřní rozvody pro optická vlákna</t>
  </si>
  <si>
    <t>218692762</t>
  </si>
  <si>
    <t>https://podminky.urs.cz/item/CS_URS_2024_01/742110013</t>
  </si>
  <si>
    <t>34111030</t>
  </si>
  <si>
    <t>kabel instalační jádro Cu plné izolace PVC plášť PVC 450/750V (CYKY) 3x1,5mm2</t>
  </si>
  <si>
    <t>947834760</t>
  </si>
  <si>
    <t>741122122</t>
  </si>
  <si>
    <t>Montáž kabel Cu plný kulatý žíla 3x1,5 až 6 mm2 zatažený v trubkách (např. CYKY)</t>
  </si>
  <si>
    <t>-585766140</t>
  </si>
  <si>
    <t>https://podminky.urs.cz/item/CS_URS_2024_01/741122122</t>
  </si>
  <si>
    <t>34111090</t>
  </si>
  <si>
    <t>kabel instalační jádro Cu plné izolace PVC plášť PVC 450/750V (CYKY) 5x1,5mm2</t>
  </si>
  <si>
    <t>1099458508</t>
  </si>
  <si>
    <t>741122142</t>
  </si>
  <si>
    <t>Montáž kabel Cu plný kulatý žíla 5x1,5 až 2,5 mm2 zatažený v trubkách (např. CYKY)</t>
  </si>
  <si>
    <t>526166951</t>
  </si>
  <si>
    <t>https://podminky.urs.cz/item/CS_URS_2024_01/741122142</t>
  </si>
  <si>
    <t>34121267</t>
  </si>
  <si>
    <t>kabel datový venkovní celkově stíněný Al fólií jádro Cu plné plášť PE (F/UTP) kategorie 6</t>
  </si>
  <si>
    <t>1011606872</t>
  </si>
  <si>
    <t>742121001</t>
  </si>
  <si>
    <t>Montáž kabelů sdělovacích pro vnitřní rozvody do 15 žil</t>
  </si>
  <si>
    <t>964032936</t>
  </si>
  <si>
    <t>https://podminky.urs.cz/item/CS_URS_2024_01/742121001</t>
  </si>
  <si>
    <t>34121265</t>
  </si>
  <si>
    <t>kabel datový venkovní jádro Cu plné plášť PE (U/UTP) kategorie 6</t>
  </si>
  <si>
    <t>-1098721389</t>
  </si>
  <si>
    <t>683451383</t>
  </si>
  <si>
    <t>34141027</t>
  </si>
  <si>
    <t>vodič propojovací flexibilní jádro Cu lanované izolace PVC 450/750V (H07V-K) 1x6mm2</t>
  </si>
  <si>
    <t>818072422</t>
  </si>
  <si>
    <t>741120001</t>
  </si>
  <si>
    <t>Montáž vodič Cu izolovaný plný a laněný žíla 0,35-6 mm2 pod omítku (např. CY)</t>
  </si>
  <si>
    <t>1549184881</t>
  </si>
  <si>
    <t>https://podminky.urs.cz/item/CS_URS_2024_01/741120001</t>
  </si>
  <si>
    <t>34571007</t>
  </si>
  <si>
    <t>lišta elektroinstalační hranatá PVC 40x20mm</t>
  </si>
  <si>
    <t>254270209</t>
  </si>
  <si>
    <t>742110041</t>
  </si>
  <si>
    <t>Montáž lišt vkládacích pro slaboproud</t>
  </si>
  <si>
    <t>-1538521798</t>
  </si>
  <si>
    <t>https://podminky.urs.cz/item/CS_URS_2024_01/742110041</t>
  </si>
  <si>
    <t>34571073</t>
  </si>
  <si>
    <t>trubka elektroinstalační ohebná z PVC (EN) 2325</t>
  </si>
  <si>
    <t>-718824128</t>
  </si>
  <si>
    <t>742110002</t>
  </si>
  <si>
    <t>Montáž trubek pro slaboproud plastových ohebných uložených pod omítku</t>
  </si>
  <si>
    <t>-1362430716</t>
  </si>
  <si>
    <t>https://podminky.urs.cz/item/CS_URS_2024_01/742110002</t>
  </si>
  <si>
    <t>742110102</t>
  </si>
  <si>
    <t>Montáž kabelového žlabu pro slaboproud šířky do 150 mm</t>
  </si>
  <si>
    <t>1406838008</t>
  </si>
  <si>
    <t>https://podminky.urs.cz/item/CS_URS_2024_01/742110102</t>
  </si>
  <si>
    <t>34575603</t>
  </si>
  <si>
    <t>žlab kabelový drátěný žárově zinkovaný 150/100mm</t>
  </si>
  <si>
    <t>539262250</t>
  </si>
  <si>
    <t>37459020</t>
  </si>
  <si>
    <t>konektor na drát/lanko s vložkou RJ45 UTP Cat6 nestíněný</t>
  </si>
  <si>
    <t>-1927465515</t>
  </si>
  <si>
    <t>37459040</t>
  </si>
  <si>
    <t>botka ochranná pro konektory RJ45 s výřezem bez krytu zámku</t>
  </si>
  <si>
    <t>-1535417954</t>
  </si>
  <si>
    <t>35759005</t>
  </si>
  <si>
    <t>vana optická neosazená výsuvná 1U 1xkazeta pro 24 svárů 12xSC duplex</t>
  </si>
  <si>
    <t>1592244145</t>
  </si>
  <si>
    <t>742330036</t>
  </si>
  <si>
    <t>Montáž optické vany - sestavení</t>
  </si>
  <si>
    <t>1259870944</t>
  </si>
  <si>
    <t>https://podminky.urs.cz/item/CS_URS_2024_01/742330036</t>
  </si>
  <si>
    <t>37459070</t>
  </si>
  <si>
    <t>adaptér optický LC(APC) OS zelený duplex</t>
  </si>
  <si>
    <t>-295282032</t>
  </si>
  <si>
    <t>37459135</t>
  </si>
  <si>
    <t>pigtail optický LC(APC) OS 9/125 délka 1m</t>
  </si>
  <si>
    <t>1728937393</t>
  </si>
  <si>
    <t>34343001</t>
  </si>
  <si>
    <t>ochrana teplem smrštitelná optického svaru 2,5x60mm</t>
  </si>
  <si>
    <t>99463986</t>
  </si>
  <si>
    <t>34123140</t>
  </si>
  <si>
    <t>patchcord optický duplex délka 2m</t>
  </si>
  <si>
    <t>-1015581634</t>
  </si>
  <si>
    <t>37451205.1R</t>
  </si>
  <si>
    <t>optická zásuvka pro 4x SC nebo 4x LC duplex adapter, na DIN lištu, včetně příslušenství</t>
  </si>
  <si>
    <t>-717107963</t>
  </si>
  <si>
    <t>742330043</t>
  </si>
  <si>
    <t>Montáž datové zásuvky na DIN lištu</t>
  </si>
  <si>
    <t>-1010690090</t>
  </si>
  <si>
    <t>https://podminky.urs.cz/item/CS_URS_2024_01/742330043</t>
  </si>
  <si>
    <t>742124013</t>
  </si>
  <si>
    <t>Montáž kabelů datových optických pro vnitřní rozvody ukončení vlákna optického kabelu pigtailem včetně svaru optického vlákna</t>
  </si>
  <si>
    <t>1067282290</t>
  </si>
  <si>
    <t>https://podminky.urs.cz/item/CS_URS_2024_01/742124013</t>
  </si>
  <si>
    <t>742330031</t>
  </si>
  <si>
    <t>Teplem smrštitelná ochrana svaru</t>
  </si>
  <si>
    <t>-305872689</t>
  </si>
  <si>
    <t>https://podminky.urs.cz/item/CS_URS_2024_01/742330031</t>
  </si>
  <si>
    <t>742330102</t>
  </si>
  <si>
    <t>Měření optického segmentu, měření útlumu, 2 okna</t>
  </si>
  <si>
    <t>1853391898</t>
  </si>
  <si>
    <t>https://podminky.urs.cz/item/CS_URS_2024_01/742330102</t>
  </si>
  <si>
    <t>742330029</t>
  </si>
  <si>
    <t>Montáž konektoru SM, MM</t>
  </si>
  <si>
    <t>-1570300254</t>
  </si>
  <si>
    <t>https://podminky.urs.cz/item/CS_URS_2024_01/742330029</t>
  </si>
  <si>
    <t>D04</t>
  </si>
  <si>
    <t>ostatní</t>
  </si>
  <si>
    <t>469981111</t>
  </si>
  <si>
    <t>Přesun hmot pro pomocné stavební práce při elektromotážích</t>
  </si>
  <si>
    <t>-1651877835</t>
  </si>
  <si>
    <t>https://podminky.urs.cz/item/CS_URS_2024_01/469981111</t>
  </si>
  <si>
    <t>468081312</t>
  </si>
  <si>
    <t>Vybourání otvorů pro elektroinstalace ve zdivu cihelném pl do 0,0225 m2 tl přes 15 do 30 cm</t>
  </si>
  <si>
    <t>-337686428</t>
  </si>
  <si>
    <t>https://podminky.urs.cz/item/CS_URS_2024_01/468081312</t>
  </si>
  <si>
    <t>468081315</t>
  </si>
  <si>
    <t>Vybourání otvorů pro elektroinstalace ve zdivu cihelném pl do 0,0225 m2 tl přes 60 do 75 cm</t>
  </si>
  <si>
    <t>-1790585808</t>
  </si>
  <si>
    <t>https://podminky.urs.cz/item/CS_URS_2024_01/468081315</t>
  </si>
  <si>
    <t>741128002</t>
  </si>
  <si>
    <t>Ostatní práce při montáži vodičů a kabelů - označení dalším štítkem</t>
  </si>
  <si>
    <t>526310011</t>
  </si>
  <si>
    <t>https://podminky.urs.cz/item/CS_URS_2024_01/741128002</t>
  </si>
  <si>
    <t>998742102</t>
  </si>
  <si>
    <t>Přesun hmot tonážní pro slaboproud v objektech v do 12 m</t>
  </si>
  <si>
    <t>-2103863170</t>
  </si>
  <si>
    <t>https://podminky.urs.cz/item/CS_URS_2024_01/998742102</t>
  </si>
  <si>
    <t>9984212</t>
  </si>
  <si>
    <t>Revize</t>
  </si>
  <si>
    <t>419600499</t>
  </si>
  <si>
    <t>9984232</t>
  </si>
  <si>
    <t>Odborný dozor</t>
  </si>
  <si>
    <t>-187974264</t>
  </si>
  <si>
    <t>D05</t>
  </si>
  <si>
    <t>koordinace, projektová dokumentace</t>
  </si>
  <si>
    <t>7593501805R</t>
  </si>
  <si>
    <t>Trasy kabelového vedení Lokátory a markery Ball marker 1421 - XR ID, oranžový telekomunikace zapisovatelný</t>
  </si>
  <si>
    <t>703205024</t>
  </si>
  <si>
    <t>7593505270R</t>
  </si>
  <si>
    <t>Montáž kabelového označníku Ball Marker</t>
  </si>
  <si>
    <t>-970409120</t>
  </si>
  <si>
    <t>7491510070R</t>
  </si>
  <si>
    <t>Protipožární a kabelové ucpávky Protipožární ucpávky a tmely prostupu kabelového pr.do 110 mm, do EI 90 min.</t>
  </si>
  <si>
    <t>-763888342</t>
  </si>
  <si>
    <t>7491552020R</t>
  </si>
  <si>
    <t>Montáž protipožárních ucpávek a tmelů protipožární ucpávka kabelového prostupu, průměru do 110 mm, do EI 90 min.</t>
  </si>
  <si>
    <t>834340707</t>
  </si>
  <si>
    <t>D06</t>
  </si>
  <si>
    <t>Rozšíření stávajícího parkovacího systému v areálu nemocnice</t>
  </si>
  <si>
    <t>R74910901</t>
  </si>
  <si>
    <t>Rozšíření základního softwarového jádra GPSW Basic o možnost připojení dalšího zařízení.</t>
  </si>
  <si>
    <t>-1167580121</t>
  </si>
  <si>
    <t>R74910902</t>
  </si>
  <si>
    <t>Základní softwarové vybavení instalované na pracovní stanici pro obsluhu manuální pokladny nebo na klientský počítač pro řízení a správu parkovacího systému GP4P. Cena je za jednu licenci pro 1 GPK.</t>
  </si>
  <si>
    <t>-217554647</t>
  </si>
  <si>
    <t>R74910903</t>
  </si>
  <si>
    <t>Software pro zpracování a zpětnou kontrolu dat z parkovacího systému GP4P. SW je dodáván včetně základní sady předpřipravených šablon reportů GPSW RT Standard. Cena je za jednu licenci pro 1 PC.</t>
  </si>
  <si>
    <t>-1783645406</t>
  </si>
  <si>
    <t>R74910904</t>
  </si>
  <si>
    <t>Databázový klient - licence pro GPD a GPK.</t>
  </si>
  <si>
    <t>-271137442</t>
  </si>
  <si>
    <t>R74910905</t>
  </si>
  <si>
    <t>Skříň parkovacího terminálu. Po doplnění příslušnými moduly se stane vjezdovým nebo výjezdovým. Provedení je v antikorozní úpravě a barevné kombinaci RAL 6029 a RAL 9006.</t>
  </si>
  <si>
    <t>-597959390</t>
  </si>
  <si>
    <t>R74910906</t>
  </si>
  <si>
    <t>Polychromatický LCD displej o úhlopříčce 5,7", s rozlišením 320 × 240 px (QVGA) a 18bit barevnou hloubkou. Displej je vybaven integrovaným podsvitem pro viditelné zobrazení informací i při zhoršených světelných podmínkách.</t>
  </si>
  <si>
    <t>-414021339</t>
  </si>
  <si>
    <t>R74910907</t>
  </si>
  <si>
    <t>Čtečka bezkontaktních parkovacích karet se zabudovaným RFID čipem, pracující na frekvenci 125 kHz.</t>
  </si>
  <si>
    <t>740443715</t>
  </si>
  <si>
    <t>R74910908</t>
  </si>
  <si>
    <t>Modul čtečky čárového 2D kódu pro výjezdový (vjezdový) terminál a pokladny (GP4M, GP4MS) a čelní panel pro umístění snímače čárového kódu.</t>
  </si>
  <si>
    <t>-625206421</t>
  </si>
  <si>
    <t>R74910909</t>
  </si>
  <si>
    <t>Modul tiskárny parkovacích lístků s čárovým kódem pro vjezdový terminál. Jako tiskové médium se používá role termocitlivého papíru. Tiskárna včetně samostatného držáku pro uchycení papírové role.</t>
  </si>
  <si>
    <t>-1546104596</t>
  </si>
  <si>
    <t>R74910910</t>
  </si>
  <si>
    <t>Základní set automatické pokladny s vracením mincí. Vybaveno řídicím a komunikačním počítačem s komunikačním SW, informačním displejem s tlačítkovým ovládáním a tiskárnou účtenek. Součástí setu je i validátor bankovek a mincovník s 6 tubami a kovovou pokl</t>
  </si>
  <si>
    <t>1546687254</t>
  </si>
  <si>
    <t>R74910911</t>
  </si>
  <si>
    <t>Modul čtečky 1D a 2D kódu pro výjezdový (vjezdový) terminál a pokladny (GP4M, GP4MS) a čelní panel pro umístění snímače čárového kódu.</t>
  </si>
  <si>
    <t>-255203876</t>
  </si>
  <si>
    <t>R74910912</t>
  </si>
  <si>
    <t>Terminál pro příjem bezhotovostních plateb. Pro provedení platby lze využívat kontaktní i bezkontaktní platební karty. Neobsahuje přípravu pro instalaci terminálu. Produkt je určen pro český a slovenský trh.</t>
  </si>
  <si>
    <t>-1454311326</t>
  </si>
  <si>
    <t>R74910913</t>
  </si>
  <si>
    <t>Příprava pro modul  terminálu platební karty. Obsahuje kompletní sestavu dílů a SW pro instalaci. Bez terminálu.</t>
  </si>
  <si>
    <t>-966924259</t>
  </si>
  <si>
    <t>R74910914</t>
  </si>
  <si>
    <t>Obousměrný audiokomunikační systém s hlasovým dorozumíváním a hlasitým odposlechem. Digitalizovaný zvuk je přenášen prostřednictvím protokolu IP. Interkom je dodáván včetně komunikačního tlačítka, mikrofonu a reproduktoru.</t>
  </si>
  <si>
    <t>-194104683</t>
  </si>
  <si>
    <t>R74910915</t>
  </si>
  <si>
    <t>Aut. závora pro intenz. provoz až do 3m délky ramene bez příslušenství, rychlost 1s, frekvenční měnič, dvoukanálový externí detektor. Elektronika s frekvenčním měničem. Povrchová úprava galvanickým zinkováním a práškovou barvou.</t>
  </si>
  <si>
    <t>189071141</t>
  </si>
  <si>
    <t>R74910916</t>
  </si>
  <si>
    <t>Hliníkové rameno obdélníkového profilu o standardní délce 3 m, včetně nálepek s reflexním potiskem.</t>
  </si>
  <si>
    <t>386490588</t>
  </si>
  <si>
    <t>R74910917</t>
  </si>
  <si>
    <t>Světelné signalizační zařízení v hliníkovém provedení pro regulaci dopravního provozu v definovaném prostoru. Semafor je vybaven dvěma diodovými panely s jednobarevným svitem (červené a zelené světlo). Průměr čoček 120 mm. Bez uchycení.</t>
  </si>
  <si>
    <t>-1895407354</t>
  </si>
  <si>
    <t>R74910918</t>
  </si>
  <si>
    <t>Nízký kovový sloupek pro upevnění semaforu, s instalací na vrchní plochu automatické silniční závory.</t>
  </si>
  <si>
    <t>-191843628</t>
  </si>
  <si>
    <t>R74910919</t>
  </si>
  <si>
    <t>Software pro rozpoznání registračních značek projíždějících vozidel. Doplnění licence pro jednu kameru. Snímání RZ do rychlosti 10 km/h.</t>
  </si>
  <si>
    <t>-417231704</t>
  </si>
  <si>
    <t>R74910920</t>
  </si>
  <si>
    <t>Kamera s integrovaným infračerveným přísvitem pro barevné snímání registračních značek projíždějících vozidel.</t>
  </si>
  <si>
    <t>1926934214</t>
  </si>
  <si>
    <t>R74910921</t>
  </si>
  <si>
    <t>Kovový sloupek pro vestavbu kamery pro snímání registračních značek projíždějících vozidel.</t>
  </si>
  <si>
    <t>-241564804</t>
  </si>
  <si>
    <t>R74910922</t>
  </si>
  <si>
    <t>přítomnostní nebo bezpečnostní indukční smyčka, detekční kabel včetně vyhodnocovací jednotky, včetně montáže do vozovky</t>
  </si>
  <si>
    <t>-1452465629</t>
  </si>
  <si>
    <t>220860301</t>
  </si>
  <si>
    <t>Montáž parkovacího automatu</t>
  </si>
  <si>
    <t>-900221724</t>
  </si>
  <si>
    <t>https://podminky.urs.cz/item/CS_URS_2024_01/220860301</t>
  </si>
  <si>
    <t>220860207</t>
  </si>
  <si>
    <t>Uvedeni parkovacího automatu do trvalého provozu</t>
  </si>
  <si>
    <t>984783211</t>
  </si>
  <si>
    <t>https://podminky.urs.cz/item/CS_URS_2024_01/220860207</t>
  </si>
  <si>
    <t>220860205</t>
  </si>
  <si>
    <t>Montáž parkovištní závory</t>
  </si>
  <si>
    <t>842825194</t>
  </si>
  <si>
    <t>https://podminky.urs.cz/item/CS_URS_2024_01/220860205</t>
  </si>
  <si>
    <t>220860206</t>
  </si>
  <si>
    <t>Uvedeni parkovištní závory do trvalého provozu</t>
  </si>
  <si>
    <t>-1276381608</t>
  </si>
  <si>
    <t>https://podminky.urs.cz/item/CS_URS_2024_01/220860206</t>
  </si>
  <si>
    <t>R74910923</t>
  </si>
  <si>
    <t>Venkovní rozvaděč, skříň s DIN lištou pro 36 modulů, výška 640 mm, šířka 320 mm, hloubka 250 mm, včetně pilířku dle dílenské dokumentace dodavatele stavby</t>
  </si>
  <si>
    <t>-1357821726</t>
  </si>
  <si>
    <t>220860310</t>
  </si>
  <si>
    <t>Montáž venkovní rozvodné skříně pro ovládací prvky</t>
  </si>
  <si>
    <t>-1192821081</t>
  </si>
  <si>
    <t>https://podminky.urs.cz/item/CS_URS_2024_01/220860310</t>
  </si>
  <si>
    <t>-1691369374</t>
  </si>
  <si>
    <t>1013526505</t>
  </si>
  <si>
    <t>D2.07 - Venkovní osvětlení</t>
  </si>
  <si>
    <t xml:space="preserve">    RVO - Rozvaděč R.VO-TS1 (úprava a doplnění)</t>
  </si>
  <si>
    <t>RVO</t>
  </si>
  <si>
    <t>Rozvaděč R.VO-TS1 (úprava a doplnění)</t>
  </si>
  <si>
    <t>35822402</t>
  </si>
  <si>
    <t>jistič 3-pólový 20 A vypínací charakteristika B vypínací schopnost 10 kA</t>
  </si>
  <si>
    <t>259712111</t>
  </si>
  <si>
    <t>741320165</t>
  </si>
  <si>
    <t>Montáž jističů třípólových nn do 25 A ve skříni se zapojením vodičů</t>
  </si>
  <si>
    <t>-981463785</t>
  </si>
  <si>
    <t>https://podminky.urs.cz/item/CS_URS_2024_01/741320165</t>
  </si>
  <si>
    <t>35821104</t>
  </si>
  <si>
    <t>stykač vzduchový 3-pólový 32 A C12.10 220-230V / 50Hz</t>
  </si>
  <si>
    <t>1414070325</t>
  </si>
  <si>
    <t>741330042</t>
  </si>
  <si>
    <t>Montáž stykač střídavý vestavný třípólový do 25 A se zapojením vodičů</t>
  </si>
  <si>
    <t>-311033954</t>
  </si>
  <si>
    <t>https://podminky.urs.cz/item/CS_URS_2024_01/741330042</t>
  </si>
  <si>
    <t>34562200</t>
  </si>
  <si>
    <t>svorka řadová šroubovací RSA nízkého napětí a průřezem vodiče 10mm2</t>
  </si>
  <si>
    <t>1300221755</t>
  </si>
  <si>
    <t>741231003</t>
  </si>
  <si>
    <t>Montáž svorkovnice do rozvaděčů - řadová vodič do 10 mm2 se zapojením vodičů</t>
  </si>
  <si>
    <t>-88762588</t>
  </si>
  <si>
    <t>https://podminky.urs.cz/item/CS_URS_2024_01/741231003</t>
  </si>
  <si>
    <t>1957610150</t>
  </si>
  <si>
    <t>741120401</t>
  </si>
  <si>
    <t>Montáž vodič Cu izolovaný drátovací plný a laněný žíla 0,35-6 mm2 v rozváděči (např. CY)</t>
  </si>
  <si>
    <t>-1833975485</t>
  </si>
  <si>
    <t>https://podminky.urs.cz/item/CS_URS_2024_01/741120401</t>
  </si>
  <si>
    <t>741130004</t>
  </si>
  <si>
    <t>Ukončení vodič izolovaný do 6 mm2 v rozváděči nebo na přístroji</t>
  </si>
  <si>
    <t>-685123834</t>
  </si>
  <si>
    <t>https://podminky.urs.cz/item/CS_URS_2024_01/741130004</t>
  </si>
  <si>
    <t>4*2</t>
  </si>
  <si>
    <t>S50EXSD3</t>
  </si>
  <si>
    <t>Uliční svítidlo "B" (bližší popis viz TP)</t>
  </si>
  <si>
    <t>-1721607668</t>
  </si>
  <si>
    <t>19+2*5</t>
  </si>
  <si>
    <t>210203901</t>
  </si>
  <si>
    <t>Montáž svítidel LED se zapojením vodičů průmyslových nebo venkovních na výložník nebo dřík</t>
  </si>
  <si>
    <t>-1051032663</t>
  </si>
  <si>
    <t>https://podminky.urs.cz/item/CS_URS_2024_01/210203901</t>
  </si>
  <si>
    <t>233833090</t>
  </si>
  <si>
    <t>"VO-1R" 18*9</t>
  </si>
  <si>
    <t>"VO-2R" 5*(9+9)</t>
  </si>
  <si>
    <t>-636020617</t>
  </si>
  <si>
    <t>34111076</t>
  </si>
  <si>
    <t>kabel instalační jádro Cu plné izolace PVC plášť PVC 450/750V (CYKY) 4x10mm2</t>
  </si>
  <si>
    <t>14362910</t>
  </si>
  <si>
    <t>"V1" 26+23+71+30+33</t>
  </si>
  <si>
    <t>"V2" 28+28+29+26+26+26+57+24+24+28+27+24+26+26+30+265</t>
  </si>
  <si>
    <t>"V3" 27+27</t>
  </si>
  <si>
    <t>"ZV+P" 200</t>
  </si>
  <si>
    <t>741122133</t>
  </si>
  <si>
    <t>Montáž kabel Cu plný kulatý žíla 4x10 mm2 zatažený v trubkách (např. CYKY)</t>
  </si>
  <si>
    <t>885875686</t>
  </si>
  <si>
    <t>https://podminky.urs.cz/item/CS_URS_2024_01/741122133</t>
  </si>
  <si>
    <t>1131-140</t>
  </si>
  <si>
    <t>741122623</t>
  </si>
  <si>
    <t>Montáž kabel Cu plný kulatý žíla 4x10 mm2 uložený pevně (např. CYKY)</t>
  </si>
  <si>
    <t>1976269310</t>
  </si>
  <si>
    <t>https://podminky.urs.cz/item/CS_URS_2024_01/741122623</t>
  </si>
  <si>
    <t>"KORIDOREM" 140</t>
  </si>
  <si>
    <t>-1464183357</t>
  </si>
  <si>
    <t>"stoupačky" 40</t>
  </si>
  <si>
    <t>1976465370</t>
  </si>
  <si>
    <t>34571051</t>
  </si>
  <si>
    <t>trubka elektroinstalační ohebná EN 500 86-1141 (chránička) D 22,9/28,5mm</t>
  </si>
  <si>
    <t>893220189</t>
  </si>
  <si>
    <t>"VO-1R" 18*7</t>
  </si>
  <si>
    <t>"VO-2R" 5*14</t>
  </si>
  <si>
    <t>741110051</t>
  </si>
  <si>
    <t>Montáž trubka plastová ohebná D přes 11 do 23 mm uložená volně</t>
  </si>
  <si>
    <t>1155114629</t>
  </si>
  <si>
    <t>https://podminky.urs.cz/item/CS_URS_2024_01/741110051</t>
  </si>
  <si>
    <t>-544022696</t>
  </si>
  <si>
    <t>0,95*(97+244+180)</t>
  </si>
  <si>
    <t>"ZV+P" 0,95*80</t>
  </si>
  <si>
    <t>-572514036</t>
  </si>
  <si>
    <t>(73+39+19)</t>
  </si>
  <si>
    <t>-1032024708</t>
  </si>
  <si>
    <t>0,62*(23*2)</t>
  </si>
  <si>
    <t>-2135098273</t>
  </si>
  <si>
    <t>5*2</t>
  </si>
  <si>
    <t>-1878390045</t>
  </si>
  <si>
    <t>23*2</t>
  </si>
  <si>
    <t>774468762</t>
  </si>
  <si>
    <t>-1570326074</t>
  </si>
  <si>
    <t>2*(15+5)</t>
  </si>
  <si>
    <t>-178344625</t>
  </si>
  <si>
    <t>634988719</t>
  </si>
  <si>
    <t>-1729818599</t>
  </si>
  <si>
    <t>2083070360</t>
  </si>
  <si>
    <t>0,2*(20+24)</t>
  </si>
  <si>
    <t>-392141212</t>
  </si>
  <si>
    <t>20+24</t>
  </si>
  <si>
    <t>10.036.097</t>
  </si>
  <si>
    <t>Výložník přímý jednoramenný, vyložení W=750mm, výška L=200mm, na stožár D=60mm, osazovací průměr 60mm, oboustranně žárově zinkovaný</t>
  </si>
  <si>
    <t>606725644</t>
  </si>
  <si>
    <t>210204103</t>
  </si>
  <si>
    <t>Montáž výložníků osvětlení jednoramenných sloupových hmotnosti do 35 kg</t>
  </si>
  <si>
    <t>-315130399</t>
  </si>
  <si>
    <t>https://podminky.urs.cz/item/CS_URS_2024_01/210204103</t>
  </si>
  <si>
    <t>10.045.550</t>
  </si>
  <si>
    <t>Výložník přímý dvouramenný, 180°, vyložení W=750mm, výška L=200mm, na stožár D=60mm, osazovací průměr 60mm, oboustranně žárově zinkovaný</t>
  </si>
  <si>
    <t>-745491828</t>
  </si>
  <si>
    <t>210204105</t>
  </si>
  <si>
    <t>Montáž výložníků osvětlení dvouramenných sloupových hmotnosti do 70 kg</t>
  </si>
  <si>
    <t>-2018411836</t>
  </si>
  <si>
    <t>https://podminky.urs.cz/item/CS_URS_2024_01/210204105</t>
  </si>
  <si>
    <t>10.042.429</t>
  </si>
  <si>
    <t>Osvětlovací stožár bezpaticový-třístupňový (133/89/60mm), H=4,5m (E=0,8m, L=5,3m), oboustranně žárově zinkovaný, otvor s dvířky 100x400mm, 2xotvor pro kabel (50x150) v ose dvířek</t>
  </si>
  <si>
    <t>30627970</t>
  </si>
  <si>
    <t>19+5</t>
  </si>
  <si>
    <t>210204011</t>
  </si>
  <si>
    <t>Montáž stožárů osvětlení ocelových samostatně stojících délky do 12 m</t>
  </si>
  <si>
    <t>1599974774</t>
  </si>
  <si>
    <t>https://podminky.urs.cz/item/CS_URS_2024_01/210204011</t>
  </si>
  <si>
    <t>1290530</t>
  </si>
  <si>
    <t>Ochranná manžeta plastová na stožár D=133m, L=300mm</t>
  </si>
  <si>
    <t>-1093618784</t>
  </si>
  <si>
    <t>18+5</t>
  </si>
  <si>
    <t>210204221</t>
  </si>
  <si>
    <t>Montáž manžety stožárové průměru do 150 mm</t>
  </si>
  <si>
    <t>-1439391630</t>
  </si>
  <si>
    <t>https://podminky.urs.cz/item/CS_URS_2024_01/210204221</t>
  </si>
  <si>
    <t>1000269834</t>
  </si>
  <si>
    <t>Stožárová výzbroj TNC, 4-polová (0,5÷16mm2), průběžná, 1x pojistka E14, IP20</t>
  </si>
  <si>
    <t>-105123380</t>
  </si>
  <si>
    <t>1000269836</t>
  </si>
  <si>
    <t>Stožárová výzbroj TNS, 4-polová (0,5÷16mm2), odbočná, 1x pojistka E14, IP20</t>
  </si>
  <si>
    <t>-816887232</t>
  </si>
  <si>
    <t>210204201</t>
  </si>
  <si>
    <t>Montáž elektrovýzbroje stožárů osvětlení 1 okruh</t>
  </si>
  <si>
    <t>91086095</t>
  </si>
  <si>
    <t>https://podminky.urs.cz/item/CS_URS_2024_01/210204201</t>
  </si>
  <si>
    <t>1000269835</t>
  </si>
  <si>
    <t>Stožárová výzbroj TNS, 4-polová (0,5÷16mm2), průběžná, 2x pojistka E14, IP20</t>
  </si>
  <si>
    <t>-1370040883</t>
  </si>
  <si>
    <t>1000269837</t>
  </si>
  <si>
    <t>Stožárová výzbroj TNS, 4-polová (0,5÷16mm2), odbočná, 2x pojistka E14, IP20</t>
  </si>
  <si>
    <t>1914040547</t>
  </si>
  <si>
    <t>210204202</t>
  </si>
  <si>
    <t>Montáž elektrovýzbroje stožárů osvětlení 2 okruhy</t>
  </si>
  <si>
    <t>-1491373789</t>
  </si>
  <si>
    <t>https://podminky.urs.cz/item/CS_URS_2024_01/210204202</t>
  </si>
  <si>
    <t>741130021</t>
  </si>
  <si>
    <t>Ukončení vodič izolovaný do 2,5 mm2 na svorkovnici</t>
  </si>
  <si>
    <t>-1939999578</t>
  </si>
  <si>
    <t>https://podminky.urs.cz/item/CS_URS_2024_01/741130021</t>
  </si>
  <si>
    <t>"SV-1R" 18*2*3</t>
  </si>
  <si>
    <t>"SV-2R" 5*4*3</t>
  </si>
  <si>
    <t>741130024</t>
  </si>
  <si>
    <t>Ukončení vodič izolovaný do 10 mm2 na svorkovnici</t>
  </si>
  <si>
    <t>1798718485</t>
  </si>
  <si>
    <t>https://podminky.urs.cz/item/CS_URS_2024_01/741130024</t>
  </si>
  <si>
    <t>"V1" 4*(3+3+2*3+1)</t>
  </si>
  <si>
    <t>"V2" 4*(1*4+2*9+3*3)</t>
  </si>
  <si>
    <t>"V3" 4*(1+2+1)</t>
  </si>
  <si>
    <t>10.068.545</t>
  </si>
  <si>
    <t>Teplem smrštitelná rozdělovací hlava pro kabeky 5x (4÷35mm2), ochrana proti vnikání vlhkosti do kabelu</t>
  </si>
  <si>
    <t>1364372653</t>
  </si>
  <si>
    <t>"V1" 1*2+2*4</t>
  </si>
  <si>
    <t>"V2" 1*4+2*9+3*3</t>
  </si>
  <si>
    <t>"V3" 1*2+2*1</t>
  </si>
  <si>
    <t>741132132</t>
  </si>
  <si>
    <t>Ukončení kabelů 4x10 mm2 smršťovací koncovkou nebo páskem bez letování</t>
  </si>
  <si>
    <t>1081998883</t>
  </si>
  <si>
    <t>https://podminky.urs.cz/item/CS_URS_2024_01/741132132</t>
  </si>
  <si>
    <t>218204002</t>
  </si>
  <si>
    <t>Demontáž stožárů osvětlení parkových ocelových</t>
  </si>
  <si>
    <t>-1245824801</t>
  </si>
  <si>
    <t>https://podminky.urs.cz/item/CS_URS_2024_01/218204002</t>
  </si>
  <si>
    <t>"Stávající stožáry VO" 2</t>
  </si>
  <si>
    <t>218100099</t>
  </si>
  <si>
    <t>Odpojení vodičů ze svorkovnice průřezu žíly do 10 mm2</t>
  </si>
  <si>
    <t>-2030221697</t>
  </si>
  <si>
    <t>https://podminky.urs.cz/item/CS_URS_2024_01/218100099</t>
  </si>
  <si>
    <t>5*4*2</t>
  </si>
  <si>
    <t>218902011</t>
  </si>
  <si>
    <t>Demontáž kabelů Al do 1 kV plných nebo laněných kulatých žíly 4x16 mm2 (např. AYKY) bez odpojení vodičů uložených volně</t>
  </si>
  <si>
    <t>-64066909</t>
  </si>
  <si>
    <t>https://podminky.urs.cz/item/CS_URS_2024_01/218902011</t>
  </si>
  <si>
    <t>"rušení rozvodu VO" 25</t>
  </si>
  <si>
    <t>210280002</t>
  </si>
  <si>
    <t>Zkoušky a prohlídky el rozvodů a zařízení celková prohlídka pro objem montážních prací přes 100 do 500 tis Kč</t>
  </si>
  <si>
    <t>2115235275</t>
  </si>
  <si>
    <t>https://podminky.urs.cz/item/CS_URS_2024_01/210280002</t>
  </si>
  <si>
    <t>28611179</t>
  </si>
  <si>
    <t>trubka kanalizační PVC-U plnostěnná jednovrstvá DN 250x3000mm SN10</t>
  </si>
  <si>
    <t>5129024</t>
  </si>
  <si>
    <t>"Pouzdrový základ VO" 24*1</t>
  </si>
  <si>
    <t>-1539067286</t>
  </si>
  <si>
    <t>"Pozdrový základ VO" 24*(0,6*0,6*1,2)</t>
  </si>
  <si>
    <t>460641431</t>
  </si>
  <si>
    <t>Zabudované bednění základových konstrukcí při elektromontážích</t>
  </si>
  <si>
    <t>76916651</t>
  </si>
  <si>
    <t>https://podminky.urs.cz/item/CS_URS_2024_01/460641431</t>
  </si>
  <si>
    <t>"pozdrový základ VO" 24*(4*0,6*1,2)</t>
  </si>
  <si>
    <t>1006234195</t>
  </si>
  <si>
    <t>"stozary" 24*6</t>
  </si>
  <si>
    <t>"ZV+P"  14</t>
  </si>
  <si>
    <t>34571352</t>
  </si>
  <si>
    <t>trubka elektroinstalační ohebná dvouplášťová korugovaná (chránička) D 52/63mm, HDPE+LDPE</t>
  </si>
  <si>
    <t>1778244243</t>
  </si>
  <si>
    <t>"V1" 20+17+65+24+27</t>
  </si>
  <si>
    <t>"V2" 22+22+23+20+20+20+51+18+18+22+21+18+20+20+24+12</t>
  </si>
  <si>
    <t>"V3" 21+21</t>
  </si>
  <si>
    <t>"ZV+P" 80</t>
  </si>
  <si>
    <t>1697754749</t>
  </si>
  <si>
    <t>206347770</t>
  </si>
  <si>
    <t>0,097+0,244+0,180</t>
  </si>
  <si>
    <t>460021121</t>
  </si>
  <si>
    <t>Sejmutí ornice při elektromontážích strojně tl vrstvy do 20 cm</t>
  </si>
  <si>
    <t>-1444053230</t>
  </si>
  <si>
    <t>https://podminky.urs.cz/item/CS_URS_2024_01/460021121</t>
  </si>
  <si>
    <t>0,5*(10+12)</t>
  </si>
  <si>
    <t>460131114</t>
  </si>
  <si>
    <t>Hloubení nezapažených jam při elektromontážích ručně v hornině tř II skupiny 4</t>
  </si>
  <si>
    <t>1093453574</t>
  </si>
  <si>
    <t>https://podminky.urs.cz/item/CS_URS_2024_01/460131114</t>
  </si>
  <si>
    <t>"STOZARY" (0,6*0,6*1,2)*24</t>
  </si>
  <si>
    <t>-1393450996</t>
  </si>
  <si>
    <t>"V1" 13+72+12</t>
  </si>
  <si>
    <t>75174605</t>
  </si>
  <si>
    <t>"V1" 18+1+1</t>
  </si>
  <si>
    <t>"V2" 92+13+2+20+20+24+12</t>
  </si>
  <si>
    <t>"V3" 41</t>
  </si>
  <si>
    <t>-229594034</t>
  </si>
  <si>
    <t>"V1" 20+8+9</t>
  </si>
  <si>
    <t>"V2" 22+22+16+8+18+22+17+18</t>
  </si>
  <si>
    <t>-445708854</t>
  </si>
  <si>
    <t>"VN" 2*2*0,5*0,8</t>
  </si>
  <si>
    <t>460242111</t>
  </si>
  <si>
    <t>Provizorní zajištění potrubí ve výkopech při křížení s kabelem</t>
  </si>
  <si>
    <t>-787917646</t>
  </si>
  <si>
    <t>https://podminky.urs.cz/item/CS_URS_2024_01/460242111</t>
  </si>
  <si>
    <t>"VODA" 2</t>
  </si>
  <si>
    <t>"PLYN" 1</t>
  </si>
  <si>
    <t>-1426792025</t>
  </si>
  <si>
    <t>"VN" 2</t>
  </si>
  <si>
    <t>460661112</t>
  </si>
  <si>
    <t>Kabelové lože z písku pro kabely nn bez zakrytí š lože přes 35 do 50 cm</t>
  </si>
  <si>
    <t>1168630181</t>
  </si>
  <si>
    <t>https://podminky.urs.cz/item/CS_URS_2024_01/460661112</t>
  </si>
  <si>
    <t>2*(121+10)</t>
  </si>
  <si>
    <t>807674000</t>
  </si>
  <si>
    <t>97+244+180</t>
  </si>
  <si>
    <t>1415912324</t>
  </si>
  <si>
    <t>1389114142</t>
  </si>
  <si>
    <t>"RYHY" (97+244+180)*0,5*0,2</t>
  </si>
  <si>
    <t>"JAMY" (0,6*0,6*1,2)*24*0,8</t>
  </si>
  <si>
    <t>-1955815743</t>
  </si>
  <si>
    <t>-1551259635</t>
  </si>
  <si>
    <t>(0,6*0,6*1,2)*24*0,2</t>
  </si>
  <si>
    <t>-1597472855</t>
  </si>
  <si>
    <t>-1966786073</t>
  </si>
  <si>
    <t>859634510</t>
  </si>
  <si>
    <t>-1021386046</t>
  </si>
  <si>
    <t>1*(97+244+180)</t>
  </si>
  <si>
    <t>-901538280</t>
  </si>
  <si>
    <t>468051121</t>
  </si>
  <si>
    <t>Bourání základu betonového při elektromontážích</t>
  </si>
  <si>
    <t>-1651481735</t>
  </si>
  <si>
    <t>https://podminky.urs.cz/item/CS_URS_2024_01/468051121</t>
  </si>
  <si>
    <t>"bourání základu svítidel" 2*0,6*0,6*1,2</t>
  </si>
  <si>
    <t>-368516016</t>
  </si>
  <si>
    <t>492553920</t>
  </si>
  <si>
    <t>-692232948</t>
  </si>
  <si>
    <t>1286850013</t>
  </si>
  <si>
    <t>D2.08 - Veřejné osvětlení</t>
  </si>
  <si>
    <t>SG2M132k0727B104C</t>
  </si>
  <si>
    <t>Uliční svítidlo "A" (bližší popis viz TP)</t>
  </si>
  <si>
    <t>1810483935</t>
  </si>
  <si>
    <t>-1580287091</t>
  </si>
  <si>
    <t>489949301</t>
  </si>
  <si>
    <t>5*9</t>
  </si>
  <si>
    <t>-1942564419</t>
  </si>
  <si>
    <t>34113034</t>
  </si>
  <si>
    <t>kabel instalační jádro Cu plné izolace PVC plášť PVC 450/750V (CYKY) 5x10mm2</t>
  </si>
  <si>
    <t>177718420</t>
  </si>
  <si>
    <t>25+25+25+25+32+53</t>
  </si>
  <si>
    <t>"ZV+P" 28</t>
  </si>
  <si>
    <t>741122144</t>
  </si>
  <si>
    <t>Montáž kabel Cu plný kulatý žíla 5x10 mm2 zatažený v trubkách (např. CYKY)</t>
  </si>
  <si>
    <t>-1794354566</t>
  </si>
  <si>
    <t>https://podminky.urs.cz/item/CS_URS_2024_01/741122144</t>
  </si>
  <si>
    <t>1337962715</t>
  </si>
  <si>
    <t>5*7</t>
  </si>
  <si>
    <t>968004597</t>
  </si>
  <si>
    <t>-601131107</t>
  </si>
  <si>
    <t>0,95*(73+39+19)</t>
  </si>
  <si>
    <t>"ZV+P" 0,95*13</t>
  </si>
  <si>
    <t>-427970551</t>
  </si>
  <si>
    <t>-1764146407</t>
  </si>
  <si>
    <t>0,62*(5*2)</t>
  </si>
  <si>
    <t>-37683356</t>
  </si>
  <si>
    <t>-824658475</t>
  </si>
  <si>
    <t>1475560012</t>
  </si>
  <si>
    <t>488548350</t>
  </si>
  <si>
    <t>2*(6+3)</t>
  </si>
  <si>
    <t>-1973697267</t>
  </si>
  <si>
    <t>-153758251</t>
  </si>
  <si>
    <t>-1121131271</t>
  </si>
  <si>
    <t>-1064714979</t>
  </si>
  <si>
    <t>0,2*(9+5)</t>
  </si>
  <si>
    <t>-52610382</t>
  </si>
  <si>
    <t>9+5</t>
  </si>
  <si>
    <t>-1798777357</t>
  </si>
  <si>
    <t>-1343339893</t>
  </si>
  <si>
    <t>Osvětlovací stožár bezpaticový-třístupňový (133/89/60mm), L=4,5m, oboustranně žárově zinkovaný, otvor s dvířky 100x400mm, 2xotvor pro kabel (50x150) v ose dvířek</t>
  </si>
  <si>
    <t>405126489</t>
  </si>
  <si>
    <t>10.042.171</t>
  </si>
  <si>
    <t>Osvětlovací stožár bezpaticový-třístupňový (133/89/60mm), H=5,0m (E=0,8m, L=5,8m), oboustranně žárově zinkovaný, otvor s dvířky 100x400mm, 2xotvor pro kabel (50x150) v ose dvířek</t>
  </si>
  <si>
    <t>26083910</t>
  </si>
  <si>
    <t>1139996110</t>
  </si>
  <si>
    <t>-262274437</t>
  </si>
  <si>
    <t>552270218</t>
  </si>
  <si>
    <t>1000269842</t>
  </si>
  <si>
    <t>Stožárová výzbroj TNS, 5-polová (0,5÷16mm2), průběžná, 1x pojistka E14, IP20</t>
  </si>
  <si>
    <t>672010668</t>
  </si>
  <si>
    <t>1000269844</t>
  </si>
  <si>
    <t>Stožárová výzbroj TNS, 5-polová (0,5÷16mm2), odbočná, 1x pojistka E14, IP20</t>
  </si>
  <si>
    <t>230287965</t>
  </si>
  <si>
    <t>-667891091</t>
  </si>
  <si>
    <t>588079671</t>
  </si>
  <si>
    <t>2*5*5</t>
  </si>
  <si>
    <t>-49661469</t>
  </si>
  <si>
    <t>5+10+10+10+15+5+5</t>
  </si>
  <si>
    <t>10.049.536</t>
  </si>
  <si>
    <t>-624056239</t>
  </si>
  <si>
    <t>1+2+2+2+3+1+1</t>
  </si>
  <si>
    <t>741132147</t>
  </si>
  <si>
    <t>Ukončení kabelů 5x10 mm2 smršťovací koncovkou nebo páskem bez letování</t>
  </si>
  <si>
    <t>1568113070</t>
  </si>
  <si>
    <t>https://podminky.urs.cz/item/CS_URS_2024_01/741132147</t>
  </si>
  <si>
    <t>380492968</t>
  </si>
  <si>
    <t>"Stávající sloupová svítidla č:6051÷6065)" 15</t>
  </si>
  <si>
    <t>883728122</t>
  </si>
  <si>
    <t>15*4*2</t>
  </si>
  <si>
    <t>-448577153</t>
  </si>
  <si>
    <t>"rušení rozvodu VO" 110+55</t>
  </si>
  <si>
    <t>2062862034</t>
  </si>
  <si>
    <t>169699716</t>
  </si>
  <si>
    <t>"Pouzdrový základ" 5*1</t>
  </si>
  <si>
    <t>-102791267</t>
  </si>
  <si>
    <t>"pozdrový základ VO" 5*(0,6*0,6*1,2)</t>
  </si>
  <si>
    <t>1680516934</t>
  </si>
  <si>
    <t>"pozdrový základ VO" 5*(4*0,6*1,2)</t>
  </si>
  <si>
    <t>2073852692</t>
  </si>
  <si>
    <t>3+6+6+6+9+3+3</t>
  </si>
  <si>
    <t>"ZV+P"  4</t>
  </si>
  <si>
    <t>1566696250</t>
  </si>
  <si>
    <t>20+20+20+20+30+40</t>
  </si>
  <si>
    <t>-282428732</t>
  </si>
  <si>
    <t>-407705672</t>
  </si>
  <si>
    <t>0,13</t>
  </si>
  <si>
    <t>-794288401</t>
  </si>
  <si>
    <t>0,5*(32+8+58)</t>
  </si>
  <si>
    <t>1364348646</t>
  </si>
  <si>
    <t>(0,6*0,6*1,2)*5</t>
  </si>
  <si>
    <t>-170289873</t>
  </si>
  <si>
    <t>9+39+73</t>
  </si>
  <si>
    <t>-102085437</t>
  </si>
  <si>
    <t>1213010536</t>
  </si>
  <si>
    <t>12*0,5*1,1</t>
  </si>
  <si>
    <t>585624904</t>
  </si>
  <si>
    <t>1337143296</t>
  </si>
  <si>
    <t>1754973550</t>
  </si>
  <si>
    <t>121+10</t>
  </si>
  <si>
    <t>403116822</t>
  </si>
  <si>
    <t>-71845075</t>
  </si>
  <si>
    <t>"RYHY" 131*0,5*0,2</t>
  </si>
  <si>
    <t xml:space="preserve">"JAMY" 1,5 </t>
  </si>
  <si>
    <t>-1791795361</t>
  </si>
  <si>
    <t>37346605</t>
  </si>
  <si>
    <t>2,16-1,5</t>
  </si>
  <si>
    <t>-698289945</t>
  </si>
  <si>
    <t>1160179178</t>
  </si>
  <si>
    <t>-1978941090</t>
  </si>
  <si>
    <t>1*(9+39+73+10)</t>
  </si>
  <si>
    <t>2125622259</t>
  </si>
  <si>
    <t>661281713</t>
  </si>
  <si>
    <t>"bourání základu svítidel č: 6051÷6065)" 15*0,4*0,4*1</t>
  </si>
  <si>
    <t>460171152</t>
  </si>
  <si>
    <t>Hloubení kabelových nezapažených rýh strojně š 35 cm hl 60 cm v hornině tř I skupiny 3</t>
  </si>
  <si>
    <t>952381832</t>
  </si>
  <si>
    <t>https://podminky.urs.cz/item/CS_URS_2024_01/460171152</t>
  </si>
  <si>
    <t>460451162</t>
  </si>
  <si>
    <t>Zásyp kabelových rýh strojně se zhutněním š 35 cm hl 60 cm z horniny tř I skupiny 3</t>
  </si>
  <si>
    <t>2117207299</t>
  </si>
  <si>
    <t>https://podminky.urs.cz/item/CS_URS_2024_01/460451162</t>
  </si>
  <si>
    <t>OVN - Ostatní a vedlejší náklady</t>
  </si>
  <si>
    <t>VRN1 - Průzkumné, geodetické a projektové práce</t>
  </si>
  <si>
    <t>VRN3 - Zařízení staveniště</t>
  </si>
  <si>
    <t>VRN4 - Inženýrská činnost</t>
  </si>
  <si>
    <t>VRN6 - Územní vlivy</t>
  </si>
  <si>
    <t>VRN7 - Provozní vlivy</t>
  </si>
  <si>
    <t>VRN9 - Ostatní náklady</t>
  </si>
  <si>
    <t>VRN1</t>
  </si>
  <si>
    <t>Průzkumné, geodetické a projektové práce</t>
  </si>
  <si>
    <t>011002000</t>
  </si>
  <si>
    <t>Průzkumné práce</t>
  </si>
  <si>
    <t>soubor</t>
  </si>
  <si>
    <t>1024</t>
  </si>
  <si>
    <t>-1066898131</t>
  </si>
  <si>
    <t>https://podminky.urs.cz/item/CS_URS_2024_01/011002000</t>
  </si>
  <si>
    <t>Náklady na práce nutné k zjištění poměrů na staveništi, mimo jiné jsou zahrnuty:</t>
  </si>
  <si>
    <t>- geotechnický průzkum - určení složení podloží</t>
  </si>
  <si>
    <t>- inženýrsko-geotechnický průzkum - upřesnění základových poměrů</t>
  </si>
  <si>
    <t>- hydrogeologický průzkum a další</t>
  </si>
  <si>
    <t>- vytyčení vedení a rozvodů inženýrských sítí</t>
  </si>
  <si>
    <t>Součástí nákladů jsou i náklady na zpracování jednotlivých zpráv a případné dokumentace. Včetně tištěné a digitální kopie v požadovaném množství.</t>
  </si>
  <si>
    <t>012002000</t>
  </si>
  <si>
    <t>Geodetické práce</t>
  </si>
  <si>
    <t>-346328788</t>
  </si>
  <si>
    <t>https://podminky.urs.cz/item/CS_URS_2024_01/012002000</t>
  </si>
  <si>
    <t>Náklady spojené s geodetickými pracemi po celou dobu výstavby - do nákladů se řadí náklady s pojené s činností:</t>
  </si>
  <si>
    <t>- geodetické práce prováděné před, v průběhu a po výstavbě</t>
  </si>
  <si>
    <t>- kartogragické práce</t>
  </si>
  <si>
    <t>- geodetické práce spojené jak se stavbou tak i s komunikací a inženýrskými sítěmi</t>
  </si>
  <si>
    <t xml:space="preserve">Hlavními body mimo jiné pro ocenění zakázky jsou: </t>
  </si>
  <si>
    <t>- geodetická činnost spojená s vytyčením stavebního díla a kontrola během celé doby výstavby</t>
  </si>
  <si>
    <t>- zpracování geodetického plánu</t>
  </si>
  <si>
    <t>- detekce ploch</t>
  </si>
  <si>
    <t>- a další...</t>
  </si>
  <si>
    <t>013002000</t>
  </si>
  <si>
    <t>Projektové práce</t>
  </si>
  <si>
    <t>2105899737</t>
  </si>
  <si>
    <t>https://podminky.urs.cz/item/CS_URS_2024_01/013002000</t>
  </si>
  <si>
    <t>Náklady spojené s návaznou projektovou činností, která nebyla předmětem zpracování PD, např. jako jsou:</t>
  </si>
  <si>
    <t>- dodatečná pasportizace staveb</t>
  </si>
  <si>
    <t>- hluková studie</t>
  </si>
  <si>
    <t>013254000r01</t>
  </si>
  <si>
    <t>Dokumentace skutečného provedení stavby - stavební část</t>
  </si>
  <si>
    <t>Soubor</t>
  </si>
  <si>
    <t>1106845261</t>
  </si>
  <si>
    <t>Zpracování a kompletace projektové dokumentace skutečného provedení stavby se zakreslením změn</t>
  </si>
  <si>
    <t>- projektové práce stavební části a statiky</t>
  </si>
  <si>
    <t>- součástí nákladu je i tištěná a digitální forma dokumentace dle smluvních podmínek</t>
  </si>
  <si>
    <t>-Součástí DSPS bude i celková situace včetně přívodů, přípojek, komunikací, podzemních i nadzemních vedení v areálu.</t>
  </si>
  <si>
    <t>-Staveniště s údaji o hloubkách uložení sítí (tato část bude i v digitální podobě dle požadvaků správců sítí).</t>
  </si>
  <si>
    <t>-Součástí dokumentace skutečného provedení stavby bude i geodetický podklad pro potřeby vedení Digitální technické mapy Kraje Vysočina</t>
  </si>
  <si>
    <t>- obsahovat musí geometrické, polohové a výškové určení dokončené stavby nebo technologického zařízení</t>
  </si>
  <si>
    <t>- zpracováno musí být v souladu s § 5 a ve struktuře dle příloh č. 3 a 4 vyhlášky č. 393/2020 Sb., o digitální technické mapě,</t>
  </si>
  <si>
    <t>v platném znění, v aktuálně platné verzi Jednotného výměnného formátu digitální technické mapy (JVF DTM) dle § 6 vyhlášky DTM</t>
  </si>
  <si>
    <t>- Součástí obsahu vyhotoveného JVF DTM bude i rozlišení nemovitého majetku kraje dle krajského identifikátoru.</t>
  </si>
  <si>
    <t xml:space="preserve">- Geodetický podklad se vyhotovuje s využitím stávajících údajů digitální technické mapy. </t>
  </si>
  <si>
    <t>- Součástí geodetického podkladu je posouzení návaznosti výsledku zaměření nového stavu na stav dosavadní.</t>
  </si>
  <si>
    <t>- Součástí dokumentace skutečného provedení stavby bude i protokol o úspěšné validaci datového souboru JVF DTM prostřednictvím validátoru ČUZK,</t>
  </si>
  <si>
    <t>013254000r02</t>
  </si>
  <si>
    <t>Dokumentace skutečného provedení stavby - profesní část</t>
  </si>
  <si>
    <t>-1463634158</t>
  </si>
  <si>
    <t>- projektové práce veškerých profesí</t>
  </si>
  <si>
    <t>013294000r01</t>
  </si>
  <si>
    <t>Výrobní a dílenská dokumentace - stavební a konstrukční část</t>
  </si>
  <si>
    <t>2107750146</t>
  </si>
  <si>
    <t>Výrobní a dílenská dokumentace se bude vztahovat, mimo jiné, k následujícím částem:</t>
  </si>
  <si>
    <t xml:space="preserve"> Stavební část</t>
  </si>
  <si>
    <t xml:space="preserve"> Statika</t>
  </si>
  <si>
    <t xml:space="preserve"> Ostatní:</t>
  </si>
  <si>
    <t>- ostatní konstrukce spadající do stavební části</t>
  </si>
  <si>
    <t>- barevné vzorkování</t>
  </si>
  <si>
    <t>013294000r02</t>
  </si>
  <si>
    <t>Výrobní a dílenská dokumentace - profesní část</t>
  </si>
  <si>
    <t>-1179944090</t>
  </si>
  <si>
    <t>- Dílenská dokumentace bude zpracována pro veškeré profese, které dílenskou dokumentaci požadují, popřípadě u kterých je zvyklost ji předkládat</t>
  </si>
  <si>
    <t>VRN1004-R</t>
  </si>
  <si>
    <t>Pasport stávajících objektů a ploch před zahájením stavby</t>
  </si>
  <si>
    <t>1703266190</t>
  </si>
  <si>
    <t xml:space="preserve">"pasport stávajících objektů a ploch před zahájením stavby </t>
  </si>
  <si>
    <t>VRN3</t>
  </si>
  <si>
    <t>Zařízení staveniště</t>
  </si>
  <si>
    <t>031002000</t>
  </si>
  <si>
    <t>Související práce pro zařízení staveniště</t>
  </si>
  <si>
    <t>-1282437881</t>
  </si>
  <si>
    <t>https://podminky.urs.cz/item/CS_URS_2024_01/031002000</t>
  </si>
  <si>
    <t>Náklady spojené, mimo jiné s vybudováním a provezem staveniště:</t>
  </si>
  <si>
    <t>- drobné terénní úpravy pro vybudování zařízení staveniště</t>
  </si>
  <si>
    <t>030001000a</t>
  </si>
  <si>
    <t>Zbudování zařízení staveniště</t>
  </si>
  <si>
    <t>1889787513</t>
  </si>
  <si>
    <t>Náklady spojená s potřebou stavebníka - především pak následující:</t>
  </si>
  <si>
    <t>1) Náklady spojené, mimo jiné s vybudováním staveniště:</t>
  </si>
  <si>
    <t xml:space="preserve"> - projektové práce pro zařízení staveniště - podrobný projekt plánu organizace výstavby (POV)</t>
  </si>
  <si>
    <t>2) Náklady spojené se samotným vybavením staveniště - oceněno na základě požadavků GD:</t>
  </si>
  <si>
    <t>součástí prací je mimo jiné následující:</t>
  </si>
  <si>
    <t>- zprovoznění komunikační sítě pro potřeby stavby</t>
  </si>
  <si>
    <t>- zřízení a úprava provizorních komunikací</t>
  </si>
  <si>
    <t>- zhotovení a správa skládek na staveništi</t>
  </si>
  <si>
    <t>- ostatní náklady spojené s potřebou stavebníka</t>
  </si>
  <si>
    <t>- osvětlení a zabezpečení staveniště</t>
  </si>
  <si>
    <t>3) Náklady spojené se samotným vybavením staveniště - oceněno na základě požadavků GD:</t>
  </si>
  <si>
    <t>- oplocení staveniště</t>
  </si>
  <si>
    <t>- opatření na ochranu stávajících konstrukcí, budov a sousedních pozemků</t>
  </si>
  <si>
    <t>- dopravní značení na staveništi</t>
  </si>
  <si>
    <t>- osvětlení staveniště</t>
  </si>
  <si>
    <t>- strážní služba, případně zabezpečovací systém</t>
  </si>
  <si>
    <t xml:space="preserve">- ochranné a provozní konstrukce </t>
  </si>
  <si>
    <t xml:space="preserve"> - informační tabule</t>
  </si>
  <si>
    <t>4) Veškeré další náklady spojené s potřebou GD pro zajištění stavby</t>
  </si>
  <si>
    <t>030001000b</t>
  </si>
  <si>
    <t>Provoz zařízení staveniště</t>
  </si>
  <si>
    <t>-257938648</t>
  </si>
  <si>
    <t>Náklady spojené s provozem staveniště</t>
  </si>
  <si>
    <t>mimo jiné průběžný úklid</t>
  </si>
  <si>
    <t>033002000</t>
  </si>
  <si>
    <t>Připojení staveniště na inženýrské sítě</t>
  </si>
  <si>
    <t>soubor…</t>
  </si>
  <si>
    <t>-1591965616</t>
  </si>
  <si>
    <t>https://podminky.urs.cz/item/CS_URS_2024_01/033002000</t>
  </si>
  <si>
    <t>Náklady spojené, mimo jiné s:</t>
  </si>
  <si>
    <t>- připojení na stávající infrastrukturu</t>
  </si>
  <si>
    <t xml:space="preserve">- zprovoznění zažízení staveniště </t>
  </si>
  <si>
    <t>- poplatky spojené s využitím elektrické energie, vody, plynu atd.</t>
  </si>
  <si>
    <t>039002000</t>
  </si>
  <si>
    <t>Zrušení zařízení staveniště</t>
  </si>
  <si>
    <t>-1847789013</t>
  </si>
  <si>
    <t>https://podminky.urs.cz/item/CS_URS_2024_01/039002000</t>
  </si>
  <si>
    <t>- demolicí zařízení staveniště</t>
  </si>
  <si>
    <t>- konečnými terénními úpravami po odstranění staveniště</t>
  </si>
  <si>
    <t>- rozebráním veškerých konstrukcí zajišťujicích chod a bezpečnost staveniště</t>
  </si>
  <si>
    <t>- závěrečný úklid staveniště</t>
  </si>
  <si>
    <t>VRN3007-R</t>
  </si>
  <si>
    <t>Zajištění místnosti pro umožnění výkonu činnosti TDS, AD, koordinátora BOZP.</t>
  </si>
  <si>
    <t>-1388189748</t>
  </si>
  <si>
    <t>Předat samostatnou buňku s vybavením věšák, dva stoly, čtyři židle , skříň na dokumentaci se standardní elektroinstalací a připojením na internet</t>
  </si>
  <si>
    <t>VRN3010-R</t>
  </si>
  <si>
    <t xml:space="preserve">Zabezpečení stávajících zařízení a vybavení </t>
  </si>
  <si>
    <t>-737122018</t>
  </si>
  <si>
    <t xml:space="preserve">Zabezpečení stávajících zařízení a vybavení proti mechanickému poškození, prachu, zatečení (při opravách a rekonstrukcích) </t>
  </si>
  <si>
    <t xml:space="preserve">- zabezpečení stávajících a ostatních ponechaných zařízení </t>
  </si>
  <si>
    <t>VRN4</t>
  </si>
  <si>
    <t>Inženýrská činnost</t>
  </si>
  <si>
    <t>043002000</t>
  </si>
  <si>
    <t>Zkoušky a ostatní měření</t>
  </si>
  <si>
    <t>1172594508</t>
  </si>
  <si>
    <t>https://podminky.urs.cz/item/CS_URS_2024_01/043002000</t>
  </si>
  <si>
    <t>Náklady na zpracování, mimo jiné:</t>
  </si>
  <si>
    <t>- tlakových zkoušek podloží: nad rámec dílčích rozpočtů</t>
  </si>
  <si>
    <t>- zkoušek těsnosti: nad rámec dílčích rozpočtů</t>
  </si>
  <si>
    <t>- hutnících zkoušek: počet a rozsah prací určit dle požadávků stavby a PD</t>
  </si>
  <si>
    <t>- zátěžových zkoušek atd.</t>
  </si>
  <si>
    <t>044002000</t>
  </si>
  <si>
    <t>-2036915281</t>
  </si>
  <si>
    <t>https://podminky.urs.cz/item/CS_URS_2024_01/044002000</t>
  </si>
  <si>
    <t xml:space="preserve">Náklady na zajištění všech nezbytných zkoušek a atestů podle ČSN a případných jiných právních nebo technických předpisů </t>
  </si>
  <si>
    <t>platných v době provádění a předání díla, kterými bude prokázáno dosažení předepsané kvality a předepsaných technických parametrů díla.</t>
  </si>
  <si>
    <t>elektro, plyn atd.</t>
  </si>
  <si>
    <t>- platí i pro technická a technologická zařízení</t>
  </si>
  <si>
    <t>049002r01</t>
  </si>
  <si>
    <t>Ostatní inženýrská činnost - zpracování koordinačního plánu jednotlivých profesí</t>
  </si>
  <si>
    <t>-599804110</t>
  </si>
  <si>
    <t>Náklady mimo jiné, vzniklé v rámci inženýrské činnosti během výstavby:</t>
  </si>
  <si>
    <t xml:space="preserve"> - náklady na přípravu pro koordinaci jednotlivých profesí a předcházení vzniku kolizí - činnost koordinátora v průběhu výstavby</t>
  </si>
  <si>
    <t>- náklady na koordinaci kolizí jednotlivých profesí</t>
  </si>
  <si>
    <t>- náklady na koordinaci subdodavatelů a dodavatelů</t>
  </si>
  <si>
    <t>- náklady na ostatní činnost mimo definici kompletačních a koordinačních činnosti</t>
  </si>
  <si>
    <t>- náklady na kolaudační řízení</t>
  </si>
  <si>
    <t>- náklady spojené s etapizací a náklady s postupným uváděním objektu do provozu</t>
  </si>
  <si>
    <t>- náklady na součinnost veškerých účastníků stavebního řízení</t>
  </si>
  <si>
    <t xml:space="preserve"> - náklady na koordinaci profesí se stávajícími konstrukcemi a stávajícími rozvody v již provedených konstrukcích</t>
  </si>
  <si>
    <t>VRN4001-R</t>
  </si>
  <si>
    <t>Kompletační a koordinační činnost</t>
  </si>
  <si>
    <t>2115263239</t>
  </si>
  <si>
    <t>Náklady mimo jiné, na zajištění a dodržení splnění všech požadavků a podmínek:</t>
  </si>
  <si>
    <t>- vyjádřeních vyplývajících ze stanovisek orgánů státní správy</t>
  </si>
  <si>
    <t>- zajištění oznámení zahájení stavebních prací v souladu s pravomocnými rozhodnutími a vyjádřeními například správců sítí</t>
  </si>
  <si>
    <t>-poskytnutí součinnosti při tvorbě povinných monitorovacích zpráv projektu; zajištění koordinační činnosti subdodavatelů zhotovitele</t>
  </si>
  <si>
    <t>-zajištění a provedení všech nezbytných opatření organizačního a stavebně technologického charakteru k řádnému provedení předmětu díla</t>
  </si>
  <si>
    <t>- předání všech dokladů o dokončené stavbě</t>
  </si>
  <si>
    <t>kompletace atestů, certifikátů, revizních zpráv a ostatních dokladů potřebných k předání a kolaudaci stavby vyplývajících z SOD</t>
  </si>
  <si>
    <t>- náklady na koordinační práci dodávek mezi dodavateli</t>
  </si>
  <si>
    <t>- stanovení pořadí případně souběžného provádění prací a doby realizace</t>
  </si>
  <si>
    <t>- vesměs se týká veškeré činnosti související se zakázkou - koordinace mezi jednotlivými subdodavateli</t>
  </si>
  <si>
    <t>Součástí položky je i zajištění kladných vyjádření a stanovisek dotčených orgánů na náklady zhotovitele.</t>
  </si>
  <si>
    <t>VRN4002-R</t>
  </si>
  <si>
    <t>Zpracování harmonogramu</t>
  </si>
  <si>
    <t>-1653323663</t>
  </si>
  <si>
    <t>Náklady na předložení a aktualizaci podrobného časového harmonogramu prací a plnění samostatně pro každou etapu</t>
  </si>
  <si>
    <t>VRN4007-R</t>
  </si>
  <si>
    <t>Měření hluku</t>
  </si>
  <si>
    <t>503224200</t>
  </si>
  <si>
    <t>Kontrolní měření hluku v průběhu stavby a měření  po dokončení stavby dle stanoviska hygieny</t>
  </si>
  <si>
    <t>VRN6</t>
  </si>
  <si>
    <t>Územní vlivy</t>
  </si>
  <si>
    <t>061002000</t>
  </si>
  <si>
    <t>Vliv klimatických podmínek</t>
  </si>
  <si>
    <t>-382156566</t>
  </si>
  <si>
    <t>https://podminky.urs.cz/item/CS_URS_2024_01/061002000</t>
  </si>
  <si>
    <t>- Zajištění staveniště proti vodě, větru, mrazu...</t>
  </si>
  <si>
    <t>odklízení sněhu, posypový matreiál</t>
  </si>
  <si>
    <t>- Zpomalení výstavby z důvodu nizkých či vysokých teplot</t>
  </si>
  <si>
    <t>VRN7</t>
  </si>
  <si>
    <t>Provozní vlivy</t>
  </si>
  <si>
    <t>071002000</t>
  </si>
  <si>
    <t>Provoz investora, třetích osob</t>
  </si>
  <si>
    <t>-1034944117</t>
  </si>
  <si>
    <t>https://podminky.urs.cz/item/CS_URS_2024_01/071002000</t>
  </si>
  <si>
    <t>- zajištění provozu místních komunikací a přístupu k objektu</t>
  </si>
  <si>
    <t>- zajištění provozu v objektu</t>
  </si>
  <si>
    <t>- vytvoření provizorních konstrukcí - lávek, cest, odstavných ploch atd.</t>
  </si>
  <si>
    <t>Součástí nákladu jsou i mimo jiné, provizoria zřízená nad rámec dílčích rozpočtů</t>
  </si>
  <si>
    <t>- vypracování plánu etapizace a zajištění funkčnosti provozu objektu</t>
  </si>
  <si>
    <t>- zapracování návrhu provozního řádu příslušných zařízení zhotovitelm stavby</t>
  </si>
  <si>
    <t>- vytvoření informační systému během realizace v rámci jednotlivých etap</t>
  </si>
  <si>
    <t>VRN7001-R</t>
  </si>
  <si>
    <t>Dočasné dopravní opatření.</t>
  </si>
  <si>
    <t>1233669061</t>
  </si>
  <si>
    <t xml:space="preserve">Náklady na: vyhotovení návrhu dočasného dopravního značení, </t>
  </si>
  <si>
    <t>-vyhotovení návrhu dočasného dopravního značení, jeho projednání a odsouhlasení s dotčenými orgány a organizacemi</t>
  </si>
  <si>
    <t>- dodání dopravních značek a světelné signalizace, jejich rozmístění a přemísťování a jejich údržba v průběhu výstavby včetně následného odstranění.</t>
  </si>
  <si>
    <t>VRN9</t>
  </si>
  <si>
    <t>Ostatní náklady</t>
  </si>
  <si>
    <t>VRN9006-R</t>
  </si>
  <si>
    <t>Publicita akce a propagace zadavatele</t>
  </si>
  <si>
    <t>1674954021</t>
  </si>
  <si>
    <t>Náklady na zhotovení a osazení informačního panelu s údaji zejména o názvu stavby, zhotovitele, investora, projektanta akce, době realizace,</t>
  </si>
  <si>
    <t>včetně nákladů na jeho údržbu po dobu trvání stavby.</t>
  </si>
  <si>
    <t>web : Kraje Vysočina - STAVÍME PRO VÁS - Propagace stavebních činností na majetku kraje Vysočina prostřednictvím informačního panelu</t>
  </si>
  <si>
    <t>VRN9007-R</t>
  </si>
  <si>
    <t xml:space="preserve">Kontrola a protokol TIČR </t>
  </si>
  <si>
    <t>602368210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</si>
</sst>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1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011002000" TargetMode="External" /><Relationship Id="rId2" Type="http://schemas.openxmlformats.org/officeDocument/2006/relationships/hyperlink" Target="https://podminky.urs.cz/item/CS_URS_2024_01/012002000" TargetMode="External" /><Relationship Id="rId3" Type="http://schemas.openxmlformats.org/officeDocument/2006/relationships/hyperlink" Target="https://podminky.urs.cz/item/CS_URS_2024_01/013002000" TargetMode="External" /><Relationship Id="rId4" Type="http://schemas.openxmlformats.org/officeDocument/2006/relationships/hyperlink" Target="https://podminky.urs.cz/item/CS_URS_2024_01/031002000" TargetMode="External" /><Relationship Id="rId5" Type="http://schemas.openxmlformats.org/officeDocument/2006/relationships/hyperlink" Target="https://podminky.urs.cz/item/CS_URS_2024_01/033002000" TargetMode="External" /><Relationship Id="rId6" Type="http://schemas.openxmlformats.org/officeDocument/2006/relationships/hyperlink" Target="https://podminky.urs.cz/item/CS_URS_2024_01/039002000" TargetMode="External" /><Relationship Id="rId7" Type="http://schemas.openxmlformats.org/officeDocument/2006/relationships/hyperlink" Target="https://podminky.urs.cz/item/CS_URS_2024_01/043002000" TargetMode="External" /><Relationship Id="rId8" Type="http://schemas.openxmlformats.org/officeDocument/2006/relationships/hyperlink" Target="https://podminky.urs.cz/item/CS_URS_2024_01/044002000" TargetMode="External" /><Relationship Id="rId9" Type="http://schemas.openxmlformats.org/officeDocument/2006/relationships/hyperlink" Target="https://podminky.urs.cz/item/CS_URS_2024_01/061002000" TargetMode="External" /><Relationship Id="rId10" Type="http://schemas.openxmlformats.org/officeDocument/2006/relationships/hyperlink" Target="https://podminky.urs.cz/item/CS_URS_2024_01/071002000" TargetMode="External" /><Relationship Id="rId1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21151123" TargetMode="External" /><Relationship Id="rId2" Type="http://schemas.openxmlformats.org/officeDocument/2006/relationships/hyperlink" Target="https://podminky.urs.cz/item/CS_URS_2024_01/122251107" TargetMode="External" /><Relationship Id="rId3" Type="http://schemas.openxmlformats.org/officeDocument/2006/relationships/hyperlink" Target="https://podminky.urs.cz/item/CS_URS_2024_01/131251100" TargetMode="External" /><Relationship Id="rId4" Type="http://schemas.openxmlformats.org/officeDocument/2006/relationships/hyperlink" Target="https://podminky.urs.cz/item/CS_URS_2024_01/132251103" TargetMode="External" /><Relationship Id="rId5" Type="http://schemas.openxmlformats.org/officeDocument/2006/relationships/hyperlink" Target="https://podminky.urs.cz/item/CS_URS_2024_01/162306111" TargetMode="External" /><Relationship Id="rId6" Type="http://schemas.openxmlformats.org/officeDocument/2006/relationships/hyperlink" Target="https://podminky.urs.cz/item/CS_URS_2024_01/162751116" TargetMode="External" /><Relationship Id="rId7" Type="http://schemas.openxmlformats.org/officeDocument/2006/relationships/hyperlink" Target="https://podminky.urs.cz/item/CS_URS_2024_01/167103101" TargetMode="External" /><Relationship Id="rId8" Type="http://schemas.openxmlformats.org/officeDocument/2006/relationships/hyperlink" Target="https://podminky.urs.cz/item/CS_URS_2024_01/171201231" TargetMode="External" /><Relationship Id="rId9" Type="http://schemas.openxmlformats.org/officeDocument/2006/relationships/hyperlink" Target="https://podminky.urs.cz/item/CS_URS_2024_01/174111101" TargetMode="External" /><Relationship Id="rId10" Type="http://schemas.openxmlformats.org/officeDocument/2006/relationships/hyperlink" Target="https://podminky.urs.cz/item/CS_URS_2024_01/171151103" TargetMode="External" /><Relationship Id="rId11" Type="http://schemas.openxmlformats.org/officeDocument/2006/relationships/hyperlink" Target="https://podminky.urs.cz/item/CS_URS_2024_01/171251201" TargetMode="External" /><Relationship Id="rId12" Type="http://schemas.openxmlformats.org/officeDocument/2006/relationships/hyperlink" Target="https://podminky.urs.cz/item/CS_URS_2024_01/181951112" TargetMode="External" /><Relationship Id="rId13" Type="http://schemas.openxmlformats.org/officeDocument/2006/relationships/hyperlink" Target="https://podminky.urs.cz/item/CS_URS_2024_01/113107323" TargetMode="External" /><Relationship Id="rId14" Type="http://schemas.openxmlformats.org/officeDocument/2006/relationships/hyperlink" Target="https://podminky.urs.cz/item/CS_URS_2024_01/113107163" TargetMode="External" /><Relationship Id="rId15" Type="http://schemas.openxmlformats.org/officeDocument/2006/relationships/hyperlink" Target="https://podminky.urs.cz/item/CS_URS_2024_01/113107223" TargetMode="External" /><Relationship Id="rId16" Type="http://schemas.openxmlformats.org/officeDocument/2006/relationships/hyperlink" Target="https://podminky.urs.cz/item/CS_URS_2024_01/113107244" TargetMode="External" /><Relationship Id="rId17" Type="http://schemas.openxmlformats.org/officeDocument/2006/relationships/hyperlink" Target="https://podminky.urs.cz/item/CS_URS_2024_01/113106144" TargetMode="External" /><Relationship Id="rId18" Type="http://schemas.openxmlformats.org/officeDocument/2006/relationships/hyperlink" Target="https://podminky.urs.cz/item/CS_URS_2024_01/113106187" TargetMode="External" /><Relationship Id="rId19" Type="http://schemas.openxmlformats.org/officeDocument/2006/relationships/hyperlink" Target="https://podminky.urs.cz/item/CS_URS_2024_01/113106195" TargetMode="External" /><Relationship Id="rId20" Type="http://schemas.openxmlformats.org/officeDocument/2006/relationships/hyperlink" Target="https://podminky.urs.cz/item/CS_URS_2024_01/113202111" TargetMode="External" /><Relationship Id="rId21" Type="http://schemas.openxmlformats.org/officeDocument/2006/relationships/hyperlink" Target="https://podminky.urs.cz/item/CS_URS_2024_01/966051111" TargetMode="External" /><Relationship Id="rId22" Type="http://schemas.openxmlformats.org/officeDocument/2006/relationships/hyperlink" Target="https://podminky.urs.cz/item/CS_URS_2024_01/919735114" TargetMode="External" /><Relationship Id="rId23" Type="http://schemas.openxmlformats.org/officeDocument/2006/relationships/hyperlink" Target="https://podminky.urs.cz/item/CS_URS_2024_01/966071822" TargetMode="External" /><Relationship Id="rId24" Type="http://schemas.openxmlformats.org/officeDocument/2006/relationships/hyperlink" Target="https://podminky.urs.cz/item/CS_URS_2024_01/966072822" TargetMode="External" /><Relationship Id="rId25" Type="http://schemas.openxmlformats.org/officeDocument/2006/relationships/hyperlink" Target="https://podminky.urs.cz/item/CS_URS_2024_01/966052121" TargetMode="External" /><Relationship Id="rId26" Type="http://schemas.openxmlformats.org/officeDocument/2006/relationships/hyperlink" Target="https://podminky.urs.cz/item/CS_URS_2024_01/966071711" TargetMode="External" /><Relationship Id="rId27" Type="http://schemas.openxmlformats.org/officeDocument/2006/relationships/hyperlink" Target="https://podminky.urs.cz/item/CS_URS_2024_01/181351113" TargetMode="External" /><Relationship Id="rId28" Type="http://schemas.openxmlformats.org/officeDocument/2006/relationships/hyperlink" Target="https://podminky.urs.cz/item/CS_URS_2024_01/181951111" TargetMode="External" /><Relationship Id="rId29" Type="http://schemas.openxmlformats.org/officeDocument/2006/relationships/hyperlink" Target="https://podminky.urs.cz/item/CS_URS_2024_01/182151111" TargetMode="External" /><Relationship Id="rId30" Type="http://schemas.openxmlformats.org/officeDocument/2006/relationships/hyperlink" Target="https://podminky.urs.cz/item/CS_URS_2024_01/182351133" TargetMode="External" /><Relationship Id="rId31" Type="http://schemas.openxmlformats.org/officeDocument/2006/relationships/hyperlink" Target="https://podminky.urs.cz/item/CS_URS_2024_01/275313611" TargetMode="External" /><Relationship Id="rId32" Type="http://schemas.openxmlformats.org/officeDocument/2006/relationships/hyperlink" Target="https://podminky.urs.cz/item/CS_URS_2024_01/275313811" TargetMode="External" /><Relationship Id="rId33" Type="http://schemas.openxmlformats.org/officeDocument/2006/relationships/hyperlink" Target="https://podminky.urs.cz/item/CS_URS_2024_01/275351121" TargetMode="External" /><Relationship Id="rId34" Type="http://schemas.openxmlformats.org/officeDocument/2006/relationships/hyperlink" Target="https://podminky.urs.cz/item/CS_URS_2024_01/275351122" TargetMode="External" /><Relationship Id="rId35" Type="http://schemas.openxmlformats.org/officeDocument/2006/relationships/hyperlink" Target="https://podminky.urs.cz/item/CS_URS_2024_01/564831111" TargetMode="External" /><Relationship Id="rId36" Type="http://schemas.openxmlformats.org/officeDocument/2006/relationships/hyperlink" Target="https://podminky.urs.cz/item/CS_URS_2024_01/564851111" TargetMode="External" /><Relationship Id="rId37" Type="http://schemas.openxmlformats.org/officeDocument/2006/relationships/hyperlink" Target="https://podminky.urs.cz/item/CS_URS_2024_01/564851114" TargetMode="External" /><Relationship Id="rId38" Type="http://schemas.openxmlformats.org/officeDocument/2006/relationships/hyperlink" Target="https://podminky.urs.cz/item/CS_URS_2024_01/564952113" TargetMode="External" /><Relationship Id="rId39" Type="http://schemas.openxmlformats.org/officeDocument/2006/relationships/hyperlink" Target="https://podminky.urs.cz/item/CS_URS_2024_01/564962111" TargetMode="External" /><Relationship Id="rId40" Type="http://schemas.openxmlformats.org/officeDocument/2006/relationships/hyperlink" Target="https://podminky.urs.cz/item/CS_URS_2024_01/565135121" TargetMode="External" /><Relationship Id="rId41" Type="http://schemas.openxmlformats.org/officeDocument/2006/relationships/hyperlink" Target="https://podminky.urs.cz/item/CS_URS_2024_01/573211108" TargetMode="External" /><Relationship Id="rId42" Type="http://schemas.openxmlformats.org/officeDocument/2006/relationships/hyperlink" Target="https://podminky.urs.cz/item/CS_URS_2024_01/577134121" TargetMode="External" /><Relationship Id="rId43" Type="http://schemas.openxmlformats.org/officeDocument/2006/relationships/hyperlink" Target="https://podminky.urs.cz/item/CS_URS_2024_01/577155122" TargetMode="External" /><Relationship Id="rId44" Type="http://schemas.openxmlformats.org/officeDocument/2006/relationships/hyperlink" Target="https://podminky.urs.cz/item/CS_URS_2024_01/596211113" TargetMode="External" /><Relationship Id="rId45" Type="http://schemas.openxmlformats.org/officeDocument/2006/relationships/hyperlink" Target="https://podminky.urs.cz/item/CS_URS_2024_01/596212213" TargetMode="External" /><Relationship Id="rId46" Type="http://schemas.openxmlformats.org/officeDocument/2006/relationships/hyperlink" Target="https://podminky.urs.cz/item/CS_URS_2024_01/184911231" TargetMode="External" /><Relationship Id="rId47" Type="http://schemas.openxmlformats.org/officeDocument/2006/relationships/hyperlink" Target="https://podminky.urs.cz/item/CS_URS_2024_01/919726123" TargetMode="External" /><Relationship Id="rId48" Type="http://schemas.openxmlformats.org/officeDocument/2006/relationships/hyperlink" Target="https://podminky.urs.cz/item/CS_URS_2024_01/919732211" TargetMode="External" /><Relationship Id="rId49" Type="http://schemas.openxmlformats.org/officeDocument/2006/relationships/hyperlink" Target="https://podminky.urs.cz/item/CS_URS_2024_01/211561111r" TargetMode="External" /><Relationship Id="rId50" Type="http://schemas.openxmlformats.org/officeDocument/2006/relationships/hyperlink" Target="https://podminky.urs.cz/item/CS_URS_2024_01/212752401" TargetMode="External" /><Relationship Id="rId51" Type="http://schemas.openxmlformats.org/officeDocument/2006/relationships/hyperlink" Target="https://podminky.urs.cz/item/CS_URS_2024_01/452112112" TargetMode="External" /><Relationship Id="rId52" Type="http://schemas.openxmlformats.org/officeDocument/2006/relationships/hyperlink" Target="https://podminky.urs.cz/item/CS_URS_2024_01/711491172" TargetMode="External" /><Relationship Id="rId53" Type="http://schemas.openxmlformats.org/officeDocument/2006/relationships/hyperlink" Target="https://podminky.urs.cz/item/CS_URS_2024_01/895941301" TargetMode="External" /><Relationship Id="rId54" Type="http://schemas.openxmlformats.org/officeDocument/2006/relationships/hyperlink" Target="https://podminky.urs.cz/item/CS_URS_2024_01/895941302" TargetMode="External" /><Relationship Id="rId55" Type="http://schemas.openxmlformats.org/officeDocument/2006/relationships/hyperlink" Target="https://podminky.urs.cz/item/CS_URS_2024_01/895941313" TargetMode="External" /><Relationship Id="rId56" Type="http://schemas.openxmlformats.org/officeDocument/2006/relationships/hyperlink" Target="https://podminky.urs.cz/item/CS_URS_2024_01/895941314" TargetMode="External" /><Relationship Id="rId57" Type="http://schemas.openxmlformats.org/officeDocument/2006/relationships/hyperlink" Target="https://podminky.urs.cz/item/CS_URS_2024_01/895941322" TargetMode="External" /><Relationship Id="rId58" Type="http://schemas.openxmlformats.org/officeDocument/2006/relationships/hyperlink" Target="https://podminky.urs.cz/item/CS_URS_2024_01/895941331" TargetMode="External" /><Relationship Id="rId59" Type="http://schemas.openxmlformats.org/officeDocument/2006/relationships/hyperlink" Target="https://podminky.urs.cz/item/CS_URS_2024_01/899211111" TargetMode="External" /><Relationship Id="rId60" Type="http://schemas.openxmlformats.org/officeDocument/2006/relationships/hyperlink" Target="https://podminky.urs.cz/item/CS_URS_2024_01/935114112r" TargetMode="External" /><Relationship Id="rId61" Type="http://schemas.openxmlformats.org/officeDocument/2006/relationships/hyperlink" Target="https://podminky.urs.cz/item/CS_URS_2024_01/935923212r" TargetMode="External" /><Relationship Id="rId62" Type="http://schemas.openxmlformats.org/officeDocument/2006/relationships/hyperlink" Target="https://podminky.urs.cz/item/CS_URS_2024_01/935923213r" TargetMode="External" /><Relationship Id="rId63" Type="http://schemas.openxmlformats.org/officeDocument/2006/relationships/hyperlink" Target="https://podminky.urs.cz/item/CS_URS_2024_01/914111111" TargetMode="External" /><Relationship Id="rId64" Type="http://schemas.openxmlformats.org/officeDocument/2006/relationships/hyperlink" Target="https://podminky.urs.cz/item/CS_URS_2024_01/914511112" TargetMode="External" /><Relationship Id="rId65" Type="http://schemas.openxmlformats.org/officeDocument/2006/relationships/hyperlink" Target="https://podminky.urs.cz/item/CS_URS_2024_01/915131111" TargetMode="External" /><Relationship Id="rId66" Type="http://schemas.openxmlformats.org/officeDocument/2006/relationships/hyperlink" Target="https://podminky.urs.cz/item/CS_URS_2024_01/912411111" TargetMode="External" /><Relationship Id="rId67" Type="http://schemas.openxmlformats.org/officeDocument/2006/relationships/hyperlink" Target="https://podminky.urs.cz/item/CS_URS_2024_01/915491211" TargetMode="External" /><Relationship Id="rId68" Type="http://schemas.openxmlformats.org/officeDocument/2006/relationships/hyperlink" Target="https://podminky.urs.cz/item/CS_URS_2024_01/916131113" TargetMode="External" /><Relationship Id="rId69" Type="http://schemas.openxmlformats.org/officeDocument/2006/relationships/hyperlink" Target="https://podminky.urs.cz/item/CS_URS_2024_01/916231213" TargetMode="External" /><Relationship Id="rId70" Type="http://schemas.openxmlformats.org/officeDocument/2006/relationships/hyperlink" Target="https://podminky.urs.cz/item/CS_URS_2024_01/916331112" TargetMode="External" /><Relationship Id="rId71" Type="http://schemas.openxmlformats.org/officeDocument/2006/relationships/hyperlink" Target="https://podminky.urs.cz/item/CS_URS_2024_01/911381212r" TargetMode="External" /><Relationship Id="rId72" Type="http://schemas.openxmlformats.org/officeDocument/2006/relationships/hyperlink" Target="https://podminky.urs.cz/item/CS_URS_2024_01/997221551" TargetMode="External" /><Relationship Id="rId73" Type="http://schemas.openxmlformats.org/officeDocument/2006/relationships/hyperlink" Target="https://podminky.urs.cz/item/CS_URS_2024_01/997221559" TargetMode="External" /><Relationship Id="rId74" Type="http://schemas.openxmlformats.org/officeDocument/2006/relationships/hyperlink" Target="https://podminky.urs.cz/item/CS_URS_2024_01/997221561" TargetMode="External" /><Relationship Id="rId75" Type="http://schemas.openxmlformats.org/officeDocument/2006/relationships/hyperlink" Target="https://podminky.urs.cz/item/CS_URS_2024_01/997221569" TargetMode="External" /><Relationship Id="rId76" Type="http://schemas.openxmlformats.org/officeDocument/2006/relationships/hyperlink" Target="https://podminky.urs.cz/item/CS_URS_2024_01/997221612" TargetMode="External" /><Relationship Id="rId77" Type="http://schemas.openxmlformats.org/officeDocument/2006/relationships/hyperlink" Target="https://podminky.urs.cz/item/CS_URS_2024_01/997221861" TargetMode="External" /><Relationship Id="rId78" Type="http://schemas.openxmlformats.org/officeDocument/2006/relationships/hyperlink" Target="https://podminky.urs.cz/item/CS_URS_2024_01/997221862" TargetMode="External" /><Relationship Id="rId79" Type="http://schemas.openxmlformats.org/officeDocument/2006/relationships/hyperlink" Target="https://podminky.urs.cz/item/CS_URS_2024_01/997221873" TargetMode="External" /><Relationship Id="rId80" Type="http://schemas.openxmlformats.org/officeDocument/2006/relationships/hyperlink" Target="https://podminky.urs.cz/item/CS_URS_2024_01/997221875" TargetMode="External" /><Relationship Id="rId81" Type="http://schemas.openxmlformats.org/officeDocument/2006/relationships/hyperlink" Target="https://podminky.urs.cz/item/CS_URS_2024_01/469973116" TargetMode="External" /><Relationship Id="rId82" Type="http://schemas.openxmlformats.org/officeDocument/2006/relationships/hyperlink" Target="https://podminky.urs.cz/item/CS_URS_2024_01/998223011" TargetMode="External" /><Relationship Id="rId83" Type="http://schemas.openxmlformats.org/officeDocument/2006/relationships/hyperlink" Target="https://podminky.urs.cz/item/CS_URS_2024_01/998225111" TargetMode="External" /><Relationship Id="rId8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1251103" TargetMode="External" /><Relationship Id="rId2" Type="http://schemas.openxmlformats.org/officeDocument/2006/relationships/hyperlink" Target="https://podminky.urs.cz/item/CS_URS_2024_01/131251104" TargetMode="External" /><Relationship Id="rId3" Type="http://schemas.openxmlformats.org/officeDocument/2006/relationships/hyperlink" Target="https://podminky.urs.cz/item/CS_URS_2024_01/131251201" TargetMode="External" /><Relationship Id="rId4" Type="http://schemas.openxmlformats.org/officeDocument/2006/relationships/hyperlink" Target="https://podminky.urs.cz/item/CS_URS_2024_01/131351103" TargetMode="External" /><Relationship Id="rId5" Type="http://schemas.openxmlformats.org/officeDocument/2006/relationships/hyperlink" Target="https://podminky.urs.cz/item/CS_URS_2024_01/131351104" TargetMode="External" /><Relationship Id="rId6" Type="http://schemas.openxmlformats.org/officeDocument/2006/relationships/hyperlink" Target="https://podminky.urs.cz/item/CS_URS_2024_01/131351201" TargetMode="External" /><Relationship Id="rId7" Type="http://schemas.openxmlformats.org/officeDocument/2006/relationships/hyperlink" Target="https://podminky.urs.cz/item/CS_URS_2024_01/131451103" TargetMode="External" /><Relationship Id="rId8" Type="http://schemas.openxmlformats.org/officeDocument/2006/relationships/hyperlink" Target="https://podminky.urs.cz/item/CS_URS_2024_01/131451104" TargetMode="External" /><Relationship Id="rId9" Type="http://schemas.openxmlformats.org/officeDocument/2006/relationships/hyperlink" Target="https://podminky.urs.cz/item/CS_URS_2024_01/131451201" TargetMode="External" /><Relationship Id="rId10" Type="http://schemas.openxmlformats.org/officeDocument/2006/relationships/hyperlink" Target="https://podminky.urs.cz/item/CS_URS_2024_01/131551104" TargetMode="External" /><Relationship Id="rId11" Type="http://schemas.openxmlformats.org/officeDocument/2006/relationships/hyperlink" Target="https://podminky.urs.cz/item/CS_URS_2024_01/132254206" TargetMode="External" /><Relationship Id="rId12" Type="http://schemas.openxmlformats.org/officeDocument/2006/relationships/hyperlink" Target="https://podminky.urs.cz/item/CS_URS_2024_01/132354206" TargetMode="External" /><Relationship Id="rId13" Type="http://schemas.openxmlformats.org/officeDocument/2006/relationships/hyperlink" Target="https://podminky.urs.cz/item/CS_URS_2024_01/132454206" TargetMode="External" /><Relationship Id="rId14" Type="http://schemas.openxmlformats.org/officeDocument/2006/relationships/hyperlink" Target="https://podminky.urs.cz/item/CS_URS_2024_01/151101101" TargetMode="External" /><Relationship Id="rId15" Type="http://schemas.openxmlformats.org/officeDocument/2006/relationships/hyperlink" Target="https://podminky.urs.cz/item/CS_URS_2024_01/151101102" TargetMode="External" /><Relationship Id="rId16" Type="http://schemas.openxmlformats.org/officeDocument/2006/relationships/hyperlink" Target="https://podminky.urs.cz/item/CS_URS_2024_01/151101103" TargetMode="External" /><Relationship Id="rId17" Type="http://schemas.openxmlformats.org/officeDocument/2006/relationships/hyperlink" Target="https://podminky.urs.cz/item/CS_URS_2024_01/151101111" TargetMode="External" /><Relationship Id="rId18" Type="http://schemas.openxmlformats.org/officeDocument/2006/relationships/hyperlink" Target="https://podminky.urs.cz/item/CS_URS_2024_01/151101112" TargetMode="External" /><Relationship Id="rId19" Type="http://schemas.openxmlformats.org/officeDocument/2006/relationships/hyperlink" Target="https://podminky.urs.cz/item/CS_URS_2024_01/151101113" TargetMode="External" /><Relationship Id="rId20" Type="http://schemas.openxmlformats.org/officeDocument/2006/relationships/hyperlink" Target="https://podminky.urs.cz/item/CS_URS_2024_01/151101201" TargetMode="External" /><Relationship Id="rId21" Type="http://schemas.openxmlformats.org/officeDocument/2006/relationships/hyperlink" Target="https://podminky.urs.cz/item/CS_URS_2024_01/151101211" TargetMode="External" /><Relationship Id="rId22" Type="http://schemas.openxmlformats.org/officeDocument/2006/relationships/hyperlink" Target="https://podminky.urs.cz/item/CS_URS_2024_01/162351103" TargetMode="External" /><Relationship Id="rId23" Type="http://schemas.openxmlformats.org/officeDocument/2006/relationships/hyperlink" Target="https://podminky.urs.cz/item/CS_URS_2024_01/162351123" TargetMode="External" /><Relationship Id="rId24" Type="http://schemas.openxmlformats.org/officeDocument/2006/relationships/hyperlink" Target="https://podminky.urs.cz/item/CS_URS_2024_01/162751116" TargetMode="External" /><Relationship Id="rId25" Type="http://schemas.openxmlformats.org/officeDocument/2006/relationships/hyperlink" Target="https://podminky.urs.cz/item/CS_URS_2024_01/162751136" TargetMode="External" /><Relationship Id="rId26" Type="http://schemas.openxmlformats.org/officeDocument/2006/relationships/hyperlink" Target="https://podminky.urs.cz/item/CS_URS_2024_01/162751156" TargetMode="External" /><Relationship Id="rId27" Type="http://schemas.openxmlformats.org/officeDocument/2006/relationships/hyperlink" Target="https://podminky.urs.cz/item/CS_URS_2024_01/167151111" TargetMode="External" /><Relationship Id="rId28" Type="http://schemas.openxmlformats.org/officeDocument/2006/relationships/hyperlink" Target="https://podminky.urs.cz/item/CS_URS_2024_01/167151112" TargetMode="External" /><Relationship Id="rId29" Type="http://schemas.openxmlformats.org/officeDocument/2006/relationships/hyperlink" Target="https://podminky.urs.cz/item/CS_URS_2024_01/171201231" TargetMode="External" /><Relationship Id="rId30" Type="http://schemas.openxmlformats.org/officeDocument/2006/relationships/hyperlink" Target="https://podminky.urs.cz/item/CS_URS_2024_01/171251201" TargetMode="External" /><Relationship Id="rId31" Type="http://schemas.openxmlformats.org/officeDocument/2006/relationships/hyperlink" Target="https://podminky.urs.cz/item/CS_URS_2024_01/174101101" TargetMode="External" /><Relationship Id="rId32" Type="http://schemas.openxmlformats.org/officeDocument/2006/relationships/hyperlink" Target="https://podminky.urs.cz/item/CS_URS_2024_01/175151101" TargetMode="External" /><Relationship Id="rId33" Type="http://schemas.openxmlformats.org/officeDocument/2006/relationships/hyperlink" Target="https://podminky.urs.cz/item/CS_URS_2024_01/181951114" TargetMode="External" /><Relationship Id="rId34" Type="http://schemas.openxmlformats.org/officeDocument/2006/relationships/hyperlink" Target="https://podminky.urs.cz/item/CS_URS_2024_01/451573111" TargetMode="External" /><Relationship Id="rId35" Type="http://schemas.openxmlformats.org/officeDocument/2006/relationships/hyperlink" Target="https://podminky.urs.cz/item/CS_URS_2024_01/271532213r" TargetMode="External" /><Relationship Id="rId36" Type="http://schemas.openxmlformats.org/officeDocument/2006/relationships/hyperlink" Target="https://podminky.urs.cz/item/CS_URS_2024_01/273321511" TargetMode="External" /><Relationship Id="rId37" Type="http://schemas.openxmlformats.org/officeDocument/2006/relationships/hyperlink" Target="https://podminky.urs.cz/item/CS_URS_2024_01/273362021" TargetMode="External" /><Relationship Id="rId38" Type="http://schemas.openxmlformats.org/officeDocument/2006/relationships/hyperlink" Target="https://podminky.urs.cz/item/CS_URS_2024_01/386120101" TargetMode="External" /><Relationship Id="rId39" Type="http://schemas.openxmlformats.org/officeDocument/2006/relationships/hyperlink" Target="https://podminky.urs.cz/item/CS_URS_2024_01/871310310" TargetMode="External" /><Relationship Id="rId40" Type="http://schemas.openxmlformats.org/officeDocument/2006/relationships/hyperlink" Target="https://podminky.urs.cz/item/CS_URS_2024_01/871350310" TargetMode="External" /><Relationship Id="rId41" Type="http://schemas.openxmlformats.org/officeDocument/2006/relationships/hyperlink" Target="https://podminky.urs.cz/item/CS_URS_2024_01/871360310" TargetMode="External" /><Relationship Id="rId42" Type="http://schemas.openxmlformats.org/officeDocument/2006/relationships/hyperlink" Target="https://podminky.urs.cz/item/CS_URS_2024_01/871370310" TargetMode="External" /><Relationship Id="rId43" Type="http://schemas.openxmlformats.org/officeDocument/2006/relationships/hyperlink" Target="https://podminky.urs.cz/item/CS_URS_2024_01/871420310" TargetMode="External" /><Relationship Id="rId44" Type="http://schemas.openxmlformats.org/officeDocument/2006/relationships/hyperlink" Target="https://podminky.urs.cz/item/CS_URS_2024_01/877310330" TargetMode="External" /><Relationship Id="rId45" Type="http://schemas.openxmlformats.org/officeDocument/2006/relationships/hyperlink" Target="https://podminky.urs.cz/item/CS_URS_2024_01/877350320" TargetMode="External" /><Relationship Id="rId46" Type="http://schemas.openxmlformats.org/officeDocument/2006/relationships/hyperlink" Target="https://podminky.urs.cz/item/CS_URS_2024_01/877350330" TargetMode="External" /><Relationship Id="rId47" Type="http://schemas.openxmlformats.org/officeDocument/2006/relationships/hyperlink" Target="https://podminky.urs.cz/item/CS_URS_2024_01/877355211" TargetMode="External" /><Relationship Id="rId48" Type="http://schemas.openxmlformats.org/officeDocument/2006/relationships/hyperlink" Target="https://podminky.urs.cz/item/CS_URS_2024_01/877370330" TargetMode="External" /><Relationship Id="rId49" Type="http://schemas.openxmlformats.org/officeDocument/2006/relationships/hyperlink" Target="https://podminky.urs.cz/item/CS_URS_2024_01/877420330" TargetMode="External" /><Relationship Id="rId50" Type="http://schemas.openxmlformats.org/officeDocument/2006/relationships/hyperlink" Target="https://podminky.urs.cz/item/CS_URS_2024_01/894410212" TargetMode="External" /><Relationship Id="rId51" Type="http://schemas.openxmlformats.org/officeDocument/2006/relationships/hyperlink" Target="https://podminky.urs.cz/item/CS_URS_2024_01/894410232" TargetMode="External" /><Relationship Id="rId52" Type="http://schemas.openxmlformats.org/officeDocument/2006/relationships/hyperlink" Target="https://podminky.urs.cz/item/CS_URS_2024_01/452112112" TargetMode="External" /><Relationship Id="rId53" Type="http://schemas.openxmlformats.org/officeDocument/2006/relationships/hyperlink" Target="https://podminky.urs.cz/item/CS_URS_2024_01/894411121" TargetMode="External" /><Relationship Id="rId54" Type="http://schemas.openxmlformats.org/officeDocument/2006/relationships/hyperlink" Target="https://podminky.urs.cz/item/CS_URS_2024_01/896231112" TargetMode="External" /><Relationship Id="rId55" Type="http://schemas.openxmlformats.org/officeDocument/2006/relationships/hyperlink" Target="https://podminky.urs.cz/item/CS_URS_2024_01/896290113" TargetMode="External" /><Relationship Id="rId56" Type="http://schemas.openxmlformats.org/officeDocument/2006/relationships/hyperlink" Target="https://podminky.urs.cz/item/CS_URS_2024_01/897172111" TargetMode="External" /><Relationship Id="rId57" Type="http://schemas.openxmlformats.org/officeDocument/2006/relationships/hyperlink" Target="https://podminky.urs.cz/item/CS_URS_2024_01/897172113" TargetMode="External" /><Relationship Id="rId58" Type="http://schemas.openxmlformats.org/officeDocument/2006/relationships/hyperlink" Target="https://podminky.urs.cz/item/CS_URS_2024_01/897173115" TargetMode="External" /><Relationship Id="rId59" Type="http://schemas.openxmlformats.org/officeDocument/2006/relationships/hyperlink" Target="https://podminky.urs.cz/item/CS_URS_2024_01/892312121" TargetMode="External" /><Relationship Id="rId60" Type="http://schemas.openxmlformats.org/officeDocument/2006/relationships/hyperlink" Target="https://podminky.urs.cz/item/CS_URS_2024_01/892352121" TargetMode="External" /><Relationship Id="rId61" Type="http://schemas.openxmlformats.org/officeDocument/2006/relationships/hyperlink" Target="https://podminky.urs.cz/item/CS_URS_2024_01/892362121" TargetMode="External" /><Relationship Id="rId62" Type="http://schemas.openxmlformats.org/officeDocument/2006/relationships/hyperlink" Target="https://podminky.urs.cz/item/CS_URS_2024_01/892372121" TargetMode="External" /><Relationship Id="rId63" Type="http://schemas.openxmlformats.org/officeDocument/2006/relationships/hyperlink" Target="https://podminky.urs.cz/item/CS_URS_2024_01/892422121" TargetMode="External" /><Relationship Id="rId64" Type="http://schemas.openxmlformats.org/officeDocument/2006/relationships/hyperlink" Target="https://podminky.urs.cz/item/CS_URS_2024_01/899104112" TargetMode="External" /><Relationship Id="rId65" Type="http://schemas.openxmlformats.org/officeDocument/2006/relationships/hyperlink" Target="https://podminky.urs.cz/item/CS_URS_2024_01/899620151" TargetMode="External" /><Relationship Id="rId66" Type="http://schemas.openxmlformats.org/officeDocument/2006/relationships/hyperlink" Target="https://podminky.urs.cz/item/CS_URS_2024_01/899640122" TargetMode="External" /><Relationship Id="rId67" Type="http://schemas.openxmlformats.org/officeDocument/2006/relationships/hyperlink" Target="https://podminky.urs.cz/item/CS_URS_2024_01/899641121" TargetMode="External" /><Relationship Id="rId68" Type="http://schemas.openxmlformats.org/officeDocument/2006/relationships/hyperlink" Target="https://podminky.urs.cz/item/CS_URS_2024_01/899910101" TargetMode="External" /><Relationship Id="rId69" Type="http://schemas.openxmlformats.org/officeDocument/2006/relationships/hyperlink" Target="https://podminky.urs.cz/item/CS_URS_2024_01/977151124" TargetMode="External" /><Relationship Id="rId70" Type="http://schemas.openxmlformats.org/officeDocument/2006/relationships/hyperlink" Target="https://podminky.urs.cz/item/CS_URS_2024_01/977151126" TargetMode="External" /><Relationship Id="rId71" Type="http://schemas.openxmlformats.org/officeDocument/2006/relationships/hyperlink" Target="https://podminky.urs.cz/item/CS_URS_2024_01/977151129" TargetMode="External" /><Relationship Id="rId72" Type="http://schemas.openxmlformats.org/officeDocument/2006/relationships/hyperlink" Target="https://podminky.urs.cz/item/CS_URS_2024_01/977151134" TargetMode="External" /><Relationship Id="rId73" Type="http://schemas.openxmlformats.org/officeDocument/2006/relationships/hyperlink" Target="https://podminky.urs.cz/item/CS_URS_2024_01/890431851" TargetMode="External" /><Relationship Id="rId74" Type="http://schemas.openxmlformats.org/officeDocument/2006/relationships/hyperlink" Target="https://podminky.urs.cz/item/CS_URS_2024_01/890451851" TargetMode="External" /><Relationship Id="rId75" Type="http://schemas.openxmlformats.org/officeDocument/2006/relationships/hyperlink" Target="https://podminky.urs.cz/item/CS_URS_2024_01/899103211" TargetMode="External" /><Relationship Id="rId76" Type="http://schemas.openxmlformats.org/officeDocument/2006/relationships/hyperlink" Target="https://podminky.urs.cz/item/CS_URS_2024_01/997013111" TargetMode="External" /><Relationship Id="rId77" Type="http://schemas.openxmlformats.org/officeDocument/2006/relationships/hyperlink" Target="https://podminky.urs.cz/item/CS_URS_2024_01/997221561" TargetMode="External" /><Relationship Id="rId78" Type="http://schemas.openxmlformats.org/officeDocument/2006/relationships/hyperlink" Target="https://podminky.urs.cz/item/CS_URS_2024_01/997221569" TargetMode="External" /><Relationship Id="rId79" Type="http://schemas.openxmlformats.org/officeDocument/2006/relationships/hyperlink" Target="https://podminky.urs.cz/item/CS_URS_2024_01/997221612" TargetMode="External" /><Relationship Id="rId80" Type="http://schemas.openxmlformats.org/officeDocument/2006/relationships/hyperlink" Target="https://podminky.urs.cz/item/CS_URS_2024_01/469973116" TargetMode="External" /><Relationship Id="rId81" Type="http://schemas.openxmlformats.org/officeDocument/2006/relationships/hyperlink" Target="https://podminky.urs.cz/item/CS_URS_2024_01/998276101" TargetMode="External" /><Relationship Id="rId82" Type="http://schemas.openxmlformats.org/officeDocument/2006/relationships/hyperlink" Target="https://podminky.urs.cz/item/CS_URS_2024_01/711412001" TargetMode="External" /><Relationship Id="rId83" Type="http://schemas.openxmlformats.org/officeDocument/2006/relationships/hyperlink" Target="https://podminky.urs.cz/item/CS_URS_2024_01/711442559" TargetMode="External" /><Relationship Id="rId84" Type="http://schemas.openxmlformats.org/officeDocument/2006/relationships/hyperlink" Target="https://podminky.urs.cz/item/CS_URS_2024_01/998711121" TargetMode="External" /><Relationship Id="rId8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2151011" TargetMode="External" /><Relationship Id="rId2" Type="http://schemas.openxmlformats.org/officeDocument/2006/relationships/hyperlink" Target="https://podminky.urs.cz/item/CS_URS_2024_01/112151012" TargetMode="External" /><Relationship Id="rId3" Type="http://schemas.openxmlformats.org/officeDocument/2006/relationships/hyperlink" Target="https://podminky.urs.cz/item/CS_URS_2024_01/112151113" TargetMode="External" /><Relationship Id="rId4" Type="http://schemas.openxmlformats.org/officeDocument/2006/relationships/hyperlink" Target="https://podminky.urs.cz/item/CS_URS_2024_01/112151114" TargetMode="External" /><Relationship Id="rId5" Type="http://schemas.openxmlformats.org/officeDocument/2006/relationships/hyperlink" Target="https://podminky.urs.cz/item/CS_URS_2024_01/112151118" TargetMode="External" /><Relationship Id="rId6" Type="http://schemas.openxmlformats.org/officeDocument/2006/relationships/hyperlink" Target="https://podminky.urs.cz/item/CS_URS_2024_01/112155315" TargetMode="External" /><Relationship Id="rId7" Type="http://schemas.openxmlformats.org/officeDocument/2006/relationships/hyperlink" Target="https://podminky.urs.cz/item/CS_URS_2024_01/112201111" TargetMode="External" /><Relationship Id="rId8" Type="http://schemas.openxmlformats.org/officeDocument/2006/relationships/hyperlink" Target="https://podminky.urs.cz/item/CS_URS_2024_01/112201112" TargetMode="External" /><Relationship Id="rId9" Type="http://schemas.openxmlformats.org/officeDocument/2006/relationships/hyperlink" Target="https://podminky.urs.cz/item/CS_URS_2024_01/112201113" TargetMode="External" /><Relationship Id="rId10" Type="http://schemas.openxmlformats.org/officeDocument/2006/relationships/hyperlink" Target="https://podminky.urs.cz/item/CS_URS_2024_01/112201114" TargetMode="External" /><Relationship Id="rId11" Type="http://schemas.openxmlformats.org/officeDocument/2006/relationships/hyperlink" Target="https://podminky.urs.cz/item/CS_URS_2024_01/112201118" TargetMode="External" /><Relationship Id="rId12" Type="http://schemas.openxmlformats.org/officeDocument/2006/relationships/hyperlink" Target="https://podminky.urs.cz/item/CS_URS_2024_01/112155215" TargetMode="External" /><Relationship Id="rId13" Type="http://schemas.openxmlformats.org/officeDocument/2006/relationships/hyperlink" Target="https://podminky.urs.cz/item/CS_URS_2024_01/112155221" TargetMode="External" /><Relationship Id="rId14" Type="http://schemas.openxmlformats.org/officeDocument/2006/relationships/hyperlink" Target="https://podminky.urs.cz/item/CS_URS_2024_01/181151311" TargetMode="External" /><Relationship Id="rId15" Type="http://schemas.openxmlformats.org/officeDocument/2006/relationships/hyperlink" Target="https://podminky.urs.cz/item/CS_URS_2024_01/183403113" TargetMode="External" /><Relationship Id="rId16" Type="http://schemas.openxmlformats.org/officeDocument/2006/relationships/hyperlink" Target="https://podminky.urs.cz/item/CS_URS_2024_01/183403131" TargetMode="External" /><Relationship Id="rId17" Type="http://schemas.openxmlformats.org/officeDocument/2006/relationships/hyperlink" Target="https://podminky.urs.cz/item/CS_URS_2024_01/183403153" TargetMode="External" /><Relationship Id="rId18" Type="http://schemas.openxmlformats.org/officeDocument/2006/relationships/hyperlink" Target="https://podminky.urs.cz/item/CS_URS_2024_01/183403161" TargetMode="External" /><Relationship Id="rId19" Type="http://schemas.openxmlformats.org/officeDocument/2006/relationships/hyperlink" Target="https://podminky.urs.cz/item/CS_URS_2024_01/183111114" TargetMode="External" /><Relationship Id="rId20" Type="http://schemas.openxmlformats.org/officeDocument/2006/relationships/hyperlink" Target="https://podminky.urs.cz/item/CS_URS_2024_01/183101121" TargetMode="External" /><Relationship Id="rId21" Type="http://schemas.openxmlformats.org/officeDocument/2006/relationships/hyperlink" Target="https://podminky.urs.cz/item/CS_URS_2024_01/184102111" TargetMode="External" /><Relationship Id="rId22" Type="http://schemas.openxmlformats.org/officeDocument/2006/relationships/hyperlink" Target="https://podminky.urs.cz/item/CS_URS_2024_01/184102117" TargetMode="External" /><Relationship Id="rId23" Type="http://schemas.openxmlformats.org/officeDocument/2006/relationships/hyperlink" Target="https://podminky.urs.cz/item/CS_URS_2024_01/183205111" TargetMode="External" /><Relationship Id="rId24" Type="http://schemas.openxmlformats.org/officeDocument/2006/relationships/hyperlink" Target="https://podminky.urs.cz/item/CS_URS_2024_01/181451131" TargetMode="External" /><Relationship Id="rId25" Type="http://schemas.openxmlformats.org/officeDocument/2006/relationships/hyperlink" Target="https://podminky.urs.cz/item/CS_URS_2024_01/184215133" TargetMode="External" /><Relationship Id="rId26" Type="http://schemas.openxmlformats.org/officeDocument/2006/relationships/hyperlink" Target="https://podminky.urs.cz/item/CS_URS_2024_01/184215412" TargetMode="External" /><Relationship Id="rId27" Type="http://schemas.openxmlformats.org/officeDocument/2006/relationships/hyperlink" Target="https://podminky.urs.cz/item/CS_URS_2024_01/184501141" TargetMode="External" /><Relationship Id="rId28" Type="http://schemas.openxmlformats.org/officeDocument/2006/relationships/hyperlink" Target="https://podminky.urs.cz/item/CS_URS_2024_01/184911431" TargetMode="External" /><Relationship Id="rId29" Type="http://schemas.openxmlformats.org/officeDocument/2006/relationships/hyperlink" Target="https://podminky.urs.cz/item/CS_URS_2024_01/184911161" TargetMode="External" /><Relationship Id="rId30" Type="http://schemas.openxmlformats.org/officeDocument/2006/relationships/hyperlink" Target="https://podminky.urs.cz/item/CS_URS_2024_01/184813511" TargetMode="External" /><Relationship Id="rId31" Type="http://schemas.openxmlformats.org/officeDocument/2006/relationships/hyperlink" Target="https://podminky.urs.cz/item/CS_URS_2024_01/185802114" TargetMode="External" /><Relationship Id="rId32" Type="http://schemas.openxmlformats.org/officeDocument/2006/relationships/hyperlink" Target="https://podminky.urs.cz/item/CS_URS_2024_01/185851121" TargetMode="External" /><Relationship Id="rId33" Type="http://schemas.openxmlformats.org/officeDocument/2006/relationships/hyperlink" Target="https://podminky.urs.cz/item/CS_URS_2024_01/185804312" TargetMode="External" /><Relationship Id="rId34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1210102" TargetMode="External" /><Relationship Id="rId2" Type="http://schemas.openxmlformats.org/officeDocument/2006/relationships/hyperlink" Target="https://podminky.urs.cz/item/CS_URS_2024_01/741320175" TargetMode="External" /><Relationship Id="rId3" Type="http://schemas.openxmlformats.org/officeDocument/2006/relationships/hyperlink" Target="https://podminky.urs.cz/item/CS_URS_2024_01/741322021" TargetMode="External" /><Relationship Id="rId4" Type="http://schemas.openxmlformats.org/officeDocument/2006/relationships/hyperlink" Target="https://podminky.urs.cz/item/CS_URS_2024_01/741320105" TargetMode="External" /><Relationship Id="rId5" Type="http://schemas.openxmlformats.org/officeDocument/2006/relationships/hyperlink" Target="https://podminky.urs.cz/item/CS_URS_2024_01/210812011" TargetMode="External" /><Relationship Id="rId6" Type="http://schemas.openxmlformats.org/officeDocument/2006/relationships/hyperlink" Target="https://podminky.urs.cz/item/CS_URS_2024_01/210812063" TargetMode="External" /><Relationship Id="rId7" Type="http://schemas.openxmlformats.org/officeDocument/2006/relationships/hyperlink" Target="https://podminky.urs.cz/item/CS_URS_2024_01/210813063" TargetMode="External" /><Relationship Id="rId8" Type="http://schemas.openxmlformats.org/officeDocument/2006/relationships/hyperlink" Target="https://podminky.urs.cz/item/CS_URS_2024_01/741910611" TargetMode="External" /><Relationship Id="rId9" Type="http://schemas.openxmlformats.org/officeDocument/2006/relationships/hyperlink" Target="https://podminky.urs.cz/item/CS_URS_2024_01/210220020" TargetMode="External" /><Relationship Id="rId10" Type="http://schemas.openxmlformats.org/officeDocument/2006/relationships/hyperlink" Target="https://podminky.urs.cz/item/CS_URS_2024_01/210220022" TargetMode="External" /><Relationship Id="rId11" Type="http://schemas.openxmlformats.org/officeDocument/2006/relationships/hyperlink" Target="https://podminky.urs.cz/item/CS_URS_2024_01/210220301" TargetMode="External" /><Relationship Id="rId12" Type="http://schemas.openxmlformats.org/officeDocument/2006/relationships/hyperlink" Target="https://podminky.urs.cz/item/CS_URS_2024_01/210220302" TargetMode="External" /><Relationship Id="rId13" Type="http://schemas.openxmlformats.org/officeDocument/2006/relationships/hyperlink" Target="https://podminky.urs.cz/item/CS_URS_2024_01/210220304" TargetMode="External" /><Relationship Id="rId14" Type="http://schemas.openxmlformats.org/officeDocument/2006/relationships/hyperlink" Target="https://podminky.urs.cz/item/CS_URS_2024_01/741420911" TargetMode="External" /><Relationship Id="rId15" Type="http://schemas.openxmlformats.org/officeDocument/2006/relationships/hyperlink" Target="https://podminky.urs.cz/item/CS_URS_2024_01/210280001" TargetMode="External" /><Relationship Id="rId16" Type="http://schemas.openxmlformats.org/officeDocument/2006/relationships/hyperlink" Target="https://podminky.urs.cz/item/CS_URS_2024_01/460010025" TargetMode="External" /><Relationship Id="rId17" Type="http://schemas.openxmlformats.org/officeDocument/2006/relationships/hyperlink" Target="https://podminky.urs.cz/item/CS_URS_2024_01/460905121" TargetMode="External" /><Relationship Id="rId18" Type="http://schemas.openxmlformats.org/officeDocument/2006/relationships/hyperlink" Target="https://podminky.urs.cz/item/CS_URS_2024_01/460131113" TargetMode="External" /><Relationship Id="rId19" Type="http://schemas.openxmlformats.org/officeDocument/2006/relationships/hyperlink" Target="https://podminky.urs.cz/item/CS_URS_2024_01/460641113" TargetMode="External" /><Relationship Id="rId20" Type="http://schemas.openxmlformats.org/officeDocument/2006/relationships/hyperlink" Target="https://podminky.urs.cz/item/CS_URS_2024_01/460021111" TargetMode="External" /><Relationship Id="rId21" Type="http://schemas.openxmlformats.org/officeDocument/2006/relationships/hyperlink" Target="https://podminky.urs.cz/item/CS_URS_2024_01/460181253" TargetMode="External" /><Relationship Id="rId22" Type="http://schemas.openxmlformats.org/officeDocument/2006/relationships/hyperlink" Target="https://podminky.urs.cz/item/CS_URS_2024_01/460181273" TargetMode="External" /><Relationship Id="rId23" Type="http://schemas.openxmlformats.org/officeDocument/2006/relationships/hyperlink" Target="https://podminky.urs.cz/item/CS_URS_2024_01/460181313" TargetMode="External" /><Relationship Id="rId24" Type="http://schemas.openxmlformats.org/officeDocument/2006/relationships/hyperlink" Target="https://podminky.urs.cz/item/CS_URS_2024_01/460241111" TargetMode="External" /><Relationship Id="rId25" Type="http://schemas.openxmlformats.org/officeDocument/2006/relationships/hyperlink" Target="https://podminky.urs.cz/item/CS_URS_2024_01/460242211" TargetMode="External" /><Relationship Id="rId26" Type="http://schemas.openxmlformats.org/officeDocument/2006/relationships/hyperlink" Target="https://podminky.urs.cz/item/CS_URS_2024_01/460661412" TargetMode="External" /><Relationship Id="rId27" Type="http://schemas.openxmlformats.org/officeDocument/2006/relationships/hyperlink" Target="https://podminky.urs.cz/item/CS_URS_2024_01/460671113" TargetMode="External" /><Relationship Id="rId28" Type="http://schemas.openxmlformats.org/officeDocument/2006/relationships/hyperlink" Target="https://podminky.urs.cz/item/CS_URS_2024_01/460341113" TargetMode="External" /><Relationship Id="rId29" Type="http://schemas.openxmlformats.org/officeDocument/2006/relationships/hyperlink" Target="https://podminky.urs.cz/item/CS_URS_2024_01/460371123" TargetMode="External" /><Relationship Id="rId30" Type="http://schemas.openxmlformats.org/officeDocument/2006/relationships/hyperlink" Target="https://podminky.urs.cz/item/CS_URS_2024_01/460391124" TargetMode="External" /><Relationship Id="rId31" Type="http://schemas.openxmlformats.org/officeDocument/2006/relationships/hyperlink" Target="https://podminky.urs.cz/item/CS_URS_2024_01/460461233" TargetMode="External" /><Relationship Id="rId32" Type="http://schemas.openxmlformats.org/officeDocument/2006/relationships/hyperlink" Target="https://podminky.urs.cz/item/CS_URS_2024_01/460461253" TargetMode="External" /><Relationship Id="rId33" Type="http://schemas.openxmlformats.org/officeDocument/2006/relationships/hyperlink" Target="https://podminky.urs.cz/item/CS_URS_2024_01/460461293" TargetMode="External" /><Relationship Id="rId34" Type="http://schemas.openxmlformats.org/officeDocument/2006/relationships/hyperlink" Target="https://podminky.urs.cz/item/CS_URS_2024_01/460541121" TargetMode="External" /><Relationship Id="rId35" Type="http://schemas.openxmlformats.org/officeDocument/2006/relationships/hyperlink" Target="https://podminky.urs.cz/item/CS_URS_2024_01/460571111" TargetMode="External" /><Relationship Id="rId36" Type="http://schemas.openxmlformats.org/officeDocument/2006/relationships/hyperlink" Target="https://podminky.urs.cz/item/CS_URS_2024_01/460742121" TargetMode="External" /><Relationship Id="rId37" Type="http://schemas.openxmlformats.org/officeDocument/2006/relationships/hyperlink" Target="https://podminky.urs.cz/item/CS_URS_2024_01/460742141" TargetMode="External" /><Relationship Id="rId38" Type="http://schemas.openxmlformats.org/officeDocument/2006/relationships/hyperlink" Target="https://podminky.urs.cz/item/CS_URS_2024_01/468081414" TargetMode="External" /><Relationship Id="rId39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32251101" TargetMode="External" /><Relationship Id="rId2" Type="http://schemas.openxmlformats.org/officeDocument/2006/relationships/hyperlink" Target="https://podminky.urs.cz/item/CS_URS_2024_01/132251253" TargetMode="External" /><Relationship Id="rId3" Type="http://schemas.openxmlformats.org/officeDocument/2006/relationships/hyperlink" Target="https://podminky.urs.cz/item/CS_URS_2024_01/132351101" TargetMode="External" /><Relationship Id="rId4" Type="http://schemas.openxmlformats.org/officeDocument/2006/relationships/hyperlink" Target="https://podminky.urs.cz/item/CS_URS_2024_01/132351253" TargetMode="External" /><Relationship Id="rId5" Type="http://schemas.openxmlformats.org/officeDocument/2006/relationships/hyperlink" Target="https://podminky.urs.cz/item/CS_URS_2024_01/162751116" TargetMode="External" /><Relationship Id="rId6" Type="http://schemas.openxmlformats.org/officeDocument/2006/relationships/hyperlink" Target="https://podminky.urs.cz/item/CS_URS_2024_01/162751136" TargetMode="External" /><Relationship Id="rId7" Type="http://schemas.openxmlformats.org/officeDocument/2006/relationships/hyperlink" Target="https://podminky.urs.cz/item/CS_URS_2024_01/171201231" TargetMode="External" /><Relationship Id="rId8" Type="http://schemas.openxmlformats.org/officeDocument/2006/relationships/hyperlink" Target="https://podminky.urs.cz/item/CS_URS_2024_01/291211111" TargetMode="External" /><Relationship Id="rId9" Type="http://schemas.openxmlformats.org/officeDocument/2006/relationships/hyperlink" Target="https://podminky.urs.cz/item/CS_URS_2024_01/174101101" TargetMode="External" /><Relationship Id="rId10" Type="http://schemas.openxmlformats.org/officeDocument/2006/relationships/hyperlink" Target="https://podminky.urs.cz/item/CS_URS_2024_01/998225111" TargetMode="External" /><Relationship Id="rId1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460791212" TargetMode="External" /><Relationship Id="rId2" Type="http://schemas.openxmlformats.org/officeDocument/2006/relationships/hyperlink" Target="https://podminky.urs.cz/item/CS_URS_2024_01/460791114" TargetMode="External" /><Relationship Id="rId3" Type="http://schemas.openxmlformats.org/officeDocument/2006/relationships/hyperlink" Target="https://podminky.urs.cz/item/CS_URS_2024_01/460791113" TargetMode="External" /><Relationship Id="rId4" Type="http://schemas.openxmlformats.org/officeDocument/2006/relationships/hyperlink" Target="https://podminky.urs.cz/item/CS_URS_2024_01/460671113" TargetMode="External" /><Relationship Id="rId5" Type="http://schemas.openxmlformats.org/officeDocument/2006/relationships/hyperlink" Target="https://podminky.urs.cz/item/CS_URS_2024_01/460661512" TargetMode="External" /><Relationship Id="rId6" Type="http://schemas.openxmlformats.org/officeDocument/2006/relationships/hyperlink" Target="https://podminky.urs.cz/item/CS_URS_2024_01/460161154" TargetMode="External" /><Relationship Id="rId7" Type="http://schemas.openxmlformats.org/officeDocument/2006/relationships/hyperlink" Target="https://podminky.urs.cz/item/CS_URS_2024_01/460431164" TargetMode="External" /><Relationship Id="rId8" Type="http://schemas.openxmlformats.org/officeDocument/2006/relationships/hyperlink" Target="https://podminky.urs.cz/item/CS_URS_2024_01/460161184" TargetMode="External" /><Relationship Id="rId9" Type="http://schemas.openxmlformats.org/officeDocument/2006/relationships/hyperlink" Target="https://podminky.urs.cz/item/CS_URS_2024_01/460431294" TargetMode="External" /><Relationship Id="rId10" Type="http://schemas.openxmlformats.org/officeDocument/2006/relationships/hyperlink" Target="https://podminky.urs.cz/item/CS_URS_2024_01/460391125" TargetMode="External" /><Relationship Id="rId11" Type="http://schemas.openxmlformats.org/officeDocument/2006/relationships/hyperlink" Target="https://podminky.urs.cz/item/CS_URS_2024_01/460091114" TargetMode="External" /><Relationship Id="rId12" Type="http://schemas.openxmlformats.org/officeDocument/2006/relationships/hyperlink" Target="https://podminky.urs.cz/item/CS_URS_2024_01/460671113" TargetMode="External" /><Relationship Id="rId13" Type="http://schemas.openxmlformats.org/officeDocument/2006/relationships/hyperlink" Target="https://podminky.urs.cz/item/CS_URS_2024_01/742124012" TargetMode="External" /><Relationship Id="rId14" Type="http://schemas.openxmlformats.org/officeDocument/2006/relationships/hyperlink" Target="https://podminky.urs.cz/item/CS_URS_2024_01/742110013" TargetMode="External" /><Relationship Id="rId15" Type="http://schemas.openxmlformats.org/officeDocument/2006/relationships/hyperlink" Target="https://podminky.urs.cz/item/CS_URS_2024_01/741122122" TargetMode="External" /><Relationship Id="rId16" Type="http://schemas.openxmlformats.org/officeDocument/2006/relationships/hyperlink" Target="https://podminky.urs.cz/item/CS_URS_2024_01/741122142" TargetMode="External" /><Relationship Id="rId17" Type="http://schemas.openxmlformats.org/officeDocument/2006/relationships/hyperlink" Target="https://podminky.urs.cz/item/CS_URS_2024_01/742121001" TargetMode="External" /><Relationship Id="rId18" Type="http://schemas.openxmlformats.org/officeDocument/2006/relationships/hyperlink" Target="https://podminky.urs.cz/item/CS_URS_2024_01/742121001" TargetMode="External" /><Relationship Id="rId19" Type="http://schemas.openxmlformats.org/officeDocument/2006/relationships/hyperlink" Target="https://podminky.urs.cz/item/CS_URS_2024_01/741120001" TargetMode="External" /><Relationship Id="rId20" Type="http://schemas.openxmlformats.org/officeDocument/2006/relationships/hyperlink" Target="https://podminky.urs.cz/item/CS_URS_2024_01/742110041" TargetMode="External" /><Relationship Id="rId21" Type="http://schemas.openxmlformats.org/officeDocument/2006/relationships/hyperlink" Target="https://podminky.urs.cz/item/CS_URS_2024_01/742110002" TargetMode="External" /><Relationship Id="rId22" Type="http://schemas.openxmlformats.org/officeDocument/2006/relationships/hyperlink" Target="https://podminky.urs.cz/item/CS_URS_2024_01/742110102" TargetMode="External" /><Relationship Id="rId23" Type="http://schemas.openxmlformats.org/officeDocument/2006/relationships/hyperlink" Target="https://podminky.urs.cz/item/CS_URS_2024_01/742330036" TargetMode="External" /><Relationship Id="rId24" Type="http://schemas.openxmlformats.org/officeDocument/2006/relationships/hyperlink" Target="https://podminky.urs.cz/item/CS_URS_2024_01/742330043" TargetMode="External" /><Relationship Id="rId25" Type="http://schemas.openxmlformats.org/officeDocument/2006/relationships/hyperlink" Target="https://podminky.urs.cz/item/CS_URS_2024_01/742124013" TargetMode="External" /><Relationship Id="rId26" Type="http://schemas.openxmlformats.org/officeDocument/2006/relationships/hyperlink" Target="https://podminky.urs.cz/item/CS_URS_2024_01/742330031" TargetMode="External" /><Relationship Id="rId27" Type="http://schemas.openxmlformats.org/officeDocument/2006/relationships/hyperlink" Target="https://podminky.urs.cz/item/CS_URS_2024_01/742330102" TargetMode="External" /><Relationship Id="rId28" Type="http://schemas.openxmlformats.org/officeDocument/2006/relationships/hyperlink" Target="https://podminky.urs.cz/item/CS_URS_2024_01/742330029" TargetMode="External" /><Relationship Id="rId29" Type="http://schemas.openxmlformats.org/officeDocument/2006/relationships/hyperlink" Target="https://podminky.urs.cz/item/CS_URS_2024_01/469981111" TargetMode="External" /><Relationship Id="rId30" Type="http://schemas.openxmlformats.org/officeDocument/2006/relationships/hyperlink" Target="https://podminky.urs.cz/item/CS_URS_2024_01/468081312" TargetMode="External" /><Relationship Id="rId31" Type="http://schemas.openxmlformats.org/officeDocument/2006/relationships/hyperlink" Target="https://podminky.urs.cz/item/CS_URS_2024_01/468081315" TargetMode="External" /><Relationship Id="rId32" Type="http://schemas.openxmlformats.org/officeDocument/2006/relationships/hyperlink" Target="https://podminky.urs.cz/item/CS_URS_2024_01/741128002" TargetMode="External" /><Relationship Id="rId33" Type="http://schemas.openxmlformats.org/officeDocument/2006/relationships/hyperlink" Target="https://podminky.urs.cz/item/CS_URS_2024_01/998742102" TargetMode="External" /><Relationship Id="rId34" Type="http://schemas.openxmlformats.org/officeDocument/2006/relationships/hyperlink" Target="https://podminky.urs.cz/item/CS_URS_2024_01/220860301" TargetMode="External" /><Relationship Id="rId35" Type="http://schemas.openxmlformats.org/officeDocument/2006/relationships/hyperlink" Target="https://podminky.urs.cz/item/CS_URS_2024_01/220860207" TargetMode="External" /><Relationship Id="rId36" Type="http://schemas.openxmlformats.org/officeDocument/2006/relationships/hyperlink" Target="https://podminky.urs.cz/item/CS_URS_2024_01/220860205" TargetMode="External" /><Relationship Id="rId37" Type="http://schemas.openxmlformats.org/officeDocument/2006/relationships/hyperlink" Target="https://podminky.urs.cz/item/CS_URS_2024_01/220860206" TargetMode="External" /><Relationship Id="rId38" Type="http://schemas.openxmlformats.org/officeDocument/2006/relationships/hyperlink" Target="https://podminky.urs.cz/item/CS_URS_2024_01/220860310" TargetMode="External" /><Relationship Id="rId39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741320165" TargetMode="External" /><Relationship Id="rId2" Type="http://schemas.openxmlformats.org/officeDocument/2006/relationships/hyperlink" Target="https://podminky.urs.cz/item/CS_URS_2024_01/741330042" TargetMode="External" /><Relationship Id="rId3" Type="http://schemas.openxmlformats.org/officeDocument/2006/relationships/hyperlink" Target="https://podminky.urs.cz/item/CS_URS_2024_01/741231003" TargetMode="External" /><Relationship Id="rId4" Type="http://schemas.openxmlformats.org/officeDocument/2006/relationships/hyperlink" Target="https://podminky.urs.cz/item/CS_URS_2024_01/741120401" TargetMode="External" /><Relationship Id="rId5" Type="http://schemas.openxmlformats.org/officeDocument/2006/relationships/hyperlink" Target="https://podminky.urs.cz/item/CS_URS_2024_01/741130004" TargetMode="External" /><Relationship Id="rId6" Type="http://schemas.openxmlformats.org/officeDocument/2006/relationships/hyperlink" Target="https://podminky.urs.cz/item/CS_URS_2024_01/210203901" TargetMode="External" /><Relationship Id="rId7" Type="http://schemas.openxmlformats.org/officeDocument/2006/relationships/hyperlink" Target="https://podminky.urs.cz/item/CS_URS_2024_01/741122122" TargetMode="External" /><Relationship Id="rId8" Type="http://schemas.openxmlformats.org/officeDocument/2006/relationships/hyperlink" Target="https://podminky.urs.cz/item/CS_URS_2024_01/741122133" TargetMode="External" /><Relationship Id="rId9" Type="http://schemas.openxmlformats.org/officeDocument/2006/relationships/hyperlink" Target="https://podminky.urs.cz/item/CS_URS_2024_01/741122623" TargetMode="External" /><Relationship Id="rId10" Type="http://schemas.openxmlformats.org/officeDocument/2006/relationships/hyperlink" Target="https://podminky.urs.cz/item/CS_URS_2024_01/741910611" TargetMode="External" /><Relationship Id="rId11" Type="http://schemas.openxmlformats.org/officeDocument/2006/relationships/hyperlink" Target="https://podminky.urs.cz/item/CS_URS_2024_01/741110051" TargetMode="External" /><Relationship Id="rId12" Type="http://schemas.openxmlformats.org/officeDocument/2006/relationships/hyperlink" Target="https://podminky.urs.cz/item/CS_URS_2024_01/210220020" TargetMode="External" /><Relationship Id="rId13" Type="http://schemas.openxmlformats.org/officeDocument/2006/relationships/hyperlink" Target="https://podminky.urs.cz/item/CS_URS_2024_01/210220022" TargetMode="External" /><Relationship Id="rId14" Type="http://schemas.openxmlformats.org/officeDocument/2006/relationships/hyperlink" Target="https://podminky.urs.cz/item/CS_URS_2024_01/210220301" TargetMode="External" /><Relationship Id="rId15" Type="http://schemas.openxmlformats.org/officeDocument/2006/relationships/hyperlink" Target="https://podminky.urs.cz/item/CS_URS_2024_01/210220302" TargetMode="External" /><Relationship Id="rId16" Type="http://schemas.openxmlformats.org/officeDocument/2006/relationships/hyperlink" Target="https://podminky.urs.cz/item/CS_URS_2024_01/210220304" TargetMode="External" /><Relationship Id="rId17" Type="http://schemas.openxmlformats.org/officeDocument/2006/relationships/hyperlink" Target="https://podminky.urs.cz/item/CS_URS_2024_01/741420911" TargetMode="External" /><Relationship Id="rId18" Type="http://schemas.openxmlformats.org/officeDocument/2006/relationships/hyperlink" Target="https://podminky.urs.cz/item/CS_URS_2024_01/210204103" TargetMode="External" /><Relationship Id="rId19" Type="http://schemas.openxmlformats.org/officeDocument/2006/relationships/hyperlink" Target="https://podminky.urs.cz/item/CS_URS_2024_01/210204105" TargetMode="External" /><Relationship Id="rId20" Type="http://schemas.openxmlformats.org/officeDocument/2006/relationships/hyperlink" Target="https://podminky.urs.cz/item/CS_URS_2024_01/210204011" TargetMode="External" /><Relationship Id="rId21" Type="http://schemas.openxmlformats.org/officeDocument/2006/relationships/hyperlink" Target="https://podminky.urs.cz/item/CS_URS_2024_01/210204221" TargetMode="External" /><Relationship Id="rId22" Type="http://schemas.openxmlformats.org/officeDocument/2006/relationships/hyperlink" Target="https://podminky.urs.cz/item/CS_URS_2024_01/210204201" TargetMode="External" /><Relationship Id="rId23" Type="http://schemas.openxmlformats.org/officeDocument/2006/relationships/hyperlink" Target="https://podminky.urs.cz/item/CS_URS_2024_01/210204202" TargetMode="External" /><Relationship Id="rId24" Type="http://schemas.openxmlformats.org/officeDocument/2006/relationships/hyperlink" Target="https://podminky.urs.cz/item/CS_URS_2024_01/741130021" TargetMode="External" /><Relationship Id="rId25" Type="http://schemas.openxmlformats.org/officeDocument/2006/relationships/hyperlink" Target="https://podminky.urs.cz/item/CS_URS_2024_01/741130024" TargetMode="External" /><Relationship Id="rId26" Type="http://schemas.openxmlformats.org/officeDocument/2006/relationships/hyperlink" Target="https://podminky.urs.cz/item/CS_URS_2024_01/741132132" TargetMode="External" /><Relationship Id="rId27" Type="http://schemas.openxmlformats.org/officeDocument/2006/relationships/hyperlink" Target="https://podminky.urs.cz/item/CS_URS_2024_01/218204002" TargetMode="External" /><Relationship Id="rId28" Type="http://schemas.openxmlformats.org/officeDocument/2006/relationships/hyperlink" Target="https://podminky.urs.cz/item/CS_URS_2024_01/218100099" TargetMode="External" /><Relationship Id="rId29" Type="http://schemas.openxmlformats.org/officeDocument/2006/relationships/hyperlink" Target="https://podminky.urs.cz/item/CS_URS_2024_01/218902011" TargetMode="External" /><Relationship Id="rId30" Type="http://schemas.openxmlformats.org/officeDocument/2006/relationships/hyperlink" Target="https://podminky.urs.cz/item/CS_URS_2024_01/210280002" TargetMode="External" /><Relationship Id="rId31" Type="http://schemas.openxmlformats.org/officeDocument/2006/relationships/hyperlink" Target="https://podminky.urs.cz/item/CS_URS_2024_01/460641113" TargetMode="External" /><Relationship Id="rId32" Type="http://schemas.openxmlformats.org/officeDocument/2006/relationships/hyperlink" Target="https://podminky.urs.cz/item/CS_URS_2024_01/460641431" TargetMode="External" /><Relationship Id="rId33" Type="http://schemas.openxmlformats.org/officeDocument/2006/relationships/hyperlink" Target="https://podminky.urs.cz/item/CS_URS_2024_01/460742121" TargetMode="External" /><Relationship Id="rId34" Type="http://schemas.openxmlformats.org/officeDocument/2006/relationships/hyperlink" Target="https://podminky.urs.cz/item/CS_URS_2024_01/460010025" TargetMode="External" /><Relationship Id="rId35" Type="http://schemas.openxmlformats.org/officeDocument/2006/relationships/hyperlink" Target="https://podminky.urs.cz/item/CS_URS_2024_01/460021121" TargetMode="External" /><Relationship Id="rId36" Type="http://schemas.openxmlformats.org/officeDocument/2006/relationships/hyperlink" Target="https://podminky.urs.cz/item/CS_URS_2024_01/460131114" TargetMode="External" /><Relationship Id="rId37" Type="http://schemas.openxmlformats.org/officeDocument/2006/relationships/hyperlink" Target="https://podminky.urs.cz/item/CS_URS_2024_01/460181253" TargetMode="External" /><Relationship Id="rId38" Type="http://schemas.openxmlformats.org/officeDocument/2006/relationships/hyperlink" Target="https://podminky.urs.cz/item/CS_URS_2024_01/460181273" TargetMode="External" /><Relationship Id="rId39" Type="http://schemas.openxmlformats.org/officeDocument/2006/relationships/hyperlink" Target="https://podminky.urs.cz/item/CS_URS_2024_01/460181313" TargetMode="External" /><Relationship Id="rId40" Type="http://schemas.openxmlformats.org/officeDocument/2006/relationships/hyperlink" Target="https://podminky.urs.cz/item/CS_URS_2024_01/460241111" TargetMode="External" /><Relationship Id="rId41" Type="http://schemas.openxmlformats.org/officeDocument/2006/relationships/hyperlink" Target="https://podminky.urs.cz/item/CS_URS_2024_01/460242111" TargetMode="External" /><Relationship Id="rId42" Type="http://schemas.openxmlformats.org/officeDocument/2006/relationships/hyperlink" Target="https://podminky.urs.cz/item/CS_URS_2024_01/460242211" TargetMode="External" /><Relationship Id="rId43" Type="http://schemas.openxmlformats.org/officeDocument/2006/relationships/hyperlink" Target="https://podminky.urs.cz/item/CS_URS_2024_01/460661112" TargetMode="External" /><Relationship Id="rId44" Type="http://schemas.openxmlformats.org/officeDocument/2006/relationships/hyperlink" Target="https://podminky.urs.cz/item/CS_URS_2024_01/460671113" TargetMode="External" /><Relationship Id="rId45" Type="http://schemas.openxmlformats.org/officeDocument/2006/relationships/hyperlink" Target="https://podminky.urs.cz/item/CS_URS_2024_01/460341113" TargetMode="External" /><Relationship Id="rId46" Type="http://schemas.openxmlformats.org/officeDocument/2006/relationships/hyperlink" Target="https://podminky.urs.cz/item/CS_URS_2024_01/460371123" TargetMode="External" /><Relationship Id="rId47" Type="http://schemas.openxmlformats.org/officeDocument/2006/relationships/hyperlink" Target="https://podminky.urs.cz/item/CS_URS_2024_01/460391124" TargetMode="External" /><Relationship Id="rId48" Type="http://schemas.openxmlformats.org/officeDocument/2006/relationships/hyperlink" Target="https://podminky.urs.cz/item/CS_URS_2024_01/460461233" TargetMode="External" /><Relationship Id="rId49" Type="http://schemas.openxmlformats.org/officeDocument/2006/relationships/hyperlink" Target="https://podminky.urs.cz/item/CS_URS_2024_01/460461253" TargetMode="External" /><Relationship Id="rId50" Type="http://schemas.openxmlformats.org/officeDocument/2006/relationships/hyperlink" Target="https://podminky.urs.cz/item/CS_URS_2024_01/460461293" TargetMode="External" /><Relationship Id="rId51" Type="http://schemas.openxmlformats.org/officeDocument/2006/relationships/hyperlink" Target="https://podminky.urs.cz/item/CS_URS_2024_01/460541121" TargetMode="External" /><Relationship Id="rId52" Type="http://schemas.openxmlformats.org/officeDocument/2006/relationships/hyperlink" Target="https://podminky.urs.cz/item/CS_URS_2024_01/460571111" TargetMode="External" /><Relationship Id="rId53" Type="http://schemas.openxmlformats.org/officeDocument/2006/relationships/hyperlink" Target="https://podminky.urs.cz/item/CS_URS_2024_01/468051121" TargetMode="External" /><Relationship Id="rId54" Type="http://schemas.openxmlformats.org/officeDocument/2006/relationships/hyperlink" Target="https://podminky.urs.cz/item/CS_URS_2024_01/460742141" TargetMode="External" /><Relationship Id="rId55" Type="http://schemas.openxmlformats.org/officeDocument/2006/relationships/hyperlink" Target="https://podminky.urs.cz/item/CS_URS_2024_01/468081414" TargetMode="External" /><Relationship Id="rId56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210203901" TargetMode="External" /><Relationship Id="rId2" Type="http://schemas.openxmlformats.org/officeDocument/2006/relationships/hyperlink" Target="https://podminky.urs.cz/item/CS_URS_2024_01/741122142" TargetMode="External" /><Relationship Id="rId3" Type="http://schemas.openxmlformats.org/officeDocument/2006/relationships/hyperlink" Target="https://podminky.urs.cz/item/CS_URS_2024_01/741122144" TargetMode="External" /><Relationship Id="rId4" Type="http://schemas.openxmlformats.org/officeDocument/2006/relationships/hyperlink" Target="https://podminky.urs.cz/item/CS_URS_2024_01/741110051" TargetMode="External" /><Relationship Id="rId5" Type="http://schemas.openxmlformats.org/officeDocument/2006/relationships/hyperlink" Target="https://podminky.urs.cz/item/CS_URS_2024_01/210220020" TargetMode="External" /><Relationship Id="rId6" Type="http://schemas.openxmlformats.org/officeDocument/2006/relationships/hyperlink" Target="https://podminky.urs.cz/item/CS_URS_2024_01/210220022" TargetMode="External" /><Relationship Id="rId7" Type="http://schemas.openxmlformats.org/officeDocument/2006/relationships/hyperlink" Target="https://podminky.urs.cz/item/CS_URS_2024_01/210220301" TargetMode="External" /><Relationship Id="rId8" Type="http://schemas.openxmlformats.org/officeDocument/2006/relationships/hyperlink" Target="https://podminky.urs.cz/item/CS_URS_2024_01/210220302" TargetMode="External" /><Relationship Id="rId9" Type="http://schemas.openxmlformats.org/officeDocument/2006/relationships/hyperlink" Target="https://podminky.urs.cz/item/CS_URS_2024_01/210220304" TargetMode="External" /><Relationship Id="rId10" Type="http://schemas.openxmlformats.org/officeDocument/2006/relationships/hyperlink" Target="https://podminky.urs.cz/item/CS_URS_2024_01/741420911" TargetMode="External" /><Relationship Id="rId11" Type="http://schemas.openxmlformats.org/officeDocument/2006/relationships/hyperlink" Target="https://podminky.urs.cz/item/CS_URS_2024_01/210204103" TargetMode="External" /><Relationship Id="rId12" Type="http://schemas.openxmlformats.org/officeDocument/2006/relationships/hyperlink" Target="https://podminky.urs.cz/item/CS_URS_2024_01/210204011" TargetMode="External" /><Relationship Id="rId13" Type="http://schemas.openxmlformats.org/officeDocument/2006/relationships/hyperlink" Target="https://podminky.urs.cz/item/CS_URS_2024_01/210204221" TargetMode="External" /><Relationship Id="rId14" Type="http://schemas.openxmlformats.org/officeDocument/2006/relationships/hyperlink" Target="https://podminky.urs.cz/item/CS_URS_2024_01/210204201" TargetMode="External" /><Relationship Id="rId15" Type="http://schemas.openxmlformats.org/officeDocument/2006/relationships/hyperlink" Target="https://podminky.urs.cz/item/CS_URS_2024_01/741130021" TargetMode="External" /><Relationship Id="rId16" Type="http://schemas.openxmlformats.org/officeDocument/2006/relationships/hyperlink" Target="https://podminky.urs.cz/item/CS_URS_2024_01/741130024" TargetMode="External" /><Relationship Id="rId17" Type="http://schemas.openxmlformats.org/officeDocument/2006/relationships/hyperlink" Target="https://podminky.urs.cz/item/CS_URS_2024_01/741132147" TargetMode="External" /><Relationship Id="rId18" Type="http://schemas.openxmlformats.org/officeDocument/2006/relationships/hyperlink" Target="https://podminky.urs.cz/item/CS_URS_2024_01/218204002" TargetMode="External" /><Relationship Id="rId19" Type="http://schemas.openxmlformats.org/officeDocument/2006/relationships/hyperlink" Target="https://podminky.urs.cz/item/CS_URS_2024_01/218100099" TargetMode="External" /><Relationship Id="rId20" Type="http://schemas.openxmlformats.org/officeDocument/2006/relationships/hyperlink" Target="https://podminky.urs.cz/item/CS_URS_2024_01/218902011" TargetMode="External" /><Relationship Id="rId21" Type="http://schemas.openxmlformats.org/officeDocument/2006/relationships/hyperlink" Target="https://podminky.urs.cz/item/CS_URS_2024_01/210280001" TargetMode="External" /><Relationship Id="rId22" Type="http://schemas.openxmlformats.org/officeDocument/2006/relationships/hyperlink" Target="https://podminky.urs.cz/item/CS_URS_2024_01/460641113" TargetMode="External" /><Relationship Id="rId23" Type="http://schemas.openxmlformats.org/officeDocument/2006/relationships/hyperlink" Target="https://podminky.urs.cz/item/CS_URS_2024_01/460641431" TargetMode="External" /><Relationship Id="rId24" Type="http://schemas.openxmlformats.org/officeDocument/2006/relationships/hyperlink" Target="https://podminky.urs.cz/item/CS_URS_2024_01/460742121" TargetMode="External" /><Relationship Id="rId25" Type="http://schemas.openxmlformats.org/officeDocument/2006/relationships/hyperlink" Target="https://podminky.urs.cz/item/CS_URS_2024_01/460010025" TargetMode="External" /><Relationship Id="rId26" Type="http://schemas.openxmlformats.org/officeDocument/2006/relationships/hyperlink" Target="https://podminky.urs.cz/item/CS_URS_2024_01/460021121" TargetMode="External" /><Relationship Id="rId27" Type="http://schemas.openxmlformats.org/officeDocument/2006/relationships/hyperlink" Target="https://podminky.urs.cz/item/CS_URS_2024_01/460131114" TargetMode="External" /><Relationship Id="rId28" Type="http://schemas.openxmlformats.org/officeDocument/2006/relationships/hyperlink" Target="https://podminky.urs.cz/item/CS_URS_2024_01/460181273" TargetMode="External" /><Relationship Id="rId29" Type="http://schemas.openxmlformats.org/officeDocument/2006/relationships/hyperlink" Target="https://podminky.urs.cz/item/CS_URS_2024_01/460181313" TargetMode="External" /><Relationship Id="rId30" Type="http://schemas.openxmlformats.org/officeDocument/2006/relationships/hyperlink" Target="https://podminky.urs.cz/item/CS_URS_2024_01/460241111" TargetMode="External" /><Relationship Id="rId31" Type="http://schemas.openxmlformats.org/officeDocument/2006/relationships/hyperlink" Target="https://podminky.urs.cz/item/CS_URS_2024_01/460242211" TargetMode="External" /><Relationship Id="rId32" Type="http://schemas.openxmlformats.org/officeDocument/2006/relationships/hyperlink" Target="https://podminky.urs.cz/item/CS_URS_2024_01/460661112" TargetMode="External" /><Relationship Id="rId33" Type="http://schemas.openxmlformats.org/officeDocument/2006/relationships/hyperlink" Target="https://podminky.urs.cz/item/CS_URS_2024_01/460671113" TargetMode="External" /><Relationship Id="rId34" Type="http://schemas.openxmlformats.org/officeDocument/2006/relationships/hyperlink" Target="https://podminky.urs.cz/item/CS_URS_2024_01/460341113" TargetMode="External" /><Relationship Id="rId35" Type="http://schemas.openxmlformats.org/officeDocument/2006/relationships/hyperlink" Target="https://podminky.urs.cz/item/CS_URS_2024_01/460371123" TargetMode="External" /><Relationship Id="rId36" Type="http://schemas.openxmlformats.org/officeDocument/2006/relationships/hyperlink" Target="https://podminky.urs.cz/item/CS_URS_2024_01/460391124" TargetMode="External" /><Relationship Id="rId37" Type="http://schemas.openxmlformats.org/officeDocument/2006/relationships/hyperlink" Target="https://podminky.urs.cz/item/CS_URS_2024_01/460461253" TargetMode="External" /><Relationship Id="rId38" Type="http://schemas.openxmlformats.org/officeDocument/2006/relationships/hyperlink" Target="https://podminky.urs.cz/item/CS_URS_2024_01/460461293" TargetMode="External" /><Relationship Id="rId39" Type="http://schemas.openxmlformats.org/officeDocument/2006/relationships/hyperlink" Target="https://podminky.urs.cz/item/CS_URS_2024_01/460541121" TargetMode="External" /><Relationship Id="rId40" Type="http://schemas.openxmlformats.org/officeDocument/2006/relationships/hyperlink" Target="https://podminky.urs.cz/item/CS_URS_2024_01/460571111" TargetMode="External" /><Relationship Id="rId41" Type="http://schemas.openxmlformats.org/officeDocument/2006/relationships/hyperlink" Target="https://podminky.urs.cz/item/CS_URS_2024_01/468051121" TargetMode="External" /><Relationship Id="rId42" Type="http://schemas.openxmlformats.org/officeDocument/2006/relationships/hyperlink" Target="https://podminky.urs.cz/item/CS_URS_2024_01/460171152" TargetMode="External" /><Relationship Id="rId43" Type="http://schemas.openxmlformats.org/officeDocument/2006/relationships/hyperlink" Target="https://podminky.urs.cz/item/CS_URS_2024_01/460451162" TargetMode="External" /><Relationship Id="rId44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5"/>
  <sheetViews>
    <sheetView showGridLines="0" tabSelected="1" workbookViewId="0" topLeftCell="A1">
      <selection activeCell="AN9" sqref="AN9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8"/>
      <c r="AS2" s="298"/>
      <c r="AT2" s="298"/>
      <c r="AU2" s="298"/>
      <c r="AV2" s="298"/>
      <c r="AW2" s="298"/>
      <c r="AX2" s="298"/>
      <c r="AY2" s="298"/>
      <c r="AZ2" s="298"/>
      <c r="BA2" s="298"/>
      <c r="BB2" s="298"/>
      <c r="BC2" s="298"/>
      <c r="BD2" s="298"/>
      <c r="BE2" s="298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2" t="s">
        <v>14</v>
      </c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2"/>
      <c r="AQ5" s="22"/>
      <c r="AR5" s="20"/>
      <c r="BE5" s="279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4" t="s">
        <v>17</v>
      </c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2"/>
      <c r="AQ6" s="22"/>
      <c r="AR6" s="20"/>
      <c r="BE6" s="280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0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9">
        <v>45384</v>
      </c>
      <c r="AO8" s="22"/>
      <c r="AP8" s="22"/>
      <c r="AQ8" s="22"/>
      <c r="AR8" s="20"/>
      <c r="BE8" s="280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0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80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80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0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80"/>
      <c r="BS13" s="17" t="s">
        <v>6</v>
      </c>
    </row>
    <row r="14" spans="2:71" ht="12.75">
      <c r="B14" s="21"/>
      <c r="C14" s="22"/>
      <c r="D14" s="22"/>
      <c r="E14" s="285" t="s">
        <v>28</v>
      </c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80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0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80"/>
      <c r="BS16" s="17" t="s">
        <v>4</v>
      </c>
    </row>
    <row r="17" spans="2:71" s="1" customFormat="1" ht="18.4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80"/>
      <c r="BS17" s="17" t="s">
        <v>4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0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80"/>
      <c r="BS19" s="17" t="s">
        <v>6</v>
      </c>
    </row>
    <row r="20" spans="2:71" s="1" customFormat="1" ht="18.4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80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0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0"/>
    </row>
    <row r="23" spans="2:57" s="1" customFormat="1" ht="16.5" customHeight="1">
      <c r="B23" s="21"/>
      <c r="C23" s="22"/>
      <c r="D23" s="22"/>
      <c r="E23" s="287" t="s">
        <v>1</v>
      </c>
      <c r="F23" s="287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287"/>
      <c r="AI23" s="287"/>
      <c r="AJ23" s="287"/>
      <c r="AK23" s="287"/>
      <c r="AL23" s="287"/>
      <c r="AM23" s="287"/>
      <c r="AN23" s="287"/>
      <c r="AO23" s="22"/>
      <c r="AP23" s="22"/>
      <c r="AQ23" s="22"/>
      <c r="AR23" s="20"/>
      <c r="BE23" s="280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0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0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8">
        <f>ROUND(AG94,2)</f>
        <v>0</v>
      </c>
      <c r="AL26" s="289"/>
      <c r="AM26" s="289"/>
      <c r="AN26" s="289"/>
      <c r="AO26" s="289"/>
      <c r="AP26" s="36"/>
      <c r="AQ26" s="36"/>
      <c r="AR26" s="39"/>
      <c r="BE26" s="280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0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0" t="s">
        <v>36</v>
      </c>
      <c r="M28" s="290"/>
      <c r="N28" s="290"/>
      <c r="O28" s="290"/>
      <c r="P28" s="290"/>
      <c r="Q28" s="36"/>
      <c r="R28" s="36"/>
      <c r="S28" s="36"/>
      <c r="T28" s="36"/>
      <c r="U28" s="36"/>
      <c r="V28" s="36"/>
      <c r="W28" s="290" t="s">
        <v>37</v>
      </c>
      <c r="X28" s="290"/>
      <c r="Y28" s="290"/>
      <c r="Z28" s="290"/>
      <c r="AA28" s="290"/>
      <c r="AB28" s="290"/>
      <c r="AC28" s="290"/>
      <c r="AD28" s="290"/>
      <c r="AE28" s="290"/>
      <c r="AF28" s="36"/>
      <c r="AG28" s="36"/>
      <c r="AH28" s="36"/>
      <c r="AI28" s="36"/>
      <c r="AJ28" s="36"/>
      <c r="AK28" s="290" t="s">
        <v>38</v>
      </c>
      <c r="AL28" s="290"/>
      <c r="AM28" s="290"/>
      <c r="AN28" s="290"/>
      <c r="AO28" s="290"/>
      <c r="AP28" s="36"/>
      <c r="AQ28" s="36"/>
      <c r="AR28" s="39"/>
      <c r="BE28" s="280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93">
        <v>0.21</v>
      </c>
      <c r="M29" s="292"/>
      <c r="N29" s="292"/>
      <c r="O29" s="292"/>
      <c r="P29" s="292"/>
      <c r="Q29" s="41"/>
      <c r="R29" s="41"/>
      <c r="S29" s="41"/>
      <c r="T29" s="41"/>
      <c r="U29" s="41"/>
      <c r="V29" s="41"/>
      <c r="W29" s="291">
        <f>ROUND(AZ94,2)</f>
        <v>0</v>
      </c>
      <c r="X29" s="292"/>
      <c r="Y29" s="292"/>
      <c r="Z29" s="292"/>
      <c r="AA29" s="292"/>
      <c r="AB29" s="292"/>
      <c r="AC29" s="292"/>
      <c r="AD29" s="292"/>
      <c r="AE29" s="292"/>
      <c r="AF29" s="41"/>
      <c r="AG29" s="41"/>
      <c r="AH29" s="41"/>
      <c r="AI29" s="41"/>
      <c r="AJ29" s="41"/>
      <c r="AK29" s="291">
        <f>ROUND(AV94,2)</f>
        <v>0</v>
      </c>
      <c r="AL29" s="292"/>
      <c r="AM29" s="292"/>
      <c r="AN29" s="292"/>
      <c r="AO29" s="292"/>
      <c r="AP29" s="41"/>
      <c r="AQ29" s="41"/>
      <c r="AR29" s="42"/>
      <c r="BE29" s="281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93">
        <v>0.12</v>
      </c>
      <c r="M30" s="292"/>
      <c r="N30" s="292"/>
      <c r="O30" s="292"/>
      <c r="P30" s="292"/>
      <c r="Q30" s="41"/>
      <c r="R30" s="41"/>
      <c r="S30" s="41"/>
      <c r="T30" s="41"/>
      <c r="U30" s="41"/>
      <c r="V30" s="41"/>
      <c r="W30" s="291">
        <f>ROUND(BA94,2)</f>
        <v>0</v>
      </c>
      <c r="X30" s="292"/>
      <c r="Y30" s="292"/>
      <c r="Z30" s="292"/>
      <c r="AA30" s="292"/>
      <c r="AB30" s="292"/>
      <c r="AC30" s="292"/>
      <c r="AD30" s="292"/>
      <c r="AE30" s="292"/>
      <c r="AF30" s="41"/>
      <c r="AG30" s="41"/>
      <c r="AH30" s="41"/>
      <c r="AI30" s="41"/>
      <c r="AJ30" s="41"/>
      <c r="AK30" s="291">
        <f>ROUND(AW94,2)</f>
        <v>0</v>
      </c>
      <c r="AL30" s="292"/>
      <c r="AM30" s="292"/>
      <c r="AN30" s="292"/>
      <c r="AO30" s="292"/>
      <c r="AP30" s="41"/>
      <c r="AQ30" s="41"/>
      <c r="AR30" s="42"/>
      <c r="BE30" s="281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93">
        <v>0.21</v>
      </c>
      <c r="M31" s="292"/>
      <c r="N31" s="292"/>
      <c r="O31" s="292"/>
      <c r="P31" s="292"/>
      <c r="Q31" s="41"/>
      <c r="R31" s="41"/>
      <c r="S31" s="41"/>
      <c r="T31" s="41"/>
      <c r="U31" s="41"/>
      <c r="V31" s="41"/>
      <c r="W31" s="291">
        <f>ROUND(BB94,2)</f>
        <v>0</v>
      </c>
      <c r="X31" s="292"/>
      <c r="Y31" s="292"/>
      <c r="Z31" s="292"/>
      <c r="AA31" s="292"/>
      <c r="AB31" s="292"/>
      <c r="AC31" s="292"/>
      <c r="AD31" s="292"/>
      <c r="AE31" s="292"/>
      <c r="AF31" s="41"/>
      <c r="AG31" s="41"/>
      <c r="AH31" s="41"/>
      <c r="AI31" s="41"/>
      <c r="AJ31" s="41"/>
      <c r="AK31" s="291">
        <v>0</v>
      </c>
      <c r="AL31" s="292"/>
      <c r="AM31" s="292"/>
      <c r="AN31" s="292"/>
      <c r="AO31" s="292"/>
      <c r="AP31" s="41"/>
      <c r="AQ31" s="41"/>
      <c r="AR31" s="42"/>
      <c r="BE31" s="281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93">
        <v>0.12</v>
      </c>
      <c r="M32" s="292"/>
      <c r="N32" s="292"/>
      <c r="O32" s="292"/>
      <c r="P32" s="292"/>
      <c r="Q32" s="41"/>
      <c r="R32" s="41"/>
      <c r="S32" s="41"/>
      <c r="T32" s="41"/>
      <c r="U32" s="41"/>
      <c r="V32" s="41"/>
      <c r="W32" s="291">
        <f>ROUND(BC94,2)</f>
        <v>0</v>
      </c>
      <c r="X32" s="292"/>
      <c r="Y32" s="292"/>
      <c r="Z32" s="292"/>
      <c r="AA32" s="292"/>
      <c r="AB32" s="292"/>
      <c r="AC32" s="292"/>
      <c r="AD32" s="292"/>
      <c r="AE32" s="292"/>
      <c r="AF32" s="41"/>
      <c r="AG32" s="41"/>
      <c r="AH32" s="41"/>
      <c r="AI32" s="41"/>
      <c r="AJ32" s="41"/>
      <c r="AK32" s="291">
        <v>0</v>
      </c>
      <c r="AL32" s="292"/>
      <c r="AM32" s="292"/>
      <c r="AN32" s="292"/>
      <c r="AO32" s="292"/>
      <c r="AP32" s="41"/>
      <c r="AQ32" s="41"/>
      <c r="AR32" s="42"/>
      <c r="BE32" s="281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93">
        <v>0</v>
      </c>
      <c r="M33" s="292"/>
      <c r="N33" s="292"/>
      <c r="O33" s="292"/>
      <c r="P33" s="292"/>
      <c r="Q33" s="41"/>
      <c r="R33" s="41"/>
      <c r="S33" s="41"/>
      <c r="T33" s="41"/>
      <c r="U33" s="41"/>
      <c r="V33" s="41"/>
      <c r="W33" s="291">
        <f>ROUND(BD94,2)</f>
        <v>0</v>
      </c>
      <c r="X33" s="292"/>
      <c r="Y33" s="292"/>
      <c r="Z33" s="292"/>
      <c r="AA33" s="292"/>
      <c r="AB33" s="292"/>
      <c r="AC33" s="292"/>
      <c r="AD33" s="292"/>
      <c r="AE33" s="292"/>
      <c r="AF33" s="41"/>
      <c r="AG33" s="41"/>
      <c r="AH33" s="41"/>
      <c r="AI33" s="41"/>
      <c r="AJ33" s="41"/>
      <c r="AK33" s="291">
        <v>0</v>
      </c>
      <c r="AL33" s="292"/>
      <c r="AM33" s="292"/>
      <c r="AN33" s="292"/>
      <c r="AO33" s="292"/>
      <c r="AP33" s="41"/>
      <c r="AQ33" s="41"/>
      <c r="AR33" s="42"/>
      <c r="BE33" s="281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0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97" t="s">
        <v>47</v>
      </c>
      <c r="Y35" s="295"/>
      <c r="Z35" s="295"/>
      <c r="AA35" s="295"/>
      <c r="AB35" s="295"/>
      <c r="AC35" s="45"/>
      <c r="AD35" s="45"/>
      <c r="AE35" s="45"/>
      <c r="AF35" s="45"/>
      <c r="AG35" s="45"/>
      <c r="AH35" s="45"/>
      <c r="AI35" s="45"/>
      <c r="AJ35" s="45"/>
      <c r="AK35" s="294">
        <f>SUM(AK26:AK33)</f>
        <v>0</v>
      </c>
      <c r="AL35" s="295"/>
      <c r="AM35" s="295"/>
      <c r="AN35" s="295"/>
      <c r="AO35" s="29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202318_A18-23-P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8" t="str">
        <f>K6</f>
        <v>Nemocnice Jihlava - Pavilon rehabilitační, následné a geriatrické péče a parkovací dům – rozšíření venkovního parkoviště</v>
      </c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Jihlava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60">
        <f>IF(AN8="","",AN8)</f>
        <v>45384</v>
      </c>
      <c r="AN87" s="260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7.95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Kraj Vysočina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1" t="str">
        <f>IF(E17="","",E17)</f>
        <v>Penta Projekt s.r.o., Mrštíkova 12, Jihlava</v>
      </c>
      <c r="AN89" s="262"/>
      <c r="AO89" s="262"/>
      <c r="AP89" s="262"/>
      <c r="AQ89" s="36"/>
      <c r="AR89" s="39"/>
      <c r="AS89" s="263" t="s">
        <v>55</v>
      </c>
      <c r="AT89" s="264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61" t="str">
        <f>IF(E20="","",E20)</f>
        <v>Ing. Avuk</v>
      </c>
      <c r="AN90" s="262"/>
      <c r="AO90" s="262"/>
      <c r="AP90" s="262"/>
      <c r="AQ90" s="36"/>
      <c r="AR90" s="39"/>
      <c r="AS90" s="265"/>
      <c r="AT90" s="266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7"/>
      <c r="AT91" s="268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9" t="s">
        <v>56</v>
      </c>
      <c r="D92" s="270"/>
      <c r="E92" s="270"/>
      <c r="F92" s="270"/>
      <c r="G92" s="270"/>
      <c r="H92" s="73"/>
      <c r="I92" s="272" t="s">
        <v>57</v>
      </c>
      <c r="J92" s="270"/>
      <c r="K92" s="270"/>
      <c r="L92" s="270"/>
      <c r="M92" s="270"/>
      <c r="N92" s="270"/>
      <c r="O92" s="270"/>
      <c r="P92" s="270"/>
      <c r="Q92" s="270"/>
      <c r="R92" s="270"/>
      <c r="S92" s="270"/>
      <c r="T92" s="270"/>
      <c r="U92" s="270"/>
      <c r="V92" s="270"/>
      <c r="W92" s="270"/>
      <c r="X92" s="270"/>
      <c r="Y92" s="270"/>
      <c r="Z92" s="270"/>
      <c r="AA92" s="270"/>
      <c r="AB92" s="270"/>
      <c r="AC92" s="270"/>
      <c r="AD92" s="270"/>
      <c r="AE92" s="270"/>
      <c r="AF92" s="270"/>
      <c r="AG92" s="271" t="s">
        <v>58</v>
      </c>
      <c r="AH92" s="270"/>
      <c r="AI92" s="270"/>
      <c r="AJ92" s="270"/>
      <c r="AK92" s="270"/>
      <c r="AL92" s="270"/>
      <c r="AM92" s="270"/>
      <c r="AN92" s="272" t="s">
        <v>59</v>
      </c>
      <c r="AO92" s="270"/>
      <c r="AP92" s="273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7">
        <f>ROUND(SUM(AG95:AG103),2)</f>
        <v>0</v>
      </c>
      <c r="AH94" s="277"/>
      <c r="AI94" s="277"/>
      <c r="AJ94" s="277"/>
      <c r="AK94" s="277"/>
      <c r="AL94" s="277"/>
      <c r="AM94" s="277"/>
      <c r="AN94" s="278">
        <f aca="true" t="shared" si="0" ref="AN94:AN103">SUM(AG94,AT94)</f>
        <v>0</v>
      </c>
      <c r="AO94" s="278"/>
      <c r="AP94" s="278"/>
      <c r="AQ94" s="85" t="s">
        <v>1</v>
      </c>
      <c r="AR94" s="86"/>
      <c r="AS94" s="87">
        <f>ROUND(SUM(AS95:AS103),2)</f>
        <v>0</v>
      </c>
      <c r="AT94" s="88">
        <f aca="true" t="shared" si="1" ref="AT94:AT103">ROUND(SUM(AV94:AW94),2)</f>
        <v>0</v>
      </c>
      <c r="AU94" s="89">
        <f>ROUND(SUM(AU95:AU103),5)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ROUND(SUM(AZ95:AZ103),2)</f>
        <v>0</v>
      </c>
      <c r="BA94" s="88">
        <f>ROUND(SUM(BA95:BA103),2)</f>
        <v>0</v>
      </c>
      <c r="BB94" s="88">
        <f>ROUND(SUM(BB95:BB103),2)</f>
        <v>0</v>
      </c>
      <c r="BC94" s="88">
        <f>ROUND(SUM(BC95:BC103),2)</f>
        <v>0</v>
      </c>
      <c r="BD94" s="90">
        <f>ROUND(SUM(BD95:BD103),2)</f>
        <v>0</v>
      </c>
      <c r="BS94" s="91" t="s">
        <v>74</v>
      </c>
      <c r="BT94" s="91" t="s">
        <v>75</v>
      </c>
      <c r="BU94" s="92" t="s">
        <v>76</v>
      </c>
      <c r="BV94" s="91" t="s">
        <v>77</v>
      </c>
      <c r="BW94" s="91" t="s">
        <v>5</v>
      </c>
      <c r="BX94" s="91" t="s">
        <v>78</v>
      </c>
      <c r="CL94" s="91" t="s">
        <v>1</v>
      </c>
    </row>
    <row r="95" spans="1:91" s="7" customFormat="1" ht="16.5" customHeight="1">
      <c r="A95" s="93" t="s">
        <v>79</v>
      </c>
      <c r="B95" s="94"/>
      <c r="C95" s="95"/>
      <c r="D95" s="274" t="s">
        <v>80</v>
      </c>
      <c r="E95" s="274"/>
      <c r="F95" s="274"/>
      <c r="G95" s="274"/>
      <c r="H95" s="274"/>
      <c r="I95" s="96"/>
      <c r="J95" s="274" t="s">
        <v>81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5">
        <f>'D2.01 - Zpevněné plochy'!J30</f>
        <v>0</v>
      </c>
      <c r="AH95" s="276"/>
      <c r="AI95" s="276"/>
      <c r="AJ95" s="276"/>
      <c r="AK95" s="276"/>
      <c r="AL95" s="276"/>
      <c r="AM95" s="276"/>
      <c r="AN95" s="275">
        <f t="shared" si="0"/>
        <v>0</v>
      </c>
      <c r="AO95" s="276"/>
      <c r="AP95" s="276"/>
      <c r="AQ95" s="97" t="s">
        <v>82</v>
      </c>
      <c r="AR95" s="98"/>
      <c r="AS95" s="99">
        <v>0</v>
      </c>
      <c r="AT95" s="100">
        <f t="shared" si="1"/>
        <v>0</v>
      </c>
      <c r="AU95" s="101">
        <f>'D2.01 - Zpevněné plochy'!P126</f>
        <v>0</v>
      </c>
      <c r="AV95" s="100">
        <f>'D2.01 - Zpevněné plochy'!J33</f>
        <v>0</v>
      </c>
      <c r="AW95" s="100">
        <f>'D2.01 - Zpevněné plochy'!J34</f>
        <v>0</v>
      </c>
      <c r="AX95" s="100">
        <f>'D2.01 - Zpevněné plochy'!J35</f>
        <v>0</v>
      </c>
      <c r="AY95" s="100">
        <f>'D2.01 - Zpevněné plochy'!J36</f>
        <v>0</v>
      </c>
      <c r="AZ95" s="100">
        <f>'D2.01 - Zpevněné plochy'!F33</f>
        <v>0</v>
      </c>
      <c r="BA95" s="100">
        <f>'D2.01 - Zpevněné plochy'!F34</f>
        <v>0</v>
      </c>
      <c r="BB95" s="100">
        <f>'D2.01 - Zpevněné plochy'!F35</f>
        <v>0</v>
      </c>
      <c r="BC95" s="100">
        <f>'D2.01 - Zpevněné plochy'!F36</f>
        <v>0</v>
      </c>
      <c r="BD95" s="102">
        <f>'D2.01 - Zpevněné plochy'!F37</f>
        <v>0</v>
      </c>
      <c r="BT95" s="103" t="s">
        <v>83</v>
      </c>
      <c r="BV95" s="103" t="s">
        <v>77</v>
      </c>
      <c r="BW95" s="103" t="s">
        <v>84</v>
      </c>
      <c r="BX95" s="103" t="s">
        <v>5</v>
      </c>
      <c r="CL95" s="103" t="s">
        <v>1</v>
      </c>
      <c r="CM95" s="103" t="s">
        <v>85</v>
      </c>
    </row>
    <row r="96" spans="1:91" s="7" customFormat="1" ht="16.5" customHeight="1">
      <c r="A96" s="93" t="s">
        <v>79</v>
      </c>
      <c r="B96" s="94"/>
      <c r="C96" s="95"/>
      <c r="D96" s="274" t="s">
        <v>86</v>
      </c>
      <c r="E96" s="274"/>
      <c r="F96" s="274"/>
      <c r="G96" s="274"/>
      <c r="H96" s="274"/>
      <c r="I96" s="96"/>
      <c r="J96" s="274" t="s">
        <v>87</v>
      </c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5">
        <f>'D2.02 - Areálová kanalizace'!J30</f>
        <v>0</v>
      </c>
      <c r="AH96" s="276"/>
      <c r="AI96" s="276"/>
      <c r="AJ96" s="276"/>
      <c r="AK96" s="276"/>
      <c r="AL96" s="276"/>
      <c r="AM96" s="276"/>
      <c r="AN96" s="275">
        <f t="shared" si="0"/>
        <v>0</v>
      </c>
      <c r="AO96" s="276"/>
      <c r="AP96" s="276"/>
      <c r="AQ96" s="97" t="s">
        <v>82</v>
      </c>
      <c r="AR96" s="98"/>
      <c r="AS96" s="99">
        <v>0</v>
      </c>
      <c r="AT96" s="100">
        <f t="shared" si="1"/>
        <v>0</v>
      </c>
      <c r="AU96" s="101">
        <f>'D2.02 - Areálová kanalizace'!P125</f>
        <v>0</v>
      </c>
      <c r="AV96" s="100">
        <f>'D2.02 - Areálová kanalizace'!J33</f>
        <v>0</v>
      </c>
      <c r="AW96" s="100">
        <f>'D2.02 - Areálová kanalizace'!J34</f>
        <v>0</v>
      </c>
      <c r="AX96" s="100">
        <f>'D2.02 - Areálová kanalizace'!J35</f>
        <v>0</v>
      </c>
      <c r="AY96" s="100">
        <f>'D2.02 - Areálová kanalizace'!J36</f>
        <v>0</v>
      </c>
      <c r="AZ96" s="100">
        <f>'D2.02 - Areálová kanalizace'!F33</f>
        <v>0</v>
      </c>
      <c r="BA96" s="100">
        <f>'D2.02 - Areálová kanalizace'!F34</f>
        <v>0</v>
      </c>
      <c r="BB96" s="100">
        <f>'D2.02 - Areálová kanalizace'!F35</f>
        <v>0</v>
      </c>
      <c r="BC96" s="100">
        <f>'D2.02 - Areálová kanalizace'!F36</f>
        <v>0</v>
      </c>
      <c r="BD96" s="102">
        <f>'D2.02 - Areálová kanalizace'!F37</f>
        <v>0</v>
      </c>
      <c r="BT96" s="103" t="s">
        <v>83</v>
      </c>
      <c r="BV96" s="103" t="s">
        <v>77</v>
      </c>
      <c r="BW96" s="103" t="s">
        <v>88</v>
      </c>
      <c r="BX96" s="103" t="s">
        <v>5</v>
      </c>
      <c r="CL96" s="103" t="s">
        <v>1</v>
      </c>
      <c r="CM96" s="103" t="s">
        <v>85</v>
      </c>
    </row>
    <row r="97" spans="1:91" s="7" customFormat="1" ht="16.5" customHeight="1">
      <c r="A97" s="93" t="s">
        <v>79</v>
      </c>
      <c r="B97" s="94"/>
      <c r="C97" s="95"/>
      <c r="D97" s="274" t="s">
        <v>89</v>
      </c>
      <c r="E97" s="274"/>
      <c r="F97" s="274"/>
      <c r="G97" s="274"/>
      <c r="H97" s="274"/>
      <c r="I97" s="96"/>
      <c r="J97" s="274" t="s">
        <v>90</v>
      </c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5">
        <f>'D2.03 - Sadové úpravy'!J30</f>
        <v>0</v>
      </c>
      <c r="AH97" s="276"/>
      <c r="AI97" s="276"/>
      <c r="AJ97" s="276"/>
      <c r="AK97" s="276"/>
      <c r="AL97" s="276"/>
      <c r="AM97" s="276"/>
      <c r="AN97" s="275">
        <f t="shared" si="0"/>
        <v>0</v>
      </c>
      <c r="AO97" s="276"/>
      <c r="AP97" s="276"/>
      <c r="AQ97" s="97" t="s">
        <v>91</v>
      </c>
      <c r="AR97" s="98"/>
      <c r="AS97" s="99">
        <v>0</v>
      </c>
      <c r="AT97" s="100">
        <f t="shared" si="1"/>
        <v>0</v>
      </c>
      <c r="AU97" s="101">
        <f>'D2.03 - Sadové úpravy'!P119</f>
        <v>0</v>
      </c>
      <c r="AV97" s="100">
        <f>'D2.03 - Sadové úpravy'!J33</f>
        <v>0</v>
      </c>
      <c r="AW97" s="100">
        <f>'D2.03 - Sadové úpravy'!J34</f>
        <v>0</v>
      </c>
      <c r="AX97" s="100">
        <f>'D2.03 - Sadové úpravy'!J35</f>
        <v>0</v>
      </c>
      <c r="AY97" s="100">
        <f>'D2.03 - Sadové úpravy'!J36</f>
        <v>0</v>
      </c>
      <c r="AZ97" s="100">
        <f>'D2.03 - Sadové úpravy'!F33</f>
        <v>0</v>
      </c>
      <c r="BA97" s="100">
        <f>'D2.03 - Sadové úpravy'!F34</f>
        <v>0</v>
      </c>
      <c r="BB97" s="100">
        <f>'D2.03 - Sadové úpravy'!F35</f>
        <v>0</v>
      </c>
      <c r="BC97" s="100">
        <f>'D2.03 - Sadové úpravy'!F36</f>
        <v>0</v>
      </c>
      <c r="BD97" s="102">
        <f>'D2.03 - Sadové úpravy'!F37</f>
        <v>0</v>
      </c>
      <c r="BT97" s="103" t="s">
        <v>83</v>
      </c>
      <c r="BV97" s="103" t="s">
        <v>77</v>
      </c>
      <c r="BW97" s="103" t="s">
        <v>92</v>
      </c>
      <c r="BX97" s="103" t="s">
        <v>5</v>
      </c>
      <c r="CL97" s="103" t="s">
        <v>1</v>
      </c>
      <c r="CM97" s="103" t="s">
        <v>85</v>
      </c>
    </row>
    <row r="98" spans="1:91" s="7" customFormat="1" ht="16.5" customHeight="1">
      <c r="A98" s="93" t="s">
        <v>79</v>
      </c>
      <c r="B98" s="94"/>
      <c r="C98" s="95"/>
      <c r="D98" s="274" t="s">
        <v>93</v>
      </c>
      <c r="E98" s="274"/>
      <c r="F98" s="274"/>
      <c r="G98" s="274"/>
      <c r="H98" s="274"/>
      <c r="I98" s="96"/>
      <c r="J98" s="274" t="s">
        <v>94</v>
      </c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5">
        <f>'D2.04 - Areálové rozvody NN'!J30</f>
        <v>0</v>
      </c>
      <c r="AH98" s="276"/>
      <c r="AI98" s="276"/>
      <c r="AJ98" s="276"/>
      <c r="AK98" s="276"/>
      <c r="AL98" s="276"/>
      <c r="AM98" s="276"/>
      <c r="AN98" s="275">
        <f t="shared" si="0"/>
        <v>0</v>
      </c>
      <c r="AO98" s="276"/>
      <c r="AP98" s="276"/>
      <c r="AQ98" s="97" t="s">
        <v>91</v>
      </c>
      <c r="AR98" s="98"/>
      <c r="AS98" s="99">
        <v>0</v>
      </c>
      <c r="AT98" s="100">
        <f t="shared" si="1"/>
        <v>0</v>
      </c>
      <c r="AU98" s="101">
        <f>'D2.04 - Areálové rozvody NN'!P120</f>
        <v>0</v>
      </c>
      <c r="AV98" s="100">
        <f>'D2.04 - Areálové rozvody NN'!J33</f>
        <v>0</v>
      </c>
      <c r="AW98" s="100">
        <f>'D2.04 - Areálové rozvody NN'!J34</f>
        <v>0</v>
      </c>
      <c r="AX98" s="100">
        <f>'D2.04 - Areálové rozvody NN'!J35</f>
        <v>0</v>
      </c>
      <c r="AY98" s="100">
        <f>'D2.04 - Areálové rozvody NN'!J36</f>
        <v>0</v>
      </c>
      <c r="AZ98" s="100">
        <f>'D2.04 - Areálové rozvody NN'!F33</f>
        <v>0</v>
      </c>
      <c r="BA98" s="100">
        <f>'D2.04 - Areálové rozvody NN'!F34</f>
        <v>0</v>
      </c>
      <c r="BB98" s="100">
        <f>'D2.04 - Areálové rozvody NN'!F35</f>
        <v>0</v>
      </c>
      <c r="BC98" s="100">
        <f>'D2.04 - Areálové rozvody NN'!F36</f>
        <v>0</v>
      </c>
      <c r="BD98" s="102">
        <f>'D2.04 - Areálové rozvody NN'!F37</f>
        <v>0</v>
      </c>
      <c r="BT98" s="103" t="s">
        <v>83</v>
      </c>
      <c r="BV98" s="103" t="s">
        <v>77</v>
      </c>
      <c r="BW98" s="103" t="s">
        <v>95</v>
      </c>
      <c r="BX98" s="103" t="s">
        <v>5</v>
      </c>
      <c r="CL98" s="103" t="s">
        <v>1</v>
      </c>
      <c r="CM98" s="103" t="s">
        <v>85</v>
      </c>
    </row>
    <row r="99" spans="1:91" s="7" customFormat="1" ht="16.5" customHeight="1">
      <c r="A99" s="93" t="s">
        <v>79</v>
      </c>
      <c r="B99" s="94"/>
      <c r="C99" s="95"/>
      <c r="D99" s="274" t="s">
        <v>96</v>
      </c>
      <c r="E99" s="274"/>
      <c r="F99" s="274"/>
      <c r="G99" s="274"/>
      <c r="H99" s="274"/>
      <c r="I99" s="96"/>
      <c r="J99" s="274" t="s">
        <v>97</v>
      </c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5">
        <f>'D2.05 - Přeložka areálové...'!J30</f>
        <v>0</v>
      </c>
      <c r="AH99" s="276"/>
      <c r="AI99" s="276"/>
      <c r="AJ99" s="276"/>
      <c r="AK99" s="276"/>
      <c r="AL99" s="276"/>
      <c r="AM99" s="276"/>
      <c r="AN99" s="275">
        <f t="shared" si="0"/>
        <v>0</v>
      </c>
      <c r="AO99" s="276"/>
      <c r="AP99" s="276"/>
      <c r="AQ99" s="97" t="s">
        <v>91</v>
      </c>
      <c r="AR99" s="98"/>
      <c r="AS99" s="99">
        <v>0</v>
      </c>
      <c r="AT99" s="100">
        <f t="shared" si="1"/>
        <v>0</v>
      </c>
      <c r="AU99" s="101">
        <f>'D2.05 - Přeložka areálové...'!P120</f>
        <v>0</v>
      </c>
      <c r="AV99" s="100">
        <f>'D2.05 - Přeložka areálové...'!J33</f>
        <v>0</v>
      </c>
      <c r="AW99" s="100">
        <f>'D2.05 - Přeložka areálové...'!J34</f>
        <v>0</v>
      </c>
      <c r="AX99" s="100">
        <f>'D2.05 - Přeložka areálové...'!J35</f>
        <v>0</v>
      </c>
      <c r="AY99" s="100">
        <f>'D2.05 - Přeložka areálové...'!J36</f>
        <v>0</v>
      </c>
      <c r="AZ99" s="100">
        <f>'D2.05 - Přeložka areálové...'!F33</f>
        <v>0</v>
      </c>
      <c r="BA99" s="100">
        <f>'D2.05 - Přeložka areálové...'!F34</f>
        <v>0</v>
      </c>
      <c r="BB99" s="100">
        <f>'D2.05 - Přeložka areálové...'!F35</f>
        <v>0</v>
      </c>
      <c r="BC99" s="100">
        <f>'D2.05 - Přeložka areálové...'!F36</f>
        <v>0</v>
      </c>
      <c r="BD99" s="102">
        <f>'D2.05 - Přeložka areálové...'!F37</f>
        <v>0</v>
      </c>
      <c r="BT99" s="103" t="s">
        <v>83</v>
      </c>
      <c r="BV99" s="103" t="s">
        <v>77</v>
      </c>
      <c r="BW99" s="103" t="s">
        <v>98</v>
      </c>
      <c r="BX99" s="103" t="s">
        <v>5</v>
      </c>
      <c r="CL99" s="103" t="s">
        <v>1</v>
      </c>
      <c r="CM99" s="103" t="s">
        <v>85</v>
      </c>
    </row>
    <row r="100" spans="1:91" s="7" customFormat="1" ht="16.5" customHeight="1">
      <c r="A100" s="93" t="s">
        <v>79</v>
      </c>
      <c r="B100" s="94"/>
      <c r="C100" s="95"/>
      <c r="D100" s="274" t="s">
        <v>99</v>
      </c>
      <c r="E100" s="274"/>
      <c r="F100" s="274"/>
      <c r="G100" s="274"/>
      <c r="H100" s="274"/>
      <c r="I100" s="96"/>
      <c r="J100" s="274" t="s">
        <v>100</v>
      </c>
      <c r="K100" s="274"/>
      <c r="L100" s="274"/>
      <c r="M100" s="274"/>
      <c r="N100" s="274"/>
      <c r="O100" s="274"/>
      <c r="P100" s="274"/>
      <c r="Q100" s="274"/>
      <c r="R100" s="274"/>
      <c r="S100" s="274"/>
      <c r="T100" s="274"/>
      <c r="U100" s="274"/>
      <c r="V100" s="274"/>
      <c r="W100" s="274"/>
      <c r="X100" s="274"/>
      <c r="Y100" s="274"/>
      <c r="Z100" s="274"/>
      <c r="AA100" s="274"/>
      <c r="AB100" s="274"/>
      <c r="AC100" s="274"/>
      <c r="AD100" s="274"/>
      <c r="AE100" s="274"/>
      <c r="AF100" s="274"/>
      <c r="AG100" s="275">
        <f>'D2.06 - Areálové rozvody ...'!J30</f>
        <v>0</v>
      </c>
      <c r="AH100" s="276"/>
      <c r="AI100" s="276"/>
      <c r="AJ100" s="276"/>
      <c r="AK100" s="276"/>
      <c r="AL100" s="276"/>
      <c r="AM100" s="276"/>
      <c r="AN100" s="275">
        <f t="shared" si="0"/>
        <v>0</v>
      </c>
      <c r="AO100" s="276"/>
      <c r="AP100" s="276"/>
      <c r="AQ100" s="97" t="s">
        <v>91</v>
      </c>
      <c r="AR100" s="98"/>
      <c r="AS100" s="99">
        <v>0</v>
      </c>
      <c r="AT100" s="100">
        <f t="shared" si="1"/>
        <v>0</v>
      </c>
      <c r="AU100" s="101">
        <f>'D2.06 - Areálové rozvody ...'!P122</f>
        <v>0</v>
      </c>
      <c r="AV100" s="100">
        <f>'D2.06 - Areálové rozvody ...'!J33</f>
        <v>0</v>
      </c>
      <c r="AW100" s="100">
        <f>'D2.06 - Areálové rozvody ...'!J34</f>
        <v>0</v>
      </c>
      <c r="AX100" s="100">
        <f>'D2.06 - Areálové rozvody ...'!J35</f>
        <v>0</v>
      </c>
      <c r="AY100" s="100">
        <f>'D2.06 - Areálové rozvody ...'!J36</f>
        <v>0</v>
      </c>
      <c r="AZ100" s="100">
        <f>'D2.06 - Areálové rozvody ...'!F33</f>
        <v>0</v>
      </c>
      <c r="BA100" s="100">
        <f>'D2.06 - Areálové rozvody ...'!F34</f>
        <v>0</v>
      </c>
      <c r="BB100" s="100">
        <f>'D2.06 - Areálové rozvody ...'!F35</f>
        <v>0</v>
      </c>
      <c r="BC100" s="100">
        <f>'D2.06 - Areálové rozvody ...'!F36</f>
        <v>0</v>
      </c>
      <c r="BD100" s="102">
        <f>'D2.06 - Areálové rozvody ...'!F37</f>
        <v>0</v>
      </c>
      <c r="BT100" s="103" t="s">
        <v>83</v>
      </c>
      <c r="BV100" s="103" t="s">
        <v>77</v>
      </c>
      <c r="BW100" s="103" t="s">
        <v>101</v>
      </c>
      <c r="BX100" s="103" t="s">
        <v>5</v>
      </c>
      <c r="CL100" s="103" t="s">
        <v>1</v>
      </c>
      <c r="CM100" s="103" t="s">
        <v>85</v>
      </c>
    </row>
    <row r="101" spans="1:91" s="7" customFormat="1" ht="16.5" customHeight="1">
      <c r="A101" s="93" t="s">
        <v>79</v>
      </c>
      <c r="B101" s="94"/>
      <c r="C101" s="95"/>
      <c r="D101" s="274" t="s">
        <v>102</v>
      </c>
      <c r="E101" s="274"/>
      <c r="F101" s="274"/>
      <c r="G101" s="274"/>
      <c r="H101" s="274"/>
      <c r="I101" s="96"/>
      <c r="J101" s="274" t="s">
        <v>103</v>
      </c>
      <c r="K101" s="274"/>
      <c r="L101" s="274"/>
      <c r="M101" s="274"/>
      <c r="N101" s="274"/>
      <c r="O101" s="274"/>
      <c r="P101" s="274"/>
      <c r="Q101" s="274"/>
      <c r="R101" s="274"/>
      <c r="S101" s="274"/>
      <c r="T101" s="274"/>
      <c r="U101" s="274"/>
      <c r="V101" s="274"/>
      <c r="W101" s="274"/>
      <c r="X101" s="274"/>
      <c r="Y101" s="274"/>
      <c r="Z101" s="274"/>
      <c r="AA101" s="274"/>
      <c r="AB101" s="274"/>
      <c r="AC101" s="274"/>
      <c r="AD101" s="274"/>
      <c r="AE101" s="274"/>
      <c r="AF101" s="274"/>
      <c r="AG101" s="275">
        <f>'D2.07 - Venkovní osvětlení'!J30</f>
        <v>0</v>
      </c>
      <c r="AH101" s="276"/>
      <c r="AI101" s="276"/>
      <c r="AJ101" s="276"/>
      <c r="AK101" s="276"/>
      <c r="AL101" s="276"/>
      <c r="AM101" s="276"/>
      <c r="AN101" s="275">
        <f t="shared" si="0"/>
        <v>0</v>
      </c>
      <c r="AO101" s="276"/>
      <c r="AP101" s="276"/>
      <c r="AQ101" s="97" t="s">
        <v>91</v>
      </c>
      <c r="AR101" s="98"/>
      <c r="AS101" s="99">
        <v>0</v>
      </c>
      <c r="AT101" s="100">
        <f t="shared" si="1"/>
        <v>0</v>
      </c>
      <c r="AU101" s="101">
        <f>'D2.07 - Venkovní osvětlení'!P120</f>
        <v>0</v>
      </c>
      <c r="AV101" s="100">
        <f>'D2.07 - Venkovní osvětlení'!J33</f>
        <v>0</v>
      </c>
      <c r="AW101" s="100">
        <f>'D2.07 - Venkovní osvětlení'!J34</f>
        <v>0</v>
      </c>
      <c r="AX101" s="100">
        <f>'D2.07 - Venkovní osvětlení'!J35</f>
        <v>0</v>
      </c>
      <c r="AY101" s="100">
        <f>'D2.07 - Venkovní osvětlení'!J36</f>
        <v>0</v>
      </c>
      <c r="AZ101" s="100">
        <f>'D2.07 - Venkovní osvětlení'!F33</f>
        <v>0</v>
      </c>
      <c r="BA101" s="100">
        <f>'D2.07 - Venkovní osvětlení'!F34</f>
        <v>0</v>
      </c>
      <c r="BB101" s="100">
        <f>'D2.07 - Venkovní osvětlení'!F35</f>
        <v>0</v>
      </c>
      <c r="BC101" s="100">
        <f>'D2.07 - Venkovní osvětlení'!F36</f>
        <v>0</v>
      </c>
      <c r="BD101" s="102">
        <f>'D2.07 - Venkovní osvětlení'!F37</f>
        <v>0</v>
      </c>
      <c r="BT101" s="103" t="s">
        <v>83</v>
      </c>
      <c r="BV101" s="103" t="s">
        <v>77</v>
      </c>
      <c r="BW101" s="103" t="s">
        <v>104</v>
      </c>
      <c r="BX101" s="103" t="s">
        <v>5</v>
      </c>
      <c r="CL101" s="103" t="s">
        <v>1</v>
      </c>
      <c r="CM101" s="103" t="s">
        <v>85</v>
      </c>
    </row>
    <row r="102" spans="1:91" s="7" customFormat="1" ht="16.5" customHeight="1">
      <c r="A102" s="93" t="s">
        <v>79</v>
      </c>
      <c r="B102" s="94"/>
      <c r="C102" s="95"/>
      <c r="D102" s="274" t="s">
        <v>105</v>
      </c>
      <c r="E102" s="274"/>
      <c r="F102" s="274"/>
      <c r="G102" s="274"/>
      <c r="H102" s="274"/>
      <c r="I102" s="96"/>
      <c r="J102" s="274" t="s">
        <v>106</v>
      </c>
      <c r="K102" s="274"/>
      <c r="L102" s="274"/>
      <c r="M102" s="274"/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74"/>
      <c r="Y102" s="274"/>
      <c r="Z102" s="274"/>
      <c r="AA102" s="274"/>
      <c r="AB102" s="274"/>
      <c r="AC102" s="274"/>
      <c r="AD102" s="274"/>
      <c r="AE102" s="274"/>
      <c r="AF102" s="274"/>
      <c r="AG102" s="275">
        <f>'D2.08 - Veřejné osvětlení'!J30</f>
        <v>0</v>
      </c>
      <c r="AH102" s="276"/>
      <c r="AI102" s="276"/>
      <c r="AJ102" s="276"/>
      <c r="AK102" s="276"/>
      <c r="AL102" s="276"/>
      <c r="AM102" s="276"/>
      <c r="AN102" s="275">
        <f t="shared" si="0"/>
        <v>0</v>
      </c>
      <c r="AO102" s="276"/>
      <c r="AP102" s="276"/>
      <c r="AQ102" s="97" t="s">
        <v>91</v>
      </c>
      <c r="AR102" s="98"/>
      <c r="AS102" s="99">
        <v>0</v>
      </c>
      <c r="AT102" s="100">
        <f t="shared" si="1"/>
        <v>0</v>
      </c>
      <c r="AU102" s="101">
        <f>'D2.08 - Veřejné osvětlení'!P119</f>
        <v>0</v>
      </c>
      <c r="AV102" s="100">
        <f>'D2.08 - Veřejné osvětlení'!J33</f>
        <v>0</v>
      </c>
      <c r="AW102" s="100">
        <f>'D2.08 - Veřejné osvětlení'!J34</f>
        <v>0</v>
      </c>
      <c r="AX102" s="100">
        <f>'D2.08 - Veřejné osvětlení'!J35</f>
        <v>0</v>
      </c>
      <c r="AY102" s="100">
        <f>'D2.08 - Veřejné osvětlení'!J36</f>
        <v>0</v>
      </c>
      <c r="AZ102" s="100">
        <f>'D2.08 - Veřejné osvětlení'!F33</f>
        <v>0</v>
      </c>
      <c r="BA102" s="100">
        <f>'D2.08 - Veřejné osvětlení'!F34</f>
        <v>0</v>
      </c>
      <c r="BB102" s="100">
        <f>'D2.08 - Veřejné osvětlení'!F35</f>
        <v>0</v>
      </c>
      <c r="BC102" s="100">
        <f>'D2.08 - Veřejné osvětlení'!F36</f>
        <v>0</v>
      </c>
      <c r="BD102" s="102">
        <f>'D2.08 - Veřejné osvětlení'!F37</f>
        <v>0</v>
      </c>
      <c r="BT102" s="103" t="s">
        <v>83</v>
      </c>
      <c r="BV102" s="103" t="s">
        <v>77</v>
      </c>
      <c r="BW102" s="103" t="s">
        <v>107</v>
      </c>
      <c r="BX102" s="103" t="s">
        <v>5</v>
      </c>
      <c r="CL102" s="103" t="s">
        <v>1</v>
      </c>
      <c r="CM102" s="103" t="s">
        <v>85</v>
      </c>
    </row>
    <row r="103" spans="1:91" s="7" customFormat="1" ht="16.5" customHeight="1">
      <c r="A103" s="93" t="s">
        <v>79</v>
      </c>
      <c r="B103" s="94"/>
      <c r="C103" s="95"/>
      <c r="D103" s="274" t="s">
        <v>108</v>
      </c>
      <c r="E103" s="274"/>
      <c r="F103" s="274"/>
      <c r="G103" s="274"/>
      <c r="H103" s="274"/>
      <c r="I103" s="96"/>
      <c r="J103" s="274" t="s">
        <v>109</v>
      </c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5">
        <f>'OVN - Ostatní a vedlejší ...'!J30</f>
        <v>0</v>
      </c>
      <c r="AH103" s="276"/>
      <c r="AI103" s="276"/>
      <c r="AJ103" s="276"/>
      <c r="AK103" s="276"/>
      <c r="AL103" s="276"/>
      <c r="AM103" s="276"/>
      <c r="AN103" s="275">
        <f t="shared" si="0"/>
        <v>0</v>
      </c>
      <c r="AO103" s="276"/>
      <c r="AP103" s="276"/>
      <c r="AQ103" s="97" t="s">
        <v>110</v>
      </c>
      <c r="AR103" s="98"/>
      <c r="AS103" s="104">
        <v>0</v>
      </c>
      <c r="AT103" s="105">
        <f t="shared" si="1"/>
        <v>0</v>
      </c>
      <c r="AU103" s="106">
        <f>'OVN - Ostatní a vedlejší ...'!P122</f>
        <v>0</v>
      </c>
      <c r="AV103" s="105">
        <f>'OVN - Ostatní a vedlejší ...'!J33</f>
        <v>0</v>
      </c>
      <c r="AW103" s="105">
        <f>'OVN - Ostatní a vedlejší ...'!J34</f>
        <v>0</v>
      </c>
      <c r="AX103" s="105">
        <f>'OVN - Ostatní a vedlejší ...'!J35</f>
        <v>0</v>
      </c>
      <c r="AY103" s="105">
        <f>'OVN - Ostatní a vedlejší ...'!J36</f>
        <v>0</v>
      </c>
      <c r="AZ103" s="105">
        <f>'OVN - Ostatní a vedlejší ...'!F33</f>
        <v>0</v>
      </c>
      <c r="BA103" s="105">
        <f>'OVN - Ostatní a vedlejší ...'!F34</f>
        <v>0</v>
      </c>
      <c r="BB103" s="105">
        <f>'OVN - Ostatní a vedlejší ...'!F35</f>
        <v>0</v>
      </c>
      <c r="BC103" s="105">
        <f>'OVN - Ostatní a vedlejší ...'!F36</f>
        <v>0</v>
      </c>
      <c r="BD103" s="107">
        <f>'OVN - Ostatní a vedlejší ...'!F37</f>
        <v>0</v>
      </c>
      <c r="BT103" s="103" t="s">
        <v>83</v>
      </c>
      <c r="BV103" s="103" t="s">
        <v>77</v>
      </c>
      <c r="BW103" s="103" t="s">
        <v>111</v>
      </c>
      <c r="BX103" s="103" t="s">
        <v>5</v>
      </c>
      <c r="CL103" s="103" t="s">
        <v>1</v>
      </c>
      <c r="CM103" s="103" t="s">
        <v>85</v>
      </c>
    </row>
    <row r="104" spans="1:57" s="2" customFormat="1" ht="30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9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</row>
    <row r="105" spans="1:57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39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</row>
  </sheetData>
  <sheetProtection algorithmName="SHA-512" hashValue="nsKGowNex86VBFblL01D0USs2V9Kmu+LqKXGRyGPX670DQODkYaQ/VBsYp/AdMmJzRNaJxDqFwN1uXCSxyhAWg==" saltValue="T9b1Qe2VpihzFl8Laytq0Wngy7SJzDd83zDKWH8eXIkNY9Wizx6YFIfhHMY60HNN/4XRDroc7Rlh4n+bGAggTQ==" spinCount="100000" sheet="1" objects="1" scenarios="1" formatColumns="0" formatRows="0"/>
  <mergeCells count="7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D2.01 - Zpevněné plochy'!C2" display="/"/>
    <hyperlink ref="A96" location="'D2.02 - Areálová kanalizace'!C2" display="/"/>
    <hyperlink ref="A97" location="'D2.03 - Sadové úpravy'!C2" display="/"/>
    <hyperlink ref="A98" location="'D2.04 - Areálové rozvody NN'!C2" display="/"/>
    <hyperlink ref="A99" location="'D2.05 - Přeložka areálové...'!C2" display="/"/>
    <hyperlink ref="A100" location="'D2.06 - Areálové rozvody ...'!C2" display="/"/>
    <hyperlink ref="A101" location="'D2.07 - Venkovní osvětlení'!C2" display="/"/>
    <hyperlink ref="A102" location="'D2.08 - Veřejné osvětlení'!C2" display="/"/>
    <hyperlink ref="A103" location="'OVN - Ostatní a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111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2550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32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ROUND((SUM(BE122:BE343)),2)</f>
        <v>0</v>
      </c>
      <c r="G33" s="34"/>
      <c r="H33" s="34"/>
      <c r="I33" s="124">
        <v>0.21</v>
      </c>
      <c r="J33" s="123">
        <f>ROUND(((SUM(BE122:BE343))*I33),2)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ROUND((SUM(BF122:BF343)),2)</f>
        <v>0</v>
      </c>
      <c r="G34" s="34"/>
      <c r="H34" s="34"/>
      <c r="I34" s="124">
        <v>0.12</v>
      </c>
      <c r="J34" s="123">
        <f>ROUND(((SUM(BF122:BF343))*I34),2)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ROUND((SUM(BG122:BG343)),2)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ROUND((SUM(BH122:BH343)),2)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ROUND((SUM(BI122:BI343)),2)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OVN - Ostatní a vedlejší náklady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Ing. Avuk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2551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9" customFormat="1" ht="24.95" customHeight="1">
      <c r="B98" s="147"/>
      <c r="C98" s="148"/>
      <c r="D98" s="149" t="s">
        <v>2552</v>
      </c>
      <c r="E98" s="150"/>
      <c r="F98" s="150"/>
      <c r="G98" s="150"/>
      <c r="H98" s="150"/>
      <c r="I98" s="150"/>
      <c r="J98" s="151">
        <f>J208</f>
        <v>0</v>
      </c>
      <c r="K98" s="148"/>
      <c r="L98" s="152"/>
    </row>
    <row r="99" spans="2:12" s="9" customFormat="1" ht="24.95" customHeight="1">
      <c r="B99" s="147"/>
      <c r="C99" s="148"/>
      <c r="D99" s="149" t="s">
        <v>2553</v>
      </c>
      <c r="E99" s="150"/>
      <c r="F99" s="150"/>
      <c r="G99" s="150"/>
      <c r="H99" s="150"/>
      <c r="I99" s="150"/>
      <c r="J99" s="151">
        <f>J265</f>
        <v>0</v>
      </c>
      <c r="K99" s="148"/>
      <c r="L99" s="152"/>
    </row>
    <row r="100" spans="2:12" s="9" customFormat="1" ht="24.95" customHeight="1">
      <c r="B100" s="147"/>
      <c r="C100" s="148"/>
      <c r="D100" s="149" t="s">
        <v>2554</v>
      </c>
      <c r="E100" s="150"/>
      <c r="F100" s="150"/>
      <c r="G100" s="150"/>
      <c r="H100" s="150"/>
      <c r="I100" s="150"/>
      <c r="J100" s="151">
        <f>J311</f>
        <v>0</v>
      </c>
      <c r="K100" s="148"/>
      <c r="L100" s="152"/>
    </row>
    <row r="101" spans="2:12" s="9" customFormat="1" ht="24.95" customHeight="1">
      <c r="B101" s="147"/>
      <c r="C101" s="148"/>
      <c r="D101" s="149" t="s">
        <v>2555</v>
      </c>
      <c r="E101" s="150"/>
      <c r="F101" s="150"/>
      <c r="G101" s="150"/>
      <c r="H101" s="150"/>
      <c r="I101" s="150"/>
      <c r="J101" s="151">
        <f>J318</f>
        <v>0</v>
      </c>
      <c r="K101" s="148"/>
      <c r="L101" s="152"/>
    </row>
    <row r="102" spans="2:12" s="9" customFormat="1" ht="24.95" customHeight="1">
      <c r="B102" s="147"/>
      <c r="C102" s="148"/>
      <c r="D102" s="149" t="s">
        <v>2556</v>
      </c>
      <c r="E102" s="150"/>
      <c r="F102" s="150"/>
      <c r="G102" s="150"/>
      <c r="H102" s="150"/>
      <c r="I102" s="150"/>
      <c r="J102" s="151">
        <f>J336</f>
        <v>0</v>
      </c>
      <c r="K102" s="148"/>
      <c r="L102" s="152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131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8.5" customHeight="1">
      <c r="A112" s="34"/>
      <c r="B112" s="35"/>
      <c r="C112" s="36"/>
      <c r="D112" s="36"/>
      <c r="E112" s="306" t="str">
        <f>E7</f>
        <v>Nemocnice Jihlava - Pavilon rehabilitační, následné a geriatrické péče a parkovací dům – rozšíření venkovního parkoviště</v>
      </c>
      <c r="F112" s="307"/>
      <c r="G112" s="307"/>
      <c r="H112" s="30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113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8" t="str">
        <f>E9</f>
        <v>OVN - Ostatní a vedlejší náklady</v>
      </c>
      <c r="F114" s="308"/>
      <c r="G114" s="308"/>
      <c r="H114" s="30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Jihlava</v>
      </c>
      <c r="G116" s="36"/>
      <c r="H116" s="36"/>
      <c r="I116" s="29" t="s">
        <v>22</v>
      </c>
      <c r="J116" s="66">
        <f>IF(J12="","",J12)</f>
        <v>45384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7.95" customHeight="1">
      <c r="A118" s="34"/>
      <c r="B118" s="35"/>
      <c r="C118" s="29" t="s">
        <v>23</v>
      </c>
      <c r="D118" s="36"/>
      <c r="E118" s="36"/>
      <c r="F118" s="27" t="str">
        <f>E15</f>
        <v>Kraj Vysočina</v>
      </c>
      <c r="G118" s="36"/>
      <c r="H118" s="36"/>
      <c r="I118" s="29" t="s">
        <v>29</v>
      </c>
      <c r="J118" s="32" t="str">
        <f>E21</f>
        <v>Penta Projekt s.r.o., Mrštíkova 12, Jihlava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31</v>
      </c>
      <c r="J119" s="32" t="str">
        <f>E24</f>
        <v>Ing. Avuk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132</v>
      </c>
      <c r="D121" s="162" t="s">
        <v>60</v>
      </c>
      <c r="E121" s="162" t="s">
        <v>56</v>
      </c>
      <c r="F121" s="162" t="s">
        <v>57</v>
      </c>
      <c r="G121" s="162" t="s">
        <v>133</v>
      </c>
      <c r="H121" s="162" t="s">
        <v>134</v>
      </c>
      <c r="I121" s="162" t="s">
        <v>135</v>
      </c>
      <c r="J121" s="162" t="s">
        <v>118</v>
      </c>
      <c r="K121" s="163" t="s">
        <v>136</v>
      </c>
      <c r="L121" s="164"/>
      <c r="M121" s="75" t="s">
        <v>1</v>
      </c>
      <c r="N121" s="76" t="s">
        <v>39</v>
      </c>
      <c r="O121" s="76" t="s">
        <v>137</v>
      </c>
      <c r="P121" s="76" t="s">
        <v>138</v>
      </c>
      <c r="Q121" s="76" t="s">
        <v>139</v>
      </c>
      <c r="R121" s="76" t="s">
        <v>140</v>
      </c>
      <c r="S121" s="76" t="s">
        <v>141</v>
      </c>
      <c r="T121" s="77" t="s">
        <v>142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143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P123+P208+P265+P311+P318+P336</f>
        <v>0</v>
      </c>
      <c r="Q122" s="79"/>
      <c r="R122" s="167">
        <f>R123+R208+R265+R311+R318+R336</f>
        <v>0</v>
      </c>
      <c r="S122" s="79"/>
      <c r="T122" s="168">
        <f>T123+T208+T265+T311+T318+T336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120</v>
      </c>
      <c r="BK122" s="169">
        <f>BK123+BK208+BK265+BK311+BK318+BK336</f>
        <v>0</v>
      </c>
    </row>
    <row r="123" spans="2:63" s="12" customFormat="1" ht="25.9" customHeight="1">
      <c r="B123" s="170"/>
      <c r="C123" s="171"/>
      <c r="D123" s="172" t="s">
        <v>74</v>
      </c>
      <c r="E123" s="173" t="s">
        <v>2557</v>
      </c>
      <c r="F123" s="173" t="s">
        <v>2558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SUM(P124:P207)</f>
        <v>0</v>
      </c>
      <c r="Q123" s="178"/>
      <c r="R123" s="179">
        <f>SUM(R124:R207)</f>
        <v>0</v>
      </c>
      <c r="S123" s="178"/>
      <c r="T123" s="180">
        <f>SUM(T124:T207)</f>
        <v>0</v>
      </c>
      <c r="AR123" s="181" t="s">
        <v>180</v>
      </c>
      <c r="AT123" s="182" t="s">
        <v>74</v>
      </c>
      <c r="AU123" s="182" t="s">
        <v>75</v>
      </c>
      <c r="AY123" s="181" t="s">
        <v>146</v>
      </c>
      <c r="BK123" s="183">
        <f>SUM(BK124:BK207)</f>
        <v>0</v>
      </c>
    </row>
    <row r="124" spans="1:65" s="2" customFormat="1" ht="26.45" customHeight="1">
      <c r="A124" s="34"/>
      <c r="B124" s="35"/>
      <c r="C124" s="186" t="s">
        <v>83</v>
      </c>
      <c r="D124" s="186" t="s">
        <v>148</v>
      </c>
      <c r="E124" s="187" t="s">
        <v>2559</v>
      </c>
      <c r="F124" s="188" t="s">
        <v>2560</v>
      </c>
      <c r="G124" s="189" t="s">
        <v>2561</v>
      </c>
      <c r="H124" s="190">
        <v>1</v>
      </c>
      <c r="I124" s="191"/>
      <c r="J124" s="192">
        <f>ROUND(I124*H124,2)</f>
        <v>0</v>
      </c>
      <c r="K124" s="188" t="s">
        <v>152</v>
      </c>
      <c r="L124" s="39"/>
      <c r="M124" s="193" t="s">
        <v>1</v>
      </c>
      <c r="N124" s="194" t="s">
        <v>40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2562</v>
      </c>
      <c r="AT124" s="197" t="s">
        <v>148</v>
      </c>
      <c r="AU124" s="197" t="s">
        <v>83</v>
      </c>
      <c r="AY124" s="17" t="s">
        <v>146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83</v>
      </c>
      <c r="BK124" s="198">
        <f>ROUND(I124*H124,2)</f>
        <v>0</v>
      </c>
      <c r="BL124" s="17" t="s">
        <v>2562</v>
      </c>
      <c r="BM124" s="197" t="s">
        <v>2563</v>
      </c>
    </row>
    <row r="125" spans="1:47" s="2" customFormat="1" ht="11.25">
      <c r="A125" s="34"/>
      <c r="B125" s="35"/>
      <c r="C125" s="36"/>
      <c r="D125" s="199" t="s">
        <v>155</v>
      </c>
      <c r="E125" s="36"/>
      <c r="F125" s="200" t="s">
        <v>2564</v>
      </c>
      <c r="G125" s="36"/>
      <c r="H125" s="36"/>
      <c r="I125" s="201"/>
      <c r="J125" s="36"/>
      <c r="K125" s="36"/>
      <c r="L125" s="39"/>
      <c r="M125" s="202"/>
      <c r="N125" s="203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155</v>
      </c>
      <c r="AU125" s="17" t="s">
        <v>83</v>
      </c>
    </row>
    <row r="126" spans="2:51" s="13" customFormat="1" ht="22.5">
      <c r="B126" s="204"/>
      <c r="C126" s="205"/>
      <c r="D126" s="206" t="s">
        <v>157</v>
      </c>
      <c r="E126" s="207" t="s">
        <v>1</v>
      </c>
      <c r="F126" s="208" t="s">
        <v>2565</v>
      </c>
      <c r="G126" s="205"/>
      <c r="H126" s="207" t="s">
        <v>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157</v>
      </c>
      <c r="AU126" s="214" t="s">
        <v>83</v>
      </c>
      <c r="AV126" s="13" t="s">
        <v>83</v>
      </c>
      <c r="AW126" s="13" t="s">
        <v>33</v>
      </c>
      <c r="AX126" s="13" t="s">
        <v>75</v>
      </c>
      <c r="AY126" s="214" t="s">
        <v>146</v>
      </c>
    </row>
    <row r="127" spans="2:51" s="13" customFormat="1" ht="11.25">
      <c r="B127" s="204"/>
      <c r="C127" s="205"/>
      <c r="D127" s="206" t="s">
        <v>157</v>
      </c>
      <c r="E127" s="207" t="s">
        <v>1</v>
      </c>
      <c r="F127" s="208" t="s">
        <v>2566</v>
      </c>
      <c r="G127" s="205"/>
      <c r="H127" s="207" t="s">
        <v>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157</v>
      </c>
      <c r="AU127" s="214" t="s">
        <v>83</v>
      </c>
      <c r="AV127" s="13" t="s">
        <v>83</v>
      </c>
      <c r="AW127" s="13" t="s">
        <v>33</v>
      </c>
      <c r="AX127" s="13" t="s">
        <v>75</v>
      </c>
      <c r="AY127" s="214" t="s">
        <v>146</v>
      </c>
    </row>
    <row r="128" spans="2:51" s="13" customFormat="1" ht="22.5">
      <c r="B128" s="204"/>
      <c r="C128" s="205"/>
      <c r="D128" s="206" t="s">
        <v>157</v>
      </c>
      <c r="E128" s="207" t="s">
        <v>1</v>
      </c>
      <c r="F128" s="208" t="s">
        <v>2567</v>
      </c>
      <c r="G128" s="205"/>
      <c r="H128" s="207" t="s">
        <v>1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157</v>
      </c>
      <c r="AU128" s="214" t="s">
        <v>83</v>
      </c>
      <c r="AV128" s="13" t="s">
        <v>83</v>
      </c>
      <c r="AW128" s="13" t="s">
        <v>33</v>
      </c>
      <c r="AX128" s="13" t="s">
        <v>75</v>
      </c>
      <c r="AY128" s="214" t="s">
        <v>146</v>
      </c>
    </row>
    <row r="129" spans="2:51" s="13" customFormat="1" ht="11.25">
      <c r="B129" s="204"/>
      <c r="C129" s="205"/>
      <c r="D129" s="206" t="s">
        <v>157</v>
      </c>
      <c r="E129" s="207" t="s">
        <v>1</v>
      </c>
      <c r="F129" s="208" t="s">
        <v>2568</v>
      </c>
      <c r="G129" s="205"/>
      <c r="H129" s="207" t="s">
        <v>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157</v>
      </c>
      <c r="AU129" s="214" t="s">
        <v>83</v>
      </c>
      <c r="AV129" s="13" t="s">
        <v>83</v>
      </c>
      <c r="AW129" s="13" t="s">
        <v>33</v>
      </c>
      <c r="AX129" s="13" t="s">
        <v>75</v>
      </c>
      <c r="AY129" s="214" t="s">
        <v>146</v>
      </c>
    </row>
    <row r="130" spans="2:51" s="13" customFormat="1" ht="11.25">
      <c r="B130" s="204"/>
      <c r="C130" s="205"/>
      <c r="D130" s="206" t="s">
        <v>157</v>
      </c>
      <c r="E130" s="207" t="s">
        <v>1</v>
      </c>
      <c r="F130" s="208" t="s">
        <v>2569</v>
      </c>
      <c r="G130" s="205"/>
      <c r="H130" s="207" t="s">
        <v>1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157</v>
      </c>
      <c r="AU130" s="214" t="s">
        <v>83</v>
      </c>
      <c r="AV130" s="13" t="s">
        <v>83</v>
      </c>
      <c r="AW130" s="13" t="s">
        <v>33</v>
      </c>
      <c r="AX130" s="13" t="s">
        <v>75</v>
      </c>
      <c r="AY130" s="214" t="s">
        <v>146</v>
      </c>
    </row>
    <row r="131" spans="2:51" s="13" customFormat="1" ht="33.75">
      <c r="B131" s="204"/>
      <c r="C131" s="205"/>
      <c r="D131" s="206" t="s">
        <v>157</v>
      </c>
      <c r="E131" s="207" t="s">
        <v>1</v>
      </c>
      <c r="F131" s="208" t="s">
        <v>2570</v>
      </c>
      <c r="G131" s="205"/>
      <c r="H131" s="207" t="s">
        <v>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157</v>
      </c>
      <c r="AU131" s="214" t="s">
        <v>83</v>
      </c>
      <c r="AV131" s="13" t="s">
        <v>83</v>
      </c>
      <c r="AW131" s="13" t="s">
        <v>33</v>
      </c>
      <c r="AX131" s="13" t="s">
        <v>75</v>
      </c>
      <c r="AY131" s="214" t="s">
        <v>146</v>
      </c>
    </row>
    <row r="132" spans="2:51" s="14" customFormat="1" ht="11.25">
      <c r="B132" s="215"/>
      <c r="C132" s="216"/>
      <c r="D132" s="206" t="s">
        <v>157</v>
      </c>
      <c r="E132" s="217" t="s">
        <v>1</v>
      </c>
      <c r="F132" s="218" t="s">
        <v>83</v>
      </c>
      <c r="G132" s="216"/>
      <c r="H132" s="219">
        <v>1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157</v>
      </c>
      <c r="AU132" s="225" t="s">
        <v>83</v>
      </c>
      <c r="AV132" s="14" t="s">
        <v>85</v>
      </c>
      <c r="AW132" s="14" t="s">
        <v>33</v>
      </c>
      <c r="AX132" s="14" t="s">
        <v>83</v>
      </c>
      <c r="AY132" s="225" t="s">
        <v>146</v>
      </c>
    </row>
    <row r="133" spans="1:65" s="2" customFormat="1" ht="26.45" customHeight="1">
      <c r="A133" s="34"/>
      <c r="B133" s="35"/>
      <c r="C133" s="186" t="s">
        <v>85</v>
      </c>
      <c r="D133" s="186" t="s">
        <v>148</v>
      </c>
      <c r="E133" s="187" t="s">
        <v>2571</v>
      </c>
      <c r="F133" s="188" t="s">
        <v>2572</v>
      </c>
      <c r="G133" s="189" t="s">
        <v>2561</v>
      </c>
      <c r="H133" s="190">
        <v>1</v>
      </c>
      <c r="I133" s="191"/>
      <c r="J133" s="192">
        <f>ROUND(I133*H133,2)</f>
        <v>0</v>
      </c>
      <c r="K133" s="188" t="s">
        <v>152</v>
      </c>
      <c r="L133" s="39"/>
      <c r="M133" s="193" t="s">
        <v>1</v>
      </c>
      <c r="N133" s="194" t="s">
        <v>40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2562</v>
      </c>
      <c r="AT133" s="197" t="s">
        <v>148</v>
      </c>
      <c r="AU133" s="197" t="s">
        <v>83</v>
      </c>
      <c r="AY133" s="17" t="s">
        <v>146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83</v>
      </c>
      <c r="BK133" s="198">
        <f>ROUND(I133*H133,2)</f>
        <v>0</v>
      </c>
      <c r="BL133" s="17" t="s">
        <v>2562</v>
      </c>
      <c r="BM133" s="197" t="s">
        <v>2573</v>
      </c>
    </row>
    <row r="134" spans="1:47" s="2" customFormat="1" ht="11.25">
      <c r="A134" s="34"/>
      <c r="B134" s="35"/>
      <c r="C134" s="36"/>
      <c r="D134" s="199" t="s">
        <v>155</v>
      </c>
      <c r="E134" s="36"/>
      <c r="F134" s="200" t="s">
        <v>2574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155</v>
      </c>
      <c r="AU134" s="17" t="s">
        <v>83</v>
      </c>
    </row>
    <row r="135" spans="2:51" s="13" customFormat="1" ht="22.5">
      <c r="B135" s="204"/>
      <c r="C135" s="205"/>
      <c r="D135" s="206" t="s">
        <v>157</v>
      </c>
      <c r="E135" s="207" t="s">
        <v>1</v>
      </c>
      <c r="F135" s="208" t="s">
        <v>2575</v>
      </c>
      <c r="G135" s="205"/>
      <c r="H135" s="207" t="s">
        <v>1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157</v>
      </c>
      <c r="AU135" s="214" t="s">
        <v>83</v>
      </c>
      <c r="AV135" s="13" t="s">
        <v>83</v>
      </c>
      <c r="AW135" s="13" t="s">
        <v>33</v>
      </c>
      <c r="AX135" s="13" t="s">
        <v>75</v>
      </c>
      <c r="AY135" s="214" t="s">
        <v>146</v>
      </c>
    </row>
    <row r="136" spans="2:51" s="13" customFormat="1" ht="22.5">
      <c r="B136" s="204"/>
      <c r="C136" s="205"/>
      <c r="D136" s="206" t="s">
        <v>157</v>
      </c>
      <c r="E136" s="207" t="s">
        <v>1</v>
      </c>
      <c r="F136" s="208" t="s">
        <v>2576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157</v>
      </c>
      <c r="AU136" s="214" t="s">
        <v>83</v>
      </c>
      <c r="AV136" s="13" t="s">
        <v>83</v>
      </c>
      <c r="AW136" s="13" t="s">
        <v>33</v>
      </c>
      <c r="AX136" s="13" t="s">
        <v>75</v>
      </c>
      <c r="AY136" s="214" t="s">
        <v>146</v>
      </c>
    </row>
    <row r="137" spans="2:51" s="13" customFormat="1" ht="11.25">
      <c r="B137" s="204"/>
      <c r="C137" s="205"/>
      <c r="D137" s="206" t="s">
        <v>157</v>
      </c>
      <c r="E137" s="207" t="s">
        <v>1</v>
      </c>
      <c r="F137" s="208" t="s">
        <v>2577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157</v>
      </c>
      <c r="AU137" s="214" t="s">
        <v>83</v>
      </c>
      <c r="AV137" s="13" t="s">
        <v>83</v>
      </c>
      <c r="AW137" s="13" t="s">
        <v>33</v>
      </c>
      <c r="AX137" s="13" t="s">
        <v>75</v>
      </c>
      <c r="AY137" s="214" t="s">
        <v>146</v>
      </c>
    </row>
    <row r="138" spans="2:51" s="13" customFormat="1" ht="22.5">
      <c r="B138" s="204"/>
      <c r="C138" s="205"/>
      <c r="D138" s="206" t="s">
        <v>157</v>
      </c>
      <c r="E138" s="207" t="s">
        <v>1</v>
      </c>
      <c r="F138" s="208" t="s">
        <v>2578</v>
      </c>
      <c r="G138" s="205"/>
      <c r="H138" s="207" t="s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157</v>
      </c>
      <c r="AU138" s="214" t="s">
        <v>83</v>
      </c>
      <c r="AV138" s="13" t="s">
        <v>83</v>
      </c>
      <c r="AW138" s="13" t="s">
        <v>33</v>
      </c>
      <c r="AX138" s="13" t="s">
        <v>75</v>
      </c>
      <c r="AY138" s="214" t="s">
        <v>146</v>
      </c>
    </row>
    <row r="139" spans="2:51" s="13" customFormat="1" ht="11.25">
      <c r="B139" s="204"/>
      <c r="C139" s="205"/>
      <c r="D139" s="206" t="s">
        <v>157</v>
      </c>
      <c r="E139" s="207" t="s">
        <v>1</v>
      </c>
      <c r="F139" s="208" t="s">
        <v>159</v>
      </c>
      <c r="G139" s="205"/>
      <c r="H139" s="207" t="s">
        <v>1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157</v>
      </c>
      <c r="AU139" s="214" t="s">
        <v>83</v>
      </c>
      <c r="AV139" s="13" t="s">
        <v>83</v>
      </c>
      <c r="AW139" s="13" t="s">
        <v>33</v>
      </c>
      <c r="AX139" s="13" t="s">
        <v>75</v>
      </c>
      <c r="AY139" s="214" t="s">
        <v>146</v>
      </c>
    </row>
    <row r="140" spans="2:51" s="13" customFormat="1" ht="33.75">
      <c r="B140" s="204"/>
      <c r="C140" s="205"/>
      <c r="D140" s="206" t="s">
        <v>157</v>
      </c>
      <c r="E140" s="207" t="s">
        <v>1</v>
      </c>
      <c r="F140" s="208" t="s">
        <v>2570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157</v>
      </c>
      <c r="AU140" s="214" t="s">
        <v>83</v>
      </c>
      <c r="AV140" s="13" t="s">
        <v>83</v>
      </c>
      <c r="AW140" s="13" t="s">
        <v>33</v>
      </c>
      <c r="AX140" s="13" t="s">
        <v>75</v>
      </c>
      <c r="AY140" s="214" t="s">
        <v>146</v>
      </c>
    </row>
    <row r="141" spans="2:51" s="13" customFormat="1" ht="11.25">
      <c r="B141" s="204"/>
      <c r="C141" s="205"/>
      <c r="D141" s="206" t="s">
        <v>157</v>
      </c>
      <c r="E141" s="207" t="s">
        <v>1</v>
      </c>
      <c r="F141" s="208" t="s">
        <v>159</v>
      </c>
      <c r="G141" s="205"/>
      <c r="H141" s="207" t="s">
        <v>1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157</v>
      </c>
      <c r="AU141" s="214" t="s">
        <v>83</v>
      </c>
      <c r="AV141" s="13" t="s">
        <v>83</v>
      </c>
      <c r="AW141" s="13" t="s">
        <v>33</v>
      </c>
      <c r="AX141" s="13" t="s">
        <v>75</v>
      </c>
      <c r="AY141" s="214" t="s">
        <v>146</v>
      </c>
    </row>
    <row r="142" spans="2:51" s="13" customFormat="1" ht="11.25">
      <c r="B142" s="204"/>
      <c r="C142" s="205"/>
      <c r="D142" s="206" t="s">
        <v>157</v>
      </c>
      <c r="E142" s="207" t="s">
        <v>1</v>
      </c>
      <c r="F142" s="208" t="s">
        <v>2579</v>
      </c>
      <c r="G142" s="205"/>
      <c r="H142" s="207" t="s">
        <v>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157</v>
      </c>
      <c r="AU142" s="214" t="s">
        <v>83</v>
      </c>
      <c r="AV142" s="13" t="s">
        <v>83</v>
      </c>
      <c r="AW142" s="13" t="s">
        <v>33</v>
      </c>
      <c r="AX142" s="13" t="s">
        <v>75</v>
      </c>
      <c r="AY142" s="214" t="s">
        <v>146</v>
      </c>
    </row>
    <row r="143" spans="2:51" s="13" customFormat="1" ht="22.5">
      <c r="B143" s="204"/>
      <c r="C143" s="205"/>
      <c r="D143" s="206" t="s">
        <v>157</v>
      </c>
      <c r="E143" s="207" t="s">
        <v>1</v>
      </c>
      <c r="F143" s="208" t="s">
        <v>2580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157</v>
      </c>
      <c r="AU143" s="214" t="s">
        <v>83</v>
      </c>
      <c r="AV143" s="13" t="s">
        <v>83</v>
      </c>
      <c r="AW143" s="13" t="s">
        <v>33</v>
      </c>
      <c r="AX143" s="13" t="s">
        <v>75</v>
      </c>
      <c r="AY143" s="214" t="s">
        <v>146</v>
      </c>
    </row>
    <row r="144" spans="2:51" s="13" customFormat="1" ht="11.25">
      <c r="B144" s="204"/>
      <c r="C144" s="205"/>
      <c r="D144" s="206" t="s">
        <v>157</v>
      </c>
      <c r="E144" s="207" t="s">
        <v>1</v>
      </c>
      <c r="F144" s="208" t="s">
        <v>2581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157</v>
      </c>
      <c r="AU144" s="214" t="s">
        <v>83</v>
      </c>
      <c r="AV144" s="13" t="s">
        <v>83</v>
      </c>
      <c r="AW144" s="13" t="s">
        <v>33</v>
      </c>
      <c r="AX144" s="13" t="s">
        <v>75</v>
      </c>
      <c r="AY144" s="214" t="s">
        <v>146</v>
      </c>
    </row>
    <row r="145" spans="2:51" s="13" customFormat="1" ht="11.25">
      <c r="B145" s="204"/>
      <c r="C145" s="205"/>
      <c r="D145" s="206" t="s">
        <v>157</v>
      </c>
      <c r="E145" s="207" t="s">
        <v>1</v>
      </c>
      <c r="F145" s="208" t="s">
        <v>2569</v>
      </c>
      <c r="G145" s="205"/>
      <c r="H145" s="207" t="s">
        <v>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157</v>
      </c>
      <c r="AU145" s="214" t="s">
        <v>83</v>
      </c>
      <c r="AV145" s="13" t="s">
        <v>83</v>
      </c>
      <c r="AW145" s="13" t="s">
        <v>33</v>
      </c>
      <c r="AX145" s="13" t="s">
        <v>75</v>
      </c>
      <c r="AY145" s="214" t="s">
        <v>146</v>
      </c>
    </row>
    <row r="146" spans="2:51" s="13" customFormat="1" ht="11.25">
      <c r="B146" s="204"/>
      <c r="C146" s="205"/>
      <c r="D146" s="206" t="s">
        <v>157</v>
      </c>
      <c r="E146" s="207" t="s">
        <v>1</v>
      </c>
      <c r="F146" s="208" t="s">
        <v>2582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157</v>
      </c>
      <c r="AU146" s="214" t="s">
        <v>83</v>
      </c>
      <c r="AV146" s="13" t="s">
        <v>83</v>
      </c>
      <c r="AW146" s="13" t="s">
        <v>33</v>
      </c>
      <c r="AX146" s="13" t="s">
        <v>75</v>
      </c>
      <c r="AY146" s="214" t="s">
        <v>146</v>
      </c>
    </row>
    <row r="147" spans="2:51" s="13" customFormat="1" ht="11.25">
      <c r="B147" s="204"/>
      <c r="C147" s="205"/>
      <c r="D147" s="206" t="s">
        <v>157</v>
      </c>
      <c r="E147" s="207" t="s">
        <v>1</v>
      </c>
      <c r="F147" s="208" t="s">
        <v>2583</v>
      </c>
      <c r="G147" s="205"/>
      <c r="H147" s="207" t="s">
        <v>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157</v>
      </c>
      <c r="AU147" s="214" t="s">
        <v>83</v>
      </c>
      <c r="AV147" s="13" t="s">
        <v>83</v>
      </c>
      <c r="AW147" s="13" t="s">
        <v>33</v>
      </c>
      <c r="AX147" s="13" t="s">
        <v>75</v>
      </c>
      <c r="AY147" s="214" t="s">
        <v>146</v>
      </c>
    </row>
    <row r="148" spans="2:51" s="14" customFormat="1" ht="11.25">
      <c r="B148" s="215"/>
      <c r="C148" s="216"/>
      <c r="D148" s="206" t="s">
        <v>157</v>
      </c>
      <c r="E148" s="217" t="s">
        <v>1</v>
      </c>
      <c r="F148" s="218" t="s">
        <v>83</v>
      </c>
      <c r="G148" s="216"/>
      <c r="H148" s="219">
        <v>1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157</v>
      </c>
      <c r="AU148" s="225" t="s">
        <v>83</v>
      </c>
      <c r="AV148" s="14" t="s">
        <v>85</v>
      </c>
      <c r="AW148" s="14" t="s">
        <v>33</v>
      </c>
      <c r="AX148" s="14" t="s">
        <v>83</v>
      </c>
      <c r="AY148" s="225" t="s">
        <v>146</v>
      </c>
    </row>
    <row r="149" spans="1:65" s="2" customFormat="1" ht="26.45" customHeight="1">
      <c r="A149" s="34"/>
      <c r="B149" s="35"/>
      <c r="C149" s="186" t="s">
        <v>168</v>
      </c>
      <c r="D149" s="186" t="s">
        <v>148</v>
      </c>
      <c r="E149" s="187" t="s">
        <v>2584</v>
      </c>
      <c r="F149" s="188" t="s">
        <v>2585</v>
      </c>
      <c r="G149" s="189" t="s">
        <v>2561</v>
      </c>
      <c r="H149" s="190">
        <v>1</v>
      </c>
      <c r="I149" s="191"/>
      <c r="J149" s="192">
        <f>ROUND(I149*H149,2)</f>
        <v>0</v>
      </c>
      <c r="K149" s="188" t="s">
        <v>152</v>
      </c>
      <c r="L149" s="39"/>
      <c r="M149" s="193" t="s">
        <v>1</v>
      </c>
      <c r="N149" s="194" t="s">
        <v>40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2562</v>
      </c>
      <c r="AT149" s="197" t="s">
        <v>148</v>
      </c>
      <c r="AU149" s="197" t="s">
        <v>83</v>
      </c>
      <c r="AY149" s="17" t="s">
        <v>146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83</v>
      </c>
      <c r="BK149" s="198">
        <f>ROUND(I149*H149,2)</f>
        <v>0</v>
      </c>
      <c r="BL149" s="17" t="s">
        <v>2562</v>
      </c>
      <c r="BM149" s="197" t="s">
        <v>2586</v>
      </c>
    </row>
    <row r="150" spans="1:47" s="2" customFormat="1" ht="11.25">
      <c r="A150" s="34"/>
      <c r="B150" s="35"/>
      <c r="C150" s="36"/>
      <c r="D150" s="199" t="s">
        <v>155</v>
      </c>
      <c r="E150" s="36"/>
      <c r="F150" s="200" t="s">
        <v>2587</v>
      </c>
      <c r="G150" s="36"/>
      <c r="H150" s="36"/>
      <c r="I150" s="201"/>
      <c r="J150" s="36"/>
      <c r="K150" s="36"/>
      <c r="L150" s="39"/>
      <c r="M150" s="202"/>
      <c r="N150" s="203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155</v>
      </c>
      <c r="AU150" s="17" t="s">
        <v>83</v>
      </c>
    </row>
    <row r="151" spans="2:51" s="13" customFormat="1" ht="22.5">
      <c r="B151" s="204"/>
      <c r="C151" s="205"/>
      <c r="D151" s="206" t="s">
        <v>157</v>
      </c>
      <c r="E151" s="207" t="s">
        <v>1</v>
      </c>
      <c r="F151" s="208" t="s">
        <v>2588</v>
      </c>
      <c r="G151" s="205"/>
      <c r="H151" s="207" t="s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157</v>
      </c>
      <c r="AU151" s="214" t="s">
        <v>83</v>
      </c>
      <c r="AV151" s="13" t="s">
        <v>83</v>
      </c>
      <c r="AW151" s="13" t="s">
        <v>33</v>
      </c>
      <c r="AX151" s="13" t="s">
        <v>75</v>
      </c>
      <c r="AY151" s="214" t="s">
        <v>146</v>
      </c>
    </row>
    <row r="152" spans="2:51" s="13" customFormat="1" ht="11.25">
      <c r="B152" s="204"/>
      <c r="C152" s="205"/>
      <c r="D152" s="206" t="s">
        <v>157</v>
      </c>
      <c r="E152" s="207" t="s">
        <v>1</v>
      </c>
      <c r="F152" s="208" t="s">
        <v>2589</v>
      </c>
      <c r="G152" s="205"/>
      <c r="H152" s="207" t="s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157</v>
      </c>
      <c r="AU152" s="214" t="s">
        <v>83</v>
      </c>
      <c r="AV152" s="13" t="s">
        <v>83</v>
      </c>
      <c r="AW152" s="13" t="s">
        <v>33</v>
      </c>
      <c r="AX152" s="13" t="s">
        <v>75</v>
      </c>
      <c r="AY152" s="214" t="s">
        <v>146</v>
      </c>
    </row>
    <row r="153" spans="2:51" s="13" customFormat="1" ht="11.25">
      <c r="B153" s="204"/>
      <c r="C153" s="205"/>
      <c r="D153" s="206" t="s">
        <v>157</v>
      </c>
      <c r="E153" s="207" t="s">
        <v>1</v>
      </c>
      <c r="F153" s="208" t="s">
        <v>2590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157</v>
      </c>
      <c r="AU153" s="214" t="s">
        <v>83</v>
      </c>
      <c r="AV153" s="13" t="s">
        <v>83</v>
      </c>
      <c r="AW153" s="13" t="s">
        <v>33</v>
      </c>
      <c r="AX153" s="13" t="s">
        <v>75</v>
      </c>
      <c r="AY153" s="214" t="s">
        <v>146</v>
      </c>
    </row>
    <row r="154" spans="2:51" s="13" customFormat="1" ht="11.25">
      <c r="B154" s="204"/>
      <c r="C154" s="205"/>
      <c r="D154" s="206" t="s">
        <v>157</v>
      </c>
      <c r="E154" s="207" t="s">
        <v>1</v>
      </c>
      <c r="F154" s="208" t="s">
        <v>159</v>
      </c>
      <c r="G154" s="205"/>
      <c r="H154" s="207" t="s">
        <v>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157</v>
      </c>
      <c r="AU154" s="214" t="s">
        <v>83</v>
      </c>
      <c r="AV154" s="13" t="s">
        <v>83</v>
      </c>
      <c r="AW154" s="13" t="s">
        <v>33</v>
      </c>
      <c r="AX154" s="13" t="s">
        <v>75</v>
      </c>
      <c r="AY154" s="214" t="s">
        <v>146</v>
      </c>
    </row>
    <row r="155" spans="2:51" s="13" customFormat="1" ht="33.75">
      <c r="B155" s="204"/>
      <c r="C155" s="205"/>
      <c r="D155" s="206" t="s">
        <v>157</v>
      </c>
      <c r="E155" s="207" t="s">
        <v>1</v>
      </c>
      <c r="F155" s="208" t="s">
        <v>2570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157</v>
      </c>
      <c r="AU155" s="214" t="s">
        <v>83</v>
      </c>
      <c r="AV155" s="13" t="s">
        <v>83</v>
      </c>
      <c r="AW155" s="13" t="s">
        <v>33</v>
      </c>
      <c r="AX155" s="13" t="s">
        <v>75</v>
      </c>
      <c r="AY155" s="214" t="s">
        <v>146</v>
      </c>
    </row>
    <row r="156" spans="2:51" s="14" customFormat="1" ht="11.25">
      <c r="B156" s="215"/>
      <c r="C156" s="216"/>
      <c r="D156" s="206" t="s">
        <v>157</v>
      </c>
      <c r="E156" s="217" t="s">
        <v>1</v>
      </c>
      <c r="F156" s="218" t="s">
        <v>83</v>
      </c>
      <c r="G156" s="216"/>
      <c r="H156" s="219">
        <v>1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157</v>
      </c>
      <c r="AU156" s="225" t="s">
        <v>83</v>
      </c>
      <c r="AV156" s="14" t="s">
        <v>85</v>
      </c>
      <c r="AW156" s="14" t="s">
        <v>33</v>
      </c>
      <c r="AX156" s="14" t="s">
        <v>83</v>
      </c>
      <c r="AY156" s="225" t="s">
        <v>146</v>
      </c>
    </row>
    <row r="157" spans="1:65" s="2" customFormat="1" ht="26.45" customHeight="1">
      <c r="A157" s="34"/>
      <c r="B157" s="35"/>
      <c r="C157" s="186" t="s">
        <v>153</v>
      </c>
      <c r="D157" s="186" t="s">
        <v>148</v>
      </c>
      <c r="E157" s="187" t="s">
        <v>2591</v>
      </c>
      <c r="F157" s="188" t="s">
        <v>2592</v>
      </c>
      <c r="G157" s="189" t="s">
        <v>2593</v>
      </c>
      <c r="H157" s="190">
        <v>1</v>
      </c>
      <c r="I157" s="191"/>
      <c r="J157" s="192">
        <f>ROUND(I157*H157,2)</f>
        <v>0</v>
      </c>
      <c r="K157" s="188" t="s">
        <v>1</v>
      </c>
      <c r="L157" s="39"/>
      <c r="M157" s="193" t="s">
        <v>1</v>
      </c>
      <c r="N157" s="194" t="s">
        <v>40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2562</v>
      </c>
      <c r="AT157" s="197" t="s">
        <v>148</v>
      </c>
      <c r="AU157" s="197" t="s">
        <v>83</v>
      </c>
      <c r="AY157" s="17" t="s">
        <v>146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83</v>
      </c>
      <c r="BK157" s="198">
        <f>ROUND(I157*H157,2)</f>
        <v>0</v>
      </c>
      <c r="BL157" s="17" t="s">
        <v>2562</v>
      </c>
      <c r="BM157" s="197" t="s">
        <v>2594</v>
      </c>
    </row>
    <row r="158" spans="2:51" s="13" customFormat="1" ht="22.5">
      <c r="B158" s="204"/>
      <c r="C158" s="205"/>
      <c r="D158" s="206" t="s">
        <v>157</v>
      </c>
      <c r="E158" s="207" t="s">
        <v>1</v>
      </c>
      <c r="F158" s="208" t="s">
        <v>2595</v>
      </c>
      <c r="G158" s="205"/>
      <c r="H158" s="207" t="s">
        <v>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157</v>
      </c>
      <c r="AU158" s="214" t="s">
        <v>83</v>
      </c>
      <c r="AV158" s="13" t="s">
        <v>83</v>
      </c>
      <c r="AW158" s="13" t="s">
        <v>33</v>
      </c>
      <c r="AX158" s="13" t="s">
        <v>75</v>
      </c>
      <c r="AY158" s="214" t="s">
        <v>146</v>
      </c>
    </row>
    <row r="159" spans="2:51" s="13" customFormat="1" ht="11.25">
      <c r="B159" s="204"/>
      <c r="C159" s="205"/>
      <c r="D159" s="206" t="s">
        <v>157</v>
      </c>
      <c r="E159" s="207" t="s">
        <v>1</v>
      </c>
      <c r="F159" s="208" t="s">
        <v>159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157</v>
      </c>
      <c r="AU159" s="214" t="s">
        <v>83</v>
      </c>
      <c r="AV159" s="13" t="s">
        <v>83</v>
      </c>
      <c r="AW159" s="13" t="s">
        <v>33</v>
      </c>
      <c r="AX159" s="13" t="s">
        <v>75</v>
      </c>
      <c r="AY159" s="214" t="s">
        <v>146</v>
      </c>
    </row>
    <row r="160" spans="2:51" s="13" customFormat="1" ht="11.25">
      <c r="B160" s="204"/>
      <c r="C160" s="205"/>
      <c r="D160" s="206" t="s">
        <v>157</v>
      </c>
      <c r="E160" s="207" t="s">
        <v>1</v>
      </c>
      <c r="F160" s="208" t="s">
        <v>2596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157</v>
      </c>
      <c r="AU160" s="214" t="s">
        <v>83</v>
      </c>
      <c r="AV160" s="13" t="s">
        <v>83</v>
      </c>
      <c r="AW160" s="13" t="s">
        <v>33</v>
      </c>
      <c r="AX160" s="13" t="s">
        <v>75</v>
      </c>
      <c r="AY160" s="214" t="s">
        <v>146</v>
      </c>
    </row>
    <row r="161" spans="2:51" s="13" customFormat="1" ht="22.5">
      <c r="B161" s="204"/>
      <c r="C161" s="205"/>
      <c r="D161" s="206" t="s">
        <v>157</v>
      </c>
      <c r="E161" s="207" t="s">
        <v>1</v>
      </c>
      <c r="F161" s="208" t="s">
        <v>2597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157</v>
      </c>
      <c r="AU161" s="214" t="s">
        <v>83</v>
      </c>
      <c r="AV161" s="13" t="s">
        <v>83</v>
      </c>
      <c r="AW161" s="13" t="s">
        <v>33</v>
      </c>
      <c r="AX161" s="13" t="s">
        <v>75</v>
      </c>
      <c r="AY161" s="214" t="s">
        <v>146</v>
      </c>
    </row>
    <row r="162" spans="2:51" s="13" customFormat="1" ht="11.25">
      <c r="B162" s="204"/>
      <c r="C162" s="205"/>
      <c r="D162" s="206" t="s">
        <v>157</v>
      </c>
      <c r="E162" s="207" t="s">
        <v>1</v>
      </c>
      <c r="F162" s="208" t="s">
        <v>159</v>
      </c>
      <c r="G162" s="205"/>
      <c r="H162" s="207" t="s">
        <v>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157</v>
      </c>
      <c r="AU162" s="214" t="s">
        <v>83</v>
      </c>
      <c r="AV162" s="13" t="s">
        <v>83</v>
      </c>
      <c r="AW162" s="13" t="s">
        <v>33</v>
      </c>
      <c r="AX162" s="13" t="s">
        <v>75</v>
      </c>
      <c r="AY162" s="214" t="s">
        <v>146</v>
      </c>
    </row>
    <row r="163" spans="2:51" s="13" customFormat="1" ht="33.75">
      <c r="B163" s="204"/>
      <c r="C163" s="205"/>
      <c r="D163" s="206" t="s">
        <v>157</v>
      </c>
      <c r="E163" s="207" t="s">
        <v>1</v>
      </c>
      <c r="F163" s="208" t="s">
        <v>2598</v>
      </c>
      <c r="G163" s="205"/>
      <c r="H163" s="207" t="s">
        <v>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157</v>
      </c>
      <c r="AU163" s="214" t="s">
        <v>83</v>
      </c>
      <c r="AV163" s="13" t="s">
        <v>83</v>
      </c>
      <c r="AW163" s="13" t="s">
        <v>33</v>
      </c>
      <c r="AX163" s="13" t="s">
        <v>75</v>
      </c>
      <c r="AY163" s="214" t="s">
        <v>146</v>
      </c>
    </row>
    <row r="164" spans="2:51" s="13" customFormat="1" ht="22.5">
      <c r="B164" s="204"/>
      <c r="C164" s="205"/>
      <c r="D164" s="206" t="s">
        <v>157</v>
      </c>
      <c r="E164" s="207" t="s">
        <v>1</v>
      </c>
      <c r="F164" s="208" t="s">
        <v>2599</v>
      </c>
      <c r="G164" s="205"/>
      <c r="H164" s="207" t="s">
        <v>1</v>
      </c>
      <c r="I164" s="209"/>
      <c r="J164" s="205"/>
      <c r="K164" s="205"/>
      <c r="L164" s="210"/>
      <c r="M164" s="211"/>
      <c r="N164" s="212"/>
      <c r="O164" s="212"/>
      <c r="P164" s="212"/>
      <c r="Q164" s="212"/>
      <c r="R164" s="212"/>
      <c r="S164" s="212"/>
      <c r="T164" s="213"/>
      <c r="AT164" s="214" t="s">
        <v>157</v>
      </c>
      <c r="AU164" s="214" t="s">
        <v>83</v>
      </c>
      <c r="AV164" s="13" t="s">
        <v>83</v>
      </c>
      <c r="AW164" s="13" t="s">
        <v>33</v>
      </c>
      <c r="AX164" s="13" t="s">
        <v>75</v>
      </c>
      <c r="AY164" s="214" t="s">
        <v>146</v>
      </c>
    </row>
    <row r="165" spans="2:51" s="13" customFormat="1" ht="33.75">
      <c r="B165" s="204"/>
      <c r="C165" s="205"/>
      <c r="D165" s="206" t="s">
        <v>157</v>
      </c>
      <c r="E165" s="207" t="s">
        <v>1</v>
      </c>
      <c r="F165" s="208" t="s">
        <v>2600</v>
      </c>
      <c r="G165" s="205"/>
      <c r="H165" s="207" t="s">
        <v>1</v>
      </c>
      <c r="I165" s="209"/>
      <c r="J165" s="205"/>
      <c r="K165" s="205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157</v>
      </c>
      <c r="AU165" s="214" t="s">
        <v>83</v>
      </c>
      <c r="AV165" s="13" t="s">
        <v>83</v>
      </c>
      <c r="AW165" s="13" t="s">
        <v>33</v>
      </c>
      <c r="AX165" s="13" t="s">
        <v>75</v>
      </c>
      <c r="AY165" s="214" t="s">
        <v>146</v>
      </c>
    </row>
    <row r="166" spans="2:51" s="13" customFormat="1" ht="22.5">
      <c r="B166" s="204"/>
      <c r="C166" s="205"/>
      <c r="D166" s="206" t="s">
        <v>157</v>
      </c>
      <c r="E166" s="207" t="s">
        <v>1</v>
      </c>
      <c r="F166" s="208" t="s">
        <v>2601</v>
      </c>
      <c r="G166" s="205"/>
      <c r="H166" s="207" t="s">
        <v>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157</v>
      </c>
      <c r="AU166" s="214" t="s">
        <v>83</v>
      </c>
      <c r="AV166" s="13" t="s">
        <v>83</v>
      </c>
      <c r="AW166" s="13" t="s">
        <v>33</v>
      </c>
      <c r="AX166" s="13" t="s">
        <v>75</v>
      </c>
      <c r="AY166" s="214" t="s">
        <v>146</v>
      </c>
    </row>
    <row r="167" spans="2:51" s="13" customFormat="1" ht="33.75">
      <c r="B167" s="204"/>
      <c r="C167" s="205"/>
      <c r="D167" s="206" t="s">
        <v>157</v>
      </c>
      <c r="E167" s="207" t="s">
        <v>1</v>
      </c>
      <c r="F167" s="208" t="s">
        <v>2602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157</v>
      </c>
      <c r="AU167" s="214" t="s">
        <v>83</v>
      </c>
      <c r="AV167" s="13" t="s">
        <v>83</v>
      </c>
      <c r="AW167" s="13" t="s">
        <v>33</v>
      </c>
      <c r="AX167" s="13" t="s">
        <v>75</v>
      </c>
      <c r="AY167" s="214" t="s">
        <v>146</v>
      </c>
    </row>
    <row r="168" spans="2:51" s="13" customFormat="1" ht="33.75">
      <c r="B168" s="204"/>
      <c r="C168" s="205"/>
      <c r="D168" s="206" t="s">
        <v>157</v>
      </c>
      <c r="E168" s="207" t="s">
        <v>1</v>
      </c>
      <c r="F168" s="208" t="s">
        <v>2603</v>
      </c>
      <c r="G168" s="205"/>
      <c r="H168" s="207" t="s">
        <v>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157</v>
      </c>
      <c r="AU168" s="214" t="s">
        <v>83</v>
      </c>
      <c r="AV168" s="13" t="s">
        <v>83</v>
      </c>
      <c r="AW168" s="13" t="s">
        <v>33</v>
      </c>
      <c r="AX168" s="13" t="s">
        <v>75</v>
      </c>
      <c r="AY168" s="214" t="s">
        <v>146</v>
      </c>
    </row>
    <row r="169" spans="2:51" s="13" customFormat="1" ht="22.5">
      <c r="B169" s="204"/>
      <c r="C169" s="205"/>
      <c r="D169" s="206" t="s">
        <v>157</v>
      </c>
      <c r="E169" s="207" t="s">
        <v>1</v>
      </c>
      <c r="F169" s="208" t="s">
        <v>2604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157</v>
      </c>
      <c r="AU169" s="214" t="s">
        <v>83</v>
      </c>
      <c r="AV169" s="13" t="s">
        <v>83</v>
      </c>
      <c r="AW169" s="13" t="s">
        <v>33</v>
      </c>
      <c r="AX169" s="13" t="s">
        <v>75</v>
      </c>
      <c r="AY169" s="214" t="s">
        <v>146</v>
      </c>
    </row>
    <row r="170" spans="2:51" s="13" customFormat="1" ht="22.5">
      <c r="B170" s="204"/>
      <c r="C170" s="205"/>
      <c r="D170" s="206" t="s">
        <v>157</v>
      </c>
      <c r="E170" s="207" t="s">
        <v>1</v>
      </c>
      <c r="F170" s="208" t="s">
        <v>2605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157</v>
      </c>
      <c r="AU170" s="214" t="s">
        <v>83</v>
      </c>
      <c r="AV170" s="13" t="s">
        <v>83</v>
      </c>
      <c r="AW170" s="13" t="s">
        <v>33</v>
      </c>
      <c r="AX170" s="13" t="s">
        <v>75</v>
      </c>
      <c r="AY170" s="214" t="s">
        <v>146</v>
      </c>
    </row>
    <row r="171" spans="2:51" s="13" customFormat="1" ht="22.5">
      <c r="B171" s="204"/>
      <c r="C171" s="205"/>
      <c r="D171" s="206" t="s">
        <v>157</v>
      </c>
      <c r="E171" s="207" t="s">
        <v>1</v>
      </c>
      <c r="F171" s="208" t="s">
        <v>2606</v>
      </c>
      <c r="G171" s="205"/>
      <c r="H171" s="207" t="s">
        <v>1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157</v>
      </c>
      <c r="AU171" s="214" t="s">
        <v>83</v>
      </c>
      <c r="AV171" s="13" t="s">
        <v>83</v>
      </c>
      <c r="AW171" s="13" t="s">
        <v>33</v>
      </c>
      <c r="AX171" s="13" t="s">
        <v>75</v>
      </c>
      <c r="AY171" s="214" t="s">
        <v>146</v>
      </c>
    </row>
    <row r="172" spans="2:51" s="13" customFormat="1" ht="33.75">
      <c r="B172" s="204"/>
      <c r="C172" s="205"/>
      <c r="D172" s="206" t="s">
        <v>157</v>
      </c>
      <c r="E172" s="207" t="s">
        <v>1</v>
      </c>
      <c r="F172" s="208" t="s">
        <v>2607</v>
      </c>
      <c r="G172" s="205"/>
      <c r="H172" s="207" t="s">
        <v>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157</v>
      </c>
      <c r="AU172" s="214" t="s">
        <v>83</v>
      </c>
      <c r="AV172" s="13" t="s">
        <v>83</v>
      </c>
      <c r="AW172" s="13" t="s">
        <v>33</v>
      </c>
      <c r="AX172" s="13" t="s">
        <v>75</v>
      </c>
      <c r="AY172" s="214" t="s">
        <v>146</v>
      </c>
    </row>
    <row r="173" spans="2:51" s="14" customFormat="1" ht="11.25">
      <c r="B173" s="215"/>
      <c r="C173" s="216"/>
      <c r="D173" s="206" t="s">
        <v>157</v>
      </c>
      <c r="E173" s="217" t="s">
        <v>1</v>
      </c>
      <c r="F173" s="218" t="s">
        <v>83</v>
      </c>
      <c r="G173" s="216"/>
      <c r="H173" s="219">
        <v>1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157</v>
      </c>
      <c r="AU173" s="225" t="s">
        <v>83</v>
      </c>
      <c r="AV173" s="14" t="s">
        <v>85</v>
      </c>
      <c r="AW173" s="14" t="s">
        <v>33</v>
      </c>
      <c r="AX173" s="14" t="s">
        <v>83</v>
      </c>
      <c r="AY173" s="225" t="s">
        <v>146</v>
      </c>
    </row>
    <row r="174" spans="1:65" s="2" customFormat="1" ht="26.45" customHeight="1">
      <c r="A174" s="34"/>
      <c r="B174" s="35"/>
      <c r="C174" s="186" t="s">
        <v>180</v>
      </c>
      <c r="D174" s="186" t="s">
        <v>148</v>
      </c>
      <c r="E174" s="187" t="s">
        <v>2608</v>
      </c>
      <c r="F174" s="188" t="s">
        <v>2609</v>
      </c>
      <c r="G174" s="189" t="s">
        <v>2593</v>
      </c>
      <c r="H174" s="190">
        <v>1</v>
      </c>
      <c r="I174" s="191"/>
      <c r="J174" s="192">
        <f>ROUND(I174*H174,2)</f>
        <v>0</v>
      </c>
      <c r="K174" s="188" t="s">
        <v>1</v>
      </c>
      <c r="L174" s="39"/>
      <c r="M174" s="193" t="s">
        <v>1</v>
      </c>
      <c r="N174" s="194" t="s">
        <v>40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2562</v>
      </c>
      <c r="AT174" s="197" t="s">
        <v>148</v>
      </c>
      <c r="AU174" s="197" t="s">
        <v>83</v>
      </c>
      <c r="AY174" s="17" t="s">
        <v>146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83</v>
      </c>
      <c r="BK174" s="198">
        <f>ROUND(I174*H174,2)</f>
        <v>0</v>
      </c>
      <c r="BL174" s="17" t="s">
        <v>2562</v>
      </c>
      <c r="BM174" s="197" t="s">
        <v>2610</v>
      </c>
    </row>
    <row r="175" spans="2:51" s="13" customFormat="1" ht="22.5">
      <c r="B175" s="204"/>
      <c r="C175" s="205"/>
      <c r="D175" s="206" t="s">
        <v>157</v>
      </c>
      <c r="E175" s="207" t="s">
        <v>1</v>
      </c>
      <c r="F175" s="208" t="s">
        <v>2595</v>
      </c>
      <c r="G175" s="205"/>
      <c r="H175" s="207" t="s">
        <v>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157</v>
      </c>
      <c r="AU175" s="214" t="s">
        <v>83</v>
      </c>
      <c r="AV175" s="13" t="s">
        <v>83</v>
      </c>
      <c r="AW175" s="13" t="s">
        <v>33</v>
      </c>
      <c r="AX175" s="13" t="s">
        <v>75</v>
      </c>
      <c r="AY175" s="214" t="s">
        <v>146</v>
      </c>
    </row>
    <row r="176" spans="2:51" s="13" customFormat="1" ht="11.25">
      <c r="B176" s="204"/>
      <c r="C176" s="205"/>
      <c r="D176" s="206" t="s">
        <v>157</v>
      </c>
      <c r="E176" s="207" t="s">
        <v>1</v>
      </c>
      <c r="F176" s="208" t="s">
        <v>2611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157</v>
      </c>
      <c r="AU176" s="214" t="s">
        <v>83</v>
      </c>
      <c r="AV176" s="13" t="s">
        <v>83</v>
      </c>
      <c r="AW176" s="13" t="s">
        <v>33</v>
      </c>
      <c r="AX176" s="13" t="s">
        <v>75</v>
      </c>
      <c r="AY176" s="214" t="s">
        <v>146</v>
      </c>
    </row>
    <row r="177" spans="2:51" s="13" customFormat="1" ht="22.5">
      <c r="B177" s="204"/>
      <c r="C177" s="205"/>
      <c r="D177" s="206" t="s">
        <v>157</v>
      </c>
      <c r="E177" s="207" t="s">
        <v>1</v>
      </c>
      <c r="F177" s="208" t="s">
        <v>2597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157</v>
      </c>
      <c r="AU177" s="214" t="s">
        <v>83</v>
      </c>
      <c r="AV177" s="13" t="s">
        <v>83</v>
      </c>
      <c r="AW177" s="13" t="s">
        <v>33</v>
      </c>
      <c r="AX177" s="13" t="s">
        <v>75</v>
      </c>
      <c r="AY177" s="214" t="s">
        <v>146</v>
      </c>
    </row>
    <row r="178" spans="2:51" s="13" customFormat="1" ht="11.25">
      <c r="B178" s="204"/>
      <c r="C178" s="205"/>
      <c r="D178" s="206" t="s">
        <v>157</v>
      </c>
      <c r="E178" s="207" t="s">
        <v>1</v>
      </c>
      <c r="F178" s="208" t="s">
        <v>159</v>
      </c>
      <c r="G178" s="205"/>
      <c r="H178" s="207" t="s">
        <v>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157</v>
      </c>
      <c r="AU178" s="214" t="s">
        <v>83</v>
      </c>
      <c r="AV178" s="13" t="s">
        <v>83</v>
      </c>
      <c r="AW178" s="13" t="s">
        <v>33</v>
      </c>
      <c r="AX178" s="13" t="s">
        <v>75</v>
      </c>
      <c r="AY178" s="214" t="s">
        <v>146</v>
      </c>
    </row>
    <row r="179" spans="2:51" s="13" customFormat="1" ht="33.75">
      <c r="B179" s="204"/>
      <c r="C179" s="205"/>
      <c r="D179" s="206" t="s">
        <v>157</v>
      </c>
      <c r="E179" s="207" t="s">
        <v>1</v>
      </c>
      <c r="F179" s="208" t="s">
        <v>2598</v>
      </c>
      <c r="G179" s="205"/>
      <c r="H179" s="207" t="s">
        <v>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157</v>
      </c>
      <c r="AU179" s="214" t="s">
        <v>83</v>
      </c>
      <c r="AV179" s="13" t="s">
        <v>83</v>
      </c>
      <c r="AW179" s="13" t="s">
        <v>33</v>
      </c>
      <c r="AX179" s="13" t="s">
        <v>75</v>
      </c>
      <c r="AY179" s="214" t="s">
        <v>146</v>
      </c>
    </row>
    <row r="180" spans="2:51" s="13" customFormat="1" ht="22.5">
      <c r="B180" s="204"/>
      <c r="C180" s="205"/>
      <c r="D180" s="206" t="s">
        <v>157</v>
      </c>
      <c r="E180" s="207" t="s">
        <v>1</v>
      </c>
      <c r="F180" s="208" t="s">
        <v>2599</v>
      </c>
      <c r="G180" s="205"/>
      <c r="H180" s="207" t="s">
        <v>1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157</v>
      </c>
      <c r="AU180" s="214" t="s">
        <v>83</v>
      </c>
      <c r="AV180" s="13" t="s">
        <v>83</v>
      </c>
      <c r="AW180" s="13" t="s">
        <v>33</v>
      </c>
      <c r="AX180" s="13" t="s">
        <v>75</v>
      </c>
      <c r="AY180" s="214" t="s">
        <v>146</v>
      </c>
    </row>
    <row r="181" spans="2:51" s="13" customFormat="1" ht="33.75">
      <c r="B181" s="204"/>
      <c r="C181" s="205"/>
      <c r="D181" s="206" t="s">
        <v>157</v>
      </c>
      <c r="E181" s="207" t="s">
        <v>1</v>
      </c>
      <c r="F181" s="208" t="s">
        <v>2600</v>
      </c>
      <c r="G181" s="205"/>
      <c r="H181" s="207" t="s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157</v>
      </c>
      <c r="AU181" s="214" t="s">
        <v>83</v>
      </c>
      <c r="AV181" s="13" t="s">
        <v>83</v>
      </c>
      <c r="AW181" s="13" t="s">
        <v>33</v>
      </c>
      <c r="AX181" s="13" t="s">
        <v>75</v>
      </c>
      <c r="AY181" s="214" t="s">
        <v>146</v>
      </c>
    </row>
    <row r="182" spans="2:51" s="13" customFormat="1" ht="22.5">
      <c r="B182" s="204"/>
      <c r="C182" s="205"/>
      <c r="D182" s="206" t="s">
        <v>157</v>
      </c>
      <c r="E182" s="207" t="s">
        <v>1</v>
      </c>
      <c r="F182" s="208" t="s">
        <v>2601</v>
      </c>
      <c r="G182" s="205"/>
      <c r="H182" s="207" t="s">
        <v>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157</v>
      </c>
      <c r="AU182" s="214" t="s">
        <v>83</v>
      </c>
      <c r="AV182" s="13" t="s">
        <v>83</v>
      </c>
      <c r="AW182" s="13" t="s">
        <v>33</v>
      </c>
      <c r="AX182" s="13" t="s">
        <v>75</v>
      </c>
      <c r="AY182" s="214" t="s">
        <v>146</v>
      </c>
    </row>
    <row r="183" spans="2:51" s="13" customFormat="1" ht="33.75">
      <c r="B183" s="204"/>
      <c r="C183" s="205"/>
      <c r="D183" s="206" t="s">
        <v>157</v>
      </c>
      <c r="E183" s="207" t="s">
        <v>1</v>
      </c>
      <c r="F183" s="208" t="s">
        <v>2602</v>
      </c>
      <c r="G183" s="205"/>
      <c r="H183" s="207" t="s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157</v>
      </c>
      <c r="AU183" s="214" t="s">
        <v>83</v>
      </c>
      <c r="AV183" s="13" t="s">
        <v>83</v>
      </c>
      <c r="AW183" s="13" t="s">
        <v>33</v>
      </c>
      <c r="AX183" s="13" t="s">
        <v>75</v>
      </c>
      <c r="AY183" s="214" t="s">
        <v>146</v>
      </c>
    </row>
    <row r="184" spans="2:51" s="13" customFormat="1" ht="33.75">
      <c r="B184" s="204"/>
      <c r="C184" s="205"/>
      <c r="D184" s="206" t="s">
        <v>157</v>
      </c>
      <c r="E184" s="207" t="s">
        <v>1</v>
      </c>
      <c r="F184" s="208" t="s">
        <v>2603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157</v>
      </c>
      <c r="AU184" s="214" t="s">
        <v>83</v>
      </c>
      <c r="AV184" s="13" t="s">
        <v>83</v>
      </c>
      <c r="AW184" s="13" t="s">
        <v>33</v>
      </c>
      <c r="AX184" s="13" t="s">
        <v>75</v>
      </c>
      <c r="AY184" s="214" t="s">
        <v>146</v>
      </c>
    </row>
    <row r="185" spans="2:51" s="13" customFormat="1" ht="22.5">
      <c r="B185" s="204"/>
      <c r="C185" s="205"/>
      <c r="D185" s="206" t="s">
        <v>157</v>
      </c>
      <c r="E185" s="207" t="s">
        <v>1</v>
      </c>
      <c r="F185" s="208" t="s">
        <v>2604</v>
      </c>
      <c r="G185" s="205"/>
      <c r="H185" s="207" t="s">
        <v>1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157</v>
      </c>
      <c r="AU185" s="214" t="s">
        <v>83</v>
      </c>
      <c r="AV185" s="13" t="s">
        <v>83</v>
      </c>
      <c r="AW185" s="13" t="s">
        <v>33</v>
      </c>
      <c r="AX185" s="13" t="s">
        <v>75</v>
      </c>
      <c r="AY185" s="214" t="s">
        <v>146</v>
      </c>
    </row>
    <row r="186" spans="2:51" s="13" customFormat="1" ht="22.5">
      <c r="B186" s="204"/>
      <c r="C186" s="205"/>
      <c r="D186" s="206" t="s">
        <v>157</v>
      </c>
      <c r="E186" s="207" t="s">
        <v>1</v>
      </c>
      <c r="F186" s="208" t="s">
        <v>2605</v>
      </c>
      <c r="G186" s="205"/>
      <c r="H186" s="207" t="s">
        <v>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157</v>
      </c>
      <c r="AU186" s="214" t="s">
        <v>83</v>
      </c>
      <c r="AV186" s="13" t="s">
        <v>83</v>
      </c>
      <c r="AW186" s="13" t="s">
        <v>33</v>
      </c>
      <c r="AX186" s="13" t="s">
        <v>75</v>
      </c>
      <c r="AY186" s="214" t="s">
        <v>146</v>
      </c>
    </row>
    <row r="187" spans="2:51" s="13" customFormat="1" ht="22.5">
      <c r="B187" s="204"/>
      <c r="C187" s="205"/>
      <c r="D187" s="206" t="s">
        <v>157</v>
      </c>
      <c r="E187" s="207" t="s">
        <v>1</v>
      </c>
      <c r="F187" s="208" t="s">
        <v>2606</v>
      </c>
      <c r="G187" s="205"/>
      <c r="H187" s="207" t="s">
        <v>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157</v>
      </c>
      <c r="AU187" s="214" t="s">
        <v>83</v>
      </c>
      <c r="AV187" s="13" t="s">
        <v>83</v>
      </c>
      <c r="AW187" s="13" t="s">
        <v>33</v>
      </c>
      <c r="AX187" s="13" t="s">
        <v>75</v>
      </c>
      <c r="AY187" s="214" t="s">
        <v>146</v>
      </c>
    </row>
    <row r="188" spans="2:51" s="13" customFormat="1" ht="33.75">
      <c r="B188" s="204"/>
      <c r="C188" s="205"/>
      <c r="D188" s="206" t="s">
        <v>157</v>
      </c>
      <c r="E188" s="207" t="s">
        <v>1</v>
      </c>
      <c r="F188" s="208" t="s">
        <v>2607</v>
      </c>
      <c r="G188" s="205"/>
      <c r="H188" s="207" t="s">
        <v>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157</v>
      </c>
      <c r="AU188" s="214" t="s">
        <v>83</v>
      </c>
      <c r="AV188" s="13" t="s">
        <v>83</v>
      </c>
      <c r="AW188" s="13" t="s">
        <v>33</v>
      </c>
      <c r="AX188" s="13" t="s">
        <v>75</v>
      </c>
      <c r="AY188" s="214" t="s">
        <v>146</v>
      </c>
    </row>
    <row r="189" spans="2:51" s="13" customFormat="1" ht="11.25">
      <c r="B189" s="204"/>
      <c r="C189" s="205"/>
      <c r="D189" s="206" t="s">
        <v>157</v>
      </c>
      <c r="E189" s="207" t="s">
        <v>1</v>
      </c>
      <c r="F189" s="208" t="s">
        <v>159</v>
      </c>
      <c r="G189" s="205"/>
      <c r="H189" s="207" t="s">
        <v>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157</v>
      </c>
      <c r="AU189" s="214" t="s">
        <v>83</v>
      </c>
      <c r="AV189" s="13" t="s">
        <v>83</v>
      </c>
      <c r="AW189" s="13" t="s">
        <v>33</v>
      </c>
      <c r="AX189" s="13" t="s">
        <v>75</v>
      </c>
      <c r="AY189" s="214" t="s">
        <v>146</v>
      </c>
    </row>
    <row r="190" spans="2:51" s="14" customFormat="1" ht="11.25">
      <c r="B190" s="215"/>
      <c r="C190" s="216"/>
      <c r="D190" s="206" t="s">
        <v>157</v>
      </c>
      <c r="E190" s="217" t="s">
        <v>1</v>
      </c>
      <c r="F190" s="218" t="s">
        <v>83</v>
      </c>
      <c r="G190" s="216"/>
      <c r="H190" s="219">
        <v>1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157</v>
      </c>
      <c r="AU190" s="225" t="s">
        <v>83</v>
      </c>
      <c r="AV190" s="14" t="s">
        <v>85</v>
      </c>
      <c r="AW190" s="14" t="s">
        <v>33</v>
      </c>
      <c r="AX190" s="14" t="s">
        <v>83</v>
      </c>
      <c r="AY190" s="225" t="s">
        <v>146</v>
      </c>
    </row>
    <row r="191" spans="1:65" s="2" customFormat="1" ht="26.45" customHeight="1">
      <c r="A191" s="34"/>
      <c r="B191" s="35"/>
      <c r="C191" s="186" t="s">
        <v>188</v>
      </c>
      <c r="D191" s="186" t="s">
        <v>148</v>
      </c>
      <c r="E191" s="187" t="s">
        <v>2612</v>
      </c>
      <c r="F191" s="188" t="s">
        <v>2613</v>
      </c>
      <c r="G191" s="189" t="s">
        <v>2593</v>
      </c>
      <c r="H191" s="190">
        <v>1</v>
      </c>
      <c r="I191" s="191"/>
      <c r="J191" s="192">
        <f>ROUND(I191*H191,2)</f>
        <v>0</v>
      </c>
      <c r="K191" s="188" t="s">
        <v>1</v>
      </c>
      <c r="L191" s="39"/>
      <c r="M191" s="193" t="s">
        <v>1</v>
      </c>
      <c r="N191" s="194" t="s">
        <v>40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2562</v>
      </c>
      <c r="AT191" s="197" t="s">
        <v>148</v>
      </c>
      <c r="AU191" s="197" t="s">
        <v>83</v>
      </c>
      <c r="AY191" s="17" t="s">
        <v>146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83</v>
      </c>
      <c r="BK191" s="198">
        <f>ROUND(I191*H191,2)</f>
        <v>0</v>
      </c>
      <c r="BL191" s="17" t="s">
        <v>2562</v>
      </c>
      <c r="BM191" s="197" t="s">
        <v>2614</v>
      </c>
    </row>
    <row r="192" spans="2:51" s="13" customFormat="1" ht="22.5">
      <c r="B192" s="204"/>
      <c r="C192" s="205"/>
      <c r="D192" s="206" t="s">
        <v>157</v>
      </c>
      <c r="E192" s="207" t="s">
        <v>1</v>
      </c>
      <c r="F192" s="208" t="s">
        <v>2615</v>
      </c>
      <c r="G192" s="205"/>
      <c r="H192" s="207" t="s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157</v>
      </c>
      <c r="AU192" s="214" t="s">
        <v>83</v>
      </c>
      <c r="AV192" s="13" t="s">
        <v>83</v>
      </c>
      <c r="AW192" s="13" t="s">
        <v>33</v>
      </c>
      <c r="AX192" s="13" t="s">
        <v>75</v>
      </c>
      <c r="AY192" s="214" t="s">
        <v>146</v>
      </c>
    </row>
    <row r="193" spans="2:51" s="13" customFormat="1" ht="11.25">
      <c r="B193" s="204"/>
      <c r="C193" s="205"/>
      <c r="D193" s="206" t="s">
        <v>157</v>
      </c>
      <c r="E193" s="207" t="s">
        <v>1</v>
      </c>
      <c r="F193" s="208" t="s">
        <v>159</v>
      </c>
      <c r="G193" s="205"/>
      <c r="H193" s="207" t="s">
        <v>1</v>
      </c>
      <c r="I193" s="209"/>
      <c r="J193" s="205"/>
      <c r="K193" s="205"/>
      <c r="L193" s="210"/>
      <c r="M193" s="211"/>
      <c r="N193" s="212"/>
      <c r="O193" s="212"/>
      <c r="P193" s="212"/>
      <c r="Q193" s="212"/>
      <c r="R193" s="212"/>
      <c r="S193" s="212"/>
      <c r="T193" s="213"/>
      <c r="AT193" s="214" t="s">
        <v>157</v>
      </c>
      <c r="AU193" s="214" t="s">
        <v>83</v>
      </c>
      <c r="AV193" s="13" t="s">
        <v>83</v>
      </c>
      <c r="AW193" s="13" t="s">
        <v>33</v>
      </c>
      <c r="AX193" s="13" t="s">
        <v>75</v>
      </c>
      <c r="AY193" s="214" t="s">
        <v>146</v>
      </c>
    </row>
    <row r="194" spans="2:51" s="13" customFormat="1" ht="11.25">
      <c r="B194" s="204"/>
      <c r="C194" s="205"/>
      <c r="D194" s="206" t="s">
        <v>157</v>
      </c>
      <c r="E194" s="207" t="s">
        <v>1</v>
      </c>
      <c r="F194" s="208" t="s">
        <v>2616</v>
      </c>
      <c r="G194" s="205"/>
      <c r="H194" s="207" t="s">
        <v>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157</v>
      </c>
      <c r="AU194" s="214" t="s">
        <v>83</v>
      </c>
      <c r="AV194" s="13" t="s">
        <v>83</v>
      </c>
      <c r="AW194" s="13" t="s">
        <v>33</v>
      </c>
      <c r="AX194" s="13" t="s">
        <v>75</v>
      </c>
      <c r="AY194" s="214" t="s">
        <v>146</v>
      </c>
    </row>
    <row r="195" spans="2:51" s="13" customFormat="1" ht="11.25">
      <c r="B195" s="204"/>
      <c r="C195" s="205"/>
      <c r="D195" s="206" t="s">
        <v>157</v>
      </c>
      <c r="E195" s="207" t="s">
        <v>1</v>
      </c>
      <c r="F195" s="208" t="s">
        <v>2617</v>
      </c>
      <c r="G195" s="205"/>
      <c r="H195" s="207" t="s">
        <v>1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157</v>
      </c>
      <c r="AU195" s="214" t="s">
        <v>83</v>
      </c>
      <c r="AV195" s="13" t="s">
        <v>83</v>
      </c>
      <c r="AW195" s="13" t="s">
        <v>33</v>
      </c>
      <c r="AX195" s="13" t="s">
        <v>75</v>
      </c>
      <c r="AY195" s="214" t="s">
        <v>146</v>
      </c>
    </row>
    <row r="196" spans="2:51" s="13" customFormat="1" ht="11.25">
      <c r="B196" s="204"/>
      <c r="C196" s="205"/>
      <c r="D196" s="206" t="s">
        <v>157</v>
      </c>
      <c r="E196" s="207" t="s">
        <v>1</v>
      </c>
      <c r="F196" s="208" t="s">
        <v>2618</v>
      </c>
      <c r="G196" s="205"/>
      <c r="H196" s="207" t="s">
        <v>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157</v>
      </c>
      <c r="AU196" s="214" t="s">
        <v>83</v>
      </c>
      <c r="AV196" s="13" t="s">
        <v>83</v>
      </c>
      <c r="AW196" s="13" t="s">
        <v>33</v>
      </c>
      <c r="AX196" s="13" t="s">
        <v>75</v>
      </c>
      <c r="AY196" s="214" t="s">
        <v>146</v>
      </c>
    </row>
    <row r="197" spans="2:51" s="13" customFormat="1" ht="11.25">
      <c r="B197" s="204"/>
      <c r="C197" s="205"/>
      <c r="D197" s="206" t="s">
        <v>157</v>
      </c>
      <c r="E197" s="207" t="s">
        <v>1</v>
      </c>
      <c r="F197" s="208" t="s">
        <v>2619</v>
      </c>
      <c r="G197" s="205"/>
      <c r="H197" s="207" t="s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157</v>
      </c>
      <c r="AU197" s="214" t="s">
        <v>83</v>
      </c>
      <c r="AV197" s="13" t="s">
        <v>83</v>
      </c>
      <c r="AW197" s="13" t="s">
        <v>33</v>
      </c>
      <c r="AX197" s="13" t="s">
        <v>75</v>
      </c>
      <c r="AY197" s="214" t="s">
        <v>146</v>
      </c>
    </row>
    <row r="198" spans="2:51" s="13" customFormat="1" ht="11.25">
      <c r="B198" s="204"/>
      <c r="C198" s="205"/>
      <c r="D198" s="206" t="s">
        <v>157</v>
      </c>
      <c r="E198" s="207" t="s">
        <v>1</v>
      </c>
      <c r="F198" s="208" t="s">
        <v>2620</v>
      </c>
      <c r="G198" s="205"/>
      <c r="H198" s="207" t="s">
        <v>1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157</v>
      </c>
      <c r="AU198" s="214" t="s">
        <v>83</v>
      </c>
      <c r="AV198" s="13" t="s">
        <v>83</v>
      </c>
      <c r="AW198" s="13" t="s">
        <v>33</v>
      </c>
      <c r="AX198" s="13" t="s">
        <v>75</v>
      </c>
      <c r="AY198" s="214" t="s">
        <v>146</v>
      </c>
    </row>
    <row r="199" spans="2:51" s="14" customFormat="1" ht="11.25">
      <c r="B199" s="215"/>
      <c r="C199" s="216"/>
      <c r="D199" s="206" t="s">
        <v>157</v>
      </c>
      <c r="E199" s="217" t="s">
        <v>1</v>
      </c>
      <c r="F199" s="218" t="s">
        <v>83</v>
      </c>
      <c r="G199" s="216"/>
      <c r="H199" s="219">
        <v>1</v>
      </c>
      <c r="I199" s="220"/>
      <c r="J199" s="216"/>
      <c r="K199" s="216"/>
      <c r="L199" s="221"/>
      <c r="M199" s="222"/>
      <c r="N199" s="223"/>
      <c r="O199" s="223"/>
      <c r="P199" s="223"/>
      <c r="Q199" s="223"/>
      <c r="R199" s="223"/>
      <c r="S199" s="223"/>
      <c r="T199" s="224"/>
      <c r="AT199" s="225" t="s">
        <v>157</v>
      </c>
      <c r="AU199" s="225" t="s">
        <v>83</v>
      </c>
      <c r="AV199" s="14" t="s">
        <v>85</v>
      </c>
      <c r="AW199" s="14" t="s">
        <v>33</v>
      </c>
      <c r="AX199" s="14" t="s">
        <v>83</v>
      </c>
      <c r="AY199" s="225" t="s">
        <v>146</v>
      </c>
    </row>
    <row r="200" spans="1:65" s="2" customFormat="1" ht="26.45" customHeight="1">
      <c r="A200" s="34"/>
      <c r="B200" s="35"/>
      <c r="C200" s="186" t="s">
        <v>194</v>
      </c>
      <c r="D200" s="186" t="s">
        <v>148</v>
      </c>
      <c r="E200" s="187" t="s">
        <v>2621</v>
      </c>
      <c r="F200" s="188" t="s">
        <v>2622</v>
      </c>
      <c r="G200" s="189" t="s">
        <v>2593</v>
      </c>
      <c r="H200" s="190">
        <v>1</v>
      </c>
      <c r="I200" s="191"/>
      <c r="J200" s="192">
        <f>ROUND(I200*H200,2)</f>
        <v>0</v>
      </c>
      <c r="K200" s="188" t="s">
        <v>1</v>
      </c>
      <c r="L200" s="39"/>
      <c r="M200" s="193" t="s">
        <v>1</v>
      </c>
      <c r="N200" s="194" t="s">
        <v>40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2562</v>
      </c>
      <c r="AT200" s="197" t="s">
        <v>148</v>
      </c>
      <c r="AU200" s="197" t="s">
        <v>83</v>
      </c>
      <c r="AY200" s="17" t="s">
        <v>146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83</v>
      </c>
      <c r="BK200" s="198">
        <f>ROUND(I200*H200,2)</f>
        <v>0</v>
      </c>
      <c r="BL200" s="17" t="s">
        <v>2562</v>
      </c>
      <c r="BM200" s="197" t="s">
        <v>2623</v>
      </c>
    </row>
    <row r="201" spans="2:51" s="13" customFormat="1" ht="22.5">
      <c r="B201" s="204"/>
      <c r="C201" s="205"/>
      <c r="D201" s="206" t="s">
        <v>157</v>
      </c>
      <c r="E201" s="207" t="s">
        <v>1</v>
      </c>
      <c r="F201" s="208" t="s">
        <v>2615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157</v>
      </c>
      <c r="AU201" s="214" t="s">
        <v>83</v>
      </c>
      <c r="AV201" s="13" t="s">
        <v>83</v>
      </c>
      <c r="AW201" s="13" t="s">
        <v>33</v>
      </c>
      <c r="AX201" s="13" t="s">
        <v>75</v>
      </c>
      <c r="AY201" s="214" t="s">
        <v>146</v>
      </c>
    </row>
    <row r="202" spans="2:51" s="13" customFormat="1" ht="11.25">
      <c r="B202" s="204"/>
      <c r="C202" s="205"/>
      <c r="D202" s="206" t="s">
        <v>157</v>
      </c>
      <c r="E202" s="207" t="s">
        <v>1</v>
      </c>
      <c r="F202" s="208" t="s">
        <v>159</v>
      </c>
      <c r="G202" s="205"/>
      <c r="H202" s="207" t="s">
        <v>1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157</v>
      </c>
      <c r="AU202" s="214" t="s">
        <v>83</v>
      </c>
      <c r="AV202" s="13" t="s">
        <v>83</v>
      </c>
      <c r="AW202" s="13" t="s">
        <v>33</v>
      </c>
      <c r="AX202" s="13" t="s">
        <v>75</v>
      </c>
      <c r="AY202" s="214" t="s">
        <v>146</v>
      </c>
    </row>
    <row r="203" spans="2:51" s="13" customFormat="1" ht="33.75">
      <c r="B203" s="204"/>
      <c r="C203" s="205"/>
      <c r="D203" s="206" t="s">
        <v>157</v>
      </c>
      <c r="E203" s="207" t="s">
        <v>1</v>
      </c>
      <c r="F203" s="208" t="s">
        <v>2624</v>
      </c>
      <c r="G203" s="205"/>
      <c r="H203" s="207" t="s">
        <v>1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157</v>
      </c>
      <c r="AU203" s="214" t="s">
        <v>83</v>
      </c>
      <c r="AV203" s="13" t="s">
        <v>83</v>
      </c>
      <c r="AW203" s="13" t="s">
        <v>33</v>
      </c>
      <c r="AX203" s="13" t="s">
        <v>75</v>
      </c>
      <c r="AY203" s="214" t="s">
        <v>146</v>
      </c>
    </row>
    <row r="204" spans="2:51" s="14" customFormat="1" ht="11.25">
      <c r="B204" s="215"/>
      <c r="C204" s="216"/>
      <c r="D204" s="206" t="s">
        <v>157</v>
      </c>
      <c r="E204" s="217" t="s">
        <v>1</v>
      </c>
      <c r="F204" s="218" t="s">
        <v>83</v>
      </c>
      <c r="G204" s="216"/>
      <c r="H204" s="219">
        <v>1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157</v>
      </c>
      <c r="AU204" s="225" t="s">
        <v>83</v>
      </c>
      <c r="AV204" s="14" t="s">
        <v>85</v>
      </c>
      <c r="AW204" s="14" t="s">
        <v>33</v>
      </c>
      <c r="AX204" s="14" t="s">
        <v>83</v>
      </c>
      <c r="AY204" s="225" t="s">
        <v>146</v>
      </c>
    </row>
    <row r="205" spans="1:65" s="2" customFormat="1" ht="26.45" customHeight="1">
      <c r="A205" s="34"/>
      <c r="B205" s="35"/>
      <c r="C205" s="186" t="s">
        <v>200</v>
      </c>
      <c r="D205" s="186" t="s">
        <v>148</v>
      </c>
      <c r="E205" s="187" t="s">
        <v>2625</v>
      </c>
      <c r="F205" s="188" t="s">
        <v>2626</v>
      </c>
      <c r="G205" s="189" t="s">
        <v>2561</v>
      </c>
      <c r="H205" s="190">
        <v>1</v>
      </c>
      <c r="I205" s="191"/>
      <c r="J205" s="192">
        <f>ROUND(I205*H205,2)</f>
        <v>0</v>
      </c>
      <c r="K205" s="188" t="s">
        <v>1</v>
      </c>
      <c r="L205" s="39"/>
      <c r="M205" s="193" t="s">
        <v>1</v>
      </c>
      <c r="N205" s="194" t="s">
        <v>40</v>
      </c>
      <c r="O205" s="71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2562</v>
      </c>
      <c r="AT205" s="197" t="s">
        <v>148</v>
      </c>
      <c r="AU205" s="197" t="s">
        <v>83</v>
      </c>
      <c r="AY205" s="17" t="s">
        <v>146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83</v>
      </c>
      <c r="BK205" s="198">
        <f>ROUND(I205*H205,2)</f>
        <v>0</v>
      </c>
      <c r="BL205" s="17" t="s">
        <v>2562</v>
      </c>
      <c r="BM205" s="197" t="s">
        <v>2627</v>
      </c>
    </row>
    <row r="206" spans="2:51" s="13" customFormat="1" ht="11.25">
      <c r="B206" s="204"/>
      <c r="C206" s="205"/>
      <c r="D206" s="206" t="s">
        <v>157</v>
      </c>
      <c r="E206" s="207" t="s">
        <v>1</v>
      </c>
      <c r="F206" s="208" t="s">
        <v>2628</v>
      </c>
      <c r="G206" s="205"/>
      <c r="H206" s="207" t="s">
        <v>1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157</v>
      </c>
      <c r="AU206" s="214" t="s">
        <v>83</v>
      </c>
      <c r="AV206" s="13" t="s">
        <v>83</v>
      </c>
      <c r="AW206" s="13" t="s">
        <v>33</v>
      </c>
      <c r="AX206" s="13" t="s">
        <v>75</v>
      </c>
      <c r="AY206" s="214" t="s">
        <v>146</v>
      </c>
    </row>
    <row r="207" spans="2:51" s="14" customFormat="1" ht="11.25">
      <c r="B207" s="215"/>
      <c r="C207" s="216"/>
      <c r="D207" s="206" t="s">
        <v>157</v>
      </c>
      <c r="E207" s="217" t="s">
        <v>1</v>
      </c>
      <c r="F207" s="218" t="s">
        <v>83</v>
      </c>
      <c r="G207" s="216"/>
      <c r="H207" s="219">
        <v>1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157</v>
      </c>
      <c r="AU207" s="225" t="s">
        <v>83</v>
      </c>
      <c r="AV207" s="14" t="s">
        <v>85</v>
      </c>
      <c r="AW207" s="14" t="s">
        <v>33</v>
      </c>
      <c r="AX207" s="14" t="s">
        <v>75</v>
      </c>
      <c r="AY207" s="225" t="s">
        <v>146</v>
      </c>
    </row>
    <row r="208" spans="2:63" s="12" customFormat="1" ht="25.9" customHeight="1">
      <c r="B208" s="170"/>
      <c r="C208" s="171"/>
      <c r="D208" s="172" t="s">
        <v>74</v>
      </c>
      <c r="E208" s="173" t="s">
        <v>2629</v>
      </c>
      <c r="F208" s="173" t="s">
        <v>2630</v>
      </c>
      <c r="G208" s="171"/>
      <c r="H208" s="171"/>
      <c r="I208" s="174"/>
      <c r="J208" s="175">
        <f>BK208</f>
        <v>0</v>
      </c>
      <c r="K208" s="171"/>
      <c r="L208" s="176"/>
      <c r="M208" s="177"/>
      <c r="N208" s="178"/>
      <c r="O208" s="178"/>
      <c r="P208" s="179">
        <f>SUM(P209:P264)</f>
        <v>0</v>
      </c>
      <c r="Q208" s="178"/>
      <c r="R208" s="179">
        <f>SUM(R209:R264)</f>
        <v>0</v>
      </c>
      <c r="S208" s="178"/>
      <c r="T208" s="180">
        <f>SUM(T209:T264)</f>
        <v>0</v>
      </c>
      <c r="AR208" s="181" t="s">
        <v>180</v>
      </c>
      <c r="AT208" s="182" t="s">
        <v>74</v>
      </c>
      <c r="AU208" s="182" t="s">
        <v>75</v>
      </c>
      <c r="AY208" s="181" t="s">
        <v>146</v>
      </c>
      <c r="BK208" s="183">
        <f>SUM(BK209:BK264)</f>
        <v>0</v>
      </c>
    </row>
    <row r="209" spans="1:65" s="2" customFormat="1" ht="26.45" customHeight="1">
      <c r="A209" s="34"/>
      <c r="B209" s="35"/>
      <c r="C209" s="186" t="s">
        <v>207</v>
      </c>
      <c r="D209" s="186" t="s">
        <v>148</v>
      </c>
      <c r="E209" s="187" t="s">
        <v>2631</v>
      </c>
      <c r="F209" s="188" t="s">
        <v>2632</v>
      </c>
      <c r="G209" s="189" t="s">
        <v>2561</v>
      </c>
      <c r="H209" s="190">
        <v>1</v>
      </c>
      <c r="I209" s="191"/>
      <c r="J209" s="192">
        <f>ROUND(I209*H209,2)</f>
        <v>0</v>
      </c>
      <c r="K209" s="188" t="s">
        <v>152</v>
      </c>
      <c r="L209" s="39"/>
      <c r="M209" s="193" t="s">
        <v>1</v>
      </c>
      <c r="N209" s="194" t="s">
        <v>40</v>
      </c>
      <c r="O209" s="71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2562</v>
      </c>
      <c r="AT209" s="197" t="s">
        <v>148</v>
      </c>
      <c r="AU209" s="197" t="s">
        <v>83</v>
      </c>
      <c r="AY209" s="17" t="s">
        <v>146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7" t="s">
        <v>83</v>
      </c>
      <c r="BK209" s="198">
        <f>ROUND(I209*H209,2)</f>
        <v>0</v>
      </c>
      <c r="BL209" s="17" t="s">
        <v>2562</v>
      </c>
      <c r="BM209" s="197" t="s">
        <v>2633</v>
      </c>
    </row>
    <row r="210" spans="1:47" s="2" customFormat="1" ht="11.25">
      <c r="A210" s="34"/>
      <c r="B210" s="35"/>
      <c r="C210" s="36"/>
      <c r="D210" s="199" t="s">
        <v>155</v>
      </c>
      <c r="E210" s="36"/>
      <c r="F210" s="200" t="s">
        <v>2634</v>
      </c>
      <c r="G210" s="36"/>
      <c r="H210" s="36"/>
      <c r="I210" s="201"/>
      <c r="J210" s="36"/>
      <c r="K210" s="36"/>
      <c r="L210" s="39"/>
      <c r="M210" s="202"/>
      <c r="N210" s="203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155</v>
      </c>
      <c r="AU210" s="17" t="s">
        <v>83</v>
      </c>
    </row>
    <row r="211" spans="2:51" s="13" customFormat="1" ht="22.5">
      <c r="B211" s="204"/>
      <c r="C211" s="205"/>
      <c r="D211" s="206" t="s">
        <v>157</v>
      </c>
      <c r="E211" s="207" t="s">
        <v>1</v>
      </c>
      <c r="F211" s="208" t="s">
        <v>2635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157</v>
      </c>
      <c r="AU211" s="214" t="s">
        <v>83</v>
      </c>
      <c r="AV211" s="13" t="s">
        <v>83</v>
      </c>
      <c r="AW211" s="13" t="s">
        <v>33</v>
      </c>
      <c r="AX211" s="13" t="s">
        <v>75</v>
      </c>
      <c r="AY211" s="214" t="s">
        <v>146</v>
      </c>
    </row>
    <row r="212" spans="2:51" s="13" customFormat="1" ht="11.25">
      <c r="B212" s="204"/>
      <c r="C212" s="205"/>
      <c r="D212" s="206" t="s">
        <v>157</v>
      </c>
      <c r="E212" s="207" t="s">
        <v>1</v>
      </c>
      <c r="F212" s="208" t="s">
        <v>2636</v>
      </c>
      <c r="G212" s="205"/>
      <c r="H212" s="207" t="s">
        <v>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157</v>
      </c>
      <c r="AU212" s="214" t="s">
        <v>83</v>
      </c>
      <c r="AV212" s="13" t="s">
        <v>83</v>
      </c>
      <c r="AW212" s="13" t="s">
        <v>33</v>
      </c>
      <c r="AX212" s="13" t="s">
        <v>75</v>
      </c>
      <c r="AY212" s="214" t="s">
        <v>146</v>
      </c>
    </row>
    <row r="213" spans="2:51" s="14" customFormat="1" ht="11.25">
      <c r="B213" s="215"/>
      <c r="C213" s="216"/>
      <c r="D213" s="206" t="s">
        <v>157</v>
      </c>
      <c r="E213" s="217" t="s">
        <v>1</v>
      </c>
      <c r="F213" s="218" t="s">
        <v>83</v>
      </c>
      <c r="G213" s="216"/>
      <c r="H213" s="219">
        <v>1</v>
      </c>
      <c r="I213" s="220"/>
      <c r="J213" s="216"/>
      <c r="K213" s="216"/>
      <c r="L213" s="221"/>
      <c r="M213" s="222"/>
      <c r="N213" s="223"/>
      <c r="O213" s="223"/>
      <c r="P213" s="223"/>
      <c r="Q213" s="223"/>
      <c r="R213" s="223"/>
      <c r="S213" s="223"/>
      <c r="T213" s="224"/>
      <c r="AT213" s="225" t="s">
        <v>157</v>
      </c>
      <c r="AU213" s="225" t="s">
        <v>83</v>
      </c>
      <c r="AV213" s="14" t="s">
        <v>85</v>
      </c>
      <c r="AW213" s="14" t="s">
        <v>33</v>
      </c>
      <c r="AX213" s="14" t="s">
        <v>83</v>
      </c>
      <c r="AY213" s="225" t="s">
        <v>146</v>
      </c>
    </row>
    <row r="214" spans="1:65" s="2" customFormat="1" ht="26.45" customHeight="1">
      <c r="A214" s="34"/>
      <c r="B214" s="35"/>
      <c r="C214" s="186" t="s">
        <v>215</v>
      </c>
      <c r="D214" s="186" t="s">
        <v>148</v>
      </c>
      <c r="E214" s="187" t="s">
        <v>2637</v>
      </c>
      <c r="F214" s="188" t="s">
        <v>2638</v>
      </c>
      <c r="G214" s="189" t="s">
        <v>2593</v>
      </c>
      <c r="H214" s="190">
        <v>1</v>
      </c>
      <c r="I214" s="191"/>
      <c r="J214" s="192">
        <f>ROUND(I214*H214,2)</f>
        <v>0</v>
      </c>
      <c r="K214" s="188" t="s">
        <v>1</v>
      </c>
      <c r="L214" s="39"/>
      <c r="M214" s="193" t="s">
        <v>1</v>
      </c>
      <c r="N214" s="194" t="s">
        <v>40</v>
      </c>
      <c r="O214" s="71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153</v>
      </c>
      <c r="AT214" s="197" t="s">
        <v>148</v>
      </c>
      <c r="AU214" s="197" t="s">
        <v>83</v>
      </c>
      <c r="AY214" s="17" t="s">
        <v>146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83</v>
      </c>
      <c r="BK214" s="198">
        <f>ROUND(I214*H214,2)</f>
        <v>0</v>
      </c>
      <c r="BL214" s="17" t="s">
        <v>153</v>
      </c>
      <c r="BM214" s="197" t="s">
        <v>2639</v>
      </c>
    </row>
    <row r="215" spans="2:51" s="13" customFormat="1" ht="22.5">
      <c r="B215" s="204"/>
      <c r="C215" s="205"/>
      <c r="D215" s="206" t="s">
        <v>157</v>
      </c>
      <c r="E215" s="207" t="s">
        <v>1</v>
      </c>
      <c r="F215" s="208" t="s">
        <v>2640</v>
      </c>
      <c r="G215" s="205"/>
      <c r="H215" s="207" t="s">
        <v>1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157</v>
      </c>
      <c r="AU215" s="214" t="s">
        <v>83</v>
      </c>
      <c r="AV215" s="13" t="s">
        <v>83</v>
      </c>
      <c r="AW215" s="13" t="s">
        <v>33</v>
      </c>
      <c r="AX215" s="13" t="s">
        <v>75</v>
      </c>
      <c r="AY215" s="214" t="s">
        <v>146</v>
      </c>
    </row>
    <row r="216" spans="2:51" s="13" customFormat="1" ht="11.25">
      <c r="B216" s="204"/>
      <c r="C216" s="205"/>
      <c r="D216" s="206" t="s">
        <v>157</v>
      </c>
      <c r="E216" s="207" t="s">
        <v>1</v>
      </c>
      <c r="F216" s="208" t="s">
        <v>159</v>
      </c>
      <c r="G216" s="205"/>
      <c r="H216" s="207" t="s">
        <v>1</v>
      </c>
      <c r="I216" s="209"/>
      <c r="J216" s="205"/>
      <c r="K216" s="205"/>
      <c r="L216" s="210"/>
      <c r="M216" s="211"/>
      <c r="N216" s="212"/>
      <c r="O216" s="212"/>
      <c r="P216" s="212"/>
      <c r="Q216" s="212"/>
      <c r="R216" s="212"/>
      <c r="S216" s="212"/>
      <c r="T216" s="213"/>
      <c r="AT216" s="214" t="s">
        <v>157</v>
      </c>
      <c r="AU216" s="214" t="s">
        <v>83</v>
      </c>
      <c r="AV216" s="13" t="s">
        <v>83</v>
      </c>
      <c r="AW216" s="13" t="s">
        <v>33</v>
      </c>
      <c r="AX216" s="13" t="s">
        <v>75</v>
      </c>
      <c r="AY216" s="214" t="s">
        <v>146</v>
      </c>
    </row>
    <row r="217" spans="2:51" s="13" customFormat="1" ht="11.25">
      <c r="B217" s="204"/>
      <c r="C217" s="205"/>
      <c r="D217" s="206" t="s">
        <v>157</v>
      </c>
      <c r="E217" s="207" t="s">
        <v>1</v>
      </c>
      <c r="F217" s="208" t="s">
        <v>2641</v>
      </c>
      <c r="G217" s="205"/>
      <c r="H217" s="207" t="s">
        <v>1</v>
      </c>
      <c r="I217" s="209"/>
      <c r="J217" s="205"/>
      <c r="K217" s="205"/>
      <c r="L217" s="210"/>
      <c r="M217" s="211"/>
      <c r="N217" s="212"/>
      <c r="O217" s="212"/>
      <c r="P217" s="212"/>
      <c r="Q217" s="212"/>
      <c r="R217" s="212"/>
      <c r="S217" s="212"/>
      <c r="T217" s="213"/>
      <c r="AT217" s="214" t="s">
        <v>157</v>
      </c>
      <c r="AU217" s="214" t="s">
        <v>83</v>
      </c>
      <c r="AV217" s="13" t="s">
        <v>83</v>
      </c>
      <c r="AW217" s="13" t="s">
        <v>33</v>
      </c>
      <c r="AX217" s="13" t="s">
        <v>75</v>
      </c>
      <c r="AY217" s="214" t="s">
        <v>146</v>
      </c>
    </row>
    <row r="218" spans="2:51" s="13" customFormat="1" ht="22.5">
      <c r="B218" s="204"/>
      <c r="C218" s="205"/>
      <c r="D218" s="206" t="s">
        <v>157</v>
      </c>
      <c r="E218" s="207" t="s">
        <v>1</v>
      </c>
      <c r="F218" s="208" t="s">
        <v>2642</v>
      </c>
      <c r="G218" s="205"/>
      <c r="H218" s="207" t="s">
        <v>1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157</v>
      </c>
      <c r="AU218" s="214" t="s">
        <v>83</v>
      </c>
      <c r="AV218" s="13" t="s">
        <v>83</v>
      </c>
      <c r="AW218" s="13" t="s">
        <v>33</v>
      </c>
      <c r="AX218" s="13" t="s">
        <v>75</v>
      </c>
      <c r="AY218" s="214" t="s">
        <v>146</v>
      </c>
    </row>
    <row r="219" spans="2:51" s="13" customFormat="1" ht="22.5">
      <c r="B219" s="204"/>
      <c r="C219" s="205"/>
      <c r="D219" s="206" t="s">
        <v>157</v>
      </c>
      <c r="E219" s="207" t="s">
        <v>1</v>
      </c>
      <c r="F219" s="208" t="s">
        <v>2643</v>
      </c>
      <c r="G219" s="205"/>
      <c r="H219" s="207" t="s">
        <v>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157</v>
      </c>
      <c r="AU219" s="214" t="s">
        <v>83</v>
      </c>
      <c r="AV219" s="13" t="s">
        <v>83</v>
      </c>
      <c r="AW219" s="13" t="s">
        <v>33</v>
      </c>
      <c r="AX219" s="13" t="s">
        <v>75</v>
      </c>
      <c r="AY219" s="214" t="s">
        <v>146</v>
      </c>
    </row>
    <row r="220" spans="2:51" s="13" customFormat="1" ht="11.25">
      <c r="B220" s="204"/>
      <c r="C220" s="205"/>
      <c r="D220" s="206" t="s">
        <v>157</v>
      </c>
      <c r="E220" s="207" t="s">
        <v>1</v>
      </c>
      <c r="F220" s="208" t="s">
        <v>2644</v>
      </c>
      <c r="G220" s="205"/>
      <c r="H220" s="207" t="s">
        <v>1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157</v>
      </c>
      <c r="AU220" s="214" t="s">
        <v>83</v>
      </c>
      <c r="AV220" s="13" t="s">
        <v>83</v>
      </c>
      <c r="AW220" s="13" t="s">
        <v>33</v>
      </c>
      <c r="AX220" s="13" t="s">
        <v>75</v>
      </c>
      <c r="AY220" s="214" t="s">
        <v>146</v>
      </c>
    </row>
    <row r="221" spans="2:51" s="13" customFormat="1" ht="11.25">
      <c r="B221" s="204"/>
      <c r="C221" s="205"/>
      <c r="D221" s="206" t="s">
        <v>157</v>
      </c>
      <c r="E221" s="207" t="s">
        <v>1</v>
      </c>
      <c r="F221" s="208" t="s">
        <v>2645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157</v>
      </c>
      <c r="AU221" s="214" t="s">
        <v>83</v>
      </c>
      <c r="AV221" s="13" t="s">
        <v>83</v>
      </c>
      <c r="AW221" s="13" t="s">
        <v>33</v>
      </c>
      <c r="AX221" s="13" t="s">
        <v>75</v>
      </c>
      <c r="AY221" s="214" t="s">
        <v>146</v>
      </c>
    </row>
    <row r="222" spans="2:51" s="13" customFormat="1" ht="11.25">
      <c r="B222" s="204"/>
      <c r="C222" s="205"/>
      <c r="D222" s="206" t="s">
        <v>157</v>
      </c>
      <c r="E222" s="207" t="s">
        <v>1</v>
      </c>
      <c r="F222" s="208" t="s">
        <v>2646</v>
      </c>
      <c r="G222" s="205"/>
      <c r="H222" s="207" t="s">
        <v>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157</v>
      </c>
      <c r="AU222" s="214" t="s">
        <v>83</v>
      </c>
      <c r="AV222" s="13" t="s">
        <v>83</v>
      </c>
      <c r="AW222" s="13" t="s">
        <v>33</v>
      </c>
      <c r="AX222" s="13" t="s">
        <v>75</v>
      </c>
      <c r="AY222" s="214" t="s">
        <v>146</v>
      </c>
    </row>
    <row r="223" spans="2:51" s="13" customFormat="1" ht="11.25">
      <c r="B223" s="204"/>
      <c r="C223" s="205"/>
      <c r="D223" s="206" t="s">
        <v>157</v>
      </c>
      <c r="E223" s="207" t="s">
        <v>1</v>
      </c>
      <c r="F223" s="208" t="s">
        <v>2647</v>
      </c>
      <c r="G223" s="205"/>
      <c r="H223" s="207" t="s">
        <v>1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157</v>
      </c>
      <c r="AU223" s="214" t="s">
        <v>83</v>
      </c>
      <c r="AV223" s="13" t="s">
        <v>83</v>
      </c>
      <c r="AW223" s="13" t="s">
        <v>33</v>
      </c>
      <c r="AX223" s="13" t="s">
        <v>75</v>
      </c>
      <c r="AY223" s="214" t="s">
        <v>146</v>
      </c>
    </row>
    <row r="224" spans="2:51" s="13" customFormat="1" ht="11.25">
      <c r="B224" s="204"/>
      <c r="C224" s="205"/>
      <c r="D224" s="206" t="s">
        <v>157</v>
      </c>
      <c r="E224" s="207" t="s">
        <v>1</v>
      </c>
      <c r="F224" s="208" t="s">
        <v>2648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157</v>
      </c>
      <c r="AU224" s="214" t="s">
        <v>83</v>
      </c>
      <c r="AV224" s="13" t="s">
        <v>83</v>
      </c>
      <c r="AW224" s="13" t="s">
        <v>33</v>
      </c>
      <c r="AX224" s="13" t="s">
        <v>75</v>
      </c>
      <c r="AY224" s="214" t="s">
        <v>146</v>
      </c>
    </row>
    <row r="225" spans="2:51" s="13" customFormat="1" ht="11.25">
      <c r="B225" s="204"/>
      <c r="C225" s="205"/>
      <c r="D225" s="206" t="s">
        <v>157</v>
      </c>
      <c r="E225" s="207" t="s">
        <v>1</v>
      </c>
      <c r="F225" s="208" t="s">
        <v>2649</v>
      </c>
      <c r="G225" s="205"/>
      <c r="H225" s="207" t="s">
        <v>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157</v>
      </c>
      <c r="AU225" s="214" t="s">
        <v>83</v>
      </c>
      <c r="AV225" s="13" t="s">
        <v>83</v>
      </c>
      <c r="AW225" s="13" t="s">
        <v>33</v>
      </c>
      <c r="AX225" s="13" t="s">
        <v>75</v>
      </c>
      <c r="AY225" s="214" t="s">
        <v>146</v>
      </c>
    </row>
    <row r="226" spans="2:51" s="13" customFormat="1" ht="22.5">
      <c r="B226" s="204"/>
      <c r="C226" s="205"/>
      <c r="D226" s="206" t="s">
        <v>157</v>
      </c>
      <c r="E226" s="207" t="s">
        <v>1</v>
      </c>
      <c r="F226" s="208" t="s">
        <v>2650</v>
      </c>
      <c r="G226" s="205"/>
      <c r="H226" s="207" t="s">
        <v>1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157</v>
      </c>
      <c r="AU226" s="214" t="s">
        <v>83</v>
      </c>
      <c r="AV226" s="13" t="s">
        <v>83</v>
      </c>
      <c r="AW226" s="13" t="s">
        <v>33</v>
      </c>
      <c r="AX226" s="13" t="s">
        <v>75</v>
      </c>
      <c r="AY226" s="214" t="s">
        <v>146</v>
      </c>
    </row>
    <row r="227" spans="2:51" s="13" customFormat="1" ht="11.25">
      <c r="B227" s="204"/>
      <c r="C227" s="205"/>
      <c r="D227" s="206" t="s">
        <v>157</v>
      </c>
      <c r="E227" s="207" t="s">
        <v>1</v>
      </c>
      <c r="F227" s="208" t="s">
        <v>2644</v>
      </c>
      <c r="G227" s="205"/>
      <c r="H227" s="207" t="s">
        <v>1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157</v>
      </c>
      <c r="AU227" s="214" t="s">
        <v>83</v>
      </c>
      <c r="AV227" s="13" t="s">
        <v>83</v>
      </c>
      <c r="AW227" s="13" t="s">
        <v>33</v>
      </c>
      <c r="AX227" s="13" t="s">
        <v>75</v>
      </c>
      <c r="AY227" s="214" t="s">
        <v>146</v>
      </c>
    </row>
    <row r="228" spans="2:51" s="13" customFormat="1" ht="11.25">
      <c r="B228" s="204"/>
      <c r="C228" s="205"/>
      <c r="D228" s="206" t="s">
        <v>157</v>
      </c>
      <c r="E228" s="207" t="s">
        <v>1</v>
      </c>
      <c r="F228" s="208" t="s">
        <v>2651</v>
      </c>
      <c r="G228" s="205"/>
      <c r="H228" s="207" t="s">
        <v>1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157</v>
      </c>
      <c r="AU228" s="214" t="s">
        <v>83</v>
      </c>
      <c r="AV228" s="13" t="s">
        <v>83</v>
      </c>
      <c r="AW228" s="13" t="s">
        <v>33</v>
      </c>
      <c r="AX228" s="13" t="s">
        <v>75</v>
      </c>
      <c r="AY228" s="214" t="s">
        <v>146</v>
      </c>
    </row>
    <row r="229" spans="2:51" s="13" customFormat="1" ht="22.5">
      <c r="B229" s="204"/>
      <c r="C229" s="205"/>
      <c r="D229" s="206" t="s">
        <v>157</v>
      </c>
      <c r="E229" s="207" t="s">
        <v>1</v>
      </c>
      <c r="F229" s="208" t="s">
        <v>2652</v>
      </c>
      <c r="G229" s="205"/>
      <c r="H229" s="207" t="s">
        <v>1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157</v>
      </c>
      <c r="AU229" s="214" t="s">
        <v>83</v>
      </c>
      <c r="AV229" s="13" t="s">
        <v>83</v>
      </c>
      <c r="AW229" s="13" t="s">
        <v>33</v>
      </c>
      <c r="AX229" s="13" t="s">
        <v>75</v>
      </c>
      <c r="AY229" s="214" t="s">
        <v>146</v>
      </c>
    </row>
    <row r="230" spans="2:51" s="13" customFormat="1" ht="11.25">
      <c r="B230" s="204"/>
      <c r="C230" s="205"/>
      <c r="D230" s="206" t="s">
        <v>157</v>
      </c>
      <c r="E230" s="207" t="s">
        <v>1</v>
      </c>
      <c r="F230" s="208" t="s">
        <v>2653</v>
      </c>
      <c r="G230" s="205"/>
      <c r="H230" s="207" t="s">
        <v>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157</v>
      </c>
      <c r="AU230" s="214" t="s">
        <v>83</v>
      </c>
      <c r="AV230" s="13" t="s">
        <v>83</v>
      </c>
      <c r="AW230" s="13" t="s">
        <v>33</v>
      </c>
      <c r="AX230" s="13" t="s">
        <v>75</v>
      </c>
      <c r="AY230" s="214" t="s">
        <v>146</v>
      </c>
    </row>
    <row r="231" spans="2:51" s="13" customFormat="1" ht="11.25">
      <c r="B231" s="204"/>
      <c r="C231" s="205"/>
      <c r="D231" s="206" t="s">
        <v>157</v>
      </c>
      <c r="E231" s="207" t="s">
        <v>1</v>
      </c>
      <c r="F231" s="208" t="s">
        <v>2654</v>
      </c>
      <c r="G231" s="205"/>
      <c r="H231" s="207" t="s">
        <v>1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157</v>
      </c>
      <c r="AU231" s="214" t="s">
        <v>83</v>
      </c>
      <c r="AV231" s="13" t="s">
        <v>83</v>
      </c>
      <c r="AW231" s="13" t="s">
        <v>33</v>
      </c>
      <c r="AX231" s="13" t="s">
        <v>75</v>
      </c>
      <c r="AY231" s="214" t="s">
        <v>146</v>
      </c>
    </row>
    <row r="232" spans="2:51" s="13" customFormat="1" ht="11.25">
      <c r="B232" s="204"/>
      <c r="C232" s="205"/>
      <c r="D232" s="206" t="s">
        <v>157</v>
      </c>
      <c r="E232" s="207" t="s">
        <v>1</v>
      </c>
      <c r="F232" s="208" t="s">
        <v>2655</v>
      </c>
      <c r="G232" s="205"/>
      <c r="H232" s="207" t="s">
        <v>1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157</v>
      </c>
      <c r="AU232" s="214" t="s">
        <v>83</v>
      </c>
      <c r="AV232" s="13" t="s">
        <v>83</v>
      </c>
      <c r="AW232" s="13" t="s">
        <v>33</v>
      </c>
      <c r="AX232" s="13" t="s">
        <v>75</v>
      </c>
      <c r="AY232" s="214" t="s">
        <v>146</v>
      </c>
    </row>
    <row r="233" spans="2:51" s="13" customFormat="1" ht="11.25">
      <c r="B233" s="204"/>
      <c r="C233" s="205"/>
      <c r="D233" s="206" t="s">
        <v>157</v>
      </c>
      <c r="E233" s="207" t="s">
        <v>1</v>
      </c>
      <c r="F233" s="208" t="s">
        <v>2656</v>
      </c>
      <c r="G233" s="205"/>
      <c r="H233" s="207" t="s">
        <v>1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157</v>
      </c>
      <c r="AU233" s="214" t="s">
        <v>83</v>
      </c>
      <c r="AV233" s="13" t="s">
        <v>83</v>
      </c>
      <c r="AW233" s="13" t="s">
        <v>33</v>
      </c>
      <c r="AX233" s="13" t="s">
        <v>75</v>
      </c>
      <c r="AY233" s="214" t="s">
        <v>146</v>
      </c>
    </row>
    <row r="234" spans="2:51" s="13" customFormat="1" ht="11.25">
      <c r="B234" s="204"/>
      <c r="C234" s="205"/>
      <c r="D234" s="206" t="s">
        <v>157</v>
      </c>
      <c r="E234" s="207" t="s">
        <v>1</v>
      </c>
      <c r="F234" s="208" t="s">
        <v>2657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157</v>
      </c>
      <c r="AU234" s="214" t="s">
        <v>83</v>
      </c>
      <c r="AV234" s="13" t="s">
        <v>83</v>
      </c>
      <c r="AW234" s="13" t="s">
        <v>33</v>
      </c>
      <c r="AX234" s="13" t="s">
        <v>75</v>
      </c>
      <c r="AY234" s="214" t="s">
        <v>146</v>
      </c>
    </row>
    <row r="235" spans="2:51" s="13" customFormat="1" ht="22.5">
      <c r="B235" s="204"/>
      <c r="C235" s="205"/>
      <c r="D235" s="206" t="s">
        <v>157</v>
      </c>
      <c r="E235" s="207" t="s">
        <v>1</v>
      </c>
      <c r="F235" s="208" t="s">
        <v>2658</v>
      </c>
      <c r="G235" s="205"/>
      <c r="H235" s="207" t="s">
        <v>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157</v>
      </c>
      <c r="AU235" s="214" t="s">
        <v>83</v>
      </c>
      <c r="AV235" s="13" t="s">
        <v>83</v>
      </c>
      <c r="AW235" s="13" t="s">
        <v>33</v>
      </c>
      <c r="AX235" s="13" t="s">
        <v>75</v>
      </c>
      <c r="AY235" s="214" t="s">
        <v>146</v>
      </c>
    </row>
    <row r="236" spans="2:51" s="14" customFormat="1" ht="11.25">
      <c r="B236" s="215"/>
      <c r="C236" s="216"/>
      <c r="D236" s="206" t="s">
        <v>157</v>
      </c>
      <c r="E236" s="217" t="s">
        <v>1</v>
      </c>
      <c r="F236" s="218" t="s">
        <v>83</v>
      </c>
      <c r="G236" s="216"/>
      <c r="H236" s="219">
        <v>1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157</v>
      </c>
      <c r="AU236" s="225" t="s">
        <v>83</v>
      </c>
      <c r="AV236" s="14" t="s">
        <v>85</v>
      </c>
      <c r="AW236" s="14" t="s">
        <v>33</v>
      </c>
      <c r="AX236" s="14" t="s">
        <v>83</v>
      </c>
      <c r="AY236" s="225" t="s">
        <v>146</v>
      </c>
    </row>
    <row r="237" spans="1:65" s="2" customFormat="1" ht="26.45" customHeight="1">
      <c r="A237" s="34"/>
      <c r="B237" s="35"/>
      <c r="C237" s="186" t="s">
        <v>222</v>
      </c>
      <c r="D237" s="186" t="s">
        <v>148</v>
      </c>
      <c r="E237" s="187" t="s">
        <v>2659</v>
      </c>
      <c r="F237" s="188" t="s">
        <v>2660</v>
      </c>
      <c r="G237" s="189" t="s">
        <v>2593</v>
      </c>
      <c r="H237" s="190">
        <v>1</v>
      </c>
      <c r="I237" s="191"/>
      <c r="J237" s="192">
        <f>ROUND(I237*H237,2)</f>
        <v>0</v>
      </c>
      <c r="K237" s="188" t="s">
        <v>1</v>
      </c>
      <c r="L237" s="39"/>
      <c r="M237" s="193" t="s">
        <v>1</v>
      </c>
      <c r="N237" s="194" t="s">
        <v>40</v>
      </c>
      <c r="O237" s="71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153</v>
      </c>
      <c r="AT237" s="197" t="s">
        <v>148</v>
      </c>
      <c r="AU237" s="197" t="s">
        <v>83</v>
      </c>
      <c r="AY237" s="17" t="s">
        <v>146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83</v>
      </c>
      <c r="BK237" s="198">
        <f>ROUND(I237*H237,2)</f>
        <v>0</v>
      </c>
      <c r="BL237" s="17" t="s">
        <v>153</v>
      </c>
      <c r="BM237" s="197" t="s">
        <v>2661</v>
      </c>
    </row>
    <row r="238" spans="2:51" s="13" customFormat="1" ht="22.5">
      <c r="B238" s="204"/>
      <c r="C238" s="205"/>
      <c r="D238" s="206" t="s">
        <v>157</v>
      </c>
      <c r="E238" s="207" t="s">
        <v>1</v>
      </c>
      <c r="F238" s="208" t="s">
        <v>2640</v>
      </c>
      <c r="G238" s="205"/>
      <c r="H238" s="207" t="s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157</v>
      </c>
      <c r="AU238" s="214" t="s">
        <v>83</v>
      </c>
      <c r="AV238" s="13" t="s">
        <v>83</v>
      </c>
      <c r="AW238" s="13" t="s">
        <v>33</v>
      </c>
      <c r="AX238" s="13" t="s">
        <v>75</v>
      </c>
      <c r="AY238" s="214" t="s">
        <v>146</v>
      </c>
    </row>
    <row r="239" spans="2:51" s="13" customFormat="1" ht="11.25">
      <c r="B239" s="204"/>
      <c r="C239" s="205"/>
      <c r="D239" s="206" t="s">
        <v>157</v>
      </c>
      <c r="E239" s="207" t="s">
        <v>1</v>
      </c>
      <c r="F239" s="208" t="s">
        <v>159</v>
      </c>
      <c r="G239" s="205"/>
      <c r="H239" s="207" t="s">
        <v>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157</v>
      </c>
      <c r="AU239" s="214" t="s">
        <v>83</v>
      </c>
      <c r="AV239" s="13" t="s">
        <v>83</v>
      </c>
      <c r="AW239" s="13" t="s">
        <v>33</v>
      </c>
      <c r="AX239" s="13" t="s">
        <v>75</v>
      </c>
      <c r="AY239" s="214" t="s">
        <v>146</v>
      </c>
    </row>
    <row r="240" spans="2:51" s="13" customFormat="1" ht="11.25">
      <c r="B240" s="204"/>
      <c r="C240" s="205"/>
      <c r="D240" s="206" t="s">
        <v>157</v>
      </c>
      <c r="E240" s="207" t="s">
        <v>1</v>
      </c>
      <c r="F240" s="208" t="s">
        <v>2662</v>
      </c>
      <c r="G240" s="205"/>
      <c r="H240" s="207" t="s">
        <v>1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157</v>
      </c>
      <c r="AU240" s="214" t="s">
        <v>83</v>
      </c>
      <c r="AV240" s="13" t="s">
        <v>83</v>
      </c>
      <c r="AW240" s="13" t="s">
        <v>33</v>
      </c>
      <c r="AX240" s="13" t="s">
        <v>75</v>
      </c>
      <c r="AY240" s="214" t="s">
        <v>146</v>
      </c>
    </row>
    <row r="241" spans="2:51" s="13" customFormat="1" ht="11.25">
      <c r="B241" s="204"/>
      <c r="C241" s="205"/>
      <c r="D241" s="206" t="s">
        <v>157</v>
      </c>
      <c r="E241" s="207" t="s">
        <v>1</v>
      </c>
      <c r="F241" s="208" t="s">
        <v>2663</v>
      </c>
      <c r="G241" s="205"/>
      <c r="H241" s="207" t="s">
        <v>1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157</v>
      </c>
      <c r="AU241" s="214" t="s">
        <v>83</v>
      </c>
      <c r="AV241" s="13" t="s">
        <v>83</v>
      </c>
      <c r="AW241" s="13" t="s">
        <v>33</v>
      </c>
      <c r="AX241" s="13" t="s">
        <v>75</v>
      </c>
      <c r="AY241" s="214" t="s">
        <v>146</v>
      </c>
    </row>
    <row r="242" spans="2:51" s="14" customFormat="1" ht="11.25">
      <c r="B242" s="215"/>
      <c r="C242" s="216"/>
      <c r="D242" s="206" t="s">
        <v>157</v>
      </c>
      <c r="E242" s="217" t="s">
        <v>1</v>
      </c>
      <c r="F242" s="218" t="s">
        <v>83</v>
      </c>
      <c r="G242" s="216"/>
      <c r="H242" s="219">
        <v>1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157</v>
      </c>
      <c r="AU242" s="225" t="s">
        <v>83</v>
      </c>
      <c r="AV242" s="14" t="s">
        <v>85</v>
      </c>
      <c r="AW242" s="14" t="s">
        <v>33</v>
      </c>
      <c r="AX242" s="14" t="s">
        <v>83</v>
      </c>
      <c r="AY242" s="225" t="s">
        <v>146</v>
      </c>
    </row>
    <row r="243" spans="1:65" s="2" customFormat="1" ht="26.45" customHeight="1">
      <c r="A243" s="34"/>
      <c r="B243" s="35"/>
      <c r="C243" s="186" t="s">
        <v>8</v>
      </c>
      <c r="D243" s="186" t="s">
        <v>148</v>
      </c>
      <c r="E243" s="187" t="s">
        <v>2664</v>
      </c>
      <c r="F243" s="188" t="s">
        <v>2665</v>
      </c>
      <c r="G243" s="189" t="s">
        <v>2666</v>
      </c>
      <c r="H243" s="190">
        <v>1</v>
      </c>
      <c r="I243" s="191"/>
      <c r="J243" s="192">
        <f>ROUND(I243*H243,2)</f>
        <v>0</v>
      </c>
      <c r="K243" s="188" t="s">
        <v>152</v>
      </c>
      <c r="L243" s="39"/>
      <c r="M243" s="193" t="s">
        <v>1</v>
      </c>
      <c r="N243" s="194" t="s">
        <v>40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2562</v>
      </c>
      <c r="AT243" s="197" t="s">
        <v>148</v>
      </c>
      <c r="AU243" s="197" t="s">
        <v>83</v>
      </c>
      <c r="AY243" s="17" t="s">
        <v>146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83</v>
      </c>
      <c r="BK243" s="198">
        <f>ROUND(I243*H243,2)</f>
        <v>0</v>
      </c>
      <c r="BL243" s="17" t="s">
        <v>2562</v>
      </c>
      <c r="BM243" s="197" t="s">
        <v>2667</v>
      </c>
    </row>
    <row r="244" spans="1:47" s="2" customFormat="1" ht="11.25">
      <c r="A244" s="34"/>
      <c r="B244" s="35"/>
      <c r="C244" s="36"/>
      <c r="D244" s="199" t="s">
        <v>155</v>
      </c>
      <c r="E244" s="36"/>
      <c r="F244" s="200" t="s">
        <v>2668</v>
      </c>
      <c r="G244" s="36"/>
      <c r="H244" s="36"/>
      <c r="I244" s="201"/>
      <c r="J244" s="36"/>
      <c r="K244" s="36"/>
      <c r="L244" s="39"/>
      <c r="M244" s="202"/>
      <c r="N244" s="203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155</v>
      </c>
      <c r="AU244" s="17" t="s">
        <v>83</v>
      </c>
    </row>
    <row r="245" spans="2:51" s="13" customFormat="1" ht="11.25">
      <c r="B245" s="204"/>
      <c r="C245" s="205"/>
      <c r="D245" s="206" t="s">
        <v>157</v>
      </c>
      <c r="E245" s="207" t="s">
        <v>1</v>
      </c>
      <c r="F245" s="208" t="s">
        <v>2669</v>
      </c>
      <c r="G245" s="205"/>
      <c r="H245" s="207" t="s">
        <v>1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157</v>
      </c>
      <c r="AU245" s="214" t="s">
        <v>83</v>
      </c>
      <c r="AV245" s="13" t="s">
        <v>83</v>
      </c>
      <c r="AW245" s="13" t="s">
        <v>33</v>
      </c>
      <c r="AX245" s="13" t="s">
        <v>75</v>
      </c>
      <c r="AY245" s="214" t="s">
        <v>146</v>
      </c>
    </row>
    <row r="246" spans="2:51" s="13" customFormat="1" ht="11.25">
      <c r="B246" s="204"/>
      <c r="C246" s="205"/>
      <c r="D246" s="206" t="s">
        <v>157</v>
      </c>
      <c r="E246" s="207" t="s">
        <v>1</v>
      </c>
      <c r="F246" s="208" t="s">
        <v>2670</v>
      </c>
      <c r="G246" s="205"/>
      <c r="H246" s="207" t="s">
        <v>1</v>
      </c>
      <c r="I246" s="209"/>
      <c r="J246" s="205"/>
      <c r="K246" s="205"/>
      <c r="L246" s="210"/>
      <c r="M246" s="211"/>
      <c r="N246" s="212"/>
      <c r="O246" s="212"/>
      <c r="P246" s="212"/>
      <c r="Q246" s="212"/>
      <c r="R246" s="212"/>
      <c r="S246" s="212"/>
      <c r="T246" s="213"/>
      <c r="AT246" s="214" t="s">
        <v>157</v>
      </c>
      <c r="AU246" s="214" t="s">
        <v>83</v>
      </c>
      <c r="AV246" s="13" t="s">
        <v>83</v>
      </c>
      <c r="AW246" s="13" t="s">
        <v>33</v>
      </c>
      <c r="AX246" s="13" t="s">
        <v>75</v>
      </c>
      <c r="AY246" s="214" t="s">
        <v>146</v>
      </c>
    </row>
    <row r="247" spans="2:51" s="13" customFormat="1" ht="11.25">
      <c r="B247" s="204"/>
      <c r="C247" s="205"/>
      <c r="D247" s="206" t="s">
        <v>157</v>
      </c>
      <c r="E247" s="207" t="s">
        <v>1</v>
      </c>
      <c r="F247" s="208" t="s">
        <v>2671</v>
      </c>
      <c r="G247" s="205"/>
      <c r="H247" s="207" t="s">
        <v>1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157</v>
      </c>
      <c r="AU247" s="214" t="s">
        <v>83</v>
      </c>
      <c r="AV247" s="13" t="s">
        <v>83</v>
      </c>
      <c r="AW247" s="13" t="s">
        <v>33</v>
      </c>
      <c r="AX247" s="13" t="s">
        <v>75</v>
      </c>
      <c r="AY247" s="214" t="s">
        <v>146</v>
      </c>
    </row>
    <row r="248" spans="2:51" s="13" customFormat="1" ht="22.5">
      <c r="B248" s="204"/>
      <c r="C248" s="205"/>
      <c r="D248" s="206" t="s">
        <v>157</v>
      </c>
      <c r="E248" s="207" t="s">
        <v>1</v>
      </c>
      <c r="F248" s="208" t="s">
        <v>2672</v>
      </c>
      <c r="G248" s="205"/>
      <c r="H248" s="207" t="s">
        <v>1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157</v>
      </c>
      <c r="AU248" s="214" t="s">
        <v>83</v>
      </c>
      <c r="AV248" s="13" t="s">
        <v>83</v>
      </c>
      <c r="AW248" s="13" t="s">
        <v>33</v>
      </c>
      <c r="AX248" s="13" t="s">
        <v>75</v>
      </c>
      <c r="AY248" s="214" t="s">
        <v>146</v>
      </c>
    </row>
    <row r="249" spans="2:51" s="14" customFormat="1" ht="11.25">
      <c r="B249" s="215"/>
      <c r="C249" s="216"/>
      <c r="D249" s="206" t="s">
        <v>157</v>
      </c>
      <c r="E249" s="217" t="s">
        <v>1</v>
      </c>
      <c r="F249" s="218" t="s">
        <v>83</v>
      </c>
      <c r="G249" s="216"/>
      <c r="H249" s="219">
        <v>1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157</v>
      </c>
      <c r="AU249" s="225" t="s">
        <v>83</v>
      </c>
      <c r="AV249" s="14" t="s">
        <v>85</v>
      </c>
      <c r="AW249" s="14" t="s">
        <v>33</v>
      </c>
      <c r="AX249" s="14" t="s">
        <v>83</v>
      </c>
      <c r="AY249" s="225" t="s">
        <v>146</v>
      </c>
    </row>
    <row r="250" spans="1:65" s="2" customFormat="1" ht="26.45" customHeight="1">
      <c r="A250" s="34"/>
      <c r="B250" s="35"/>
      <c r="C250" s="186" t="s">
        <v>232</v>
      </c>
      <c r="D250" s="186" t="s">
        <v>148</v>
      </c>
      <c r="E250" s="187" t="s">
        <v>2673</v>
      </c>
      <c r="F250" s="188" t="s">
        <v>2674</v>
      </c>
      <c r="G250" s="189" t="s">
        <v>2561</v>
      </c>
      <c r="H250" s="190">
        <v>1</v>
      </c>
      <c r="I250" s="191"/>
      <c r="J250" s="192">
        <f>ROUND(I250*H250,2)</f>
        <v>0</v>
      </c>
      <c r="K250" s="188" t="s">
        <v>152</v>
      </c>
      <c r="L250" s="39"/>
      <c r="M250" s="193" t="s">
        <v>1</v>
      </c>
      <c r="N250" s="194" t="s">
        <v>40</v>
      </c>
      <c r="O250" s="71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2562</v>
      </c>
      <c r="AT250" s="197" t="s">
        <v>148</v>
      </c>
      <c r="AU250" s="197" t="s">
        <v>83</v>
      </c>
      <c r="AY250" s="17" t="s">
        <v>146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7" t="s">
        <v>83</v>
      </c>
      <c r="BK250" s="198">
        <f>ROUND(I250*H250,2)</f>
        <v>0</v>
      </c>
      <c r="BL250" s="17" t="s">
        <v>2562</v>
      </c>
      <c r="BM250" s="197" t="s">
        <v>2675</v>
      </c>
    </row>
    <row r="251" spans="1:47" s="2" customFormat="1" ht="11.25">
      <c r="A251" s="34"/>
      <c r="B251" s="35"/>
      <c r="C251" s="36"/>
      <c r="D251" s="199" t="s">
        <v>155</v>
      </c>
      <c r="E251" s="36"/>
      <c r="F251" s="200" t="s">
        <v>2676</v>
      </c>
      <c r="G251" s="36"/>
      <c r="H251" s="36"/>
      <c r="I251" s="201"/>
      <c r="J251" s="36"/>
      <c r="K251" s="36"/>
      <c r="L251" s="39"/>
      <c r="M251" s="202"/>
      <c r="N251" s="203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155</v>
      </c>
      <c r="AU251" s="17" t="s">
        <v>83</v>
      </c>
    </row>
    <row r="252" spans="2:51" s="13" customFormat="1" ht="11.25">
      <c r="B252" s="204"/>
      <c r="C252" s="205"/>
      <c r="D252" s="206" t="s">
        <v>157</v>
      </c>
      <c r="E252" s="207" t="s">
        <v>1</v>
      </c>
      <c r="F252" s="208" t="s">
        <v>2669</v>
      </c>
      <c r="G252" s="205"/>
      <c r="H252" s="207" t="s">
        <v>1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157</v>
      </c>
      <c r="AU252" s="214" t="s">
        <v>83</v>
      </c>
      <c r="AV252" s="13" t="s">
        <v>83</v>
      </c>
      <c r="AW252" s="13" t="s">
        <v>33</v>
      </c>
      <c r="AX252" s="13" t="s">
        <v>75</v>
      </c>
      <c r="AY252" s="214" t="s">
        <v>146</v>
      </c>
    </row>
    <row r="253" spans="2:51" s="13" customFormat="1" ht="11.25">
      <c r="B253" s="204"/>
      <c r="C253" s="205"/>
      <c r="D253" s="206" t="s">
        <v>157</v>
      </c>
      <c r="E253" s="207" t="s">
        <v>1</v>
      </c>
      <c r="F253" s="208" t="s">
        <v>2677</v>
      </c>
      <c r="G253" s="205"/>
      <c r="H253" s="207" t="s">
        <v>1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157</v>
      </c>
      <c r="AU253" s="214" t="s">
        <v>83</v>
      </c>
      <c r="AV253" s="13" t="s">
        <v>83</v>
      </c>
      <c r="AW253" s="13" t="s">
        <v>33</v>
      </c>
      <c r="AX253" s="13" t="s">
        <v>75</v>
      </c>
      <c r="AY253" s="214" t="s">
        <v>146</v>
      </c>
    </row>
    <row r="254" spans="2:51" s="13" customFormat="1" ht="11.25">
      <c r="B254" s="204"/>
      <c r="C254" s="205"/>
      <c r="D254" s="206" t="s">
        <v>157</v>
      </c>
      <c r="E254" s="207" t="s">
        <v>1</v>
      </c>
      <c r="F254" s="208" t="s">
        <v>2678</v>
      </c>
      <c r="G254" s="205"/>
      <c r="H254" s="207" t="s">
        <v>1</v>
      </c>
      <c r="I254" s="209"/>
      <c r="J254" s="205"/>
      <c r="K254" s="205"/>
      <c r="L254" s="210"/>
      <c r="M254" s="211"/>
      <c r="N254" s="212"/>
      <c r="O254" s="212"/>
      <c r="P254" s="212"/>
      <c r="Q254" s="212"/>
      <c r="R254" s="212"/>
      <c r="S254" s="212"/>
      <c r="T254" s="213"/>
      <c r="AT254" s="214" t="s">
        <v>157</v>
      </c>
      <c r="AU254" s="214" t="s">
        <v>83</v>
      </c>
      <c r="AV254" s="13" t="s">
        <v>83</v>
      </c>
      <c r="AW254" s="13" t="s">
        <v>33</v>
      </c>
      <c r="AX254" s="13" t="s">
        <v>75</v>
      </c>
      <c r="AY254" s="214" t="s">
        <v>146</v>
      </c>
    </row>
    <row r="255" spans="2:51" s="13" customFormat="1" ht="22.5">
      <c r="B255" s="204"/>
      <c r="C255" s="205"/>
      <c r="D255" s="206" t="s">
        <v>157</v>
      </c>
      <c r="E255" s="207" t="s">
        <v>1</v>
      </c>
      <c r="F255" s="208" t="s">
        <v>2679</v>
      </c>
      <c r="G255" s="205"/>
      <c r="H255" s="207" t="s">
        <v>1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157</v>
      </c>
      <c r="AU255" s="214" t="s">
        <v>83</v>
      </c>
      <c r="AV255" s="13" t="s">
        <v>83</v>
      </c>
      <c r="AW255" s="13" t="s">
        <v>33</v>
      </c>
      <c r="AX255" s="13" t="s">
        <v>75</v>
      </c>
      <c r="AY255" s="214" t="s">
        <v>146</v>
      </c>
    </row>
    <row r="256" spans="2:51" s="13" customFormat="1" ht="11.25">
      <c r="B256" s="204"/>
      <c r="C256" s="205"/>
      <c r="D256" s="206" t="s">
        <v>157</v>
      </c>
      <c r="E256" s="207" t="s">
        <v>1</v>
      </c>
      <c r="F256" s="208" t="s">
        <v>2680</v>
      </c>
      <c r="G256" s="205"/>
      <c r="H256" s="207" t="s">
        <v>1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157</v>
      </c>
      <c r="AU256" s="214" t="s">
        <v>83</v>
      </c>
      <c r="AV256" s="13" t="s">
        <v>83</v>
      </c>
      <c r="AW256" s="13" t="s">
        <v>33</v>
      </c>
      <c r="AX256" s="13" t="s">
        <v>75</v>
      </c>
      <c r="AY256" s="214" t="s">
        <v>146</v>
      </c>
    </row>
    <row r="257" spans="2:51" s="14" customFormat="1" ht="11.25">
      <c r="B257" s="215"/>
      <c r="C257" s="216"/>
      <c r="D257" s="206" t="s">
        <v>157</v>
      </c>
      <c r="E257" s="217" t="s">
        <v>1</v>
      </c>
      <c r="F257" s="218" t="s">
        <v>83</v>
      </c>
      <c r="G257" s="216"/>
      <c r="H257" s="219">
        <v>1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157</v>
      </c>
      <c r="AU257" s="225" t="s">
        <v>83</v>
      </c>
      <c r="AV257" s="14" t="s">
        <v>85</v>
      </c>
      <c r="AW257" s="14" t="s">
        <v>33</v>
      </c>
      <c r="AX257" s="14" t="s">
        <v>83</v>
      </c>
      <c r="AY257" s="225" t="s">
        <v>146</v>
      </c>
    </row>
    <row r="258" spans="1:65" s="2" customFormat="1" ht="26.45" customHeight="1">
      <c r="A258" s="34"/>
      <c r="B258" s="35"/>
      <c r="C258" s="186" t="s">
        <v>243</v>
      </c>
      <c r="D258" s="186" t="s">
        <v>148</v>
      </c>
      <c r="E258" s="187" t="s">
        <v>2681</v>
      </c>
      <c r="F258" s="188" t="s">
        <v>2682</v>
      </c>
      <c r="G258" s="189" t="s">
        <v>2561</v>
      </c>
      <c r="H258" s="190">
        <v>1</v>
      </c>
      <c r="I258" s="191"/>
      <c r="J258" s="192">
        <f>ROUND(I258*H258,2)</f>
        <v>0</v>
      </c>
      <c r="K258" s="188" t="s">
        <v>1</v>
      </c>
      <c r="L258" s="39"/>
      <c r="M258" s="193" t="s">
        <v>1</v>
      </c>
      <c r="N258" s="194" t="s">
        <v>40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2562</v>
      </c>
      <c r="AT258" s="197" t="s">
        <v>148</v>
      </c>
      <c r="AU258" s="197" t="s">
        <v>83</v>
      </c>
      <c r="AY258" s="17" t="s">
        <v>146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83</v>
      </c>
      <c r="BK258" s="198">
        <f>ROUND(I258*H258,2)</f>
        <v>0</v>
      </c>
      <c r="BL258" s="17" t="s">
        <v>2562</v>
      </c>
      <c r="BM258" s="197" t="s">
        <v>2683</v>
      </c>
    </row>
    <row r="259" spans="2:51" s="13" customFormat="1" ht="33.75">
      <c r="B259" s="204"/>
      <c r="C259" s="205"/>
      <c r="D259" s="206" t="s">
        <v>157</v>
      </c>
      <c r="E259" s="207" t="s">
        <v>1</v>
      </c>
      <c r="F259" s="208" t="s">
        <v>2684</v>
      </c>
      <c r="G259" s="205"/>
      <c r="H259" s="207" t="s">
        <v>1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157</v>
      </c>
      <c r="AU259" s="214" t="s">
        <v>83</v>
      </c>
      <c r="AV259" s="13" t="s">
        <v>83</v>
      </c>
      <c r="AW259" s="13" t="s">
        <v>33</v>
      </c>
      <c r="AX259" s="13" t="s">
        <v>75</v>
      </c>
      <c r="AY259" s="214" t="s">
        <v>146</v>
      </c>
    </row>
    <row r="260" spans="2:51" s="14" customFormat="1" ht="11.25">
      <c r="B260" s="215"/>
      <c r="C260" s="216"/>
      <c r="D260" s="206" t="s">
        <v>157</v>
      </c>
      <c r="E260" s="217" t="s">
        <v>1</v>
      </c>
      <c r="F260" s="218" t="s">
        <v>83</v>
      </c>
      <c r="G260" s="216"/>
      <c r="H260" s="219">
        <v>1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157</v>
      </c>
      <c r="AU260" s="225" t="s">
        <v>83</v>
      </c>
      <c r="AV260" s="14" t="s">
        <v>85</v>
      </c>
      <c r="AW260" s="14" t="s">
        <v>33</v>
      </c>
      <c r="AX260" s="14" t="s">
        <v>83</v>
      </c>
      <c r="AY260" s="225" t="s">
        <v>146</v>
      </c>
    </row>
    <row r="261" spans="1:65" s="2" customFormat="1" ht="26.45" customHeight="1">
      <c r="A261" s="34"/>
      <c r="B261" s="35"/>
      <c r="C261" s="186" t="s">
        <v>253</v>
      </c>
      <c r="D261" s="186" t="s">
        <v>148</v>
      </c>
      <c r="E261" s="187" t="s">
        <v>2685</v>
      </c>
      <c r="F261" s="188" t="s">
        <v>2686</v>
      </c>
      <c r="G261" s="189" t="s">
        <v>2561</v>
      </c>
      <c r="H261" s="190">
        <v>1</v>
      </c>
      <c r="I261" s="191"/>
      <c r="J261" s="192">
        <f>ROUND(I261*H261,2)</f>
        <v>0</v>
      </c>
      <c r="K261" s="188" t="s">
        <v>1</v>
      </c>
      <c r="L261" s="39"/>
      <c r="M261" s="193" t="s">
        <v>1</v>
      </c>
      <c r="N261" s="194" t="s">
        <v>40</v>
      </c>
      <c r="O261" s="71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2562</v>
      </c>
      <c r="AT261" s="197" t="s">
        <v>148</v>
      </c>
      <c r="AU261" s="197" t="s">
        <v>83</v>
      </c>
      <c r="AY261" s="17" t="s">
        <v>146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83</v>
      </c>
      <c r="BK261" s="198">
        <f>ROUND(I261*H261,2)</f>
        <v>0</v>
      </c>
      <c r="BL261" s="17" t="s">
        <v>2562</v>
      </c>
      <c r="BM261" s="197" t="s">
        <v>2687</v>
      </c>
    </row>
    <row r="262" spans="2:51" s="13" customFormat="1" ht="33.75">
      <c r="B262" s="204"/>
      <c r="C262" s="205"/>
      <c r="D262" s="206" t="s">
        <v>157</v>
      </c>
      <c r="E262" s="207" t="s">
        <v>1</v>
      </c>
      <c r="F262" s="208" t="s">
        <v>2688</v>
      </c>
      <c r="G262" s="205"/>
      <c r="H262" s="207" t="s">
        <v>1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157</v>
      </c>
      <c r="AU262" s="214" t="s">
        <v>83</v>
      </c>
      <c r="AV262" s="13" t="s">
        <v>83</v>
      </c>
      <c r="AW262" s="13" t="s">
        <v>33</v>
      </c>
      <c r="AX262" s="13" t="s">
        <v>75</v>
      </c>
      <c r="AY262" s="214" t="s">
        <v>146</v>
      </c>
    </row>
    <row r="263" spans="2:51" s="13" customFormat="1" ht="22.5">
      <c r="B263" s="204"/>
      <c r="C263" s="205"/>
      <c r="D263" s="206" t="s">
        <v>157</v>
      </c>
      <c r="E263" s="207" t="s">
        <v>1</v>
      </c>
      <c r="F263" s="208" t="s">
        <v>2689</v>
      </c>
      <c r="G263" s="205"/>
      <c r="H263" s="207" t="s">
        <v>1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157</v>
      </c>
      <c r="AU263" s="214" t="s">
        <v>83</v>
      </c>
      <c r="AV263" s="13" t="s">
        <v>83</v>
      </c>
      <c r="AW263" s="13" t="s">
        <v>33</v>
      </c>
      <c r="AX263" s="13" t="s">
        <v>75</v>
      </c>
      <c r="AY263" s="214" t="s">
        <v>146</v>
      </c>
    </row>
    <row r="264" spans="2:51" s="14" customFormat="1" ht="11.25">
      <c r="B264" s="215"/>
      <c r="C264" s="216"/>
      <c r="D264" s="206" t="s">
        <v>157</v>
      </c>
      <c r="E264" s="217" t="s">
        <v>1</v>
      </c>
      <c r="F264" s="218" t="s">
        <v>83</v>
      </c>
      <c r="G264" s="216"/>
      <c r="H264" s="219">
        <v>1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157</v>
      </c>
      <c r="AU264" s="225" t="s">
        <v>83</v>
      </c>
      <c r="AV264" s="14" t="s">
        <v>85</v>
      </c>
      <c r="AW264" s="14" t="s">
        <v>33</v>
      </c>
      <c r="AX264" s="14" t="s">
        <v>83</v>
      </c>
      <c r="AY264" s="225" t="s">
        <v>146</v>
      </c>
    </row>
    <row r="265" spans="2:63" s="12" customFormat="1" ht="25.9" customHeight="1">
      <c r="B265" s="170"/>
      <c r="C265" s="171"/>
      <c r="D265" s="172" t="s">
        <v>74</v>
      </c>
      <c r="E265" s="173" t="s">
        <v>2690</v>
      </c>
      <c r="F265" s="173" t="s">
        <v>2691</v>
      </c>
      <c r="G265" s="171"/>
      <c r="H265" s="171"/>
      <c r="I265" s="174"/>
      <c r="J265" s="175">
        <f>BK265</f>
        <v>0</v>
      </c>
      <c r="K265" s="171"/>
      <c r="L265" s="176"/>
      <c r="M265" s="177"/>
      <c r="N265" s="178"/>
      <c r="O265" s="178"/>
      <c r="P265" s="179">
        <f>SUM(P266:P310)</f>
        <v>0</v>
      </c>
      <c r="Q265" s="178"/>
      <c r="R265" s="179">
        <f>SUM(R266:R310)</f>
        <v>0</v>
      </c>
      <c r="S265" s="178"/>
      <c r="T265" s="180">
        <f>SUM(T266:T310)</f>
        <v>0</v>
      </c>
      <c r="AR265" s="181" t="s">
        <v>180</v>
      </c>
      <c r="AT265" s="182" t="s">
        <v>74</v>
      </c>
      <c r="AU265" s="182" t="s">
        <v>75</v>
      </c>
      <c r="AY265" s="181" t="s">
        <v>146</v>
      </c>
      <c r="BK265" s="183">
        <f>SUM(BK266:BK310)</f>
        <v>0</v>
      </c>
    </row>
    <row r="266" spans="1:65" s="2" customFormat="1" ht="26.45" customHeight="1">
      <c r="A266" s="34"/>
      <c r="B266" s="35"/>
      <c r="C266" s="186" t="s">
        <v>260</v>
      </c>
      <c r="D266" s="186" t="s">
        <v>148</v>
      </c>
      <c r="E266" s="187" t="s">
        <v>2692</v>
      </c>
      <c r="F266" s="188" t="s">
        <v>2693</v>
      </c>
      <c r="G266" s="189" t="s">
        <v>2561</v>
      </c>
      <c r="H266" s="190">
        <v>1</v>
      </c>
      <c r="I266" s="191"/>
      <c r="J266" s="192">
        <f>ROUND(I266*H266,2)</f>
        <v>0</v>
      </c>
      <c r="K266" s="188" t="s">
        <v>152</v>
      </c>
      <c r="L266" s="39"/>
      <c r="M266" s="193" t="s">
        <v>1</v>
      </c>
      <c r="N266" s="194" t="s">
        <v>40</v>
      </c>
      <c r="O266" s="71"/>
      <c r="P266" s="195">
        <f>O266*H266</f>
        <v>0</v>
      </c>
      <c r="Q266" s="195">
        <v>0</v>
      </c>
      <c r="R266" s="195">
        <f>Q266*H266</f>
        <v>0</v>
      </c>
      <c r="S266" s="195">
        <v>0</v>
      </c>
      <c r="T266" s="196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7" t="s">
        <v>2562</v>
      </c>
      <c r="AT266" s="197" t="s">
        <v>148</v>
      </c>
      <c r="AU266" s="197" t="s">
        <v>83</v>
      </c>
      <c r="AY266" s="17" t="s">
        <v>146</v>
      </c>
      <c r="BE266" s="198">
        <f>IF(N266="základní",J266,0)</f>
        <v>0</v>
      </c>
      <c r="BF266" s="198">
        <f>IF(N266="snížená",J266,0)</f>
        <v>0</v>
      </c>
      <c r="BG266" s="198">
        <f>IF(N266="zákl. přenesená",J266,0)</f>
        <v>0</v>
      </c>
      <c r="BH266" s="198">
        <f>IF(N266="sníž. přenesená",J266,0)</f>
        <v>0</v>
      </c>
      <c r="BI266" s="198">
        <f>IF(N266="nulová",J266,0)</f>
        <v>0</v>
      </c>
      <c r="BJ266" s="17" t="s">
        <v>83</v>
      </c>
      <c r="BK266" s="198">
        <f>ROUND(I266*H266,2)</f>
        <v>0</v>
      </c>
      <c r="BL266" s="17" t="s">
        <v>2562</v>
      </c>
      <c r="BM266" s="197" t="s">
        <v>2694</v>
      </c>
    </row>
    <row r="267" spans="1:47" s="2" customFormat="1" ht="11.25">
      <c r="A267" s="34"/>
      <c r="B267" s="35"/>
      <c r="C267" s="36"/>
      <c r="D267" s="199" t="s">
        <v>155</v>
      </c>
      <c r="E267" s="36"/>
      <c r="F267" s="200" t="s">
        <v>2695</v>
      </c>
      <c r="G267" s="36"/>
      <c r="H267" s="36"/>
      <c r="I267" s="201"/>
      <c r="J267" s="36"/>
      <c r="K267" s="36"/>
      <c r="L267" s="39"/>
      <c r="M267" s="202"/>
      <c r="N267" s="203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155</v>
      </c>
      <c r="AU267" s="17" t="s">
        <v>83</v>
      </c>
    </row>
    <row r="268" spans="2:51" s="13" customFormat="1" ht="11.25">
      <c r="B268" s="204"/>
      <c r="C268" s="205"/>
      <c r="D268" s="206" t="s">
        <v>157</v>
      </c>
      <c r="E268" s="207" t="s">
        <v>1</v>
      </c>
      <c r="F268" s="208" t="s">
        <v>2696</v>
      </c>
      <c r="G268" s="205"/>
      <c r="H268" s="207" t="s">
        <v>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157</v>
      </c>
      <c r="AU268" s="214" t="s">
        <v>83</v>
      </c>
      <c r="AV268" s="13" t="s">
        <v>83</v>
      </c>
      <c r="AW268" s="13" t="s">
        <v>33</v>
      </c>
      <c r="AX268" s="13" t="s">
        <v>75</v>
      </c>
      <c r="AY268" s="214" t="s">
        <v>146</v>
      </c>
    </row>
    <row r="269" spans="2:51" s="13" customFormat="1" ht="11.25">
      <c r="B269" s="204"/>
      <c r="C269" s="205"/>
      <c r="D269" s="206" t="s">
        <v>157</v>
      </c>
      <c r="E269" s="207" t="s">
        <v>1</v>
      </c>
      <c r="F269" s="208" t="s">
        <v>2697</v>
      </c>
      <c r="G269" s="205"/>
      <c r="H269" s="207" t="s">
        <v>1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157</v>
      </c>
      <c r="AU269" s="214" t="s">
        <v>83</v>
      </c>
      <c r="AV269" s="13" t="s">
        <v>83</v>
      </c>
      <c r="AW269" s="13" t="s">
        <v>33</v>
      </c>
      <c r="AX269" s="13" t="s">
        <v>75</v>
      </c>
      <c r="AY269" s="214" t="s">
        <v>146</v>
      </c>
    </row>
    <row r="270" spans="2:51" s="13" customFormat="1" ht="11.25">
      <c r="B270" s="204"/>
      <c r="C270" s="205"/>
      <c r="D270" s="206" t="s">
        <v>157</v>
      </c>
      <c r="E270" s="207" t="s">
        <v>1</v>
      </c>
      <c r="F270" s="208" t="s">
        <v>2698</v>
      </c>
      <c r="G270" s="205"/>
      <c r="H270" s="207" t="s">
        <v>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157</v>
      </c>
      <c r="AU270" s="214" t="s">
        <v>83</v>
      </c>
      <c r="AV270" s="13" t="s">
        <v>83</v>
      </c>
      <c r="AW270" s="13" t="s">
        <v>33</v>
      </c>
      <c r="AX270" s="13" t="s">
        <v>75</v>
      </c>
      <c r="AY270" s="214" t="s">
        <v>146</v>
      </c>
    </row>
    <row r="271" spans="2:51" s="13" customFormat="1" ht="22.5">
      <c r="B271" s="204"/>
      <c r="C271" s="205"/>
      <c r="D271" s="206" t="s">
        <v>157</v>
      </c>
      <c r="E271" s="207" t="s">
        <v>1</v>
      </c>
      <c r="F271" s="208" t="s">
        <v>2699</v>
      </c>
      <c r="G271" s="205"/>
      <c r="H271" s="207" t="s">
        <v>1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157</v>
      </c>
      <c r="AU271" s="214" t="s">
        <v>83</v>
      </c>
      <c r="AV271" s="13" t="s">
        <v>83</v>
      </c>
      <c r="AW271" s="13" t="s">
        <v>33</v>
      </c>
      <c r="AX271" s="13" t="s">
        <v>75</v>
      </c>
      <c r="AY271" s="214" t="s">
        <v>146</v>
      </c>
    </row>
    <row r="272" spans="2:51" s="13" customFormat="1" ht="11.25">
      <c r="B272" s="204"/>
      <c r="C272" s="205"/>
      <c r="D272" s="206" t="s">
        <v>157</v>
      </c>
      <c r="E272" s="207" t="s">
        <v>1</v>
      </c>
      <c r="F272" s="208" t="s">
        <v>2700</v>
      </c>
      <c r="G272" s="205"/>
      <c r="H272" s="207" t="s">
        <v>1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157</v>
      </c>
      <c r="AU272" s="214" t="s">
        <v>83</v>
      </c>
      <c r="AV272" s="13" t="s">
        <v>83</v>
      </c>
      <c r="AW272" s="13" t="s">
        <v>33</v>
      </c>
      <c r="AX272" s="13" t="s">
        <v>75</v>
      </c>
      <c r="AY272" s="214" t="s">
        <v>146</v>
      </c>
    </row>
    <row r="273" spans="2:51" s="14" customFormat="1" ht="11.25">
      <c r="B273" s="215"/>
      <c r="C273" s="216"/>
      <c r="D273" s="206" t="s">
        <v>157</v>
      </c>
      <c r="E273" s="217" t="s">
        <v>1</v>
      </c>
      <c r="F273" s="218" t="s">
        <v>83</v>
      </c>
      <c r="G273" s="216"/>
      <c r="H273" s="219">
        <v>1</v>
      </c>
      <c r="I273" s="220"/>
      <c r="J273" s="216"/>
      <c r="K273" s="216"/>
      <c r="L273" s="221"/>
      <c r="M273" s="222"/>
      <c r="N273" s="223"/>
      <c r="O273" s="223"/>
      <c r="P273" s="223"/>
      <c r="Q273" s="223"/>
      <c r="R273" s="223"/>
      <c r="S273" s="223"/>
      <c r="T273" s="224"/>
      <c r="AT273" s="225" t="s">
        <v>157</v>
      </c>
      <c r="AU273" s="225" t="s">
        <v>83</v>
      </c>
      <c r="AV273" s="14" t="s">
        <v>85</v>
      </c>
      <c r="AW273" s="14" t="s">
        <v>33</v>
      </c>
      <c r="AX273" s="14" t="s">
        <v>83</v>
      </c>
      <c r="AY273" s="225" t="s">
        <v>146</v>
      </c>
    </row>
    <row r="274" spans="1:65" s="2" customFormat="1" ht="26.45" customHeight="1">
      <c r="A274" s="34"/>
      <c r="B274" s="35"/>
      <c r="C274" s="186" t="s">
        <v>267</v>
      </c>
      <c r="D274" s="186" t="s">
        <v>148</v>
      </c>
      <c r="E274" s="187" t="s">
        <v>2701</v>
      </c>
      <c r="F274" s="188" t="s">
        <v>2045</v>
      </c>
      <c r="G274" s="189" t="s">
        <v>2561</v>
      </c>
      <c r="H274" s="190">
        <v>1</v>
      </c>
      <c r="I274" s="191"/>
      <c r="J274" s="192">
        <f>ROUND(I274*H274,2)</f>
        <v>0</v>
      </c>
      <c r="K274" s="188" t="s">
        <v>152</v>
      </c>
      <c r="L274" s="39"/>
      <c r="M274" s="193" t="s">
        <v>1</v>
      </c>
      <c r="N274" s="194" t="s">
        <v>40</v>
      </c>
      <c r="O274" s="71"/>
      <c r="P274" s="195">
        <f>O274*H274</f>
        <v>0</v>
      </c>
      <c r="Q274" s="195">
        <v>0</v>
      </c>
      <c r="R274" s="195">
        <f>Q274*H274</f>
        <v>0</v>
      </c>
      <c r="S274" s="195">
        <v>0</v>
      </c>
      <c r="T274" s="196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7" t="s">
        <v>153</v>
      </c>
      <c r="AT274" s="197" t="s">
        <v>148</v>
      </c>
      <c r="AU274" s="197" t="s">
        <v>83</v>
      </c>
      <c r="AY274" s="17" t="s">
        <v>146</v>
      </c>
      <c r="BE274" s="198">
        <f>IF(N274="základní",J274,0)</f>
        <v>0</v>
      </c>
      <c r="BF274" s="198">
        <f>IF(N274="snížená",J274,0)</f>
        <v>0</v>
      </c>
      <c r="BG274" s="198">
        <f>IF(N274="zákl. přenesená",J274,0)</f>
        <v>0</v>
      </c>
      <c r="BH274" s="198">
        <f>IF(N274="sníž. přenesená",J274,0)</f>
        <v>0</v>
      </c>
      <c r="BI274" s="198">
        <f>IF(N274="nulová",J274,0)</f>
        <v>0</v>
      </c>
      <c r="BJ274" s="17" t="s">
        <v>83</v>
      </c>
      <c r="BK274" s="198">
        <f>ROUND(I274*H274,2)</f>
        <v>0</v>
      </c>
      <c r="BL274" s="17" t="s">
        <v>153</v>
      </c>
      <c r="BM274" s="197" t="s">
        <v>2702</v>
      </c>
    </row>
    <row r="275" spans="1:47" s="2" customFormat="1" ht="11.25">
      <c r="A275" s="34"/>
      <c r="B275" s="35"/>
      <c r="C275" s="36"/>
      <c r="D275" s="199" t="s">
        <v>155</v>
      </c>
      <c r="E275" s="36"/>
      <c r="F275" s="200" t="s">
        <v>2703</v>
      </c>
      <c r="G275" s="36"/>
      <c r="H275" s="36"/>
      <c r="I275" s="201"/>
      <c r="J275" s="36"/>
      <c r="K275" s="36"/>
      <c r="L275" s="39"/>
      <c r="M275" s="202"/>
      <c r="N275" s="203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155</v>
      </c>
      <c r="AU275" s="17" t="s">
        <v>83</v>
      </c>
    </row>
    <row r="276" spans="2:51" s="13" customFormat="1" ht="33.75">
      <c r="B276" s="204"/>
      <c r="C276" s="205"/>
      <c r="D276" s="206" t="s">
        <v>157</v>
      </c>
      <c r="E276" s="207" t="s">
        <v>1</v>
      </c>
      <c r="F276" s="208" t="s">
        <v>2704</v>
      </c>
      <c r="G276" s="205"/>
      <c r="H276" s="207" t="s">
        <v>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157</v>
      </c>
      <c r="AU276" s="214" t="s">
        <v>83</v>
      </c>
      <c r="AV276" s="13" t="s">
        <v>83</v>
      </c>
      <c r="AW276" s="13" t="s">
        <v>33</v>
      </c>
      <c r="AX276" s="13" t="s">
        <v>75</v>
      </c>
      <c r="AY276" s="214" t="s">
        <v>146</v>
      </c>
    </row>
    <row r="277" spans="2:51" s="13" customFormat="1" ht="33.75">
      <c r="B277" s="204"/>
      <c r="C277" s="205"/>
      <c r="D277" s="206" t="s">
        <v>157</v>
      </c>
      <c r="E277" s="207" t="s">
        <v>1</v>
      </c>
      <c r="F277" s="208" t="s">
        <v>2705</v>
      </c>
      <c r="G277" s="205"/>
      <c r="H277" s="207" t="s">
        <v>1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157</v>
      </c>
      <c r="AU277" s="214" t="s">
        <v>83</v>
      </c>
      <c r="AV277" s="13" t="s">
        <v>83</v>
      </c>
      <c r="AW277" s="13" t="s">
        <v>33</v>
      </c>
      <c r="AX277" s="13" t="s">
        <v>75</v>
      </c>
      <c r="AY277" s="214" t="s">
        <v>146</v>
      </c>
    </row>
    <row r="278" spans="2:51" s="13" customFormat="1" ht="11.25">
      <c r="B278" s="204"/>
      <c r="C278" s="205"/>
      <c r="D278" s="206" t="s">
        <v>157</v>
      </c>
      <c r="E278" s="207" t="s">
        <v>1</v>
      </c>
      <c r="F278" s="208" t="s">
        <v>2706</v>
      </c>
      <c r="G278" s="205"/>
      <c r="H278" s="207" t="s">
        <v>1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157</v>
      </c>
      <c r="AU278" s="214" t="s">
        <v>83</v>
      </c>
      <c r="AV278" s="13" t="s">
        <v>83</v>
      </c>
      <c r="AW278" s="13" t="s">
        <v>33</v>
      </c>
      <c r="AX278" s="13" t="s">
        <v>75</v>
      </c>
      <c r="AY278" s="214" t="s">
        <v>146</v>
      </c>
    </row>
    <row r="279" spans="2:51" s="13" customFormat="1" ht="11.25">
      <c r="B279" s="204"/>
      <c r="C279" s="205"/>
      <c r="D279" s="206" t="s">
        <v>157</v>
      </c>
      <c r="E279" s="207" t="s">
        <v>1</v>
      </c>
      <c r="F279" s="208" t="s">
        <v>2707</v>
      </c>
      <c r="G279" s="205"/>
      <c r="H279" s="207" t="s">
        <v>1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157</v>
      </c>
      <c r="AU279" s="214" t="s">
        <v>83</v>
      </c>
      <c r="AV279" s="13" t="s">
        <v>83</v>
      </c>
      <c r="AW279" s="13" t="s">
        <v>33</v>
      </c>
      <c r="AX279" s="13" t="s">
        <v>75</v>
      </c>
      <c r="AY279" s="214" t="s">
        <v>146</v>
      </c>
    </row>
    <row r="280" spans="2:51" s="14" customFormat="1" ht="11.25">
      <c r="B280" s="215"/>
      <c r="C280" s="216"/>
      <c r="D280" s="206" t="s">
        <v>157</v>
      </c>
      <c r="E280" s="217" t="s">
        <v>1</v>
      </c>
      <c r="F280" s="218" t="s">
        <v>83</v>
      </c>
      <c r="G280" s="216"/>
      <c r="H280" s="219">
        <v>1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157</v>
      </c>
      <c r="AU280" s="225" t="s">
        <v>83</v>
      </c>
      <c r="AV280" s="14" t="s">
        <v>85</v>
      </c>
      <c r="AW280" s="14" t="s">
        <v>33</v>
      </c>
      <c r="AX280" s="14" t="s">
        <v>83</v>
      </c>
      <c r="AY280" s="225" t="s">
        <v>146</v>
      </c>
    </row>
    <row r="281" spans="1:65" s="2" customFormat="1" ht="26.45" customHeight="1">
      <c r="A281" s="34"/>
      <c r="B281" s="35"/>
      <c r="C281" s="186" t="s">
        <v>272</v>
      </c>
      <c r="D281" s="186" t="s">
        <v>148</v>
      </c>
      <c r="E281" s="187" t="s">
        <v>2708</v>
      </c>
      <c r="F281" s="188" t="s">
        <v>2709</v>
      </c>
      <c r="G281" s="189" t="s">
        <v>2561</v>
      </c>
      <c r="H281" s="190">
        <v>1</v>
      </c>
      <c r="I281" s="191"/>
      <c r="J281" s="192">
        <f>ROUND(I281*H281,2)</f>
        <v>0</v>
      </c>
      <c r="K281" s="188" t="s">
        <v>1</v>
      </c>
      <c r="L281" s="39"/>
      <c r="M281" s="193" t="s">
        <v>1</v>
      </c>
      <c r="N281" s="194" t="s">
        <v>40</v>
      </c>
      <c r="O281" s="71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2562</v>
      </c>
      <c r="AT281" s="197" t="s">
        <v>148</v>
      </c>
      <c r="AU281" s="197" t="s">
        <v>83</v>
      </c>
      <c r="AY281" s="17" t="s">
        <v>146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7" t="s">
        <v>83</v>
      </c>
      <c r="BK281" s="198">
        <f>ROUND(I281*H281,2)</f>
        <v>0</v>
      </c>
      <c r="BL281" s="17" t="s">
        <v>2562</v>
      </c>
      <c r="BM281" s="197" t="s">
        <v>2710</v>
      </c>
    </row>
    <row r="282" spans="2:51" s="13" customFormat="1" ht="22.5">
      <c r="B282" s="204"/>
      <c r="C282" s="205"/>
      <c r="D282" s="206" t="s">
        <v>157</v>
      </c>
      <c r="E282" s="207" t="s">
        <v>1</v>
      </c>
      <c r="F282" s="208" t="s">
        <v>2711</v>
      </c>
      <c r="G282" s="205"/>
      <c r="H282" s="207" t="s">
        <v>1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157</v>
      </c>
      <c r="AU282" s="214" t="s">
        <v>83</v>
      </c>
      <c r="AV282" s="13" t="s">
        <v>83</v>
      </c>
      <c r="AW282" s="13" t="s">
        <v>33</v>
      </c>
      <c r="AX282" s="13" t="s">
        <v>75</v>
      </c>
      <c r="AY282" s="214" t="s">
        <v>146</v>
      </c>
    </row>
    <row r="283" spans="2:51" s="13" customFormat="1" ht="33.75">
      <c r="B283" s="204"/>
      <c r="C283" s="205"/>
      <c r="D283" s="206" t="s">
        <v>157</v>
      </c>
      <c r="E283" s="207" t="s">
        <v>1</v>
      </c>
      <c r="F283" s="208" t="s">
        <v>2712</v>
      </c>
      <c r="G283" s="205"/>
      <c r="H283" s="207" t="s">
        <v>1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157</v>
      </c>
      <c r="AU283" s="214" t="s">
        <v>83</v>
      </c>
      <c r="AV283" s="13" t="s">
        <v>83</v>
      </c>
      <c r="AW283" s="13" t="s">
        <v>33</v>
      </c>
      <c r="AX283" s="13" t="s">
        <v>75</v>
      </c>
      <c r="AY283" s="214" t="s">
        <v>146</v>
      </c>
    </row>
    <row r="284" spans="2:51" s="13" customFormat="1" ht="11.25">
      <c r="B284" s="204"/>
      <c r="C284" s="205"/>
      <c r="D284" s="206" t="s">
        <v>157</v>
      </c>
      <c r="E284" s="207" t="s">
        <v>1</v>
      </c>
      <c r="F284" s="208" t="s">
        <v>2713</v>
      </c>
      <c r="G284" s="205"/>
      <c r="H284" s="207" t="s">
        <v>1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157</v>
      </c>
      <c r="AU284" s="214" t="s">
        <v>83</v>
      </c>
      <c r="AV284" s="13" t="s">
        <v>83</v>
      </c>
      <c r="AW284" s="13" t="s">
        <v>33</v>
      </c>
      <c r="AX284" s="13" t="s">
        <v>75</v>
      </c>
      <c r="AY284" s="214" t="s">
        <v>146</v>
      </c>
    </row>
    <row r="285" spans="2:51" s="13" customFormat="1" ht="11.25">
      <c r="B285" s="204"/>
      <c r="C285" s="205"/>
      <c r="D285" s="206" t="s">
        <v>157</v>
      </c>
      <c r="E285" s="207" t="s">
        <v>1</v>
      </c>
      <c r="F285" s="208" t="s">
        <v>2714</v>
      </c>
      <c r="G285" s="205"/>
      <c r="H285" s="207" t="s">
        <v>1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157</v>
      </c>
      <c r="AU285" s="214" t="s">
        <v>83</v>
      </c>
      <c r="AV285" s="13" t="s">
        <v>83</v>
      </c>
      <c r="AW285" s="13" t="s">
        <v>33</v>
      </c>
      <c r="AX285" s="13" t="s">
        <v>75</v>
      </c>
      <c r="AY285" s="214" t="s">
        <v>146</v>
      </c>
    </row>
    <row r="286" spans="2:51" s="13" customFormat="1" ht="22.5">
      <c r="B286" s="204"/>
      <c r="C286" s="205"/>
      <c r="D286" s="206" t="s">
        <v>157</v>
      </c>
      <c r="E286" s="207" t="s">
        <v>1</v>
      </c>
      <c r="F286" s="208" t="s">
        <v>2715</v>
      </c>
      <c r="G286" s="205"/>
      <c r="H286" s="207" t="s">
        <v>1</v>
      </c>
      <c r="I286" s="209"/>
      <c r="J286" s="205"/>
      <c r="K286" s="205"/>
      <c r="L286" s="210"/>
      <c r="M286" s="211"/>
      <c r="N286" s="212"/>
      <c r="O286" s="212"/>
      <c r="P286" s="212"/>
      <c r="Q286" s="212"/>
      <c r="R286" s="212"/>
      <c r="S286" s="212"/>
      <c r="T286" s="213"/>
      <c r="AT286" s="214" t="s">
        <v>157</v>
      </c>
      <c r="AU286" s="214" t="s">
        <v>83</v>
      </c>
      <c r="AV286" s="13" t="s">
        <v>83</v>
      </c>
      <c r="AW286" s="13" t="s">
        <v>33</v>
      </c>
      <c r="AX286" s="13" t="s">
        <v>75</v>
      </c>
      <c r="AY286" s="214" t="s">
        <v>146</v>
      </c>
    </row>
    <row r="287" spans="2:51" s="13" customFormat="1" ht="11.25">
      <c r="B287" s="204"/>
      <c r="C287" s="205"/>
      <c r="D287" s="206" t="s">
        <v>157</v>
      </c>
      <c r="E287" s="207" t="s">
        <v>1</v>
      </c>
      <c r="F287" s="208" t="s">
        <v>2716</v>
      </c>
      <c r="G287" s="205"/>
      <c r="H287" s="207" t="s">
        <v>1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157</v>
      </c>
      <c r="AU287" s="214" t="s">
        <v>83</v>
      </c>
      <c r="AV287" s="13" t="s">
        <v>83</v>
      </c>
      <c r="AW287" s="13" t="s">
        <v>33</v>
      </c>
      <c r="AX287" s="13" t="s">
        <v>75</v>
      </c>
      <c r="AY287" s="214" t="s">
        <v>146</v>
      </c>
    </row>
    <row r="288" spans="2:51" s="13" customFormat="1" ht="22.5">
      <c r="B288" s="204"/>
      <c r="C288" s="205"/>
      <c r="D288" s="206" t="s">
        <v>157</v>
      </c>
      <c r="E288" s="207" t="s">
        <v>1</v>
      </c>
      <c r="F288" s="208" t="s">
        <v>2717</v>
      </c>
      <c r="G288" s="205"/>
      <c r="H288" s="207" t="s">
        <v>1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157</v>
      </c>
      <c r="AU288" s="214" t="s">
        <v>83</v>
      </c>
      <c r="AV288" s="13" t="s">
        <v>83</v>
      </c>
      <c r="AW288" s="13" t="s">
        <v>33</v>
      </c>
      <c r="AX288" s="13" t="s">
        <v>75</v>
      </c>
      <c r="AY288" s="214" t="s">
        <v>146</v>
      </c>
    </row>
    <row r="289" spans="2:51" s="13" customFormat="1" ht="22.5">
      <c r="B289" s="204"/>
      <c r="C289" s="205"/>
      <c r="D289" s="206" t="s">
        <v>157</v>
      </c>
      <c r="E289" s="207" t="s">
        <v>1</v>
      </c>
      <c r="F289" s="208" t="s">
        <v>2718</v>
      </c>
      <c r="G289" s="205"/>
      <c r="H289" s="207" t="s">
        <v>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157</v>
      </c>
      <c r="AU289" s="214" t="s">
        <v>83</v>
      </c>
      <c r="AV289" s="13" t="s">
        <v>83</v>
      </c>
      <c r="AW289" s="13" t="s">
        <v>33</v>
      </c>
      <c r="AX289" s="13" t="s">
        <v>75</v>
      </c>
      <c r="AY289" s="214" t="s">
        <v>146</v>
      </c>
    </row>
    <row r="290" spans="2:51" s="13" customFormat="1" ht="22.5">
      <c r="B290" s="204"/>
      <c r="C290" s="205"/>
      <c r="D290" s="206" t="s">
        <v>157</v>
      </c>
      <c r="E290" s="207" t="s">
        <v>1</v>
      </c>
      <c r="F290" s="208" t="s">
        <v>2719</v>
      </c>
      <c r="G290" s="205"/>
      <c r="H290" s="207" t="s">
        <v>1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157</v>
      </c>
      <c r="AU290" s="214" t="s">
        <v>83</v>
      </c>
      <c r="AV290" s="13" t="s">
        <v>83</v>
      </c>
      <c r="AW290" s="13" t="s">
        <v>33</v>
      </c>
      <c r="AX290" s="13" t="s">
        <v>75</v>
      </c>
      <c r="AY290" s="214" t="s">
        <v>146</v>
      </c>
    </row>
    <row r="291" spans="2:51" s="14" customFormat="1" ht="11.25">
      <c r="B291" s="215"/>
      <c r="C291" s="216"/>
      <c r="D291" s="206" t="s">
        <v>157</v>
      </c>
      <c r="E291" s="217" t="s">
        <v>1</v>
      </c>
      <c r="F291" s="218" t="s">
        <v>83</v>
      </c>
      <c r="G291" s="216"/>
      <c r="H291" s="219">
        <v>1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157</v>
      </c>
      <c r="AU291" s="225" t="s">
        <v>83</v>
      </c>
      <c r="AV291" s="14" t="s">
        <v>85</v>
      </c>
      <c r="AW291" s="14" t="s">
        <v>33</v>
      </c>
      <c r="AX291" s="14" t="s">
        <v>83</v>
      </c>
      <c r="AY291" s="225" t="s">
        <v>146</v>
      </c>
    </row>
    <row r="292" spans="1:65" s="2" customFormat="1" ht="26.45" customHeight="1">
      <c r="A292" s="34"/>
      <c r="B292" s="35"/>
      <c r="C292" s="186" t="s">
        <v>277</v>
      </c>
      <c r="D292" s="186" t="s">
        <v>148</v>
      </c>
      <c r="E292" s="187" t="s">
        <v>2720</v>
      </c>
      <c r="F292" s="188" t="s">
        <v>2721</v>
      </c>
      <c r="G292" s="189" t="s">
        <v>2561</v>
      </c>
      <c r="H292" s="190">
        <v>1</v>
      </c>
      <c r="I292" s="191"/>
      <c r="J292" s="192">
        <f>ROUND(I292*H292,2)</f>
        <v>0</v>
      </c>
      <c r="K292" s="188" t="s">
        <v>1</v>
      </c>
      <c r="L292" s="39"/>
      <c r="M292" s="193" t="s">
        <v>1</v>
      </c>
      <c r="N292" s="194" t="s">
        <v>40</v>
      </c>
      <c r="O292" s="71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2562</v>
      </c>
      <c r="AT292" s="197" t="s">
        <v>148</v>
      </c>
      <c r="AU292" s="197" t="s">
        <v>83</v>
      </c>
      <c r="AY292" s="17" t="s">
        <v>146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83</v>
      </c>
      <c r="BK292" s="198">
        <f>ROUND(I292*H292,2)</f>
        <v>0</v>
      </c>
      <c r="BL292" s="17" t="s">
        <v>2562</v>
      </c>
      <c r="BM292" s="197" t="s">
        <v>2722</v>
      </c>
    </row>
    <row r="293" spans="2:51" s="13" customFormat="1" ht="22.5">
      <c r="B293" s="204"/>
      <c r="C293" s="205"/>
      <c r="D293" s="206" t="s">
        <v>157</v>
      </c>
      <c r="E293" s="207" t="s">
        <v>1</v>
      </c>
      <c r="F293" s="208" t="s">
        <v>2723</v>
      </c>
      <c r="G293" s="205"/>
      <c r="H293" s="207" t="s">
        <v>1</v>
      </c>
      <c r="I293" s="209"/>
      <c r="J293" s="205"/>
      <c r="K293" s="205"/>
      <c r="L293" s="210"/>
      <c r="M293" s="211"/>
      <c r="N293" s="212"/>
      <c r="O293" s="212"/>
      <c r="P293" s="212"/>
      <c r="Q293" s="212"/>
      <c r="R293" s="212"/>
      <c r="S293" s="212"/>
      <c r="T293" s="213"/>
      <c r="AT293" s="214" t="s">
        <v>157</v>
      </c>
      <c r="AU293" s="214" t="s">
        <v>83</v>
      </c>
      <c r="AV293" s="13" t="s">
        <v>83</v>
      </c>
      <c r="AW293" s="13" t="s">
        <v>33</v>
      </c>
      <c r="AX293" s="13" t="s">
        <v>75</v>
      </c>
      <c r="AY293" s="214" t="s">
        <v>146</v>
      </c>
    </row>
    <row r="294" spans="2:51" s="13" customFormat="1" ht="22.5">
      <c r="B294" s="204"/>
      <c r="C294" s="205"/>
      <c r="D294" s="206" t="s">
        <v>157</v>
      </c>
      <c r="E294" s="207" t="s">
        <v>1</v>
      </c>
      <c r="F294" s="208" t="s">
        <v>2724</v>
      </c>
      <c r="G294" s="205"/>
      <c r="H294" s="207" t="s">
        <v>1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157</v>
      </c>
      <c r="AU294" s="214" t="s">
        <v>83</v>
      </c>
      <c r="AV294" s="13" t="s">
        <v>83</v>
      </c>
      <c r="AW294" s="13" t="s">
        <v>33</v>
      </c>
      <c r="AX294" s="13" t="s">
        <v>75</v>
      </c>
      <c r="AY294" s="214" t="s">
        <v>146</v>
      </c>
    </row>
    <row r="295" spans="2:51" s="13" customFormat="1" ht="33.75">
      <c r="B295" s="204"/>
      <c r="C295" s="205"/>
      <c r="D295" s="206" t="s">
        <v>157</v>
      </c>
      <c r="E295" s="207" t="s">
        <v>1</v>
      </c>
      <c r="F295" s="208" t="s">
        <v>2725</v>
      </c>
      <c r="G295" s="205"/>
      <c r="H295" s="207" t="s">
        <v>1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157</v>
      </c>
      <c r="AU295" s="214" t="s">
        <v>83</v>
      </c>
      <c r="AV295" s="13" t="s">
        <v>83</v>
      </c>
      <c r="AW295" s="13" t="s">
        <v>33</v>
      </c>
      <c r="AX295" s="13" t="s">
        <v>75</v>
      </c>
      <c r="AY295" s="214" t="s">
        <v>146</v>
      </c>
    </row>
    <row r="296" spans="2:51" s="13" customFormat="1" ht="33.75">
      <c r="B296" s="204"/>
      <c r="C296" s="205"/>
      <c r="D296" s="206" t="s">
        <v>157</v>
      </c>
      <c r="E296" s="207" t="s">
        <v>1</v>
      </c>
      <c r="F296" s="208" t="s">
        <v>2726</v>
      </c>
      <c r="G296" s="205"/>
      <c r="H296" s="207" t="s">
        <v>1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157</v>
      </c>
      <c r="AU296" s="214" t="s">
        <v>83</v>
      </c>
      <c r="AV296" s="13" t="s">
        <v>83</v>
      </c>
      <c r="AW296" s="13" t="s">
        <v>33</v>
      </c>
      <c r="AX296" s="13" t="s">
        <v>75</v>
      </c>
      <c r="AY296" s="214" t="s">
        <v>146</v>
      </c>
    </row>
    <row r="297" spans="2:51" s="13" customFormat="1" ht="33.75">
      <c r="B297" s="204"/>
      <c r="C297" s="205"/>
      <c r="D297" s="206" t="s">
        <v>157</v>
      </c>
      <c r="E297" s="207" t="s">
        <v>1</v>
      </c>
      <c r="F297" s="208" t="s">
        <v>2727</v>
      </c>
      <c r="G297" s="205"/>
      <c r="H297" s="207" t="s">
        <v>1</v>
      </c>
      <c r="I297" s="209"/>
      <c r="J297" s="205"/>
      <c r="K297" s="205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157</v>
      </c>
      <c r="AU297" s="214" t="s">
        <v>83</v>
      </c>
      <c r="AV297" s="13" t="s">
        <v>83</v>
      </c>
      <c r="AW297" s="13" t="s">
        <v>33</v>
      </c>
      <c r="AX297" s="13" t="s">
        <v>75</v>
      </c>
      <c r="AY297" s="214" t="s">
        <v>146</v>
      </c>
    </row>
    <row r="298" spans="2:51" s="13" customFormat="1" ht="11.25">
      <c r="B298" s="204"/>
      <c r="C298" s="205"/>
      <c r="D298" s="206" t="s">
        <v>157</v>
      </c>
      <c r="E298" s="207" t="s">
        <v>1</v>
      </c>
      <c r="F298" s="208" t="s">
        <v>2728</v>
      </c>
      <c r="G298" s="205"/>
      <c r="H298" s="207" t="s">
        <v>1</v>
      </c>
      <c r="I298" s="209"/>
      <c r="J298" s="205"/>
      <c r="K298" s="205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157</v>
      </c>
      <c r="AU298" s="214" t="s">
        <v>83</v>
      </c>
      <c r="AV298" s="13" t="s">
        <v>83</v>
      </c>
      <c r="AW298" s="13" t="s">
        <v>33</v>
      </c>
      <c r="AX298" s="13" t="s">
        <v>75</v>
      </c>
      <c r="AY298" s="214" t="s">
        <v>146</v>
      </c>
    </row>
    <row r="299" spans="2:51" s="13" customFormat="1" ht="33.75">
      <c r="B299" s="204"/>
      <c r="C299" s="205"/>
      <c r="D299" s="206" t="s">
        <v>157</v>
      </c>
      <c r="E299" s="207" t="s">
        <v>1</v>
      </c>
      <c r="F299" s="208" t="s">
        <v>2729</v>
      </c>
      <c r="G299" s="205"/>
      <c r="H299" s="207" t="s">
        <v>1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157</v>
      </c>
      <c r="AU299" s="214" t="s">
        <v>83</v>
      </c>
      <c r="AV299" s="13" t="s">
        <v>83</v>
      </c>
      <c r="AW299" s="13" t="s">
        <v>33</v>
      </c>
      <c r="AX299" s="13" t="s">
        <v>75</v>
      </c>
      <c r="AY299" s="214" t="s">
        <v>146</v>
      </c>
    </row>
    <row r="300" spans="2:51" s="13" customFormat="1" ht="11.25">
      <c r="B300" s="204"/>
      <c r="C300" s="205"/>
      <c r="D300" s="206" t="s">
        <v>157</v>
      </c>
      <c r="E300" s="207" t="s">
        <v>1</v>
      </c>
      <c r="F300" s="208" t="s">
        <v>2730</v>
      </c>
      <c r="G300" s="205"/>
      <c r="H300" s="207" t="s">
        <v>1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157</v>
      </c>
      <c r="AU300" s="214" t="s">
        <v>83</v>
      </c>
      <c r="AV300" s="13" t="s">
        <v>83</v>
      </c>
      <c r="AW300" s="13" t="s">
        <v>33</v>
      </c>
      <c r="AX300" s="13" t="s">
        <v>75</v>
      </c>
      <c r="AY300" s="214" t="s">
        <v>146</v>
      </c>
    </row>
    <row r="301" spans="2:51" s="13" customFormat="1" ht="22.5">
      <c r="B301" s="204"/>
      <c r="C301" s="205"/>
      <c r="D301" s="206" t="s">
        <v>157</v>
      </c>
      <c r="E301" s="207" t="s">
        <v>1</v>
      </c>
      <c r="F301" s="208" t="s">
        <v>2731</v>
      </c>
      <c r="G301" s="205"/>
      <c r="H301" s="207" t="s">
        <v>1</v>
      </c>
      <c r="I301" s="209"/>
      <c r="J301" s="205"/>
      <c r="K301" s="205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157</v>
      </c>
      <c r="AU301" s="214" t="s">
        <v>83</v>
      </c>
      <c r="AV301" s="13" t="s">
        <v>83</v>
      </c>
      <c r="AW301" s="13" t="s">
        <v>33</v>
      </c>
      <c r="AX301" s="13" t="s">
        <v>75</v>
      </c>
      <c r="AY301" s="214" t="s">
        <v>146</v>
      </c>
    </row>
    <row r="302" spans="2:51" s="13" customFormat="1" ht="22.5">
      <c r="B302" s="204"/>
      <c r="C302" s="205"/>
      <c r="D302" s="206" t="s">
        <v>157</v>
      </c>
      <c r="E302" s="207" t="s">
        <v>1</v>
      </c>
      <c r="F302" s="208" t="s">
        <v>2732</v>
      </c>
      <c r="G302" s="205"/>
      <c r="H302" s="207" t="s">
        <v>1</v>
      </c>
      <c r="I302" s="209"/>
      <c r="J302" s="205"/>
      <c r="K302" s="205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157</v>
      </c>
      <c r="AU302" s="214" t="s">
        <v>83</v>
      </c>
      <c r="AV302" s="13" t="s">
        <v>83</v>
      </c>
      <c r="AW302" s="13" t="s">
        <v>33</v>
      </c>
      <c r="AX302" s="13" t="s">
        <v>75</v>
      </c>
      <c r="AY302" s="214" t="s">
        <v>146</v>
      </c>
    </row>
    <row r="303" spans="2:51" s="13" customFormat="1" ht="22.5">
      <c r="B303" s="204"/>
      <c r="C303" s="205"/>
      <c r="D303" s="206" t="s">
        <v>157</v>
      </c>
      <c r="E303" s="207" t="s">
        <v>1</v>
      </c>
      <c r="F303" s="208" t="s">
        <v>2733</v>
      </c>
      <c r="G303" s="205"/>
      <c r="H303" s="207" t="s">
        <v>1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157</v>
      </c>
      <c r="AU303" s="214" t="s">
        <v>83</v>
      </c>
      <c r="AV303" s="13" t="s">
        <v>83</v>
      </c>
      <c r="AW303" s="13" t="s">
        <v>33</v>
      </c>
      <c r="AX303" s="13" t="s">
        <v>75</v>
      </c>
      <c r="AY303" s="214" t="s">
        <v>146</v>
      </c>
    </row>
    <row r="304" spans="2:51" s="14" customFormat="1" ht="11.25">
      <c r="B304" s="215"/>
      <c r="C304" s="216"/>
      <c r="D304" s="206" t="s">
        <v>157</v>
      </c>
      <c r="E304" s="217" t="s">
        <v>1</v>
      </c>
      <c r="F304" s="218" t="s">
        <v>83</v>
      </c>
      <c r="G304" s="216"/>
      <c r="H304" s="219">
        <v>1</v>
      </c>
      <c r="I304" s="220"/>
      <c r="J304" s="216"/>
      <c r="K304" s="216"/>
      <c r="L304" s="221"/>
      <c r="M304" s="222"/>
      <c r="N304" s="223"/>
      <c r="O304" s="223"/>
      <c r="P304" s="223"/>
      <c r="Q304" s="223"/>
      <c r="R304" s="223"/>
      <c r="S304" s="223"/>
      <c r="T304" s="224"/>
      <c r="AT304" s="225" t="s">
        <v>157</v>
      </c>
      <c r="AU304" s="225" t="s">
        <v>83</v>
      </c>
      <c r="AV304" s="14" t="s">
        <v>85</v>
      </c>
      <c r="AW304" s="14" t="s">
        <v>33</v>
      </c>
      <c r="AX304" s="14" t="s">
        <v>83</v>
      </c>
      <c r="AY304" s="225" t="s">
        <v>146</v>
      </c>
    </row>
    <row r="305" spans="1:65" s="2" customFormat="1" ht="26.45" customHeight="1">
      <c r="A305" s="34"/>
      <c r="B305" s="35"/>
      <c r="C305" s="186" t="s">
        <v>282</v>
      </c>
      <c r="D305" s="186" t="s">
        <v>148</v>
      </c>
      <c r="E305" s="187" t="s">
        <v>2734</v>
      </c>
      <c r="F305" s="188" t="s">
        <v>2735</v>
      </c>
      <c r="G305" s="189" t="s">
        <v>2561</v>
      </c>
      <c r="H305" s="190">
        <v>1</v>
      </c>
      <c r="I305" s="191"/>
      <c r="J305" s="192">
        <f>ROUND(I305*H305,2)</f>
        <v>0</v>
      </c>
      <c r="K305" s="188" t="s">
        <v>1</v>
      </c>
      <c r="L305" s="39"/>
      <c r="M305" s="193" t="s">
        <v>1</v>
      </c>
      <c r="N305" s="194" t="s">
        <v>40</v>
      </c>
      <c r="O305" s="71"/>
      <c r="P305" s="195">
        <f>O305*H305</f>
        <v>0</v>
      </c>
      <c r="Q305" s="195">
        <v>0</v>
      </c>
      <c r="R305" s="195">
        <f>Q305*H305</f>
        <v>0</v>
      </c>
      <c r="S305" s="195">
        <v>0</v>
      </c>
      <c r="T305" s="196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197" t="s">
        <v>2562</v>
      </c>
      <c r="AT305" s="197" t="s">
        <v>148</v>
      </c>
      <c r="AU305" s="197" t="s">
        <v>83</v>
      </c>
      <c r="AY305" s="17" t="s">
        <v>146</v>
      </c>
      <c r="BE305" s="198">
        <f>IF(N305="základní",J305,0)</f>
        <v>0</v>
      </c>
      <c r="BF305" s="198">
        <f>IF(N305="snížená",J305,0)</f>
        <v>0</v>
      </c>
      <c r="BG305" s="198">
        <f>IF(N305="zákl. přenesená",J305,0)</f>
        <v>0</v>
      </c>
      <c r="BH305" s="198">
        <f>IF(N305="sníž. přenesená",J305,0)</f>
        <v>0</v>
      </c>
      <c r="BI305" s="198">
        <f>IF(N305="nulová",J305,0)</f>
        <v>0</v>
      </c>
      <c r="BJ305" s="17" t="s">
        <v>83</v>
      </c>
      <c r="BK305" s="198">
        <f>ROUND(I305*H305,2)</f>
        <v>0</v>
      </c>
      <c r="BL305" s="17" t="s">
        <v>2562</v>
      </c>
      <c r="BM305" s="197" t="s">
        <v>2736</v>
      </c>
    </row>
    <row r="306" spans="2:51" s="13" customFormat="1" ht="22.5">
      <c r="B306" s="204"/>
      <c r="C306" s="205"/>
      <c r="D306" s="206" t="s">
        <v>157</v>
      </c>
      <c r="E306" s="207" t="s">
        <v>1</v>
      </c>
      <c r="F306" s="208" t="s">
        <v>2737</v>
      </c>
      <c r="G306" s="205"/>
      <c r="H306" s="207" t="s">
        <v>1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157</v>
      </c>
      <c r="AU306" s="214" t="s">
        <v>83</v>
      </c>
      <c r="AV306" s="13" t="s">
        <v>83</v>
      </c>
      <c r="AW306" s="13" t="s">
        <v>33</v>
      </c>
      <c r="AX306" s="13" t="s">
        <v>75</v>
      </c>
      <c r="AY306" s="214" t="s">
        <v>146</v>
      </c>
    </row>
    <row r="307" spans="2:51" s="14" customFormat="1" ht="11.25">
      <c r="B307" s="215"/>
      <c r="C307" s="216"/>
      <c r="D307" s="206" t="s">
        <v>157</v>
      </c>
      <c r="E307" s="217" t="s">
        <v>1</v>
      </c>
      <c r="F307" s="218" t="s">
        <v>83</v>
      </c>
      <c r="G307" s="216"/>
      <c r="H307" s="219">
        <v>1</v>
      </c>
      <c r="I307" s="220"/>
      <c r="J307" s="216"/>
      <c r="K307" s="216"/>
      <c r="L307" s="221"/>
      <c r="M307" s="222"/>
      <c r="N307" s="223"/>
      <c r="O307" s="223"/>
      <c r="P307" s="223"/>
      <c r="Q307" s="223"/>
      <c r="R307" s="223"/>
      <c r="S307" s="223"/>
      <c r="T307" s="224"/>
      <c r="AT307" s="225" t="s">
        <v>157</v>
      </c>
      <c r="AU307" s="225" t="s">
        <v>83</v>
      </c>
      <c r="AV307" s="14" t="s">
        <v>85</v>
      </c>
      <c r="AW307" s="14" t="s">
        <v>33</v>
      </c>
      <c r="AX307" s="14" t="s">
        <v>83</v>
      </c>
      <c r="AY307" s="225" t="s">
        <v>146</v>
      </c>
    </row>
    <row r="308" spans="1:65" s="2" customFormat="1" ht="26.45" customHeight="1">
      <c r="A308" s="34"/>
      <c r="B308" s="35"/>
      <c r="C308" s="186" t="s">
        <v>7</v>
      </c>
      <c r="D308" s="186" t="s">
        <v>148</v>
      </c>
      <c r="E308" s="187" t="s">
        <v>2738</v>
      </c>
      <c r="F308" s="188" t="s">
        <v>2739</v>
      </c>
      <c r="G308" s="189" t="s">
        <v>2561</v>
      </c>
      <c r="H308" s="190">
        <v>1</v>
      </c>
      <c r="I308" s="191"/>
      <c r="J308" s="192">
        <f>ROUND(I308*H308,2)</f>
        <v>0</v>
      </c>
      <c r="K308" s="188" t="s">
        <v>1</v>
      </c>
      <c r="L308" s="39"/>
      <c r="M308" s="193" t="s">
        <v>1</v>
      </c>
      <c r="N308" s="194" t="s">
        <v>40</v>
      </c>
      <c r="O308" s="71"/>
      <c r="P308" s="195">
        <f>O308*H308</f>
        <v>0</v>
      </c>
      <c r="Q308" s="195">
        <v>0</v>
      </c>
      <c r="R308" s="195">
        <f>Q308*H308</f>
        <v>0</v>
      </c>
      <c r="S308" s="195">
        <v>0</v>
      </c>
      <c r="T308" s="196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197" t="s">
        <v>2562</v>
      </c>
      <c r="AT308" s="197" t="s">
        <v>148</v>
      </c>
      <c r="AU308" s="197" t="s">
        <v>83</v>
      </c>
      <c r="AY308" s="17" t="s">
        <v>146</v>
      </c>
      <c r="BE308" s="198">
        <f>IF(N308="základní",J308,0)</f>
        <v>0</v>
      </c>
      <c r="BF308" s="198">
        <f>IF(N308="snížená",J308,0)</f>
        <v>0</v>
      </c>
      <c r="BG308" s="198">
        <f>IF(N308="zákl. přenesená",J308,0)</f>
        <v>0</v>
      </c>
      <c r="BH308" s="198">
        <f>IF(N308="sníž. přenesená",J308,0)</f>
        <v>0</v>
      </c>
      <c r="BI308" s="198">
        <f>IF(N308="nulová",J308,0)</f>
        <v>0</v>
      </c>
      <c r="BJ308" s="17" t="s">
        <v>83</v>
      </c>
      <c r="BK308" s="198">
        <f>ROUND(I308*H308,2)</f>
        <v>0</v>
      </c>
      <c r="BL308" s="17" t="s">
        <v>2562</v>
      </c>
      <c r="BM308" s="197" t="s">
        <v>2740</v>
      </c>
    </row>
    <row r="309" spans="2:51" s="13" customFormat="1" ht="22.5">
      <c r="B309" s="204"/>
      <c r="C309" s="205"/>
      <c r="D309" s="206" t="s">
        <v>157</v>
      </c>
      <c r="E309" s="207" t="s">
        <v>1</v>
      </c>
      <c r="F309" s="208" t="s">
        <v>2741</v>
      </c>
      <c r="G309" s="205"/>
      <c r="H309" s="207" t="s">
        <v>1</v>
      </c>
      <c r="I309" s="209"/>
      <c r="J309" s="205"/>
      <c r="K309" s="205"/>
      <c r="L309" s="210"/>
      <c r="M309" s="211"/>
      <c r="N309" s="212"/>
      <c r="O309" s="212"/>
      <c r="P309" s="212"/>
      <c r="Q309" s="212"/>
      <c r="R309" s="212"/>
      <c r="S309" s="212"/>
      <c r="T309" s="213"/>
      <c r="AT309" s="214" t="s">
        <v>157</v>
      </c>
      <c r="AU309" s="214" t="s">
        <v>83</v>
      </c>
      <c r="AV309" s="13" t="s">
        <v>83</v>
      </c>
      <c r="AW309" s="13" t="s">
        <v>33</v>
      </c>
      <c r="AX309" s="13" t="s">
        <v>75</v>
      </c>
      <c r="AY309" s="214" t="s">
        <v>146</v>
      </c>
    </row>
    <row r="310" spans="2:51" s="14" customFormat="1" ht="11.25">
      <c r="B310" s="215"/>
      <c r="C310" s="216"/>
      <c r="D310" s="206" t="s">
        <v>157</v>
      </c>
      <c r="E310" s="217" t="s">
        <v>1</v>
      </c>
      <c r="F310" s="218" t="s">
        <v>83</v>
      </c>
      <c r="G310" s="216"/>
      <c r="H310" s="219">
        <v>1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157</v>
      </c>
      <c r="AU310" s="225" t="s">
        <v>83</v>
      </c>
      <c r="AV310" s="14" t="s">
        <v>85</v>
      </c>
      <c r="AW310" s="14" t="s">
        <v>33</v>
      </c>
      <c r="AX310" s="14" t="s">
        <v>83</v>
      </c>
      <c r="AY310" s="225" t="s">
        <v>146</v>
      </c>
    </row>
    <row r="311" spans="2:63" s="12" customFormat="1" ht="25.9" customHeight="1">
      <c r="B311" s="170"/>
      <c r="C311" s="171"/>
      <c r="D311" s="172" t="s">
        <v>74</v>
      </c>
      <c r="E311" s="173" t="s">
        <v>2742</v>
      </c>
      <c r="F311" s="173" t="s">
        <v>2743</v>
      </c>
      <c r="G311" s="171"/>
      <c r="H311" s="171"/>
      <c r="I311" s="174"/>
      <c r="J311" s="175">
        <f>BK311</f>
        <v>0</v>
      </c>
      <c r="K311" s="171"/>
      <c r="L311" s="176"/>
      <c r="M311" s="177"/>
      <c r="N311" s="178"/>
      <c r="O311" s="178"/>
      <c r="P311" s="179">
        <f>SUM(P312:P317)</f>
        <v>0</v>
      </c>
      <c r="Q311" s="178"/>
      <c r="R311" s="179">
        <f>SUM(R312:R317)</f>
        <v>0</v>
      </c>
      <c r="S311" s="178"/>
      <c r="T311" s="180">
        <f>SUM(T312:T317)</f>
        <v>0</v>
      </c>
      <c r="AR311" s="181" t="s">
        <v>180</v>
      </c>
      <c r="AT311" s="182" t="s">
        <v>74</v>
      </c>
      <c r="AU311" s="182" t="s">
        <v>75</v>
      </c>
      <c r="AY311" s="181" t="s">
        <v>146</v>
      </c>
      <c r="BK311" s="183">
        <f>SUM(BK312:BK317)</f>
        <v>0</v>
      </c>
    </row>
    <row r="312" spans="1:65" s="2" customFormat="1" ht="26.45" customHeight="1">
      <c r="A312" s="34"/>
      <c r="B312" s="35"/>
      <c r="C312" s="186" t="s">
        <v>296</v>
      </c>
      <c r="D312" s="186" t="s">
        <v>148</v>
      </c>
      <c r="E312" s="187" t="s">
        <v>2744</v>
      </c>
      <c r="F312" s="188" t="s">
        <v>2745</v>
      </c>
      <c r="G312" s="189" t="s">
        <v>2561</v>
      </c>
      <c r="H312" s="190">
        <v>1</v>
      </c>
      <c r="I312" s="191"/>
      <c r="J312" s="192">
        <f>ROUND(I312*H312,2)</f>
        <v>0</v>
      </c>
      <c r="K312" s="188" t="s">
        <v>152</v>
      </c>
      <c r="L312" s="39"/>
      <c r="M312" s="193" t="s">
        <v>1</v>
      </c>
      <c r="N312" s="194" t="s">
        <v>40</v>
      </c>
      <c r="O312" s="71"/>
      <c r="P312" s="195">
        <f>O312*H312</f>
        <v>0</v>
      </c>
      <c r="Q312" s="195">
        <v>0</v>
      </c>
      <c r="R312" s="195">
        <f>Q312*H312</f>
        <v>0</v>
      </c>
      <c r="S312" s="195">
        <v>0</v>
      </c>
      <c r="T312" s="196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7" t="s">
        <v>2562</v>
      </c>
      <c r="AT312" s="197" t="s">
        <v>148</v>
      </c>
      <c r="AU312" s="197" t="s">
        <v>83</v>
      </c>
      <c r="AY312" s="17" t="s">
        <v>146</v>
      </c>
      <c r="BE312" s="198">
        <f>IF(N312="základní",J312,0)</f>
        <v>0</v>
      </c>
      <c r="BF312" s="198">
        <f>IF(N312="snížená",J312,0)</f>
        <v>0</v>
      </c>
      <c r="BG312" s="198">
        <f>IF(N312="zákl. přenesená",J312,0)</f>
        <v>0</v>
      </c>
      <c r="BH312" s="198">
        <f>IF(N312="sníž. přenesená",J312,0)</f>
        <v>0</v>
      </c>
      <c r="BI312" s="198">
        <f>IF(N312="nulová",J312,0)</f>
        <v>0</v>
      </c>
      <c r="BJ312" s="17" t="s">
        <v>83</v>
      </c>
      <c r="BK312" s="198">
        <f>ROUND(I312*H312,2)</f>
        <v>0</v>
      </c>
      <c r="BL312" s="17" t="s">
        <v>2562</v>
      </c>
      <c r="BM312" s="197" t="s">
        <v>2746</v>
      </c>
    </row>
    <row r="313" spans="1:47" s="2" customFormat="1" ht="11.25">
      <c r="A313" s="34"/>
      <c r="B313" s="35"/>
      <c r="C313" s="36"/>
      <c r="D313" s="199" t="s">
        <v>155</v>
      </c>
      <c r="E313" s="36"/>
      <c r="F313" s="200" t="s">
        <v>2747</v>
      </c>
      <c r="G313" s="36"/>
      <c r="H313" s="36"/>
      <c r="I313" s="201"/>
      <c r="J313" s="36"/>
      <c r="K313" s="36"/>
      <c r="L313" s="39"/>
      <c r="M313" s="202"/>
      <c r="N313" s="203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155</v>
      </c>
      <c r="AU313" s="17" t="s">
        <v>83</v>
      </c>
    </row>
    <row r="314" spans="2:51" s="13" customFormat="1" ht="11.25">
      <c r="B314" s="204"/>
      <c r="C314" s="205"/>
      <c r="D314" s="206" t="s">
        <v>157</v>
      </c>
      <c r="E314" s="207" t="s">
        <v>1</v>
      </c>
      <c r="F314" s="208" t="s">
        <v>2748</v>
      </c>
      <c r="G314" s="205"/>
      <c r="H314" s="207" t="s">
        <v>1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157</v>
      </c>
      <c r="AU314" s="214" t="s">
        <v>83</v>
      </c>
      <c r="AV314" s="13" t="s">
        <v>83</v>
      </c>
      <c r="AW314" s="13" t="s">
        <v>33</v>
      </c>
      <c r="AX314" s="13" t="s">
        <v>75</v>
      </c>
      <c r="AY314" s="214" t="s">
        <v>146</v>
      </c>
    </row>
    <row r="315" spans="2:51" s="13" customFormat="1" ht="11.25">
      <c r="B315" s="204"/>
      <c r="C315" s="205"/>
      <c r="D315" s="206" t="s">
        <v>157</v>
      </c>
      <c r="E315" s="207" t="s">
        <v>1</v>
      </c>
      <c r="F315" s="208" t="s">
        <v>2749</v>
      </c>
      <c r="G315" s="205"/>
      <c r="H315" s="207" t="s">
        <v>1</v>
      </c>
      <c r="I315" s="209"/>
      <c r="J315" s="205"/>
      <c r="K315" s="205"/>
      <c r="L315" s="210"/>
      <c r="M315" s="211"/>
      <c r="N315" s="212"/>
      <c r="O315" s="212"/>
      <c r="P315" s="212"/>
      <c r="Q315" s="212"/>
      <c r="R315" s="212"/>
      <c r="S315" s="212"/>
      <c r="T315" s="213"/>
      <c r="AT315" s="214" t="s">
        <v>157</v>
      </c>
      <c r="AU315" s="214" t="s">
        <v>83</v>
      </c>
      <c r="AV315" s="13" t="s">
        <v>83</v>
      </c>
      <c r="AW315" s="13" t="s">
        <v>33</v>
      </c>
      <c r="AX315" s="13" t="s">
        <v>75</v>
      </c>
      <c r="AY315" s="214" t="s">
        <v>146</v>
      </c>
    </row>
    <row r="316" spans="2:51" s="13" customFormat="1" ht="11.25">
      <c r="B316" s="204"/>
      <c r="C316" s="205"/>
      <c r="D316" s="206" t="s">
        <v>157</v>
      </c>
      <c r="E316" s="207" t="s">
        <v>1</v>
      </c>
      <c r="F316" s="208" t="s">
        <v>2750</v>
      </c>
      <c r="G316" s="205"/>
      <c r="H316" s="207" t="s">
        <v>1</v>
      </c>
      <c r="I316" s="209"/>
      <c r="J316" s="205"/>
      <c r="K316" s="205"/>
      <c r="L316" s="210"/>
      <c r="M316" s="211"/>
      <c r="N316" s="212"/>
      <c r="O316" s="212"/>
      <c r="P316" s="212"/>
      <c r="Q316" s="212"/>
      <c r="R316" s="212"/>
      <c r="S316" s="212"/>
      <c r="T316" s="213"/>
      <c r="AT316" s="214" t="s">
        <v>157</v>
      </c>
      <c r="AU316" s="214" t="s">
        <v>83</v>
      </c>
      <c r="AV316" s="13" t="s">
        <v>83</v>
      </c>
      <c r="AW316" s="13" t="s">
        <v>33</v>
      </c>
      <c r="AX316" s="13" t="s">
        <v>75</v>
      </c>
      <c r="AY316" s="214" t="s">
        <v>146</v>
      </c>
    </row>
    <row r="317" spans="2:51" s="14" customFormat="1" ht="11.25">
      <c r="B317" s="215"/>
      <c r="C317" s="216"/>
      <c r="D317" s="206" t="s">
        <v>157</v>
      </c>
      <c r="E317" s="217" t="s">
        <v>1</v>
      </c>
      <c r="F317" s="218" t="s">
        <v>83</v>
      </c>
      <c r="G317" s="216"/>
      <c r="H317" s="219">
        <v>1</v>
      </c>
      <c r="I317" s="220"/>
      <c r="J317" s="216"/>
      <c r="K317" s="216"/>
      <c r="L317" s="221"/>
      <c r="M317" s="222"/>
      <c r="N317" s="223"/>
      <c r="O317" s="223"/>
      <c r="P317" s="223"/>
      <c r="Q317" s="223"/>
      <c r="R317" s="223"/>
      <c r="S317" s="223"/>
      <c r="T317" s="224"/>
      <c r="AT317" s="225" t="s">
        <v>157</v>
      </c>
      <c r="AU317" s="225" t="s">
        <v>83</v>
      </c>
      <c r="AV317" s="14" t="s">
        <v>85</v>
      </c>
      <c r="AW317" s="14" t="s">
        <v>33</v>
      </c>
      <c r="AX317" s="14" t="s">
        <v>83</v>
      </c>
      <c r="AY317" s="225" t="s">
        <v>146</v>
      </c>
    </row>
    <row r="318" spans="2:63" s="12" customFormat="1" ht="25.9" customHeight="1">
      <c r="B318" s="170"/>
      <c r="C318" s="171"/>
      <c r="D318" s="172" t="s">
        <v>74</v>
      </c>
      <c r="E318" s="173" t="s">
        <v>2751</v>
      </c>
      <c r="F318" s="173" t="s">
        <v>2752</v>
      </c>
      <c r="G318" s="171"/>
      <c r="H318" s="171"/>
      <c r="I318" s="174"/>
      <c r="J318" s="175">
        <f>BK318</f>
        <v>0</v>
      </c>
      <c r="K318" s="171"/>
      <c r="L318" s="176"/>
      <c r="M318" s="177"/>
      <c r="N318" s="178"/>
      <c r="O318" s="178"/>
      <c r="P318" s="179">
        <f>SUM(P319:P335)</f>
        <v>0</v>
      </c>
      <c r="Q318" s="178"/>
      <c r="R318" s="179">
        <f>SUM(R319:R335)</f>
        <v>0</v>
      </c>
      <c r="S318" s="178"/>
      <c r="T318" s="180">
        <f>SUM(T319:T335)</f>
        <v>0</v>
      </c>
      <c r="AR318" s="181" t="s">
        <v>180</v>
      </c>
      <c r="AT318" s="182" t="s">
        <v>74</v>
      </c>
      <c r="AU318" s="182" t="s">
        <v>75</v>
      </c>
      <c r="AY318" s="181" t="s">
        <v>146</v>
      </c>
      <c r="BK318" s="183">
        <f>SUM(BK319:BK335)</f>
        <v>0</v>
      </c>
    </row>
    <row r="319" spans="1:65" s="2" customFormat="1" ht="26.45" customHeight="1">
      <c r="A319" s="34"/>
      <c r="B319" s="35"/>
      <c r="C319" s="186" t="s">
        <v>304</v>
      </c>
      <c r="D319" s="186" t="s">
        <v>148</v>
      </c>
      <c r="E319" s="187" t="s">
        <v>2753</v>
      </c>
      <c r="F319" s="188" t="s">
        <v>2754</v>
      </c>
      <c r="G319" s="189" t="s">
        <v>2561</v>
      </c>
      <c r="H319" s="190">
        <v>1</v>
      </c>
      <c r="I319" s="191"/>
      <c r="J319" s="192">
        <f>ROUND(I319*H319,2)</f>
        <v>0</v>
      </c>
      <c r="K319" s="188" t="s">
        <v>152</v>
      </c>
      <c r="L319" s="39"/>
      <c r="M319" s="193" t="s">
        <v>1</v>
      </c>
      <c r="N319" s="194" t="s">
        <v>40</v>
      </c>
      <c r="O319" s="71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2562</v>
      </c>
      <c r="AT319" s="197" t="s">
        <v>148</v>
      </c>
      <c r="AU319" s="197" t="s">
        <v>83</v>
      </c>
      <c r="AY319" s="17" t="s">
        <v>146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83</v>
      </c>
      <c r="BK319" s="198">
        <f>ROUND(I319*H319,2)</f>
        <v>0</v>
      </c>
      <c r="BL319" s="17" t="s">
        <v>2562</v>
      </c>
      <c r="BM319" s="197" t="s">
        <v>2755</v>
      </c>
    </row>
    <row r="320" spans="1:47" s="2" customFormat="1" ht="11.25">
      <c r="A320" s="34"/>
      <c r="B320" s="35"/>
      <c r="C320" s="36"/>
      <c r="D320" s="199" t="s">
        <v>155</v>
      </c>
      <c r="E320" s="36"/>
      <c r="F320" s="200" t="s">
        <v>2756</v>
      </c>
      <c r="G320" s="36"/>
      <c r="H320" s="36"/>
      <c r="I320" s="201"/>
      <c r="J320" s="36"/>
      <c r="K320" s="36"/>
      <c r="L320" s="39"/>
      <c r="M320" s="202"/>
      <c r="N320" s="203"/>
      <c r="O320" s="71"/>
      <c r="P320" s="71"/>
      <c r="Q320" s="71"/>
      <c r="R320" s="71"/>
      <c r="S320" s="71"/>
      <c r="T320" s="72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155</v>
      </c>
      <c r="AU320" s="17" t="s">
        <v>83</v>
      </c>
    </row>
    <row r="321" spans="2:51" s="13" customFormat="1" ht="11.25">
      <c r="B321" s="204"/>
      <c r="C321" s="205"/>
      <c r="D321" s="206" t="s">
        <v>157</v>
      </c>
      <c r="E321" s="207" t="s">
        <v>1</v>
      </c>
      <c r="F321" s="208" t="s">
        <v>2669</v>
      </c>
      <c r="G321" s="205"/>
      <c r="H321" s="207" t="s">
        <v>1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157</v>
      </c>
      <c r="AU321" s="214" t="s">
        <v>83</v>
      </c>
      <c r="AV321" s="13" t="s">
        <v>83</v>
      </c>
      <c r="AW321" s="13" t="s">
        <v>33</v>
      </c>
      <c r="AX321" s="13" t="s">
        <v>75</v>
      </c>
      <c r="AY321" s="214" t="s">
        <v>146</v>
      </c>
    </row>
    <row r="322" spans="2:51" s="13" customFormat="1" ht="11.25">
      <c r="B322" s="204"/>
      <c r="C322" s="205"/>
      <c r="D322" s="206" t="s">
        <v>157</v>
      </c>
      <c r="E322" s="207" t="s">
        <v>1</v>
      </c>
      <c r="F322" s="208" t="s">
        <v>2757</v>
      </c>
      <c r="G322" s="205"/>
      <c r="H322" s="207" t="s">
        <v>1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157</v>
      </c>
      <c r="AU322" s="214" t="s">
        <v>83</v>
      </c>
      <c r="AV322" s="13" t="s">
        <v>83</v>
      </c>
      <c r="AW322" s="13" t="s">
        <v>33</v>
      </c>
      <c r="AX322" s="13" t="s">
        <v>75</v>
      </c>
      <c r="AY322" s="214" t="s">
        <v>146</v>
      </c>
    </row>
    <row r="323" spans="2:51" s="13" customFormat="1" ht="11.25">
      <c r="B323" s="204"/>
      <c r="C323" s="205"/>
      <c r="D323" s="206" t="s">
        <v>157</v>
      </c>
      <c r="E323" s="207" t="s">
        <v>1</v>
      </c>
      <c r="F323" s="208" t="s">
        <v>2758</v>
      </c>
      <c r="G323" s="205"/>
      <c r="H323" s="207" t="s">
        <v>1</v>
      </c>
      <c r="I323" s="209"/>
      <c r="J323" s="205"/>
      <c r="K323" s="205"/>
      <c r="L323" s="210"/>
      <c r="M323" s="211"/>
      <c r="N323" s="212"/>
      <c r="O323" s="212"/>
      <c r="P323" s="212"/>
      <c r="Q323" s="212"/>
      <c r="R323" s="212"/>
      <c r="S323" s="212"/>
      <c r="T323" s="213"/>
      <c r="AT323" s="214" t="s">
        <v>157</v>
      </c>
      <c r="AU323" s="214" t="s">
        <v>83</v>
      </c>
      <c r="AV323" s="13" t="s">
        <v>83</v>
      </c>
      <c r="AW323" s="13" t="s">
        <v>33</v>
      </c>
      <c r="AX323" s="13" t="s">
        <v>75</v>
      </c>
      <c r="AY323" s="214" t="s">
        <v>146</v>
      </c>
    </row>
    <row r="324" spans="2:51" s="13" customFormat="1" ht="22.5">
      <c r="B324" s="204"/>
      <c r="C324" s="205"/>
      <c r="D324" s="206" t="s">
        <v>157</v>
      </c>
      <c r="E324" s="207" t="s">
        <v>1</v>
      </c>
      <c r="F324" s="208" t="s">
        <v>2759</v>
      </c>
      <c r="G324" s="205"/>
      <c r="H324" s="207" t="s">
        <v>1</v>
      </c>
      <c r="I324" s="209"/>
      <c r="J324" s="205"/>
      <c r="K324" s="205"/>
      <c r="L324" s="210"/>
      <c r="M324" s="211"/>
      <c r="N324" s="212"/>
      <c r="O324" s="212"/>
      <c r="P324" s="212"/>
      <c r="Q324" s="212"/>
      <c r="R324" s="212"/>
      <c r="S324" s="212"/>
      <c r="T324" s="213"/>
      <c r="AT324" s="214" t="s">
        <v>157</v>
      </c>
      <c r="AU324" s="214" t="s">
        <v>83</v>
      </c>
      <c r="AV324" s="13" t="s">
        <v>83</v>
      </c>
      <c r="AW324" s="13" t="s">
        <v>33</v>
      </c>
      <c r="AX324" s="13" t="s">
        <v>75</v>
      </c>
      <c r="AY324" s="214" t="s">
        <v>146</v>
      </c>
    </row>
    <row r="325" spans="2:51" s="13" customFormat="1" ht="11.25">
      <c r="B325" s="204"/>
      <c r="C325" s="205"/>
      <c r="D325" s="206" t="s">
        <v>157</v>
      </c>
      <c r="E325" s="207" t="s">
        <v>1</v>
      </c>
      <c r="F325" s="208" t="s">
        <v>159</v>
      </c>
      <c r="G325" s="205"/>
      <c r="H325" s="207" t="s">
        <v>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157</v>
      </c>
      <c r="AU325" s="214" t="s">
        <v>83</v>
      </c>
      <c r="AV325" s="13" t="s">
        <v>83</v>
      </c>
      <c r="AW325" s="13" t="s">
        <v>33</v>
      </c>
      <c r="AX325" s="13" t="s">
        <v>75</v>
      </c>
      <c r="AY325" s="214" t="s">
        <v>146</v>
      </c>
    </row>
    <row r="326" spans="2:51" s="13" customFormat="1" ht="22.5">
      <c r="B326" s="204"/>
      <c r="C326" s="205"/>
      <c r="D326" s="206" t="s">
        <v>157</v>
      </c>
      <c r="E326" s="207" t="s">
        <v>1</v>
      </c>
      <c r="F326" s="208" t="s">
        <v>2760</v>
      </c>
      <c r="G326" s="205"/>
      <c r="H326" s="207" t="s">
        <v>1</v>
      </c>
      <c r="I326" s="209"/>
      <c r="J326" s="205"/>
      <c r="K326" s="205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157</v>
      </c>
      <c r="AU326" s="214" t="s">
        <v>83</v>
      </c>
      <c r="AV326" s="13" t="s">
        <v>83</v>
      </c>
      <c r="AW326" s="13" t="s">
        <v>33</v>
      </c>
      <c r="AX326" s="13" t="s">
        <v>75</v>
      </c>
      <c r="AY326" s="214" t="s">
        <v>146</v>
      </c>
    </row>
    <row r="327" spans="2:51" s="13" customFormat="1" ht="22.5">
      <c r="B327" s="204"/>
      <c r="C327" s="205"/>
      <c r="D327" s="206" t="s">
        <v>157</v>
      </c>
      <c r="E327" s="207" t="s">
        <v>1</v>
      </c>
      <c r="F327" s="208" t="s">
        <v>2761</v>
      </c>
      <c r="G327" s="205"/>
      <c r="H327" s="207" t="s">
        <v>1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157</v>
      </c>
      <c r="AU327" s="214" t="s">
        <v>83</v>
      </c>
      <c r="AV327" s="13" t="s">
        <v>83</v>
      </c>
      <c r="AW327" s="13" t="s">
        <v>33</v>
      </c>
      <c r="AX327" s="13" t="s">
        <v>75</v>
      </c>
      <c r="AY327" s="214" t="s">
        <v>146</v>
      </c>
    </row>
    <row r="328" spans="2:51" s="13" customFormat="1" ht="22.5">
      <c r="B328" s="204"/>
      <c r="C328" s="205"/>
      <c r="D328" s="206" t="s">
        <v>157</v>
      </c>
      <c r="E328" s="207" t="s">
        <v>1</v>
      </c>
      <c r="F328" s="208" t="s">
        <v>2762</v>
      </c>
      <c r="G328" s="205"/>
      <c r="H328" s="207" t="s">
        <v>1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157</v>
      </c>
      <c r="AU328" s="214" t="s">
        <v>83</v>
      </c>
      <c r="AV328" s="13" t="s">
        <v>83</v>
      </c>
      <c r="AW328" s="13" t="s">
        <v>33</v>
      </c>
      <c r="AX328" s="13" t="s">
        <v>75</v>
      </c>
      <c r="AY328" s="214" t="s">
        <v>146</v>
      </c>
    </row>
    <row r="329" spans="2:51" s="13" customFormat="1" ht="22.5">
      <c r="B329" s="204"/>
      <c r="C329" s="205"/>
      <c r="D329" s="206" t="s">
        <v>157</v>
      </c>
      <c r="E329" s="207" t="s">
        <v>1</v>
      </c>
      <c r="F329" s="208" t="s">
        <v>2763</v>
      </c>
      <c r="G329" s="205"/>
      <c r="H329" s="207" t="s">
        <v>1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157</v>
      </c>
      <c r="AU329" s="214" t="s">
        <v>83</v>
      </c>
      <c r="AV329" s="13" t="s">
        <v>83</v>
      </c>
      <c r="AW329" s="13" t="s">
        <v>33</v>
      </c>
      <c r="AX329" s="13" t="s">
        <v>75</v>
      </c>
      <c r="AY329" s="214" t="s">
        <v>146</v>
      </c>
    </row>
    <row r="330" spans="2:51" s="14" customFormat="1" ht="11.25">
      <c r="B330" s="215"/>
      <c r="C330" s="216"/>
      <c r="D330" s="206" t="s">
        <v>157</v>
      </c>
      <c r="E330" s="217" t="s">
        <v>1</v>
      </c>
      <c r="F330" s="218" t="s">
        <v>83</v>
      </c>
      <c r="G330" s="216"/>
      <c r="H330" s="219">
        <v>1</v>
      </c>
      <c r="I330" s="220"/>
      <c r="J330" s="216"/>
      <c r="K330" s="216"/>
      <c r="L330" s="221"/>
      <c r="M330" s="222"/>
      <c r="N330" s="223"/>
      <c r="O330" s="223"/>
      <c r="P330" s="223"/>
      <c r="Q330" s="223"/>
      <c r="R330" s="223"/>
      <c r="S330" s="223"/>
      <c r="T330" s="224"/>
      <c r="AT330" s="225" t="s">
        <v>157</v>
      </c>
      <c r="AU330" s="225" t="s">
        <v>83</v>
      </c>
      <c r="AV330" s="14" t="s">
        <v>85</v>
      </c>
      <c r="AW330" s="14" t="s">
        <v>33</v>
      </c>
      <c r="AX330" s="14" t="s">
        <v>83</v>
      </c>
      <c r="AY330" s="225" t="s">
        <v>146</v>
      </c>
    </row>
    <row r="331" spans="1:65" s="2" customFormat="1" ht="26.45" customHeight="1">
      <c r="A331" s="34"/>
      <c r="B331" s="35"/>
      <c r="C331" s="186" t="s">
        <v>310</v>
      </c>
      <c r="D331" s="186" t="s">
        <v>148</v>
      </c>
      <c r="E331" s="187" t="s">
        <v>2764</v>
      </c>
      <c r="F331" s="188" t="s">
        <v>2765</v>
      </c>
      <c r="G331" s="189" t="s">
        <v>2561</v>
      </c>
      <c r="H331" s="190">
        <v>1</v>
      </c>
      <c r="I331" s="191"/>
      <c r="J331" s="192">
        <f>ROUND(I331*H331,2)</f>
        <v>0</v>
      </c>
      <c r="K331" s="188" t="s">
        <v>1</v>
      </c>
      <c r="L331" s="39"/>
      <c r="M331" s="193" t="s">
        <v>1</v>
      </c>
      <c r="N331" s="194" t="s">
        <v>40</v>
      </c>
      <c r="O331" s="71"/>
      <c r="P331" s="195">
        <f>O331*H331</f>
        <v>0</v>
      </c>
      <c r="Q331" s="195">
        <v>0</v>
      </c>
      <c r="R331" s="195">
        <f>Q331*H331</f>
        <v>0</v>
      </c>
      <c r="S331" s="195">
        <v>0</v>
      </c>
      <c r="T331" s="196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197" t="s">
        <v>2562</v>
      </c>
      <c r="AT331" s="197" t="s">
        <v>148</v>
      </c>
      <c r="AU331" s="197" t="s">
        <v>83</v>
      </c>
      <c r="AY331" s="17" t="s">
        <v>146</v>
      </c>
      <c r="BE331" s="198">
        <f>IF(N331="základní",J331,0)</f>
        <v>0</v>
      </c>
      <c r="BF331" s="198">
        <f>IF(N331="snížená",J331,0)</f>
        <v>0</v>
      </c>
      <c r="BG331" s="198">
        <f>IF(N331="zákl. přenesená",J331,0)</f>
        <v>0</v>
      </c>
      <c r="BH331" s="198">
        <f>IF(N331="sníž. přenesená",J331,0)</f>
        <v>0</v>
      </c>
      <c r="BI331" s="198">
        <f>IF(N331="nulová",J331,0)</f>
        <v>0</v>
      </c>
      <c r="BJ331" s="17" t="s">
        <v>83</v>
      </c>
      <c r="BK331" s="198">
        <f>ROUND(I331*H331,2)</f>
        <v>0</v>
      </c>
      <c r="BL331" s="17" t="s">
        <v>2562</v>
      </c>
      <c r="BM331" s="197" t="s">
        <v>2766</v>
      </c>
    </row>
    <row r="332" spans="2:51" s="13" customFormat="1" ht="22.5">
      <c r="B332" s="204"/>
      <c r="C332" s="205"/>
      <c r="D332" s="206" t="s">
        <v>157</v>
      </c>
      <c r="E332" s="207" t="s">
        <v>1</v>
      </c>
      <c r="F332" s="208" t="s">
        <v>2767</v>
      </c>
      <c r="G332" s="205"/>
      <c r="H332" s="207" t="s">
        <v>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157</v>
      </c>
      <c r="AU332" s="214" t="s">
        <v>83</v>
      </c>
      <c r="AV332" s="13" t="s">
        <v>83</v>
      </c>
      <c r="AW332" s="13" t="s">
        <v>33</v>
      </c>
      <c r="AX332" s="13" t="s">
        <v>75</v>
      </c>
      <c r="AY332" s="214" t="s">
        <v>146</v>
      </c>
    </row>
    <row r="333" spans="2:51" s="13" customFormat="1" ht="33.75">
      <c r="B333" s="204"/>
      <c r="C333" s="205"/>
      <c r="D333" s="206" t="s">
        <v>157</v>
      </c>
      <c r="E333" s="207" t="s">
        <v>1</v>
      </c>
      <c r="F333" s="208" t="s">
        <v>2768</v>
      </c>
      <c r="G333" s="205"/>
      <c r="H333" s="207" t="s">
        <v>1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157</v>
      </c>
      <c r="AU333" s="214" t="s">
        <v>83</v>
      </c>
      <c r="AV333" s="13" t="s">
        <v>83</v>
      </c>
      <c r="AW333" s="13" t="s">
        <v>33</v>
      </c>
      <c r="AX333" s="13" t="s">
        <v>75</v>
      </c>
      <c r="AY333" s="214" t="s">
        <v>146</v>
      </c>
    </row>
    <row r="334" spans="2:51" s="13" customFormat="1" ht="33.75">
      <c r="B334" s="204"/>
      <c r="C334" s="205"/>
      <c r="D334" s="206" t="s">
        <v>157</v>
      </c>
      <c r="E334" s="207" t="s">
        <v>1</v>
      </c>
      <c r="F334" s="208" t="s">
        <v>2769</v>
      </c>
      <c r="G334" s="205"/>
      <c r="H334" s="207" t="s">
        <v>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157</v>
      </c>
      <c r="AU334" s="214" t="s">
        <v>83</v>
      </c>
      <c r="AV334" s="13" t="s">
        <v>83</v>
      </c>
      <c r="AW334" s="13" t="s">
        <v>33</v>
      </c>
      <c r="AX334" s="13" t="s">
        <v>75</v>
      </c>
      <c r="AY334" s="214" t="s">
        <v>146</v>
      </c>
    </row>
    <row r="335" spans="2:51" s="14" customFormat="1" ht="11.25">
      <c r="B335" s="215"/>
      <c r="C335" s="216"/>
      <c r="D335" s="206" t="s">
        <v>157</v>
      </c>
      <c r="E335" s="217" t="s">
        <v>1</v>
      </c>
      <c r="F335" s="218" t="s">
        <v>83</v>
      </c>
      <c r="G335" s="216"/>
      <c r="H335" s="219">
        <v>1</v>
      </c>
      <c r="I335" s="220"/>
      <c r="J335" s="216"/>
      <c r="K335" s="216"/>
      <c r="L335" s="221"/>
      <c r="M335" s="222"/>
      <c r="N335" s="223"/>
      <c r="O335" s="223"/>
      <c r="P335" s="223"/>
      <c r="Q335" s="223"/>
      <c r="R335" s="223"/>
      <c r="S335" s="223"/>
      <c r="T335" s="224"/>
      <c r="AT335" s="225" t="s">
        <v>157</v>
      </c>
      <c r="AU335" s="225" t="s">
        <v>83</v>
      </c>
      <c r="AV335" s="14" t="s">
        <v>85</v>
      </c>
      <c r="AW335" s="14" t="s">
        <v>33</v>
      </c>
      <c r="AX335" s="14" t="s">
        <v>83</v>
      </c>
      <c r="AY335" s="225" t="s">
        <v>146</v>
      </c>
    </row>
    <row r="336" spans="2:63" s="12" customFormat="1" ht="25.9" customHeight="1">
      <c r="B336" s="170"/>
      <c r="C336" s="171"/>
      <c r="D336" s="172" t="s">
        <v>74</v>
      </c>
      <c r="E336" s="173" t="s">
        <v>2770</v>
      </c>
      <c r="F336" s="173" t="s">
        <v>2771</v>
      </c>
      <c r="G336" s="171"/>
      <c r="H336" s="171"/>
      <c r="I336" s="174"/>
      <c r="J336" s="175">
        <f>BK336</f>
        <v>0</v>
      </c>
      <c r="K336" s="171"/>
      <c r="L336" s="176"/>
      <c r="M336" s="177"/>
      <c r="N336" s="178"/>
      <c r="O336" s="178"/>
      <c r="P336" s="179">
        <f>SUM(P337:P343)</f>
        <v>0</v>
      </c>
      <c r="Q336" s="178"/>
      <c r="R336" s="179">
        <f>SUM(R337:R343)</f>
        <v>0</v>
      </c>
      <c r="S336" s="178"/>
      <c r="T336" s="180">
        <f>SUM(T337:T343)</f>
        <v>0</v>
      </c>
      <c r="AR336" s="181" t="s">
        <v>180</v>
      </c>
      <c r="AT336" s="182" t="s">
        <v>74</v>
      </c>
      <c r="AU336" s="182" t="s">
        <v>75</v>
      </c>
      <c r="AY336" s="181" t="s">
        <v>146</v>
      </c>
      <c r="BK336" s="183">
        <f>SUM(BK337:BK343)</f>
        <v>0</v>
      </c>
    </row>
    <row r="337" spans="1:65" s="2" customFormat="1" ht="26.45" customHeight="1">
      <c r="A337" s="34"/>
      <c r="B337" s="35"/>
      <c r="C337" s="186" t="s">
        <v>316</v>
      </c>
      <c r="D337" s="186" t="s">
        <v>148</v>
      </c>
      <c r="E337" s="187" t="s">
        <v>2772</v>
      </c>
      <c r="F337" s="188" t="s">
        <v>2773</v>
      </c>
      <c r="G337" s="189" t="s">
        <v>2561</v>
      </c>
      <c r="H337" s="190">
        <v>1</v>
      </c>
      <c r="I337" s="191"/>
      <c r="J337" s="192">
        <f>ROUND(I337*H337,2)</f>
        <v>0</v>
      </c>
      <c r="K337" s="188" t="s">
        <v>1</v>
      </c>
      <c r="L337" s="39"/>
      <c r="M337" s="193" t="s">
        <v>1</v>
      </c>
      <c r="N337" s="194" t="s">
        <v>40</v>
      </c>
      <c r="O337" s="71"/>
      <c r="P337" s="195">
        <f>O337*H337</f>
        <v>0</v>
      </c>
      <c r="Q337" s="195">
        <v>0</v>
      </c>
      <c r="R337" s="195">
        <f>Q337*H337</f>
        <v>0</v>
      </c>
      <c r="S337" s="195">
        <v>0</v>
      </c>
      <c r="T337" s="196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7" t="s">
        <v>2562</v>
      </c>
      <c r="AT337" s="197" t="s">
        <v>148</v>
      </c>
      <c r="AU337" s="197" t="s">
        <v>83</v>
      </c>
      <c r="AY337" s="17" t="s">
        <v>146</v>
      </c>
      <c r="BE337" s="198">
        <f>IF(N337="základní",J337,0)</f>
        <v>0</v>
      </c>
      <c r="BF337" s="198">
        <f>IF(N337="snížená",J337,0)</f>
        <v>0</v>
      </c>
      <c r="BG337" s="198">
        <f>IF(N337="zákl. přenesená",J337,0)</f>
        <v>0</v>
      </c>
      <c r="BH337" s="198">
        <f>IF(N337="sníž. přenesená",J337,0)</f>
        <v>0</v>
      </c>
      <c r="BI337" s="198">
        <f>IF(N337="nulová",J337,0)</f>
        <v>0</v>
      </c>
      <c r="BJ337" s="17" t="s">
        <v>83</v>
      </c>
      <c r="BK337" s="198">
        <f>ROUND(I337*H337,2)</f>
        <v>0</v>
      </c>
      <c r="BL337" s="17" t="s">
        <v>2562</v>
      </c>
      <c r="BM337" s="197" t="s">
        <v>2774</v>
      </c>
    </row>
    <row r="338" spans="2:51" s="13" customFormat="1" ht="33.75">
      <c r="B338" s="204"/>
      <c r="C338" s="205"/>
      <c r="D338" s="206" t="s">
        <v>157</v>
      </c>
      <c r="E338" s="207" t="s">
        <v>1</v>
      </c>
      <c r="F338" s="208" t="s">
        <v>2775</v>
      </c>
      <c r="G338" s="205"/>
      <c r="H338" s="207" t="s">
        <v>1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157</v>
      </c>
      <c r="AU338" s="214" t="s">
        <v>83</v>
      </c>
      <c r="AV338" s="13" t="s">
        <v>83</v>
      </c>
      <c r="AW338" s="13" t="s">
        <v>33</v>
      </c>
      <c r="AX338" s="13" t="s">
        <v>75</v>
      </c>
      <c r="AY338" s="214" t="s">
        <v>146</v>
      </c>
    </row>
    <row r="339" spans="2:51" s="13" customFormat="1" ht="11.25">
      <c r="B339" s="204"/>
      <c r="C339" s="205"/>
      <c r="D339" s="206" t="s">
        <v>157</v>
      </c>
      <c r="E339" s="207" t="s">
        <v>1</v>
      </c>
      <c r="F339" s="208" t="s">
        <v>2776</v>
      </c>
      <c r="G339" s="205"/>
      <c r="H339" s="207" t="s">
        <v>1</v>
      </c>
      <c r="I339" s="209"/>
      <c r="J339" s="205"/>
      <c r="K339" s="205"/>
      <c r="L339" s="210"/>
      <c r="M339" s="211"/>
      <c r="N339" s="212"/>
      <c r="O339" s="212"/>
      <c r="P339" s="212"/>
      <c r="Q339" s="212"/>
      <c r="R339" s="212"/>
      <c r="S339" s="212"/>
      <c r="T339" s="213"/>
      <c r="AT339" s="214" t="s">
        <v>157</v>
      </c>
      <c r="AU339" s="214" t="s">
        <v>83</v>
      </c>
      <c r="AV339" s="13" t="s">
        <v>83</v>
      </c>
      <c r="AW339" s="13" t="s">
        <v>33</v>
      </c>
      <c r="AX339" s="13" t="s">
        <v>75</v>
      </c>
      <c r="AY339" s="214" t="s">
        <v>146</v>
      </c>
    </row>
    <row r="340" spans="2:51" s="13" customFormat="1" ht="33.75">
      <c r="B340" s="204"/>
      <c r="C340" s="205"/>
      <c r="D340" s="206" t="s">
        <v>157</v>
      </c>
      <c r="E340" s="207" t="s">
        <v>1</v>
      </c>
      <c r="F340" s="208" t="s">
        <v>2777</v>
      </c>
      <c r="G340" s="205"/>
      <c r="H340" s="207" t="s">
        <v>1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157</v>
      </c>
      <c r="AU340" s="214" t="s">
        <v>83</v>
      </c>
      <c r="AV340" s="13" t="s">
        <v>83</v>
      </c>
      <c r="AW340" s="13" t="s">
        <v>33</v>
      </c>
      <c r="AX340" s="13" t="s">
        <v>75</v>
      </c>
      <c r="AY340" s="214" t="s">
        <v>146</v>
      </c>
    </row>
    <row r="341" spans="2:51" s="14" customFormat="1" ht="11.25">
      <c r="B341" s="215"/>
      <c r="C341" s="216"/>
      <c r="D341" s="206" t="s">
        <v>157</v>
      </c>
      <c r="E341" s="217" t="s">
        <v>1</v>
      </c>
      <c r="F341" s="218" t="s">
        <v>83</v>
      </c>
      <c r="G341" s="216"/>
      <c r="H341" s="219">
        <v>1</v>
      </c>
      <c r="I341" s="220"/>
      <c r="J341" s="216"/>
      <c r="K341" s="216"/>
      <c r="L341" s="221"/>
      <c r="M341" s="222"/>
      <c r="N341" s="223"/>
      <c r="O341" s="223"/>
      <c r="P341" s="223"/>
      <c r="Q341" s="223"/>
      <c r="R341" s="223"/>
      <c r="S341" s="223"/>
      <c r="T341" s="224"/>
      <c r="AT341" s="225" t="s">
        <v>157</v>
      </c>
      <c r="AU341" s="225" t="s">
        <v>83</v>
      </c>
      <c r="AV341" s="14" t="s">
        <v>85</v>
      </c>
      <c r="AW341" s="14" t="s">
        <v>33</v>
      </c>
      <c r="AX341" s="14" t="s">
        <v>75</v>
      </c>
      <c r="AY341" s="225" t="s">
        <v>146</v>
      </c>
    </row>
    <row r="342" spans="1:65" s="2" customFormat="1" ht="26.45" customHeight="1">
      <c r="A342" s="34"/>
      <c r="B342" s="35"/>
      <c r="C342" s="186" t="s">
        <v>321</v>
      </c>
      <c r="D342" s="186" t="s">
        <v>148</v>
      </c>
      <c r="E342" s="187" t="s">
        <v>2778</v>
      </c>
      <c r="F342" s="188" t="s">
        <v>2779</v>
      </c>
      <c r="G342" s="189" t="s">
        <v>2561</v>
      </c>
      <c r="H342" s="190">
        <v>1</v>
      </c>
      <c r="I342" s="191"/>
      <c r="J342" s="192">
        <f>ROUND(I342*H342,2)</f>
        <v>0</v>
      </c>
      <c r="K342" s="188" t="s">
        <v>1</v>
      </c>
      <c r="L342" s="39"/>
      <c r="M342" s="193" t="s">
        <v>1</v>
      </c>
      <c r="N342" s="194" t="s">
        <v>40</v>
      </c>
      <c r="O342" s="71"/>
      <c r="P342" s="195">
        <f>O342*H342</f>
        <v>0</v>
      </c>
      <c r="Q342" s="195">
        <v>0</v>
      </c>
      <c r="R342" s="195">
        <f>Q342*H342</f>
        <v>0</v>
      </c>
      <c r="S342" s="195">
        <v>0</v>
      </c>
      <c r="T342" s="196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197" t="s">
        <v>2562</v>
      </c>
      <c r="AT342" s="197" t="s">
        <v>148</v>
      </c>
      <c r="AU342" s="197" t="s">
        <v>83</v>
      </c>
      <c r="AY342" s="17" t="s">
        <v>146</v>
      </c>
      <c r="BE342" s="198">
        <f>IF(N342="základní",J342,0)</f>
        <v>0</v>
      </c>
      <c r="BF342" s="198">
        <f>IF(N342="snížená",J342,0)</f>
        <v>0</v>
      </c>
      <c r="BG342" s="198">
        <f>IF(N342="zákl. přenesená",J342,0)</f>
        <v>0</v>
      </c>
      <c r="BH342" s="198">
        <f>IF(N342="sníž. přenesená",J342,0)</f>
        <v>0</v>
      </c>
      <c r="BI342" s="198">
        <f>IF(N342="nulová",J342,0)</f>
        <v>0</v>
      </c>
      <c r="BJ342" s="17" t="s">
        <v>83</v>
      </c>
      <c r="BK342" s="198">
        <f>ROUND(I342*H342,2)</f>
        <v>0</v>
      </c>
      <c r="BL342" s="17" t="s">
        <v>2562</v>
      </c>
      <c r="BM342" s="197" t="s">
        <v>2780</v>
      </c>
    </row>
    <row r="343" spans="2:51" s="14" customFormat="1" ht="11.25">
      <c r="B343" s="215"/>
      <c r="C343" s="216"/>
      <c r="D343" s="206" t="s">
        <v>157</v>
      </c>
      <c r="E343" s="217" t="s">
        <v>1</v>
      </c>
      <c r="F343" s="218" t="s">
        <v>83</v>
      </c>
      <c r="G343" s="216"/>
      <c r="H343" s="219">
        <v>1</v>
      </c>
      <c r="I343" s="220"/>
      <c r="J343" s="216"/>
      <c r="K343" s="216"/>
      <c r="L343" s="221"/>
      <c r="M343" s="236"/>
      <c r="N343" s="237"/>
      <c r="O343" s="237"/>
      <c r="P343" s="237"/>
      <c r="Q343" s="237"/>
      <c r="R343" s="237"/>
      <c r="S343" s="237"/>
      <c r="T343" s="238"/>
      <c r="AT343" s="225" t="s">
        <v>157</v>
      </c>
      <c r="AU343" s="225" t="s">
        <v>83</v>
      </c>
      <c r="AV343" s="14" t="s">
        <v>85</v>
      </c>
      <c r="AW343" s="14" t="s">
        <v>33</v>
      </c>
      <c r="AX343" s="14" t="s">
        <v>75</v>
      </c>
      <c r="AY343" s="225" t="s">
        <v>146</v>
      </c>
    </row>
    <row r="344" spans="1:31" s="2" customFormat="1" ht="6.95" customHeight="1">
      <c r="A344" s="34"/>
      <c r="B344" s="54"/>
      <c r="C344" s="55"/>
      <c r="D344" s="55"/>
      <c r="E344" s="55"/>
      <c r="F344" s="55"/>
      <c r="G344" s="55"/>
      <c r="H344" s="55"/>
      <c r="I344" s="55"/>
      <c r="J344" s="55"/>
      <c r="K344" s="55"/>
      <c r="L344" s="39"/>
      <c r="M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</row>
  </sheetData>
  <sheetProtection algorithmName="SHA-512" hashValue="u8cKaJPEWzp3zVCZCAez4Cwfwr1exCZ6qt0R7LD9FGxLon0NKPEPqXtA30IEa94QQyPxDHPWcXuGXEO+bU1JVg==" saltValue="LrO7wvk8bMcwFIKua6lCmyfjox8DU8Z0bn6NY/1mLAOtZ1PCOrj5rN0d4ZrTUU8PC18rvvBFCEe00rOCIYUOZg==" spinCount="100000" sheet="1" objects="1" scenarios="1" formatColumns="0" formatRows="0" autoFilter="0"/>
  <autoFilter ref="C121:K343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hyperlinks>
    <hyperlink ref="F125" r:id="rId1" display="https://podminky.urs.cz/item/CS_URS_2024_01/011002000"/>
    <hyperlink ref="F134" r:id="rId2" display="https://podminky.urs.cz/item/CS_URS_2024_01/012002000"/>
    <hyperlink ref="F150" r:id="rId3" display="https://podminky.urs.cz/item/CS_URS_2024_01/013002000"/>
    <hyperlink ref="F210" r:id="rId4" display="https://podminky.urs.cz/item/CS_URS_2024_01/031002000"/>
    <hyperlink ref="F244" r:id="rId5" display="https://podminky.urs.cz/item/CS_URS_2024_01/033002000"/>
    <hyperlink ref="F251" r:id="rId6" display="https://podminky.urs.cz/item/CS_URS_2024_01/039002000"/>
    <hyperlink ref="F267" r:id="rId7" display="https://podminky.urs.cz/item/CS_URS_2024_01/043002000"/>
    <hyperlink ref="F275" r:id="rId8" display="https://podminky.urs.cz/item/CS_URS_2024_01/044002000"/>
    <hyperlink ref="F313" r:id="rId9" display="https://podminky.urs.cz/item/CS_URS_2024_01/061002000"/>
    <hyperlink ref="F320" r:id="rId10" display="https://podminky.urs.cz/item/CS_URS_2024_01/071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7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84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114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115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ROUND((SUM(BE126:BE708)),2)</f>
        <v>0</v>
      </c>
      <c r="G33" s="34"/>
      <c r="H33" s="34"/>
      <c r="I33" s="124">
        <v>0.21</v>
      </c>
      <c r="J33" s="123">
        <f>ROUND(((SUM(BE126:BE708))*I33),2)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ROUND((SUM(BF126:BF708)),2)</f>
        <v>0</v>
      </c>
      <c r="G34" s="34"/>
      <c r="H34" s="34"/>
      <c r="I34" s="124">
        <v>0.12</v>
      </c>
      <c r="J34" s="123">
        <f>ROUND(((SUM(BF126:BF708))*I34),2)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ROUND((SUM(BG126:BG708)),2)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ROUND((SUM(BH126:BH708)),2)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ROUND((SUM(BI126:BI708)),2)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D2.01 - Zpevněné plochy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Ing. Avuk, Krejčí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121</v>
      </c>
      <c r="E97" s="150"/>
      <c r="F97" s="150"/>
      <c r="G97" s="150"/>
      <c r="H97" s="150"/>
      <c r="I97" s="150"/>
      <c r="J97" s="151">
        <f>J127</f>
        <v>0</v>
      </c>
      <c r="K97" s="148"/>
      <c r="L97" s="152"/>
    </row>
    <row r="98" spans="2:12" s="10" customFormat="1" ht="19.9" customHeight="1">
      <c r="B98" s="153"/>
      <c r="C98" s="154"/>
      <c r="D98" s="155" t="s">
        <v>122</v>
      </c>
      <c r="E98" s="156"/>
      <c r="F98" s="156"/>
      <c r="G98" s="156"/>
      <c r="H98" s="156"/>
      <c r="I98" s="156"/>
      <c r="J98" s="157">
        <f>J128</f>
        <v>0</v>
      </c>
      <c r="K98" s="154"/>
      <c r="L98" s="158"/>
    </row>
    <row r="99" spans="2:12" s="10" customFormat="1" ht="19.9" customHeight="1">
      <c r="B99" s="153"/>
      <c r="C99" s="154"/>
      <c r="D99" s="155" t="s">
        <v>123</v>
      </c>
      <c r="E99" s="156"/>
      <c r="F99" s="156"/>
      <c r="G99" s="156"/>
      <c r="H99" s="156"/>
      <c r="I99" s="156"/>
      <c r="J99" s="157">
        <f>J208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124</v>
      </c>
      <c r="E100" s="156"/>
      <c r="F100" s="156"/>
      <c r="G100" s="156"/>
      <c r="H100" s="156"/>
      <c r="I100" s="156"/>
      <c r="J100" s="157">
        <f>J297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125</v>
      </c>
      <c r="E101" s="156"/>
      <c r="F101" s="156"/>
      <c r="G101" s="156"/>
      <c r="H101" s="156"/>
      <c r="I101" s="156"/>
      <c r="J101" s="157">
        <f>J322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126</v>
      </c>
      <c r="E102" s="156"/>
      <c r="F102" s="156"/>
      <c r="G102" s="156"/>
      <c r="H102" s="156"/>
      <c r="I102" s="156"/>
      <c r="J102" s="157">
        <f>J342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127</v>
      </c>
      <c r="E103" s="156"/>
      <c r="F103" s="156"/>
      <c r="G103" s="156"/>
      <c r="H103" s="156"/>
      <c r="I103" s="156"/>
      <c r="J103" s="157">
        <f>J470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128</v>
      </c>
      <c r="E104" s="156"/>
      <c r="F104" s="156"/>
      <c r="G104" s="156"/>
      <c r="H104" s="156"/>
      <c r="I104" s="156"/>
      <c r="J104" s="157">
        <f>J570</f>
        <v>0</v>
      </c>
      <c r="K104" s="154"/>
      <c r="L104" s="158"/>
    </row>
    <row r="105" spans="2:12" s="10" customFormat="1" ht="14.85" customHeight="1">
      <c r="B105" s="153"/>
      <c r="C105" s="154"/>
      <c r="D105" s="155" t="s">
        <v>129</v>
      </c>
      <c r="E105" s="156"/>
      <c r="F105" s="156"/>
      <c r="G105" s="156"/>
      <c r="H105" s="156"/>
      <c r="I105" s="156"/>
      <c r="J105" s="157">
        <f>J571</f>
        <v>0</v>
      </c>
      <c r="K105" s="154"/>
      <c r="L105" s="158"/>
    </row>
    <row r="106" spans="2:12" s="10" customFormat="1" ht="14.85" customHeight="1">
      <c r="B106" s="153"/>
      <c r="C106" s="154"/>
      <c r="D106" s="155" t="s">
        <v>130</v>
      </c>
      <c r="E106" s="156"/>
      <c r="F106" s="156"/>
      <c r="G106" s="156"/>
      <c r="H106" s="156"/>
      <c r="I106" s="156"/>
      <c r="J106" s="157">
        <f>J675</f>
        <v>0</v>
      </c>
      <c r="K106" s="154"/>
      <c r="L106" s="158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131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8.5" customHeight="1">
      <c r="A116" s="34"/>
      <c r="B116" s="35"/>
      <c r="C116" s="36"/>
      <c r="D116" s="36"/>
      <c r="E116" s="306" t="str">
        <f>E7</f>
        <v>Nemocnice Jihlava - Pavilon rehabilitační, následné a geriatrické péče a parkovací dům – rozšíření venkovního parkoviště</v>
      </c>
      <c r="F116" s="307"/>
      <c r="G116" s="307"/>
      <c r="H116" s="30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113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58" t="str">
        <f>E9</f>
        <v>D2.01 - Zpevněné plochy</v>
      </c>
      <c r="F118" s="308"/>
      <c r="G118" s="308"/>
      <c r="H118" s="308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>Jihlava</v>
      </c>
      <c r="G120" s="36"/>
      <c r="H120" s="36"/>
      <c r="I120" s="29" t="s">
        <v>22</v>
      </c>
      <c r="J120" s="66">
        <f>IF(J12="","",J12)</f>
        <v>45384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27.95" customHeight="1">
      <c r="A122" s="34"/>
      <c r="B122" s="35"/>
      <c r="C122" s="29" t="s">
        <v>23</v>
      </c>
      <c r="D122" s="36"/>
      <c r="E122" s="36"/>
      <c r="F122" s="27" t="str">
        <f>E15</f>
        <v>Kraj Vysočina</v>
      </c>
      <c r="G122" s="36"/>
      <c r="H122" s="36"/>
      <c r="I122" s="29" t="s">
        <v>29</v>
      </c>
      <c r="J122" s="32" t="str">
        <f>E21</f>
        <v>Penta Projekt s.r.o., Mrštíkova 12, Jihlava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IF(E18="","",E18)</f>
        <v>Vyplň údaj</v>
      </c>
      <c r="G123" s="36"/>
      <c r="H123" s="36"/>
      <c r="I123" s="29" t="s">
        <v>31</v>
      </c>
      <c r="J123" s="32" t="str">
        <f>E24</f>
        <v>Ing. Avuk, Krejčí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59"/>
      <c r="B125" s="160"/>
      <c r="C125" s="161" t="s">
        <v>132</v>
      </c>
      <c r="D125" s="162" t="s">
        <v>60</v>
      </c>
      <c r="E125" s="162" t="s">
        <v>56</v>
      </c>
      <c r="F125" s="162" t="s">
        <v>57</v>
      </c>
      <c r="G125" s="162" t="s">
        <v>133</v>
      </c>
      <c r="H125" s="162" t="s">
        <v>134</v>
      </c>
      <c r="I125" s="162" t="s">
        <v>135</v>
      </c>
      <c r="J125" s="162" t="s">
        <v>118</v>
      </c>
      <c r="K125" s="163" t="s">
        <v>136</v>
      </c>
      <c r="L125" s="164"/>
      <c r="M125" s="75" t="s">
        <v>1</v>
      </c>
      <c r="N125" s="76" t="s">
        <v>39</v>
      </c>
      <c r="O125" s="76" t="s">
        <v>137</v>
      </c>
      <c r="P125" s="76" t="s">
        <v>138</v>
      </c>
      <c r="Q125" s="76" t="s">
        <v>139</v>
      </c>
      <c r="R125" s="76" t="s">
        <v>140</v>
      </c>
      <c r="S125" s="76" t="s">
        <v>141</v>
      </c>
      <c r="T125" s="77" t="s">
        <v>142</v>
      </c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</row>
    <row r="126" spans="1:63" s="2" customFormat="1" ht="22.9" customHeight="1">
      <c r="A126" s="34"/>
      <c r="B126" s="35"/>
      <c r="C126" s="82" t="s">
        <v>143</v>
      </c>
      <c r="D126" s="36"/>
      <c r="E126" s="36"/>
      <c r="F126" s="36"/>
      <c r="G126" s="36"/>
      <c r="H126" s="36"/>
      <c r="I126" s="36"/>
      <c r="J126" s="165">
        <f>BK126</f>
        <v>0</v>
      </c>
      <c r="K126" s="36"/>
      <c r="L126" s="39"/>
      <c r="M126" s="78"/>
      <c r="N126" s="166"/>
      <c r="O126" s="79"/>
      <c r="P126" s="167">
        <f>P127</f>
        <v>0</v>
      </c>
      <c r="Q126" s="79"/>
      <c r="R126" s="167">
        <f>R127</f>
        <v>1569.9050592</v>
      </c>
      <c r="S126" s="79"/>
      <c r="T126" s="168">
        <f>T127</f>
        <v>701.1719200000001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74</v>
      </c>
      <c r="AU126" s="17" t="s">
        <v>120</v>
      </c>
      <c r="BK126" s="169">
        <f>BK127</f>
        <v>0</v>
      </c>
    </row>
    <row r="127" spans="2:63" s="12" customFormat="1" ht="25.9" customHeight="1">
      <c r="B127" s="170"/>
      <c r="C127" s="171"/>
      <c r="D127" s="172" t="s">
        <v>74</v>
      </c>
      <c r="E127" s="173" t="s">
        <v>144</v>
      </c>
      <c r="F127" s="173" t="s">
        <v>145</v>
      </c>
      <c r="G127" s="171"/>
      <c r="H127" s="171"/>
      <c r="I127" s="174"/>
      <c r="J127" s="175">
        <f>BK127</f>
        <v>0</v>
      </c>
      <c r="K127" s="171"/>
      <c r="L127" s="176"/>
      <c r="M127" s="177"/>
      <c r="N127" s="178"/>
      <c r="O127" s="178"/>
      <c r="P127" s="179">
        <f>P128+P208+P297+P322+P342+P470+P570</f>
        <v>0</v>
      </c>
      <c r="Q127" s="178"/>
      <c r="R127" s="179">
        <f>R128+R208+R297+R322+R342+R470+R570</f>
        <v>1569.9050592</v>
      </c>
      <c r="S127" s="178"/>
      <c r="T127" s="180">
        <f>T128+T208+T297+T322+T342+T470+T570</f>
        <v>701.1719200000001</v>
      </c>
      <c r="AR127" s="181" t="s">
        <v>83</v>
      </c>
      <c r="AT127" s="182" t="s">
        <v>74</v>
      </c>
      <c r="AU127" s="182" t="s">
        <v>75</v>
      </c>
      <c r="AY127" s="181" t="s">
        <v>146</v>
      </c>
      <c r="BK127" s="183">
        <f>BK128+BK208+BK297+BK322+BK342+BK470+BK570</f>
        <v>0</v>
      </c>
    </row>
    <row r="128" spans="2:63" s="12" customFormat="1" ht="22.9" customHeight="1">
      <c r="B128" s="170"/>
      <c r="C128" s="171"/>
      <c r="D128" s="172" t="s">
        <v>74</v>
      </c>
      <c r="E128" s="184" t="s">
        <v>83</v>
      </c>
      <c r="F128" s="184" t="s">
        <v>147</v>
      </c>
      <c r="G128" s="171"/>
      <c r="H128" s="171"/>
      <c r="I128" s="174"/>
      <c r="J128" s="185">
        <f>BK128</f>
        <v>0</v>
      </c>
      <c r="K128" s="171"/>
      <c r="L128" s="176"/>
      <c r="M128" s="177"/>
      <c r="N128" s="178"/>
      <c r="O128" s="178"/>
      <c r="P128" s="179">
        <f>SUM(P129:P207)</f>
        <v>0</v>
      </c>
      <c r="Q128" s="178"/>
      <c r="R128" s="179">
        <f>SUM(R129:R207)</f>
        <v>0</v>
      </c>
      <c r="S128" s="178"/>
      <c r="T128" s="180">
        <f>SUM(T129:T207)</f>
        <v>0</v>
      </c>
      <c r="AR128" s="181" t="s">
        <v>83</v>
      </c>
      <c r="AT128" s="182" t="s">
        <v>74</v>
      </c>
      <c r="AU128" s="182" t="s">
        <v>83</v>
      </c>
      <c r="AY128" s="181" t="s">
        <v>146</v>
      </c>
      <c r="BK128" s="183">
        <f>SUM(BK129:BK207)</f>
        <v>0</v>
      </c>
    </row>
    <row r="129" spans="1:65" s="2" customFormat="1" ht="26.45" customHeight="1">
      <c r="A129" s="34"/>
      <c r="B129" s="35"/>
      <c r="C129" s="186" t="s">
        <v>83</v>
      </c>
      <c r="D129" s="186" t="s">
        <v>148</v>
      </c>
      <c r="E129" s="187" t="s">
        <v>149</v>
      </c>
      <c r="F129" s="188" t="s">
        <v>150</v>
      </c>
      <c r="G129" s="189" t="s">
        <v>151</v>
      </c>
      <c r="H129" s="190">
        <v>4000</v>
      </c>
      <c r="I129" s="191"/>
      <c r="J129" s="192">
        <f>ROUND(I129*H129,2)</f>
        <v>0</v>
      </c>
      <c r="K129" s="188" t="s">
        <v>152</v>
      </c>
      <c r="L129" s="39"/>
      <c r="M129" s="193" t="s">
        <v>1</v>
      </c>
      <c r="N129" s="194" t="s">
        <v>40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153</v>
      </c>
      <c r="AT129" s="197" t="s">
        <v>148</v>
      </c>
      <c r="AU129" s="197" t="s">
        <v>85</v>
      </c>
      <c r="AY129" s="17" t="s">
        <v>146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83</v>
      </c>
      <c r="BK129" s="198">
        <f>ROUND(I129*H129,2)</f>
        <v>0</v>
      </c>
      <c r="BL129" s="17" t="s">
        <v>153</v>
      </c>
      <c r="BM129" s="197" t="s">
        <v>154</v>
      </c>
    </row>
    <row r="130" spans="1:47" s="2" customFormat="1" ht="11.25">
      <c r="A130" s="34"/>
      <c r="B130" s="35"/>
      <c r="C130" s="36"/>
      <c r="D130" s="199" t="s">
        <v>155</v>
      </c>
      <c r="E130" s="36"/>
      <c r="F130" s="200" t="s">
        <v>156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155</v>
      </c>
      <c r="AU130" s="17" t="s">
        <v>85</v>
      </c>
    </row>
    <row r="131" spans="2:51" s="13" customFormat="1" ht="11.25">
      <c r="B131" s="204"/>
      <c r="C131" s="205"/>
      <c r="D131" s="206" t="s">
        <v>157</v>
      </c>
      <c r="E131" s="207" t="s">
        <v>1</v>
      </c>
      <c r="F131" s="208" t="s">
        <v>158</v>
      </c>
      <c r="G131" s="205"/>
      <c r="H131" s="207" t="s">
        <v>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157</v>
      </c>
      <c r="AU131" s="214" t="s">
        <v>85</v>
      </c>
      <c r="AV131" s="13" t="s">
        <v>83</v>
      </c>
      <c r="AW131" s="13" t="s">
        <v>33</v>
      </c>
      <c r="AX131" s="13" t="s">
        <v>75</v>
      </c>
      <c r="AY131" s="214" t="s">
        <v>146</v>
      </c>
    </row>
    <row r="132" spans="2:51" s="13" customFormat="1" ht="11.25">
      <c r="B132" s="204"/>
      <c r="C132" s="205"/>
      <c r="D132" s="206" t="s">
        <v>157</v>
      </c>
      <c r="E132" s="207" t="s">
        <v>1</v>
      </c>
      <c r="F132" s="208" t="s">
        <v>159</v>
      </c>
      <c r="G132" s="205"/>
      <c r="H132" s="207" t="s">
        <v>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157</v>
      </c>
      <c r="AU132" s="214" t="s">
        <v>85</v>
      </c>
      <c r="AV132" s="13" t="s">
        <v>83</v>
      </c>
      <c r="AW132" s="13" t="s">
        <v>33</v>
      </c>
      <c r="AX132" s="13" t="s">
        <v>75</v>
      </c>
      <c r="AY132" s="214" t="s">
        <v>146</v>
      </c>
    </row>
    <row r="133" spans="2:51" s="14" customFormat="1" ht="11.25">
      <c r="B133" s="215"/>
      <c r="C133" s="216"/>
      <c r="D133" s="206" t="s">
        <v>157</v>
      </c>
      <c r="E133" s="217" t="s">
        <v>1</v>
      </c>
      <c r="F133" s="218" t="s">
        <v>160</v>
      </c>
      <c r="G133" s="216"/>
      <c r="H133" s="219">
        <v>4000</v>
      </c>
      <c r="I133" s="220"/>
      <c r="J133" s="216"/>
      <c r="K133" s="216"/>
      <c r="L133" s="221"/>
      <c r="M133" s="222"/>
      <c r="N133" s="223"/>
      <c r="O133" s="223"/>
      <c r="P133" s="223"/>
      <c r="Q133" s="223"/>
      <c r="R133" s="223"/>
      <c r="S133" s="223"/>
      <c r="T133" s="224"/>
      <c r="AT133" s="225" t="s">
        <v>157</v>
      </c>
      <c r="AU133" s="225" t="s">
        <v>85</v>
      </c>
      <c r="AV133" s="14" t="s">
        <v>85</v>
      </c>
      <c r="AW133" s="14" t="s">
        <v>33</v>
      </c>
      <c r="AX133" s="14" t="s">
        <v>75</v>
      </c>
      <c r="AY133" s="225" t="s">
        <v>146</v>
      </c>
    </row>
    <row r="134" spans="1:65" s="2" customFormat="1" ht="36" customHeight="1">
      <c r="A134" s="34"/>
      <c r="B134" s="35"/>
      <c r="C134" s="186" t="s">
        <v>85</v>
      </c>
      <c r="D134" s="186" t="s">
        <v>148</v>
      </c>
      <c r="E134" s="187" t="s">
        <v>161</v>
      </c>
      <c r="F134" s="188" t="s">
        <v>162</v>
      </c>
      <c r="G134" s="189" t="s">
        <v>163</v>
      </c>
      <c r="H134" s="190">
        <v>8173.66</v>
      </c>
      <c r="I134" s="191"/>
      <c r="J134" s="192">
        <f>ROUND(I134*H134,2)</f>
        <v>0</v>
      </c>
      <c r="K134" s="188" t="s">
        <v>152</v>
      </c>
      <c r="L134" s="39"/>
      <c r="M134" s="193" t="s">
        <v>1</v>
      </c>
      <c r="N134" s="194" t="s">
        <v>40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153</v>
      </c>
      <c r="AT134" s="197" t="s">
        <v>148</v>
      </c>
      <c r="AU134" s="197" t="s">
        <v>85</v>
      </c>
      <c r="AY134" s="17" t="s">
        <v>146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83</v>
      </c>
      <c r="BK134" s="198">
        <f>ROUND(I134*H134,2)</f>
        <v>0</v>
      </c>
      <c r="BL134" s="17" t="s">
        <v>153</v>
      </c>
      <c r="BM134" s="197" t="s">
        <v>164</v>
      </c>
    </row>
    <row r="135" spans="1:47" s="2" customFormat="1" ht="11.25">
      <c r="A135" s="34"/>
      <c r="B135" s="35"/>
      <c r="C135" s="36"/>
      <c r="D135" s="199" t="s">
        <v>155</v>
      </c>
      <c r="E135" s="36"/>
      <c r="F135" s="200" t="s">
        <v>165</v>
      </c>
      <c r="G135" s="36"/>
      <c r="H135" s="36"/>
      <c r="I135" s="201"/>
      <c r="J135" s="36"/>
      <c r="K135" s="36"/>
      <c r="L135" s="39"/>
      <c r="M135" s="202"/>
      <c r="N135" s="203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155</v>
      </c>
      <c r="AU135" s="17" t="s">
        <v>85</v>
      </c>
    </row>
    <row r="136" spans="2:51" s="13" customFormat="1" ht="11.25">
      <c r="B136" s="204"/>
      <c r="C136" s="205"/>
      <c r="D136" s="206" t="s">
        <v>157</v>
      </c>
      <c r="E136" s="207" t="s">
        <v>1</v>
      </c>
      <c r="F136" s="208" t="s">
        <v>158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157</v>
      </c>
      <c r="AU136" s="214" t="s">
        <v>85</v>
      </c>
      <c r="AV136" s="13" t="s">
        <v>83</v>
      </c>
      <c r="AW136" s="13" t="s">
        <v>33</v>
      </c>
      <c r="AX136" s="13" t="s">
        <v>75</v>
      </c>
      <c r="AY136" s="214" t="s">
        <v>146</v>
      </c>
    </row>
    <row r="137" spans="2:51" s="13" customFormat="1" ht="11.25">
      <c r="B137" s="204"/>
      <c r="C137" s="205"/>
      <c r="D137" s="206" t="s">
        <v>157</v>
      </c>
      <c r="E137" s="207" t="s">
        <v>1</v>
      </c>
      <c r="F137" s="208" t="s">
        <v>166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157</v>
      </c>
      <c r="AU137" s="214" t="s">
        <v>85</v>
      </c>
      <c r="AV137" s="13" t="s">
        <v>83</v>
      </c>
      <c r="AW137" s="13" t="s">
        <v>33</v>
      </c>
      <c r="AX137" s="13" t="s">
        <v>75</v>
      </c>
      <c r="AY137" s="214" t="s">
        <v>146</v>
      </c>
    </row>
    <row r="138" spans="2:51" s="13" customFormat="1" ht="11.25">
      <c r="B138" s="204"/>
      <c r="C138" s="205"/>
      <c r="D138" s="206" t="s">
        <v>157</v>
      </c>
      <c r="E138" s="207" t="s">
        <v>1</v>
      </c>
      <c r="F138" s="208" t="s">
        <v>159</v>
      </c>
      <c r="G138" s="205"/>
      <c r="H138" s="207" t="s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157</v>
      </c>
      <c r="AU138" s="214" t="s">
        <v>85</v>
      </c>
      <c r="AV138" s="13" t="s">
        <v>83</v>
      </c>
      <c r="AW138" s="13" t="s">
        <v>33</v>
      </c>
      <c r="AX138" s="13" t="s">
        <v>75</v>
      </c>
      <c r="AY138" s="214" t="s">
        <v>146</v>
      </c>
    </row>
    <row r="139" spans="2:51" s="14" customFormat="1" ht="11.25">
      <c r="B139" s="215"/>
      <c r="C139" s="216"/>
      <c r="D139" s="206" t="s">
        <v>157</v>
      </c>
      <c r="E139" s="217" t="s">
        <v>1</v>
      </c>
      <c r="F139" s="218" t="s">
        <v>167</v>
      </c>
      <c r="G139" s="216"/>
      <c r="H139" s="219">
        <v>8173.66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157</v>
      </c>
      <c r="AU139" s="225" t="s">
        <v>85</v>
      </c>
      <c r="AV139" s="14" t="s">
        <v>85</v>
      </c>
      <c r="AW139" s="14" t="s">
        <v>33</v>
      </c>
      <c r="AX139" s="14" t="s">
        <v>75</v>
      </c>
      <c r="AY139" s="225" t="s">
        <v>146</v>
      </c>
    </row>
    <row r="140" spans="1:65" s="2" customFormat="1" ht="36" customHeight="1">
      <c r="A140" s="34"/>
      <c r="B140" s="35"/>
      <c r="C140" s="186" t="s">
        <v>168</v>
      </c>
      <c r="D140" s="186" t="s">
        <v>148</v>
      </c>
      <c r="E140" s="187" t="s">
        <v>169</v>
      </c>
      <c r="F140" s="188" t="s">
        <v>170</v>
      </c>
      <c r="G140" s="189" t="s">
        <v>163</v>
      </c>
      <c r="H140" s="190">
        <v>4</v>
      </c>
      <c r="I140" s="191"/>
      <c r="J140" s="192">
        <f>ROUND(I140*H140,2)</f>
        <v>0</v>
      </c>
      <c r="K140" s="188" t="s">
        <v>152</v>
      </c>
      <c r="L140" s="39"/>
      <c r="M140" s="193" t="s">
        <v>1</v>
      </c>
      <c r="N140" s="194" t="s">
        <v>40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153</v>
      </c>
      <c r="AT140" s="197" t="s">
        <v>148</v>
      </c>
      <c r="AU140" s="197" t="s">
        <v>85</v>
      </c>
      <c r="AY140" s="17" t="s">
        <v>146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83</v>
      </c>
      <c r="BK140" s="198">
        <f>ROUND(I140*H140,2)</f>
        <v>0</v>
      </c>
      <c r="BL140" s="17" t="s">
        <v>153</v>
      </c>
      <c r="BM140" s="197" t="s">
        <v>171</v>
      </c>
    </row>
    <row r="141" spans="1:47" s="2" customFormat="1" ht="11.25">
      <c r="A141" s="34"/>
      <c r="B141" s="35"/>
      <c r="C141" s="36"/>
      <c r="D141" s="199" t="s">
        <v>155</v>
      </c>
      <c r="E141" s="36"/>
      <c r="F141" s="200" t="s">
        <v>172</v>
      </c>
      <c r="G141" s="36"/>
      <c r="H141" s="36"/>
      <c r="I141" s="201"/>
      <c r="J141" s="36"/>
      <c r="K141" s="36"/>
      <c r="L141" s="39"/>
      <c r="M141" s="202"/>
      <c r="N141" s="203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155</v>
      </c>
      <c r="AU141" s="17" t="s">
        <v>85</v>
      </c>
    </row>
    <row r="142" spans="2:51" s="13" customFormat="1" ht="11.25">
      <c r="B142" s="204"/>
      <c r="C142" s="205"/>
      <c r="D142" s="206" t="s">
        <v>157</v>
      </c>
      <c r="E142" s="207" t="s">
        <v>1</v>
      </c>
      <c r="F142" s="208" t="s">
        <v>158</v>
      </c>
      <c r="G142" s="205"/>
      <c r="H142" s="207" t="s">
        <v>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157</v>
      </c>
      <c r="AU142" s="214" t="s">
        <v>85</v>
      </c>
      <c r="AV142" s="13" t="s">
        <v>83</v>
      </c>
      <c r="AW142" s="13" t="s">
        <v>33</v>
      </c>
      <c r="AX142" s="13" t="s">
        <v>75</v>
      </c>
      <c r="AY142" s="214" t="s">
        <v>146</v>
      </c>
    </row>
    <row r="143" spans="2:51" s="13" customFormat="1" ht="11.25">
      <c r="B143" s="204"/>
      <c r="C143" s="205"/>
      <c r="D143" s="206" t="s">
        <v>157</v>
      </c>
      <c r="E143" s="207" t="s">
        <v>1</v>
      </c>
      <c r="F143" s="208" t="s">
        <v>159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157</v>
      </c>
      <c r="AU143" s="214" t="s">
        <v>85</v>
      </c>
      <c r="AV143" s="13" t="s">
        <v>83</v>
      </c>
      <c r="AW143" s="13" t="s">
        <v>33</v>
      </c>
      <c r="AX143" s="13" t="s">
        <v>75</v>
      </c>
      <c r="AY143" s="214" t="s">
        <v>146</v>
      </c>
    </row>
    <row r="144" spans="2:51" s="13" customFormat="1" ht="11.25">
      <c r="B144" s="204"/>
      <c r="C144" s="205"/>
      <c r="D144" s="206" t="s">
        <v>157</v>
      </c>
      <c r="E144" s="207" t="s">
        <v>1</v>
      </c>
      <c r="F144" s="208" t="s">
        <v>173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157</v>
      </c>
      <c r="AU144" s="214" t="s">
        <v>85</v>
      </c>
      <c r="AV144" s="13" t="s">
        <v>83</v>
      </c>
      <c r="AW144" s="13" t="s">
        <v>33</v>
      </c>
      <c r="AX144" s="13" t="s">
        <v>75</v>
      </c>
      <c r="AY144" s="214" t="s">
        <v>146</v>
      </c>
    </row>
    <row r="145" spans="2:51" s="14" customFormat="1" ht="11.25">
      <c r="B145" s="215"/>
      <c r="C145" s="216"/>
      <c r="D145" s="206" t="s">
        <v>157</v>
      </c>
      <c r="E145" s="217" t="s">
        <v>1</v>
      </c>
      <c r="F145" s="218" t="s">
        <v>174</v>
      </c>
      <c r="G145" s="216"/>
      <c r="H145" s="219">
        <v>4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157</v>
      </c>
      <c r="AU145" s="225" t="s">
        <v>85</v>
      </c>
      <c r="AV145" s="14" t="s">
        <v>85</v>
      </c>
      <c r="AW145" s="14" t="s">
        <v>33</v>
      </c>
      <c r="AX145" s="14" t="s">
        <v>75</v>
      </c>
      <c r="AY145" s="225" t="s">
        <v>146</v>
      </c>
    </row>
    <row r="146" spans="1:65" s="2" customFormat="1" ht="36" customHeight="1">
      <c r="A146" s="34"/>
      <c r="B146" s="35"/>
      <c r="C146" s="186" t="s">
        <v>153</v>
      </c>
      <c r="D146" s="186" t="s">
        <v>148</v>
      </c>
      <c r="E146" s="187" t="s">
        <v>175</v>
      </c>
      <c r="F146" s="188" t="s">
        <v>176</v>
      </c>
      <c r="G146" s="189" t="s">
        <v>163</v>
      </c>
      <c r="H146" s="190">
        <v>82.5</v>
      </c>
      <c r="I146" s="191"/>
      <c r="J146" s="192">
        <f>ROUND(I146*H146,2)</f>
        <v>0</v>
      </c>
      <c r="K146" s="188" t="s">
        <v>152</v>
      </c>
      <c r="L146" s="39"/>
      <c r="M146" s="193" t="s">
        <v>1</v>
      </c>
      <c r="N146" s="194" t="s">
        <v>40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153</v>
      </c>
      <c r="AT146" s="197" t="s">
        <v>148</v>
      </c>
      <c r="AU146" s="197" t="s">
        <v>85</v>
      </c>
      <c r="AY146" s="17" t="s">
        <v>146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83</v>
      </c>
      <c r="BK146" s="198">
        <f>ROUND(I146*H146,2)</f>
        <v>0</v>
      </c>
      <c r="BL146" s="17" t="s">
        <v>153</v>
      </c>
      <c r="BM146" s="197" t="s">
        <v>177</v>
      </c>
    </row>
    <row r="147" spans="1:47" s="2" customFormat="1" ht="11.25">
      <c r="A147" s="34"/>
      <c r="B147" s="35"/>
      <c r="C147" s="36"/>
      <c r="D147" s="199" t="s">
        <v>155</v>
      </c>
      <c r="E147" s="36"/>
      <c r="F147" s="200" t="s">
        <v>178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155</v>
      </c>
      <c r="AU147" s="17" t="s">
        <v>85</v>
      </c>
    </row>
    <row r="148" spans="2:51" s="13" customFormat="1" ht="11.25">
      <c r="B148" s="204"/>
      <c r="C148" s="205"/>
      <c r="D148" s="206" t="s">
        <v>157</v>
      </c>
      <c r="E148" s="207" t="s">
        <v>1</v>
      </c>
      <c r="F148" s="208" t="s">
        <v>158</v>
      </c>
      <c r="G148" s="205"/>
      <c r="H148" s="207" t="s">
        <v>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157</v>
      </c>
      <c r="AU148" s="214" t="s">
        <v>85</v>
      </c>
      <c r="AV148" s="13" t="s">
        <v>83</v>
      </c>
      <c r="AW148" s="13" t="s">
        <v>33</v>
      </c>
      <c r="AX148" s="13" t="s">
        <v>75</v>
      </c>
      <c r="AY148" s="214" t="s">
        <v>146</v>
      </c>
    </row>
    <row r="149" spans="2:51" s="13" customFormat="1" ht="11.25">
      <c r="B149" s="204"/>
      <c r="C149" s="205"/>
      <c r="D149" s="206" t="s">
        <v>157</v>
      </c>
      <c r="E149" s="207" t="s">
        <v>1</v>
      </c>
      <c r="F149" s="208" t="s">
        <v>159</v>
      </c>
      <c r="G149" s="205"/>
      <c r="H149" s="207" t="s">
        <v>1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157</v>
      </c>
      <c r="AU149" s="214" t="s">
        <v>85</v>
      </c>
      <c r="AV149" s="13" t="s">
        <v>83</v>
      </c>
      <c r="AW149" s="13" t="s">
        <v>33</v>
      </c>
      <c r="AX149" s="13" t="s">
        <v>75</v>
      </c>
      <c r="AY149" s="214" t="s">
        <v>146</v>
      </c>
    </row>
    <row r="150" spans="2:51" s="14" customFormat="1" ht="11.25">
      <c r="B150" s="215"/>
      <c r="C150" s="216"/>
      <c r="D150" s="206" t="s">
        <v>157</v>
      </c>
      <c r="E150" s="217" t="s">
        <v>1</v>
      </c>
      <c r="F150" s="218" t="s">
        <v>179</v>
      </c>
      <c r="G150" s="216"/>
      <c r="H150" s="219">
        <v>82.5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157</v>
      </c>
      <c r="AU150" s="225" t="s">
        <v>85</v>
      </c>
      <c r="AV150" s="14" t="s">
        <v>85</v>
      </c>
      <c r="AW150" s="14" t="s">
        <v>33</v>
      </c>
      <c r="AX150" s="14" t="s">
        <v>75</v>
      </c>
      <c r="AY150" s="225" t="s">
        <v>146</v>
      </c>
    </row>
    <row r="151" spans="1:65" s="2" customFormat="1" ht="26.45" customHeight="1">
      <c r="A151" s="34"/>
      <c r="B151" s="35"/>
      <c r="C151" s="186" t="s">
        <v>180</v>
      </c>
      <c r="D151" s="186" t="s">
        <v>148</v>
      </c>
      <c r="E151" s="187" t="s">
        <v>181</v>
      </c>
      <c r="F151" s="188" t="s">
        <v>182</v>
      </c>
      <c r="G151" s="189" t="s">
        <v>163</v>
      </c>
      <c r="H151" s="190">
        <v>800</v>
      </c>
      <c r="I151" s="191"/>
      <c r="J151" s="192">
        <f>ROUND(I151*H151,2)</f>
        <v>0</v>
      </c>
      <c r="K151" s="188" t="s">
        <v>152</v>
      </c>
      <c r="L151" s="39"/>
      <c r="M151" s="193" t="s">
        <v>1</v>
      </c>
      <c r="N151" s="194" t="s">
        <v>40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153</v>
      </c>
      <c r="AT151" s="197" t="s">
        <v>148</v>
      </c>
      <c r="AU151" s="197" t="s">
        <v>85</v>
      </c>
      <c r="AY151" s="17" t="s">
        <v>146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83</v>
      </c>
      <c r="BK151" s="198">
        <f>ROUND(I151*H151,2)</f>
        <v>0</v>
      </c>
      <c r="BL151" s="17" t="s">
        <v>153</v>
      </c>
      <c r="BM151" s="197" t="s">
        <v>183</v>
      </c>
    </row>
    <row r="152" spans="1:47" s="2" customFormat="1" ht="11.25">
      <c r="A152" s="34"/>
      <c r="B152" s="35"/>
      <c r="C152" s="36"/>
      <c r="D152" s="199" t="s">
        <v>155</v>
      </c>
      <c r="E152" s="36"/>
      <c r="F152" s="200" t="s">
        <v>184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155</v>
      </c>
      <c r="AU152" s="17" t="s">
        <v>85</v>
      </c>
    </row>
    <row r="153" spans="2:51" s="13" customFormat="1" ht="11.25">
      <c r="B153" s="204"/>
      <c r="C153" s="205"/>
      <c r="D153" s="206" t="s">
        <v>157</v>
      </c>
      <c r="E153" s="207" t="s">
        <v>1</v>
      </c>
      <c r="F153" s="208" t="s">
        <v>158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157</v>
      </c>
      <c r="AU153" s="214" t="s">
        <v>85</v>
      </c>
      <c r="AV153" s="13" t="s">
        <v>83</v>
      </c>
      <c r="AW153" s="13" t="s">
        <v>33</v>
      </c>
      <c r="AX153" s="13" t="s">
        <v>75</v>
      </c>
      <c r="AY153" s="214" t="s">
        <v>146</v>
      </c>
    </row>
    <row r="154" spans="2:51" s="13" customFormat="1" ht="11.25">
      <c r="B154" s="204"/>
      <c r="C154" s="205"/>
      <c r="D154" s="206" t="s">
        <v>157</v>
      </c>
      <c r="E154" s="207" t="s">
        <v>1</v>
      </c>
      <c r="F154" s="208" t="s">
        <v>159</v>
      </c>
      <c r="G154" s="205"/>
      <c r="H154" s="207" t="s">
        <v>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157</v>
      </c>
      <c r="AU154" s="214" t="s">
        <v>85</v>
      </c>
      <c r="AV154" s="13" t="s">
        <v>83</v>
      </c>
      <c r="AW154" s="13" t="s">
        <v>33</v>
      </c>
      <c r="AX154" s="13" t="s">
        <v>75</v>
      </c>
      <c r="AY154" s="214" t="s">
        <v>146</v>
      </c>
    </row>
    <row r="155" spans="2:51" s="13" customFormat="1" ht="11.25">
      <c r="B155" s="204"/>
      <c r="C155" s="205"/>
      <c r="D155" s="206" t="s">
        <v>157</v>
      </c>
      <c r="E155" s="207" t="s">
        <v>1</v>
      </c>
      <c r="F155" s="208" t="s">
        <v>185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157</v>
      </c>
      <c r="AU155" s="214" t="s">
        <v>85</v>
      </c>
      <c r="AV155" s="13" t="s">
        <v>83</v>
      </c>
      <c r="AW155" s="13" t="s">
        <v>33</v>
      </c>
      <c r="AX155" s="13" t="s">
        <v>75</v>
      </c>
      <c r="AY155" s="214" t="s">
        <v>146</v>
      </c>
    </row>
    <row r="156" spans="2:51" s="14" customFormat="1" ht="11.25">
      <c r="B156" s="215"/>
      <c r="C156" s="216"/>
      <c r="D156" s="206" t="s">
        <v>157</v>
      </c>
      <c r="E156" s="217" t="s">
        <v>1</v>
      </c>
      <c r="F156" s="218" t="s">
        <v>186</v>
      </c>
      <c r="G156" s="216"/>
      <c r="H156" s="219">
        <v>400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157</v>
      </c>
      <c r="AU156" s="225" t="s">
        <v>85</v>
      </c>
      <c r="AV156" s="14" t="s">
        <v>85</v>
      </c>
      <c r="AW156" s="14" t="s">
        <v>33</v>
      </c>
      <c r="AX156" s="14" t="s">
        <v>75</v>
      </c>
      <c r="AY156" s="225" t="s">
        <v>146</v>
      </c>
    </row>
    <row r="157" spans="2:51" s="13" customFormat="1" ht="11.25">
      <c r="B157" s="204"/>
      <c r="C157" s="205"/>
      <c r="D157" s="206" t="s">
        <v>157</v>
      </c>
      <c r="E157" s="207" t="s">
        <v>1</v>
      </c>
      <c r="F157" s="208" t="s">
        <v>187</v>
      </c>
      <c r="G157" s="205"/>
      <c r="H157" s="207" t="s">
        <v>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157</v>
      </c>
      <c r="AU157" s="214" t="s">
        <v>85</v>
      </c>
      <c r="AV157" s="13" t="s">
        <v>83</v>
      </c>
      <c r="AW157" s="13" t="s">
        <v>33</v>
      </c>
      <c r="AX157" s="13" t="s">
        <v>75</v>
      </c>
      <c r="AY157" s="214" t="s">
        <v>146</v>
      </c>
    </row>
    <row r="158" spans="2:51" s="14" customFormat="1" ht="11.25">
      <c r="B158" s="215"/>
      <c r="C158" s="216"/>
      <c r="D158" s="206" t="s">
        <v>157</v>
      </c>
      <c r="E158" s="217" t="s">
        <v>1</v>
      </c>
      <c r="F158" s="218" t="s">
        <v>186</v>
      </c>
      <c r="G158" s="216"/>
      <c r="H158" s="219">
        <v>400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157</v>
      </c>
      <c r="AU158" s="225" t="s">
        <v>85</v>
      </c>
      <c r="AV158" s="14" t="s">
        <v>85</v>
      </c>
      <c r="AW158" s="14" t="s">
        <v>33</v>
      </c>
      <c r="AX158" s="14" t="s">
        <v>75</v>
      </c>
      <c r="AY158" s="225" t="s">
        <v>146</v>
      </c>
    </row>
    <row r="159" spans="1:65" s="2" customFormat="1" ht="40.9" customHeight="1">
      <c r="A159" s="34"/>
      <c r="B159" s="35"/>
      <c r="C159" s="186" t="s">
        <v>188</v>
      </c>
      <c r="D159" s="186" t="s">
        <v>148</v>
      </c>
      <c r="E159" s="187" t="s">
        <v>189</v>
      </c>
      <c r="F159" s="188" t="s">
        <v>190</v>
      </c>
      <c r="G159" s="189" t="s">
        <v>163</v>
      </c>
      <c r="H159" s="190">
        <v>8260.16</v>
      </c>
      <c r="I159" s="191"/>
      <c r="J159" s="192">
        <f>ROUND(I159*H159,2)</f>
        <v>0</v>
      </c>
      <c r="K159" s="188" t="s">
        <v>152</v>
      </c>
      <c r="L159" s="39"/>
      <c r="M159" s="193" t="s">
        <v>1</v>
      </c>
      <c r="N159" s="194" t="s">
        <v>40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153</v>
      </c>
      <c r="AT159" s="197" t="s">
        <v>148</v>
      </c>
      <c r="AU159" s="197" t="s">
        <v>85</v>
      </c>
      <c r="AY159" s="17" t="s">
        <v>146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83</v>
      </c>
      <c r="BK159" s="198">
        <f>ROUND(I159*H159,2)</f>
        <v>0</v>
      </c>
      <c r="BL159" s="17" t="s">
        <v>153</v>
      </c>
      <c r="BM159" s="197" t="s">
        <v>191</v>
      </c>
    </row>
    <row r="160" spans="1:47" s="2" customFormat="1" ht="11.25">
      <c r="A160" s="34"/>
      <c r="B160" s="35"/>
      <c r="C160" s="36"/>
      <c r="D160" s="199" t="s">
        <v>155</v>
      </c>
      <c r="E160" s="36"/>
      <c r="F160" s="200" t="s">
        <v>192</v>
      </c>
      <c r="G160" s="36"/>
      <c r="H160" s="36"/>
      <c r="I160" s="201"/>
      <c r="J160" s="36"/>
      <c r="K160" s="36"/>
      <c r="L160" s="39"/>
      <c r="M160" s="202"/>
      <c r="N160" s="203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155</v>
      </c>
      <c r="AU160" s="17" t="s">
        <v>85</v>
      </c>
    </row>
    <row r="161" spans="2:51" s="13" customFormat="1" ht="11.25">
      <c r="B161" s="204"/>
      <c r="C161" s="205"/>
      <c r="D161" s="206" t="s">
        <v>157</v>
      </c>
      <c r="E161" s="207" t="s">
        <v>1</v>
      </c>
      <c r="F161" s="208" t="s">
        <v>158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157</v>
      </c>
      <c r="AU161" s="214" t="s">
        <v>85</v>
      </c>
      <c r="AV161" s="13" t="s">
        <v>83</v>
      </c>
      <c r="AW161" s="13" t="s">
        <v>33</v>
      </c>
      <c r="AX161" s="13" t="s">
        <v>75</v>
      </c>
      <c r="AY161" s="214" t="s">
        <v>146</v>
      </c>
    </row>
    <row r="162" spans="2:51" s="13" customFormat="1" ht="11.25">
      <c r="B162" s="204"/>
      <c r="C162" s="205"/>
      <c r="D162" s="206" t="s">
        <v>157</v>
      </c>
      <c r="E162" s="207" t="s">
        <v>1</v>
      </c>
      <c r="F162" s="208" t="s">
        <v>159</v>
      </c>
      <c r="G162" s="205"/>
      <c r="H162" s="207" t="s">
        <v>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157</v>
      </c>
      <c r="AU162" s="214" t="s">
        <v>85</v>
      </c>
      <c r="AV162" s="13" t="s">
        <v>83</v>
      </c>
      <c r="AW162" s="13" t="s">
        <v>33</v>
      </c>
      <c r="AX162" s="13" t="s">
        <v>75</v>
      </c>
      <c r="AY162" s="214" t="s">
        <v>146</v>
      </c>
    </row>
    <row r="163" spans="2:51" s="14" customFormat="1" ht="11.25">
      <c r="B163" s="215"/>
      <c r="C163" s="216"/>
      <c r="D163" s="206" t="s">
        <v>157</v>
      </c>
      <c r="E163" s="217" t="s">
        <v>1</v>
      </c>
      <c r="F163" s="218" t="s">
        <v>193</v>
      </c>
      <c r="G163" s="216"/>
      <c r="H163" s="219">
        <v>8260.16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157</v>
      </c>
      <c r="AU163" s="225" t="s">
        <v>85</v>
      </c>
      <c r="AV163" s="14" t="s">
        <v>85</v>
      </c>
      <c r="AW163" s="14" t="s">
        <v>33</v>
      </c>
      <c r="AX163" s="14" t="s">
        <v>75</v>
      </c>
      <c r="AY163" s="225" t="s">
        <v>146</v>
      </c>
    </row>
    <row r="164" spans="1:65" s="2" customFormat="1" ht="24" customHeight="1">
      <c r="A164" s="34"/>
      <c r="B164" s="35"/>
      <c r="C164" s="186" t="s">
        <v>194</v>
      </c>
      <c r="D164" s="186" t="s">
        <v>148</v>
      </c>
      <c r="E164" s="187" t="s">
        <v>195</v>
      </c>
      <c r="F164" s="188" t="s">
        <v>196</v>
      </c>
      <c r="G164" s="189" t="s">
        <v>163</v>
      </c>
      <c r="H164" s="190">
        <v>400</v>
      </c>
      <c r="I164" s="191"/>
      <c r="J164" s="192">
        <f>ROUND(I164*H164,2)</f>
        <v>0</v>
      </c>
      <c r="K164" s="188" t="s">
        <v>152</v>
      </c>
      <c r="L164" s="39"/>
      <c r="M164" s="193" t="s">
        <v>1</v>
      </c>
      <c r="N164" s="194" t="s">
        <v>40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153</v>
      </c>
      <c r="AT164" s="197" t="s">
        <v>148</v>
      </c>
      <c r="AU164" s="197" t="s">
        <v>85</v>
      </c>
      <c r="AY164" s="17" t="s">
        <v>146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83</v>
      </c>
      <c r="BK164" s="198">
        <f>ROUND(I164*H164,2)</f>
        <v>0</v>
      </c>
      <c r="BL164" s="17" t="s">
        <v>153</v>
      </c>
      <c r="BM164" s="197" t="s">
        <v>197</v>
      </c>
    </row>
    <row r="165" spans="1:47" s="2" customFormat="1" ht="11.25">
      <c r="A165" s="34"/>
      <c r="B165" s="35"/>
      <c r="C165" s="36"/>
      <c r="D165" s="199" t="s">
        <v>155</v>
      </c>
      <c r="E165" s="36"/>
      <c r="F165" s="200" t="s">
        <v>198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155</v>
      </c>
      <c r="AU165" s="17" t="s">
        <v>85</v>
      </c>
    </row>
    <row r="166" spans="2:51" s="13" customFormat="1" ht="11.25">
      <c r="B166" s="204"/>
      <c r="C166" s="205"/>
      <c r="D166" s="206" t="s">
        <v>157</v>
      </c>
      <c r="E166" s="207" t="s">
        <v>1</v>
      </c>
      <c r="F166" s="208" t="s">
        <v>158</v>
      </c>
      <c r="G166" s="205"/>
      <c r="H166" s="207" t="s">
        <v>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157</v>
      </c>
      <c r="AU166" s="214" t="s">
        <v>85</v>
      </c>
      <c r="AV166" s="13" t="s">
        <v>83</v>
      </c>
      <c r="AW166" s="13" t="s">
        <v>33</v>
      </c>
      <c r="AX166" s="13" t="s">
        <v>75</v>
      </c>
      <c r="AY166" s="214" t="s">
        <v>146</v>
      </c>
    </row>
    <row r="167" spans="2:51" s="13" customFormat="1" ht="11.25">
      <c r="B167" s="204"/>
      <c r="C167" s="205"/>
      <c r="D167" s="206" t="s">
        <v>157</v>
      </c>
      <c r="E167" s="207" t="s">
        <v>1</v>
      </c>
      <c r="F167" s="208" t="s">
        <v>159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157</v>
      </c>
      <c r="AU167" s="214" t="s">
        <v>85</v>
      </c>
      <c r="AV167" s="13" t="s">
        <v>83</v>
      </c>
      <c r="AW167" s="13" t="s">
        <v>33</v>
      </c>
      <c r="AX167" s="13" t="s">
        <v>75</v>
      </c>
      <c r="AY167" s="214" t="s">
        <v>146</v>
      </c>
    </row>
    <row r="168" spans="2:51" s="13" customFormat="1" ht="11.25">
      <c r="B168" s="204"/>
      <c r="C168" s="205"/>
      <c r="D168" s="206" t="s">
        <v>157</v>
      </c>
      <c r="E168" s="207" t="s">
        <v>1</v>
      </c>
      <c r="F168" s="208" t="s">
        <v>199</v>
      </c>
      <c r="G168" s="205"/>
      <c r="H168" s="207" t="s">
        <v>1</v>
      </c>
      <c r="I168" s="209"/>
      <c r="J168" s="205"/>
      <c r="K168" s="205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157</v>
      </c>
      <c r="AU168" s="214" t="s">
        <v>85</v>
      </c>
      <c r="AV168" s="13" t="s">
        <v>83</v>
      </c>
      <c r="AW168" s="13" t="s">
        <v>33</v>
      </c>
      <c r="AX168" s="13" t="s">
        <v>75</v>
      </c>
      <c r="AY168" s="214" t="s">
        <v>146</v>
      </c>
    </row>
    <row r="169" spans="2:51" s="14" customFormat="1" ht="11.25">
      <c r="B169" s="215"/>
      <c r="C169" s="216"/>
      <c r="D169" s="206" t="s">
        <v>157</v>
      </c>
      <c r="E169" s="217" t="s">
        <v>1</v>
      </c>
      <c r="F169" s="218" t="s">
        <v>186</v>
      </c>
      <c r="G169" s="216"/>
      <c r="H169" s="219">
        <v>400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157</v>
      </c>
      <c r="AU169" s="225" t="s">
        <v>85</v>
      </c>
      <c r="AV169" s="14" t="s">
        <v>85</v>
      </c>
      <c r="AW169" s="14" t="s">
        <v>33</v>
      </c>
      <c r="AX169" s="14" t="s">
        <v>75</v>
      </c>
      <c r="AY169" s="225" t="s">
        <v>146</v>
      </c>
    </row>
    <row r="170" spans="1:65" s="2" customFormat="1" ht="36" customHeight="1">
      <c r="A170" s="34"/>
      <c r="B170" s="35"/>
      <c r="C170" s="186" t="s">
        <v>200</v>
      </c>
      <c r="D170" s="186" t="s">
        <v>148</v>
      </c>
      <c r="E170" s="187" t="s">
        <v>201</v>
      </c>
      <c r="F170" s="188" t="s">
        <v>202</v>
      </c>
      <c r="G170" s="189" t="s">
        <v>203</v>
      </c>
      <c r="H170" s="190">
        <v>15694.304</v>
      </c>
      <c r="I170" s="191"/>
      <c r="J170" s="192">
        <f>ROUND(I170*H170,2)</f>
        <v>0</v>
      </c>
      <c r="K170" s="188" t="s">
        <v>152</v>
      </c>
      <c r="L170" s="39"/>
      <c r="M170" s="193" t="s">
        <v>1</v>
      </c>
      <c r="N170" s="194" t="s">
        <v>40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153</v>
      </c>
      <c r="AT170" s="197" t="s">
        <v>148</v>
      </c>
      <c r="AU170" s="197" t="s">
        <v>85</v>
      </c>
      <c r="AY170" s="17" t="s">
        <v>146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83</v>
      </c>
      <c r="BK170" s="198">
        <f>ROUND(I170*H170,2)</f>
        <v>0</v>
      </c>
      <c r="BL170" s="17" t="s">
        <v>153</v>
      </c>
      <c r="BM170" s="197" t="s">
        <v>204</v>
      </c>
    </row>
    <row r="171" spans="1:47" s="2" customFormat="1" ht="11.25">
      <c r="A171" s="34"/>
      <c r="B171" s="35"/>
      <c r="C171" s="36"/>
      <c r="D171" s="199" t="s">
        <v>155</v>
      </c>
      <c r="E171" s="36"/>
      <c r="F171" s="200" t="s">
        <v>205</v>
      </c>
      <c r="G171" s="36"/>
      <c r="H171" s="36"/>
      <c r="I171" s="201"/>
      <c r="J171" s="36"/>
      <c r="K171" s="36"/>
      <c r="L171" s="39"/>
      <c r="M171" s="202"/>
      <c r="N171" s="203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155</v>
      </c>
      <c r="AU171" s="17" t="s">
        <v>85</v>
      </c>
    </row>
    <row r="172" spans="2:51" s="13" customFormat="1" ht="11.25">
      <c r="B172" s="204"/>
      <c r="C172" s="205"/>
      <c r="D172" s="206" t="s">
        <v>157</v>
      </c>
      <c r="E172" s="207" t="s">
        <v>1</v>
      </c>
      <c r="F172" s="208" t="s">
        <v>158</v>
      </c>
      <c r="G172" s="205"/>
      <c r="H172" s="207" t="s">
        <v>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157</v>
      </c>
      <c r="AU172" s="214" t="s">
        <v>85</v>
      </c>
      <c r="AV172" s="13" t="s">
        <v>83</v>
      </c>
      <c r="AW172" s="13" t="s">
        <v>33</v>
      </c>
      <c r="AX172" s="13" t="s">
        <v>75</v>
      </c>
      <c r="AY172" s="214" t="s">
        <v>146</v>
      </c>
    </row>
    <row r="173" spans="2:51" s="13" customFormat="1" ht="11.25">
      <c r="B173" s="204"/>
      <c r="C173" s="205"/>
      <c r="D173" s="206" t="s">
        <v>157</v>
      </c>
      <c r="E173" s="207" t="s">
        <v>1</v>
      </c>
      <c r="F173" s="208" t="s">
        <v>159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157</v>
      </c>
      <c r="AU173" s="214" t="s">
        <v>85</v>
      </c>
      <c r="AV173" s="13" t="s">
        <v>83</v>
      </c>
      <c r="AW173" s="13" t="s">
        <v>33</v>
      </c>
      <c r="AX173" s="13" t="s">
        <v>75</v>
      </c>
      <c r="AY173" s="214" t="s">
        <v>146</v>
      </c>
    </row>
    <row r="174" spans="2:51" s="14" customFormat="1" ht="11.25">
      <c r="B174" s="215"/>
      <c r="C174" s="216"/>
      <c r="D174" s="206" t="s">
        <v>157</v>
      </c>
      <c r="E174" s="217" t="s">
        <v>1</v>
      </c>
      <c r="F174" s="218" t="s">
        <v>206</v>
      </c>
      <c r="G174" s="216"/>
      <c r="H174" s="219">
        <v>15694.304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157</v>
      </c>
      <c r="AU174" s="225" t="s">
        <v>85</v>
      </c>
      <c r="AV174" s="14" t="s">
        <v>85</v>
      </c>
      <c r="AW174" s="14" t="s">
        <v>33</v>
      </c>
      <c r="AX174" s="14" t="s">
        <v>75</v>
      </c>
      <c r="AY174" s="225" t="s">
        <v>146</v>
      </c>
    </row>
    <row r="175" spans="1:65" s="2" customFormat="1" ht="26.45" customHeight="1">
      <c r="A175" s="34"/>
      <c r="B175" s="35"/>
      <c r="C175" s="186" t="s">
        <v>207</v>
      </c>
      <c r="D175" s="186" t="s">
        <v>148</v>
      </c>
      <c r="E175" s="187" t="s">
        <v>208</v>
      </c>
      <c r="F175" s="188" t="s">
        <v>209</v>
      </c>
      <c r="G175" s="189" t="s">
        <v>163</v>
      </c>
      <c r="H175" s="190">
        <v>16.22</v>
      </c>
      <c r="I175" s="191"/>
      <c r="J175" s="192">
        <f>ROUND(I175*H175,2)</f>
        <v>0</v>
      </c>
      <c r="K175" s="188" t="s">
        <v>152</v>
      </c>
      <c r="L175" s="39"/>
      <c r="M175" s="193" t="s">
        <v>1</v>
      </c>
      <c r="N175" s="194" t="s">
        <v>40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153</v>
      </c>
      <c r="AT175" s="197" t="s">
        <v>148</v>
      </c>
      <c r="AU175" s="197" t="s">
        <v>85</v>
      </c>
      <c r="AY175" s="17" t="s">
        <v>146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83</v>
      </c>
      <c r="BK175" s="198">
        <f>ROUND(I175*H175,2)</f>
        <v>0</v>
      </c>
      <c r="BL175" s="17" t="s">
        <v>153</v>
      </c>
      <c r="BM175" s="197" t="s">
        <v>210</v>
      </c>
    </row>
    <row r="176" spans="1:47" s="2" customFormat="1" ht="11.25">
      <c r="A176" s="34"/>
      <c r="B176" s="35"/>
      <c r="C176" s="36"/>
      <c r="D176" s="199" t="s">
        <v>155</v>
      </c>
      <c r="E176" s="36"/>
      <c r="F176" s="200" t="s">
        <v>211</v>
      </c>
      <c r="G176" s="36"/>
      <c r="H176" s="36"/>
      <c r="I176" s="201"/>
      <c r="J176" s="36"/>
      <c r="K176" s="36"/>
      <c r="L176" s="39"/>
      <c r="M176" s="202"/>
      <c r="N176" s="203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155</v>
      </c>
      <c r="AU176" s="17" t="s">
        <v>85</v>
      </c>
    </row>
    <row r="177" spans="2:51" s="13" customFormat="1" ht="11.25">
      <c r="B177" s="204"/>
      <c r="C177" s="205"/>
      <c r="D177" s="206" t="s">
        <v>157</v>
      </c>
      <c r="E177" s="207" t="s">
        <v>1</v>
      </c>
      <c r="F177" s="208" t="s">
        <v>158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157</v>
      </c>
      <c r="AU177" s="214" t="s">
        <v>85</v>
      </c>
      <c r="AV177" s="13" t="s">
        <v>83</v>
      </c>
      <c r="AW177" s="13" t="s">
        <v>33</v>
      </c>
      <c r="AX177" s="13" t="s">
        <v>75</v>
      </c>
      <c r="AY177" s="214" t="s">
        <v>146</v>
      </c>
    </row>
    <row r="178" spans="2:51" s="13" customFormat="1" ht="11.25">
      <c r="B178" s="204"/>
      <c r="C178" s="205"/>
      <c r="D178" s="206" t="s">
        <v>157</v>
      </c>
      <c r="E178" s="207" t="s">
        <v>1</v>
      </c>
      <c r="F178" s="208" t="s">
        <v>159</v>
      </c>
      <c r="G178" s="205"/>
      <c r="H178" s="207" t="s">
        <v>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157</v>
      </c>
      <c r="AU178" s="214" t="s">
        <v>85</v>
      </c>
      <c r="AV178" s="13" t="s">
        <v>83</v>
      </c>
      <c r="AW178" s="13" t="s">
        <v>33</v>
      </c>
      <c r="AX178" s="13" t="s">
        <v>75</v>
      </c>
      <c r="AY178" s="214" t="s">
        <v>146</v>
      </c>
    </row>
    <row r="179" spans="2:51" s="13" customFormat="1" ht="11.25">
      <c r="B179" s="204"/>
      <c r="C179" s="205"/>
      <c r="D179" s="206" t="s">
        <v>157</v>
      </c>
      <c r="E179" s="207" t="s">
        <v>1</v>
      </c>
      <c r="F179" s="208" t="s">
        <v>173</v>
      </c>
      <c r="G179" s="205"/>
      <c r="H179" s="207" t="s">
        <v>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157</v>
      </c>
      <c r="AU179" s="214" t="s">
        <v>85</v>
      </c>
      <c r="AV179" s="13" t="s">
        <v>83</v>
      </c>
      <c r="AW179" s="13" t="s">
        <v>33</v>
      </c>
      <c r="AX179" s="13" t="s">
        <v>75</v>
      </c>
      <c r="AY179" s="214" t="s">
        <v>146</v>
      </c>
    </row>
    <row r="180" spans="2:51" s="14" customFormat="1" ht="11.25">
      <c r="B180" s="215"/>
      <c r="C180" s="216"/>
      <c r="D180" s="206" t="s">
        <v>157</v>
      </c>
      <c r="E180" s="217" t="s">
        <v>1</v>
      </c>
      <c r="F180" s="218" t="s">
        <v>174</v>
      </c>
      <c r="G180" s="216"/>
      <c r="H180" s="219">
        <v>4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157</v>
      </c>
      <c r="AU180" s="225" t="s">
        <v>85</v>
      </c>
      <c r="AV180" s="14" t="s">
        <v>85</v>
      </c>
      <c r="AW180" s="14" t="s">
        <v>33</v>
      </c>
      <c r="AX180" s="14" t="s">
        <v>75</v>
      </c>
      <c r="AY180" s="225" t="s">
        <v>146</v>
      </c>
    </row>
    <row r="181" spans="2:51" s="14" customFormat="1" ht="11.25">
      <c r="B181" s="215"/>
      <c r="C181" s="216"/>
      <c r="D181" s="206" t="s">
        <v>157</v>
      </c>
      <c r="E181" s="217" t="s">
        <v>1</v>
      </c>
      <c r="F181" s="218" t="s">
        <v>212</v>
      </c>
      <c r="G181" s="216"/>
      <c r="H181" s="219">
        <v>-1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157</v>
      </c>
      <c r="AU181" s="225" t="s">
        <v>85</v>
      </c>
      <c r="AV181" s="14" t="s">
        <v>85</v>
      </c>
      <c r="AW181" s="14" t="s">
        <v>33</v>
      </c>
      <c r="AX181" s="14" t="s">
        <v>75</v>
      </c>
      <c r="AY181" s="225" t="s">
        <v>146</v>
      </c>
    </row>
    <row r="182" spans="2:51" s="13" customFormat="1" ht="11.25">
      <c r="B182" s="204"/>
      <c r="C182" s="205"/>
      <c r="D182" s="206" t="s">
        <v>157</v>
      </c>
      <c r="E182" s="207" t="s">
        <v>1</v>
      </c>
      <c r="F182" s="208" t="s">
        <v>213</v>
      </c>
      <c r="G182" s="205"/>
      <c r="H182" s="207" t="s">
        <v>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157</v>
      </c>
      <c r="AU182" s="214" t="s">
        <v>85</v>
      </c>
      <c r="AV182" s="13" t="s">
        <v>83</v>
      </c>
      <c r="AW182" s="13" t="s">
        <v>33</v>
      </c>
      <c r="AX182" s="13" t="s">
        <v>75</v>
      </c>
      <c r="AY182" s="214" t="s">
        <v>146</v>
      </c>
    </row>
    <row r="183" spans="2:51" s="14" customFormat="1" ht="11.25">
      <c r="B183" s="215"/>
      <c r="C183" s="216"/>
      <c r="D183" s="206" t="s">
        <v>157</v>
      </c>
      <c r="E183" s="217" t="s">
        <v>1</v>
      </c>
      <c r="F183" s="218" t="s">
        <v>214</v>
      </c>
      <c r="G183" s="216"/>
      <c r="H183" s="219">
        <v>13.22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157</v>
      </c>
      <c r="AU183" s="225" t="s">
        <v>85</v>
      </c>
      <c r="AV183" s="14" t="s">
        <v>85</v>
      </c>
      <c r="AW183" s="14" t="s">
        <v>33</v>
      </c>
      <c r="AX183" s="14" t="s">
        <v>75</v>
      </c>
      <c r="AY183" s="225" t="s">
        <v>146</v>
      </c>
    </row>
    <row r="184" spans="1:65" s="2" customFormat="1" ht="26.45" customHeight="1">
      <c r="A184" s="34"/>
      <c r="B184" s="35"/>
      <c r="C184" s="186" t="s">
        <v>215</v>
      </c>
      <c r="D184" s="186" t="s">
        <v>148</v>
      </c>
      <c r="E184" s="187" t="s">
        <v>216</v>
      </c>
      <c r="F184" s="188" t="s">
        <v>217</v>
      </c>
      <c r="G184" s="189" t="s">
        <v>163</v>
      </c>
      <c r="H184" s="190">
        <v>3393.66</v>
      </c>
      <c r="I184" s="191"/>
      <c r="J184" s="192">
        <f>ROUND(I184*H184,2)</f>
        <v>0</v>
      </c>
      <c r="K184" s="188" t="s">
        <v>152</v>
      </c>
      <c r="L184" s="39"/>
      <c r="M184" s="193" t="s">
        <v>1</v>
      </c>
      <c r="N184" s="194" t="s">
        <v>40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153</v>
      </c>
      <c r="AT184" s="197" t="s">
        <v>148</v>
      </c>
      <c r="AU184" s="197" t="s">
        <v>85</v>
      </c>
      <c r="AY184" s="17" t="s">
        <v>146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83</v>
      </c>
      <c r="BK184" s="198">
        <f>ROUND(I184*H184,2)</f>
        <v>0</v>
      </c>
      <c r="BL184" s="17" t="s">
        <v>153</v>
      </c>
      <c r="BM184" s="197" t="s">
        <v>218</v>
      </c>
    </row>
    <row r="185" spans="1:47" s="2" customFormat="1" ht="11.25">
      <c r="A185" s="34"/>
      <c r="B185" s="35"/>
      <c r="C185" s="36"/>
      <c r="D185" s="199" t="s">
        <v>155</v>
      </c>
      <c r="E185" s="36"/>
      <c r="F185" s="200" t="s">
        <v>219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155</v>
      </c>
      <c r="AU185" s="17" t="s">
        <v>85</v>
      </c>
    </row>
    <row r="186" spans="2:51" s="13" customFormat="1" ht="11.25">
      <c r="B186" s="204"/>
      <c r="C186" s="205"/>
      <c r="D186" s="206" t="s">
        <v>157</v>
      </c>
      <c r="E186" s="207" t="s">
        <v>1</v>
      </c>
      <c r="F186" s="208" t="s">
        <v>158</v>
      </c>
      <c r="G186" s="205"/>
      <c r="H186" s="207" t="s">
        <v>1</v>
      </c>
      <c r="I186" s="209"/>
      <c r="J186" s="205"/>
      <c r="K186" s="205"/>
      <c r="L186" s="210"/>
      <c r="M186" s="211"/>
      <c r="N186" s="212"/>
      <c r="O186" s="212"/>
      <c r="P186" s="212"/>
      <c r="Q186" s="212"/>
      <c r="R186" s="212"/>
      <c r="S186" s="212"/>
      <c r="T186" s="213"/>
      <c r="AT186" s="214" t="s">
        <v>157</v>
      </c>
      <c r="AU186" s="214" t="s">
        <v>85</v>
      </c>
      <c r="AV186" s="13" t="s">
        <v>83</v>
      </c>
      <c r="AW186" s="13" t="s">
        <v>33</v>
      </c>
      <c r="AX186" s="13" t="s">
        <v>75</v>
      </c>
      <c r="AY186" s="214" t="s">
        <v>146</v>
      </c>
    </row>
    <row r="187" spans="2:51" s="13" customFormat="1" ht="11.25">
      <c r="B187" s="204"/>
      <c r="C187" s="205"/>
      <c r="D187" s="206" t="s">
        <v>157</v>
      </c>
      <c r="E187" s="207" t="s">
        <v>1</v>
      </c>
      <c r="F187" s="208" t="s">
        <v>220</v>
      </c>
      <c r="G187" s="205"/>
      <c r="H187" s="207" t="s">
        <v>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157</v>
      </c>
      <c r="AU187" s="214" t="s">
        <v>85</v>
      </c>
      <c r="AV187" s="13" t="s">
        <v>83</v>
      </c>
      <c r="AW187" s="13" t="s">
        <v>33</v>
      </c>
      <c r="AX187" s="13" t="s">
        <v>75</v>
      </c>
      <c r="AY187" s="214" t="s">
        <v>146</v>
      </c>
    </row>
    <row r="188" spans="2:51" s="13" customFormat="1" ht="11.25">
      <c r="B188" s="204"/>
      <c r="C188" s="205"/>
      <c r="D188" s="206" t="s">
        <v>157</v>
      </c>
      <c r="E188" s="207" t="s">
        <v>1</v>
      </c>
      <c r="F188" s="208" t="s">
        <v>159</v>
      </c>
      <c r="G188" s="205"/>
      <c r="H188" s="207" t="s">
        <v>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157</v>
      </c>
      <c r="AU188" s="214" t="s">
        <v>85</v>
      </c>
      <c r="AV188" s="13" t="s">
        <v>83</v>
      </c>
      <c r="AW188" s="13" t="s">
        <v>33</v>
      </c>
      <c r="AX188" s="13" t="s">
        <v>75</v>
      </c>
      <c r="AY188" s="214" t="s">
        <v>146</v>
      </c>
    </row>
    <row r="189" spans="2:51" s="14" customFormat="1" ht="11.25">
      <c r="B189" s="215"/>
      <c r="C189" s="216"/>
      <c r="D189" s="206" t="s">
        <v>157</v>
      </c>
      <c r="E189" s="217" t="s">
        <v>1</v>
      </c>
      <c r="F189" s="218" t="s">
        <v>221</v>
      </c>
      <c r="G189" s="216"/>
      <c r="H189" s="219">
        <v>3393.66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157</v>
      </c>
      <c r="AU189" s="225" t="s">
        <v>85</v>
      </c>
      <c r="AV189" s="14" t="s">
        <v>85</v>
      </c>
      <c r="AW189" s="14" t="s">
        <v>33</v>
      </c>
      <c r="AX189" s="14" t="s">
        <v>75</v>
      </c>
      <c r="AY189" s="225" t="s">
        <v>146</v>
      </c>
    </row>
    <row r="190" spans="1:65" s="2" customFormat="1" ht="16.5" customHeight="1">
      <c r="A190" s="34"/>
      <c r="B190" s="35"/>
      <c r="C190" s="226" t="s">
        <v>222</v>
      </c>
      <c r="D190" s="226" t="s">
        <v>223</v>
      </c>
      <c r="E190" s="227" t="s">
        <v>224</v>
      </c>
      <c r="F190" s="228" t="s">
        <v>225</v>
      </c>
      <c r="G190" s="229" t="s">
        <v>203</v>
      </c>
      <c r="H190" s="230">
        <v>6478.772</v>
      </c>
      <c r="I190" s="231"/>
      <c r="J190" s="232">
        <f>ROUND(I190*H190,2)</f>
        <v>0</v>
      </c>
      <c r="K190" s="228" t="s">
        <v>152</v>
      </c>
      <c r="L190" s="233"/>
      <c r="M190" s="234" t="s">
        <v>1</v>
      </c>
      <c r="N190" s="235" t="s">
        <v>40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200</v>
      </c>
      <c r="AT190" s="197" t="s">
        <v>223</v>
      </c>
      <c r="AU190" s="197" t="s">
        <v>85</v>
      </c>
      <c r="AY190" s="17" t="s">
        <v>146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83</v>
      </c>
      <c r="BK190" s="198">
        <f>ROUND(I190*H190,2)</f>
        <v>0</v>
      </c>
      <c r="BL190" s="17" t="s">
        <v>153</v>
      </c>
      <c r="BM190" s="197" t="s">
        <v>226</v>
      </c>
    </row>
    <row r="191" spans="2:51" s="14" customFormat="1" ht="11.25">
      <c r="B191" s="215"/>
      <c r="C191" s="216"/>
      <c r="D191" s="206" t="s">
        <v>157</v>
      </c>
      <c r="E191" s="216"/>
      <c r="F191" s="218" t="s">
        <v>227</v>
      </c>
      <c r="G191" s="216"/>
      <c r="H191" s="219">
        <v>6478.772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157</v>
      </c>
      <c r="AU191" s="225" t="s">
        <v>85</v>
      </c>
      <c r="AV191" s="14" t="s">
        <v>85</v>
      </c>
      <c r="AW191" s="14" t="s">
        <v>4</v>
      </c>
      <c r="AX191" s="14" t="s">
        <v>83</v>
      </c>
      <c r="AY191" s="225" t="s">
        <v>146</v>
      </c>
    </row>
    <row r="192" spans="1:65" s="2" customFormat="1" ht="16.5" customHeight="1">
      <c r="A192" s="34"/>
      <c r="B192" s="35"/>
      <c r="C192" s="186" t="s">
        <v>8</v>
      </c>
      <c r="D192" s="186" t="s">
        <v>148</v>
      </c>
      <c r="E192" s="187" t="s">
        <v>228</v>
      </c>
      <c r="F192" s="188" t="s">
        <v>229</v>
      </c>
      <c r="G192" s="189" t="s">
        <v>163</v>
      </c>
      <c r="H192" s="190">
        <v>400</v>
      </c>
      <c r="I192" s="191"/>
      <c r="J192" s="192">
        <f>ROUND(I192*H192,2)</f>
        <v>0</v>
      </c>
      <c r="K192" s="188" t="s">
        <v>152</v>
      </c>
      <c r="L192" s="39"/>
      <c r="M192" s="193" t="s">
        <v>1</v>
      </c>
      <c r="N192" s="194" t="s">
        <v>40</v>
      </c>
      <c r="O192" s="71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153</v>
      </c>
      <c r="AT192" s="197" t="s">
        <v>148</v>
      </c>
      <c r="AU192" s="197" t="s">
        <v>85</v>
      </c>
      <c r="AY192" s="17" t="s">
        <v>146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83</v>
      </c>
      <c r="BK192" s="198">
        <f>ROUND(I192*H192,2)</f>
        <v>0</v>
      </c>
      <c r="BL192" s="17" t="s">
        <v>153</v>
      </c>
      <c r="BM192" s="197" t="s">
        <v>230</v>
      </c>
    </row>
    <row r="193" spans="1:47" s="2" customFormat="1" ht="11.25">
      <c r="A193" s="34"/>
      <c r="B193" s="35"/>
      <c r="C193" s="36"/>
      <c r="D193" s="199" t="s">
        <v>155</v>
      </c>
      <c r="E193" s="36"/>
      <c r="F193" s="200" t="s">
        <v>231</v>
      </c>
      <c r="G193" s="36"/>
      <c r="H193" s="36"/>
      <c r="I193" s="201"/>
      <c r="J193" s="36"/>
      <c r="K193" s="36"/>
      <c r="L193" s="39"/>
      <c r="M193" s="202"/>
      <c r="N193" s="203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155</v>
      </c>
      <c r="AU193" s="17" t="s">
        <v>85</v>
      </c>
    </row>
    <row r="194" spans="2:51" s="13" customFormat="1" ht="11.25">
      <c r="B194" s="204"/>
      <c r="C194" s="205"/>
      <c r="D194" s="206" t="s">
        <v>157</v>
      </c>
      <c r="E194" s="207" t="s">
        <v>1</v>
      </c>
      <c r="F194" s="208" t="s">
        <v>158</v>
      </c>
      <c r="G194" s="205"/>
      <c r="H194" s="207" t="s">
        <v>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157</v>
      </c>
      <c r="AU194" s="214" t="s">
        <v>85</v>
      </c>
      <c r="AV194" s="13" t="s">
        <v>83</v>
      </c>
      <c r="AW194" s="13" t="s">
        <v>33</v>
      </c>
      <c r="AX194" s="13" t="s">
        <v>75</v>
      </c>
      <c r="AY194" s="214" t="s">
        <v>146</v>
      </c>
    </row>
    <row r="195" spans="2:51" s="13" customFormat="1" ht="11.25">
      <c r="B195" s="204"/>
      <c r="C195" s="205"/>
      <c r="D195" s="206" t="s">
        <v>157</v>
      </c>
      <c r="E195" s="207" t="s">
        <v>1</v>
      </c>
      <c r="F195" s="208" t="s">
        <v>159</v>
      </c>
      <c r="G195" s="205"/>
      <c r="H195" s="207" t="s">
        <v>1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157</v>
      </c>
      <c r="AU195" s="214" t="s">
        <v>85</v>
      </c>
      <c r="AV195" s="13" t="s">
        <v>83</v>
      </c>
      <c r="AW195" s="13" t="s">
        <v>33</v>
      </c>
      <c r="AX195" s="13" t="s">
        <v>75</v>
      </c>
      <c r="AY195" s="214" t="s">
        <v>146</v>
      </c>
    </row>
    <row r="196" spans="2:51" s="13" customFormat="1" ht="11.25">
      <c r="B196" s="204"/>
      <c r="C196" s="205"/>
      <c r="D196" s="206" t="s">
        <v>157</v>
      </c>
      <c r="E196" s="207" t="s">
        <v>1</v>
      </c>
      <c r="F196" s="208" t="s">
        <v>185</v>
      </c>
      <c r="G196" s="205"/>
      <c r="H196" s="207" t="s">
        <v>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157</v>
      </c>
      <c r="AU196" s="214" t="s">
        <v>85</v>
      </c>
      <c r="AV196" s="13" t="s">
        <v>83</v>
      </c>
      <c r="AW196" s="13" t="s">
        <v>33</v>
      </c>
      <c r="AX196" s="13" t="s">
        <v>75</v>
      </c>
      <c r="AY196" s="214" t="s">
        <v>146</v>
      </c>
    </row>
    <row r="197" spans="2:51" s="14" customFormat="1" ht="11.25">
      <c r="B197" s="215"/>
      <c r="C197" s="216"/>
      <c r="D197" s="206" t="s">
        <v>157</v>
      </c>
      <c r="E197" s="217" t="s">
        <v>1</v>
      </c>
      <c r="F197" s="218" t="s">
        <v>186</v>
      </c>
      <c r="G197" s="216"/>
      <c r="H197" s="219">
        <v>400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157</v>
      </c>
      <c r="AU197" s="225" t="s">
        <v>85</v>
      </c>
      <c r="AV197" s="14" t="s">
        <v>85</v>
      </c>
      <c r="AW197" s="14" t="s">
        <v>33</v>
      </c>
      <c r="AX197" s="14" t="s">
        <v>75</v>
      </c>
      <c r="AY197" s="225" t="s">
        <v>146</v>
      </c>
    </row>
    <row r="198" spans="1:65" s="2" customFormat="1" ht="26.45" customHeight="1">
      <c r="A198" s="34"/>
      <c r="B198" s="35"/>
      <c r="C198" s="186" t="s">
        <v>232</v>
      </c>
      <c r="D198" s="186" t="s">
        <v>148</v>
      </c>
      <c r="E198" s="187" t="s">
        <v>233</v>
      </c>
      <c r="F198" s="188" t="s">
        <v>234</v>
      </c>
      <c r="G198" s="189" t="s">
        <v>151</v>
      </c>
      <c r="H198" s="190">
        <v>11598</v>
      </c>
      <c r="I198" s="191"/>
      <c r="J198" s="192">
        <f>ROUND(I198*H198,2)</f>
        <v>0</v>
      </c>
      <c r="K198" s="188" t="s">
        <v>152</v>
      </c>
      <c r="L198" s="39"/>
      <c r="M198" s="193" t="s">
        <v>1</v>
      </c>
      <c r="N198" s="194" t="s">
        <v>40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153</v>
      </c>
      <c r="AT198" s="197" t="s">
        <v>148</v>
      </c>
      <c r="AU198" s="197" t="s">
        <v>85</v>
      </c>
      <c r="AY198" s="17" t="s">
        <v>146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83</v>
      </c>
      <c r="BK198" s="198">
        <f>ROUND(I198*H198,2)</f>
        <v>0</v>
      </c>
      <c r="BL198" s="17" t="s">
        <v>153</v>
      </c>
      <c r="BM198" s="197" t="s">
        <v>235</v>
      </c>
    </row>
    <row r="199" spans="1:47" s="2" customFormat="1" ht="11.25">
      <c r="A199" s="34"/>
      <c r="B199" s="35"/>
      <c r="C199" s="36"/>
      <c r="D199" s="199" t="s">
        <v>155</v>
      </c>
      <c r="E199" s="36"/>
      <c r="F199" s="200" t="s">
        <v>236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155</v>
      </c>
      <c r="AU199" s="17" t="s">
        <v>85</v>
      </c>
    </row>
    <row r="200" spans="2:51" s="13" customFormat="1" ht="11.25">
      <c r="B200" s="204"/>
      <c r="C200" s="205"/>
      <c r="D200" s="206" t="s">
        <v>157</v>
      </c>
      <c r="E200" s="207" t="s">
        <v>1</v>
      </c>
      <c r="F200" s="208" t="s">
        <v>158</v>
      </c>
      <c r="G200" s="205"/>
      <c r="H200" s="207" t="s">
        <v>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157</v>
      </c>
      <c r="AU200" s="214" t="s">
        <v>85</v>
      </c>
      <c r="AV200" s="13" t="s">
        <v>83</v>
      </c>
      <c r="AW200" s="13" t="s">
        <v>33</v>
      </c>
      <c r="AX200" s="13" t="s">
        <v>75</v>
      </c>
      <c r="AY200" s="214" t="s">
        <v>146</v>
      </c>
    </row>
    <row r="201" spans="2:51" s="13" customFormat="1" ht="11.25">
      <c r="B201" s="204"/>
      <c r="C201" s="205"/>
      <c r="D201" s="206" t="s">
        <v>157</v>
      </c>
      <c r="E201" s="207" t="s">
        <v>1</v>
      </c>
      <c r="F201" s="208" t="s">
        <v>159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157</v>
      </c>
      <c r="AU201" s="214" t="s">
        <v>85</v>
      </c>
      <c r="AV201" s="13" t="s">
        <v>83</v>
      </c>
      <c r="AW201" s="13" t="s">
        <v>33</v>
      </c>
      <c r="AX201" s="13" t="s">
        <v>75</v>
      </c>
      <c r="AY201" s="214" t="s">
        <v>146</v>
      </c>
    </row>
    <row r="202" spans="2:51" s="13" customFormat="1" ht="11.25">
      <c r="B202" s="204"/>
      <c r="C202" s="205"/>
      <c r="D202" s="206" t="s">
        <v>157</v>
      </c>
      <c r="E202" s="207" t="s">
        <v>1</v>
      </c>
      <c r="F202" s="208" t="s">
        <v>237</v>
      </c>
      <c r="G202" s="205"/>
      <c r="H202" s="207" t="s">
        <v>1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157</v>
      </c>
      <c r="AU202" s="214" t="s">
        <v>85</v>
      </c>
      <c r="AV202" s="13" t="s">
        <v>83</v>
      </c>
      <c r="AW202" s="13" t="s">
        <v>33</v>
      </c>
      <c r="AX202" s="13" t="s">
        <v>75</v>
      </c>
      <c r="AY202" s="214" t="s">
        <v>146</v>
      </c>
    </row>
    <row r="203" spans="2:51" s="14" customFormat="1" ht="11.25">
      <c r="B203" s="215"/>
      <c r="C203" s="216"/>
      <c r="D203" s="206" t="s">
        <v>157</v>
      </c>
      <c r="E203" s="217" t="s">
        <v>1</v>
      </c>
      <c r="F203" s="218" t="s">
        <v>238</v>
      </c>
      <c r="G203" s="216"/>
      <c r="H203" s="219">
        <v>1010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157</v>
      </c>
      <c r="AU203" s="225" t="s">
        <v>85</v>
      </c>
      <c r="AV203" s="14" t="s">
        <v>85</v>
      </c>
      <c r="AW203" s="14" t="s">
        <v>33</v>
      </c>
      <c r="AX203" s="14" t="s">
        <v>75</v>
      </c>
      <c r="AY203" s="225" t="s">
        <v>146</v>
      </c>
    </row>
    <row r="204" spans="2:51" s="13" customFormat="1" ht="11.25">
      <c r="B204" s="204"/>
      <c r="C204" s="205"/>
      <c r="D204" s="206" t="s">
        <v>157</v>
      </c>
      <c r="E204" s="207" t="s">
        <v>1</v>
      </c>
      <c r="F204" s="208" t="s">
        <v>159</v>
      </c>
      <c r="G204" s="205"/>
      <c r="H204" s="207" t="s">
        <v>1</v>
      </c>
      <c r="I204" s="209"/>
      <c r="J204" s="205"/>
      <c r="K204" s="205"/>
      <c r="L204" s="210"/>
      <c r="M204" s="211"/>
      <c r="N204" s="212"/>
      <c r="O204" s="212"/>
      <c r="P204" s="212"/>
      <c r="Q204" s="212"/>
      <c r="R204" s="212"/>
      <c r="S204" s="212"/>
      <c r="T204" s="213"/>
      <c r="AT204" s="214" t="s">
        <v>157</v>
      </c>
      <c r="AU204" s="214" t="s">
        <v>85</v>
      </c>
      <c r="AV204" s="13" t="s">
        <v>83</v>
      </c>
      <c r="AW204" s="13" t="s">
        <v>33</v>
      </c>
      <c r="AX204" s="13" t="s">
        <v>75</v>
      </c>
      <c r="AY204" s="214" t="s">
        <v>146</v>
      </c>
    </row>
    <row r="205" spans="2:51" s="13" customFormat="1" ht="11.25">
      <c r="B205" s="204"/>
      <c r="C205" s="205"/>
      <c r="D205" s="206" t="s">
        <v>157</v>
      </c>
      <c r="E205" s="207" t="s">
        <v>1</v>
      </c>
      <c r="F205" s="208" t="s">
        <v>239</v>
      </c>
      <c r="G205" s="205"/>
      <c r="H205" s="207" t="s">
        <v>1</v>
      </c>
      <c r="I205" s="209"/>
      <c r="J205" s="205"/>
      <c r="K205" s="205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157</v>
      </c>
      <c r="AU205" s="214" t="s">
        <v>85</v>
      </c>
      <c r="AV205" s="13" t="s">
        <v>83</v>
      </c>
      <c r="AW205" s="13" t="s">
        <v>33</v>
      </c>
      <c r="AX205" s="13" t="s">
        <v>75</v>
      </c>
      <c r="AY205" s="214" t="s">
        <v>146</v>
      </c>
    </row>
    <row r="206" spans="2:51" s="13" customFormat="1" ht="11.25">
      <c r="B206" s="204"/>
      <c r="C206" s="205"/>
      <c r="D206" s="206" t="s">
        <v>157</v>
      </c>
      <c r="E206" s="207" t="s">
        <v>1</v>
      </c>
      <c r="F206" s="208" t="s">
        <v>240</v>
      </c>
      <c r="G206" s="205"/>
      <c r="H206" s="207" t="s">
        <v>1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157</v>
      </c>
      <c r="AU206" s="214" t="s">
        <v>85</v>
      </c>
      <c r="AV206" s="13" t="s">
        <v>83</v>
      </c>
      <c r="AW206" s="13" t="s">
        <v>33</v>
      </c>
      <c r="AX206" s="13" t="s">
        <v>75</v>
      </c>
      <c r="AY206" s="214" t="s">
        <v>146</v>
      </c>
    </row>
    <row r="207" spans="2:51" s="14" customFormat="1" ht="11.25">
      <c r="B207" s="215"/>
      <c r="C207" s="216"/>
      <c r="D207" s="206" t="s">
        <v>157</v>
      </c>
      <c r="E207" s="217" t="s">
        <v>1</v>
      </c>
      <c r="F207" s="218" t="s">
        <v>241</v>
      </c>
      <c r="G207" s="216"/>
      <c r="H207" s="219">
        <v>10588</v>
      </c>
      <c r="I207" s="220"/>
      <c r="J207" s="216"/>
      <c r="K207" s="216"/>
      <c r="L207" s="221"/>
      <c r="M207" s="222"/>
      <c r="N207" s="223"/>
      <c r="O207" s="223"/>
      <c r="P207" s="223"/>
      <c r="Q207" s="223"/>
      <c r="R207" s="223"/>
      <c r="S207" s="223"/>
      <c r="T207" s="224"/>
      <c r="AT207" s="225" t="s">
        <v>157</v>
      </c>
      <c r="AU207" s="225" t="s">
        <v>85</v>
      </c>
      <c r="AV207" s="14" t="s">
        <v>85</v>
      </c>
      <c r="AW207" s="14" t="s">
        <v>33</v>
      </c>
      <c r="AX207" s="14" t="s">
        <v>75</v>
      </c>
      <c r="AY207" s="225" t="s">
        <v>146</v>
      </c>
    </row>
    <row r="208" spans="2:63" s="12" customFormat="1" ht="22.9" customHeight="1">
      <c r="B208" s="170"/>
      <c r="C208" s="171"/>
      <c r="D208" s="172" t="s">
        <v>74</v>
      </c>
      <c r="E208" s="184" t="s">
        <v>222</v>
      </c>
      <c r="F208" s="184" t="s">
        <v>242</v>
      </c>
      <c r="G208" s="171"/>
      <c r="H208" s="171"/>
      <c r="I208" s="174"/>
      <c r="J208" s="185">
        <f>BK208</f>
        <v>0</v>
      </c>
      <c r="K208" s="171"/>
      <c r="L208" s="176"/>
      <c r="M208" s="177"/>
      <c r="N208" s="178"/>
      <c r="O208" s="178"/>
      <c r="P208" s="179">
        <f>SUM(P209:P296)</f>
        <v>0</v>
      </c>
      <c r="Q208" s="178"/>
      <c r="R208" s="179">
        <f>SUM(R209:R296)</f>
        <v>0</v>
      </c>
      <c r="S208" s="178"/>
      <c r="T208" s="180">
        <f>SUM(T209:T296)</f>
        <v>701.1719200000001</v>
      </c>
      <c r="AR208" s="181" t="s">
        <v>83</v>
      </c>
      <c r="AT208" s="182" t="s">
        <v>74</v>
      </c>
      <c r="AU208" s="182" t="s">
        <v>83</v>
      </c>
      <c r="AY208" s="181" t="s">
        <v>146</v>
      </c>
      <c r="BK208" s="183">
        <f>SUM(BK209:BK296)</f>
        <v>0</v>
      </c>
    </row>
    <row r="209" spans="1:65" s="2" customFormat="1" ht="26.45" customHeight="1">
      <c r="A209" s="34"/>
      <c r="B209" s="35"/>
      <c r="C209" s="186" t="s">
        <v>243</v>
      </c>
      <c r="D209" s="186" t="s">
        <v>148</v>
      </c>
      <c r="E209" s="187" t="s">
        <v>244</v>
      </c>
      <c r="F209" s="188" t="s">
        <v>245</v>
      </c>
      <c r="G209" s="189" t="s">
        <v>151</v>
      </c>
      <c r="H209" s="190">
        <v>80</v>
      </c>
      <c r="I209" s="191"/>
      <c r="J209" s="192">
        <f>ROUND(I209*H209,2)</f>
        <v>0</v>
      </c>
      <c r="K209" s="188" t="s">
        <v>152</v>
      </c>
      <c r="L209" s="39"/>
      <c r="M209" s="193" t="s">
        <v>1</v>
      </c>
      <c r="N209" s="194" t="s">
        <v>40</v>
      </c>
      <c r="O209" s="71"/>
      <c r="P209" s="195">
        <f>O209*H209</f>
        <v>0</v>
      </c>
      <c r="Q209" s="195">
        <v>0</v>
      </c>
      <c r="R209" s="195">
        <f>Q209*H209</f>
        <v>0</v>
      </c>
      <c r="S209" s="195">
        <v>0.44</v>
      </c>
      <c r="T209" s="196">
        <f>S209*H209</f>
        <v>35.2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153</v>
      </c>
      <c r="AT209" s="197" t="s">
        <v>148</v>
      </c>
      <c r="AU209" s="197" t="s">
        <v>85</v>
      </c>
      <c r="AY209" s="17" t="s">
        <v>146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7" t="s">
        <v>83</v>
      </c>
      <c r="BK209" s="198">
        <f>ROUND(I209*H209,2)</f>
        <v>0</v>
      </c>
      <c r="BL209" s="17" t="s">
        <v>153</v>
      </c>
      <c r="BM209" s="197" t="s">
        <v>246</v>
      </c>
    </row>
    <row r="210" spans="1:47" s="2" customFormat="1" ht="11.25">
      <c r="A210" s="34"/>
      <c r="B210" s="35"/>
      <c r="C210" s="36"/>
      <c r="D210" s="199" t="s">
        <v>155</v>
      </c>
      <c r="E210" s="36"/>
      <c r="F210" s="200" t="s">
        <v>247</v>
      </c>
      <c r="G210" s="36"/>
      <c r="H210" s="36"/>
      <c r="I210" s="201"/>
      <c r="J210" s="36"/>
      <c r="K210" s="36"/>
      <c r="L210" s="39"/>
      <c r="M210" s="202"/>
      <c r="N210" s="203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155</v>
      </c>
      <c r="AU210" s="17" t="s">
        <v>85</v>
      </c>
    </row>
    <row r="211" spans="2:51" s="13" customFormat="1" ht="11.25">
      <c r="B211" s="204"/>
      <c r="C211" s="205"/>
      <c r="D211" s="206" t="s">
        <v>157</v>
      </c>
      <c r="E211" s="207" t="s">
        <v>1</v>
      </c>
      <c r="F211" s="208" t="s">
        <v>248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157</v>
      </c>
      <c r="AU211" s="214" t="s">
        <v>85</v>
      </c>
      <c r="AV211" s="13" t="s">
        <v>83</v>
      </c>
      <c r="AW211" s="13" t="s">
        <v>33</v>
      </c>
      <c r="AX211" s="13" t="s">
        <v>75</v>
      </c>
      <c r="AY211" s="214" t="s">
        <v>146</v>
      </c>
    </row>
    <row r="212" spans="2:51" s="13" customFormat="1" ht="11.25">
      <c r="B212" s="204"/>
      <c r="C212" s="205"/>
      <c r="D212" s="206" t="s">
        <v>157</v>
      </c>
      <c r="E212" s="207" t="s">
        <v>1</v>
      </c>
      <c r="F212" s="208" t="s">
        <v>159</v>
      </c>
      <c r="G212" s="205"/>
      <c r="H212" s="207" t="s">
        <v>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157</v>
      </c>
      <c r="AU212" s="214" t="s">
        <v>85</v>
      </c>
      <c r="AV212" s="13" t="s">
        <v>83</v>
      </c>
      <c r="AW212" s="13" t="s">
        <v>33</v>
      </c>
      <c r="AX212" s="13" t="s">
        <v>75</v>
      </c>
      <c r="AY212" s="214" t="s">
        <v>146</v>
      </c>
    </row>
    <row r="213" spans="2:51" s="13" customFormat="1" ht="11.25">
      <c r="B213" s="204"/>
      <c r="C213" s="205"/>
      <c r="D213" s="206" t="s">
        <v>157</v>
      </c>
      <c r="E213" s="207" t="s">
        <v>1</v>
      </c>
      <c r="F213" s="208" t="s">
        <v>249</v>
      </c>
      <c r="G213" s="205"/>
      <c r="H213" s="207" t="s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157</v>
      </c>
      <c r="AU213" s="214" t="s">
        <v>85</v>
      </c>
      <c r="AV213" s="13" t="s">
        <v>83</v>
      </c>
      <c r="AW213" s="13" t="s">
        <v>33</v>
      </c>
      <c r="AX213" s="13" t="s">
        <v>75</v>
      </c>
      <c r="AY213" s="214" t="s">
        <v>146</v>
      </c>
    </row>
    <row r="214" spans="2:51" s="14" customFormat="1" ht="11.25">
      <c r="B214" s="215"/>
      <c r="C214" s="216"/>
      <c r="D214" s="206" t="s">
        <v>157</v>
      </c>
      <c r="E214" s="217" t="s">
        <v>1</v>
      </c>
      <c r="F214" s="218" t="s">
        <v>250</v>
      </c>
      <c r="G214" s="216"/>
      <c r="H214" s="219">
        <v>50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157</v>
      </c>
      <c r="AU214" s="225" t="s">
        <v>85</v>
      </c>
      <c r="AV214" s="14" t="s">
        <v>85</v>
      </c>
      <c r="AW214" s="14" t="s">
        <v>33</v>
      </c>
      <c r="AX214" s="14" t="s">
        <v>75</v>
      </c>
      <c r="AY214" s="225" t="s">
        <v>146</v>
      </c>
    </row>
    <row r="215" spans="2:51" s="13" customFormat="1" ht="11.25">
      <c r="B215" s="204"/>
      <c r="C215" s="205"/>
      <c r="D215" s="206" t="s">
        <v>157</v>
      </c>
      <c r="E215" s="207" t="s">
        <v>1</v>
      </c>
      <c r="F215" s="208" t="s">
        <v>251</v>
      </c>
      <c r="G215" s="205"/>
      <c r="H215" s="207" t="s">
        <v>1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157</v>
      </c>
      <c r="AU215" s="214" t="s">
        <v>85</v>
      </c>
      <c r="AV215" s="13" t="s">
        <v>83</v>
      </c>
      <c r="AW215" s="13" t="s">
        <v>33</v>
      </c>
      <c r="AX215" s="13" t="s">
        <v>75</v>
      </c>
      <c r="AY215" s="214" t="s">
        <v>146</v>
      </c>
    </row>
    <row r="216" spans="2:51" s="14" customFormat="1" ht="11.25">
      <c r="B216" s="215"/>
      <c r="C216" s="216"/>
      <c r="D216" s="206" t="s">
        <v>157</v>
      </c>
      <c r="E216" s="217" t="s">
        <v>1</v>
      </c>
      <c r="F216" s="218" t="s">
        <v>252</v>
      </c>
      <c r="G216" s="216"/>
      <c r="H216" s="219">
        <v>30</v>
      </c>
      <c r="I216" s="220"/>
      <c r="J216" s="216"/>
      <c r="K216" s="216"/>
      <c r="L216" s="221"/>
      <c r="M216" s="222"/>
      <c r="N216" s="223"/>
      <c r="O216" s="223"/>
      <c r="P216" s="223"/>
      <c r="Q216" s="223"/>
      <c r="R216" s="223"/>
      <c r="S216" s="223"/>
      <c r="T216" s="224"/>
      <c r="AT216" s="225" t="s">
        <v>157</v>
      </c>
      <c r="AU216" s="225" t="s">
        <v>85</v>
      </c>
      <c r="AV216" s="14" t="s">
        <v>85</v>
      </c>
      <c r="AW216" s="14" t="s">
        <v>33</v>
      </c>
      <c r="AX216" s="14" t="s">
        <v>75</v>
      </c>
      <c r="AY216" s="225" t="s">
        <v>146</v>
      </c>
    </row>
    <row r="217" spans="1:65" s="2" customFormat="1" ht="36" customHeight="1">
      <c r="A217" s="34"/>
      <c r="B217" s="35"/>
      <c r="C217" s="186" t="s">
        <v>253</v>
      </c>
      <c r="D217" s="186" t="s">
        <v>148</v>
      </c>
      <c r="E217" s="187" t="s">
        <v>254</v>
      </c>
      <c r="F217" s="188" t="s">
        <v>255</v>
      </c>
      <c r="G217" s="189" t="s">
        <v>151</v>
      </c>
      <c r="H217" s="190">
        <v>153</v>
      </c>
      <c r="I217" s="191"/>
      <c r="J217" s="192">
        <f>ROUND(I217*H217,2)</f>
        <v>0</v>
      </c>
      <c r="K217" s="188" t="s">
        <v>152</v>
      </c>
      <c r="L217" s="39"/>
      <c r="M217" s="193" t="s">
        <v>1</v>
      </c>
      <c r="N217" s="194" t="s">
        <v>40</v>
      </c>
      <c r="O217" s="71"/>
      <c r="P217" s="195">
        <f>O217*H217</f>
        <v>0</v>
      </c>
      <c r="Q217" s="195">
        <v>0</v>
      </c>
      <c r="R217" s="195">
        <f>Q217*H217</f>
        <v>0</v>
      </c>
      <c r="S217" s="195">
        <v>0.44</v>
      </c>
      <c r="T217" s="196">
        <f>S217*H217</f>
        <v>67.32000000000001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153</v>
      </c>
      <c r="AT217" s="197" t="s">
        <v>148</v>
      </c>
      <c r="AU217" s="197" t="s">
        <v>85</v>
      </c>
      <c r="AY217" s="17" t="s">
        <v>146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83</v>
      </c>
      <c r="BK217" s="198">
        <f>ROUND(I217*H217,2)</f>
        <v>0</v>
      </c>
      <c r="BL217" s="17" t="s">
        <v>153</v>
      </c>
      <c r="BM217" s="197" t="s">
        <v>256</v>
      </c>
    </row>
    <row r="218" spans="1:47" s="2" customFormat="1" ht="11.25">
      <c r="A218" s="34"/>
      <c r="B218" s="35"/>
      <c r="C218" s="36"/>
      <c r="D218" s="199" t="s">
        <v>155</v>
      </c>
      <c r="E218" s="36"/>
      <c r="F218" s="200" t="s">
        <v>257</v>
      </c>
      <c r="G218" s="36"/>
      <c r="H218" s="36"/>
      <c r="I218" s="201"/>
      <c r="J218" s="36"/>
      <c r="K218" s="36"/>
      <c r="L218" s="39"/>
      <c r="M218" s="202"/>
      <c r="N218" s="203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155</v>
      </c>
      <c r="AU218" s="17" t="s">
        <v>85</v>
      </c>
    </row>
    <row r="219" spans="2:51" s="13" customFormat="1" ht="11.25">
      <c r="B219" s="204"/>
      <c r="C219" s="205"/>
      <c r="D219" s="206" t="s">
        <v>157</v>
      </c>
      <c r="E219" s="207" t="s">
        <v>1</v>
      </c>
      <c r="F219" s="208" t="s">
        <v>248</v>
      </c>
      <c r="G219" s="205"/>
      <c r="H219" s="207" t="s">
        <v>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157</v>
      </c>
      <c r="AU219" s="214" t="s">
        <v>85</v>
      </c>
      <c r="AV219" s="13" t="s">
        <v>83</v>
      </c>
      <c r="AW219" s="13" t="s">
        <v>33</v>
      </c>
      <c r="AX219" s="13" t="s">
        <v>75</v>
      </c>
      <c r="AY219" s="214" t="s">
        <v>146</v>
      </c>
    </row>
    <row r="220" spans="2:51" s="13" customFormat="1" ht="11.25">
      <c r="B220" s="204"/>
      <c r="C220" s="205"/>
      <c r="D220" s="206" t="s">
        <v>157</v>
      </c>
      <c r="E220" s="207" t="s">
        <v>1</v>
      </c>
      <c r="F220" s="208" t="s">
        <v>159</v>
      </c>
      <c r="G220" s="205"/>
      <c r="H220" s="207" t="s">
        <v>1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157</v>
      </c>
      <c r="AU220" s="214" t="s">
        <v>85</v>
      </c>
      <c r="AV220" s="13" t="s">
        <v>83</v>
      </c>
      <c r="AW220" s="13" t="s">
        <v>33</v>
      </c>
      <c r="AX220" s="13" t="s">
        <v>75</v>
      </c>
      <c r="AY220" s="214" t="s">
        <v>146</v>
      </c>
    </row>
    <row r="221" spans="2:51" s="13" customFormat="1" ht="11.25">
      <c r="B221" s="204"/>
      <c r="C221" s="205"/>
      <c r="D221" s="206" t="s">
        <v>157</v>
      </c>
      <c r="E221" s="207" t="s">
        <v>1</v>
      </c>
      <c r="F221" s="208" t="s">
        <v>258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157</v>
      </c>
      <c r="AU221" s="214" t="s">
        <v>85</v>
      </c>
      <c r="AV221" s="13" t="s">
        <v>83</v>
      </c>
      <c r="AW221" s="13" t="s">
        <v>33</v>
      </c>
      <c r="AX221" s="13" t="s">
        <v>75</v>
      </c>
      <c r="AY221" s="214" t="s">
        <v>146</v>
      </c>
    </row>
    <row r="222" spans="2:51" s="14" customFormat="1" ht="11.25">
      <c r="B222" s="215"/>
      <c r="C222" s="216"/>
      <c r="D222" s="206" t="s">
        <v>157</v>
      </c>
      <c r="E222" s="217" t="s">
        <v>1</v>
      </c>
      <c r="F222" s="218" t="s">
        <v>259</v>
      </c>
      <c r="G222" s="216"/>
      <c r="H222" s="219">
        <v>153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157</v>
      </c>
      <c r="AU222" s="225" t="s">
        <v>85</v>
      </c>
      <c r="AV222" s="14" t="s">
        <v>85</v>
      </c>
      <c r="AW222" s="14" t="s">
        <v>33</v>
      </c>
      <c r="AX222" s="14" t="s">
        <v>75</v>
      </c>
      <c r="AY222" s="225" t="s">
        <v>146</v>
      </c>
    </row>
    <row r="223" spans="1:65" s="2" customFormat="1" ht="26.45" customHeight="1">
      <c r="A223" s="34"/>
      <c r="B223" s="35"/>
      <c r="C223" s="186" t="s">
        <v>260</v>
      </c>
      <c r="D223" s="186" t="s">
        <v>148</v>
      </c>
      <c r="E223" s="187" t="s">
        <v>261</v>
      </c>
      <c r="F223" s="188" t="s">
        <v>262</v>
      </c>
      <c r="G223" s="189" t="s">
        <v>151</v>
      </c>
      <c r="H223" s="190">
        <v>392</v>
      </c>
      <c r="I223" s="191"/>
      <c r="J223" s="192">
        <f>ROUND(I223*H223,2)</f>
        <v>0</v>
      </c>
      <c r="K223" s="188" t="s">
        <v>152</v>
      </c>
      <c r="L223" s="39"/>
      <c r="M223" s="193" t="s">
        <v>1</v>
      </c>
      <c r="N223" s="194" t="s">
        <v>40</v>
      </c>
      <c r="O223" s="71"/>
      <c r="P223" s="195">
        <f>O223*H223</f>
        <v>0</v>
      </c>
      <c r="Q223" s="195">
        <v>0</v>
      </c>
      <c r="R223" s="195">
        <f>Q223*H223</f>
        <v>0</v>
      </c>
      <c r="S223" s="195">
        <v>0.44</v>
      </c>
      <c r="T223" s="196">
        <f>S223*H223</f>
        <v>172.48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153</v>
      </c>
      <c r="AT223" s="197" t="s">
        <v>148</v>
      </c>
      <c r="AU223" s="197" t="s">
        <v>85</v>
      </c>
      <c r="AY223" s="17" t="s">
        <v>146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83</v>
      </c>
      <c r="BK223" s="198">
        <f>ROUND(I223*H223,2)</f>
        <v>0</v>
      </c>
      <c r="BL223" s="17" t="s">
        <v>153</v>
      </c>
      <c r="BM223" s="197" t="s">
        <v>263</v>
      </c>
    </row>
    <row r="224" spans="1:47" s="2" customFormat="1" ht="11.25">
      <c r="A224" s="34"/>
      <c r="B224" s="35"/>
      <c r="C224" s="36"/>
      <c r="D224" s="199" t="s">
        <v>155</v>
      </c>
      <c r="E224" s="36"/>
      <c r="F224" s="200" t="s">
        <v>264</v>
      </c>
      <c r="G224" s="36"/>
      <c r="H224" s="36"/>
      <c r="I224" s="201"/>
      <c r="J224" s="36"/>
      <c r="K224" s="36"/>
      <c r="L224" s="39"/>
      <c r="M224" s="202"/>
      <c r="N224" s="203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155</v>
      </c>
      <c r="AU224" s="17" t="s">
        <v>85</v>
      </c>
    </row>
    <row r="225" spans="2:51" s="13" customFormat="1" ht="11.25">
      <c r="B225" s="204"/>
      <c r="C225" s="205"/>
      <c r="D225" s="206" t="s">
        <v>157</v>
      </c>
      <c r="E225" s="207" t="s">
        <v>1</v>
      </c>
      <c r="F225" s="208" t="s">
        <v>248</v>
      </c>
      <c r="G225" s="205"/>
      <c r="H225" s="207" t="s">
        <v>1</v>
      </c>
      <c r="I225" s="209"/>
      <c r="J225" s="205"/>
      <c r="K225" s="205"/>
      <c r="L225" s="210"/>
      <c r="M225" s="211"/>
      <c r="N225" s="212"/>
      <c r="O225" s="212"/>
      <c r="P225" s="212"/>
      <c r="Q225" s="212"/>
      <c r="R225" s="212"/>
      <c r="S225" s="212"/>
      <c r="T225" s="213"/>
      <c r="AT225" s="214" t="s">
        <v>157</v>
      </c>
      <c r="AU225" s="214" t="s">
        <v>85</v>
      </c>
      <c r="AV225" s="13" t="s">
        <v>83</v>
      </c>
      <c r="AW225" s="13" t="s">
        <v>33</v>
      </c>
      <c r="AX225" s="13" t="s">
        <v>75</v>
      </c>
      <c r="AY225" s="214" t="s">
        <v>146</v>
      </c>
    </row>
    <row r="226" spans="2:51" s="13" customFormat="1" ht="11.25">
      <c r="B226" s="204"/>
      <c r="C226" s="205"/>
      <c r="D226" s="206" t="s">
        <v>157</v>
      </c>
      <c r="E226" s="207" t="s">
        <v>1</v>
      </c>
      <c r="F226" s="208" t="s">
        <v>159</v>
      </c>
      <c r="G226" s="205"/>
      <c r="H226" s="207" t="s">
        <v>1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157</v>
      </c>
      <c r="AU226" s="214" t="s">
        <v>85</v>
      </c>
      <c r="AV226" s="13" t="s">
        <v>83</v>
      </c>
      <c r="AW226" s="13" t="s">
        <v>33</v>
      </c>
      <c r="AX226" s="13" t="s">
        <v>75</v>
      </c>
      <c r="AY226" s="214" t="s">
        <v>146</v>
      </c>
    </row>
    <row r="227" spans="2:51" s="13" customFormat="1" ht="11.25">
      <c r="B227" s="204"/>
      <c r="C227" s="205"/>
      <c r="D227" s="206" t="s">
        <v>157</v>
      </c>
      <c r="E227" s="207" t="s">
        <v>1</v>
      </c>
      <c r="F227" s="208" t="s">
        <v>265</v>
      </c>
      <c r="G227" s="205"/>
      <c r="H227" s="207" t="s">
        <v>1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157</v>
      </c>
      <c r="AU227" s="214" t="s">
        <v>85</v>
      </c>
      <c r="AV227" s="13" t="s">
        <v>83</v>
      </c>
      <c r="AW227" s="13" t="s">
        <v>33</v>
      </c>
      <c r="AX227" s="13" t="s">
        <v>75</v>
      </c>
      <c r="AY227" s="214" t="s">
        <v>146</v>
      </c>
    </row>
    <row r="228" spans="2:51" s="14" customFormat="1" ht="11.25">
      <c r="B228" s="215"/>
      <c r="C228" s="216"/>
      <c r="D228" s="206" t="s">
        <v>157</v>
      </c>
      <c r="E228" s="217" t="s">
        <v>1</v>
      </c>
      <c r="F228" s="218" t="s">
        <v>266</v>
      </c>
      <c r="G228" s="216"/>
      <c r="H228" s="219">
        <v>392</v>
      </c>
      <c r="I228" s="220"/>
      <c r="J228" s="216"/>
      <c r="K228" s="216"/>
      <c r="L228" s="221"/>
      <c r="M228" s="222"/>
      <c r="N228" s="223"/>
      <c r="O228" s="223"/>
      <c r="P228" s="223"/>
      <c r="Q228" s="223"/>
      <c r="R228" s="223"/>
      <c r="S228" s="223"/>
      <c r="T228" s="224"/>
      <c r="AT228" s="225" t="s">
        <v>157</v>
      </c>
      <c r="AU228" s="225" t="s">
        <v>85</v>
      </c>
      <c r="AV228" s="14" t="s">
        <v>85</v>
      </c>
      <c r="AW228" s="14" t="s">
        <v>33</v>
      </c>
      <c r="AX228" s="14" t="s">
        <v>75</v>
      </c>
      <c r="AY228" s="225" t="s">
        <v>146</v>
      </c>
    </row>
    <row r="229" spans="1:65" s="2" customFormat="1" ht="26.45" customHeight="1">
      <c r="A229" s="34"/>
      <c r="B229" s="35"/>
      <c r="C229" s="186" t="s">
        <v>267</v>
      </c>
      <c r="D229" s="186" t="s">
        <v>148</v>
      </c>
      <c r="E229" s="187" t="s">
        <v>268</v>
      </c>
      <c r="F229" s="188" t="s">
        <v>269</v>
      </c>
      <c r="G229" s="189" t="s">
        <v>151</v>
      </c>
      <c r="H229" s="190">
        <v>392</v>
      </c>
      <c r="I229" s="191"/>
      <c r="J229" s="192">
        <f>ROUND(I229*H229,2)</f>
        <v>0</v>
      </c>
      <c r="K229" s="188" t="s">
        <v>152</v>
      </c>
      <c r="L229" s="39"/>
      <c r="M229" s="193" t="s">
        <v>1</v>
      </c>
      <c r="N229" s="194" t="s">
        <v>40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0.45</v>
      </c>
      <c r="T229" s="196">
        <f>S229*H229</f>
        <v>176.4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153</v>
      </c>
      <c r="AT229" s="197" t="s">
        <v>148</v>
      </c>
      <c r="AU229" s="197" t="s">
        <v>85</v>
      </c>
      <c r="AY229" s="17" t="s">
        <v>146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83</v>
      </c>
      <c r="BK229" s="198">
        <f>ROUND(I229*H229,2)</f>
        <v>0</v>
      </c>
      <c r="BL229" s="17" t="s">
        <v>153</v>
      </c>
      <c r="BM229" s="197" t="s">
        <v>270</v>
      </c>
    </row>
    <row r="230" spans="1:47" s="2" customFormat="1" ht="11.25">
      <c r="A230" s="34"/>
      <c r="B230" s="35"/>
      <c r="C230" s="36"/>
      <c r="D230" s="199" t="s">
        <v>155</v>
      </c>
      <c r="E230" s="36"/>
      <c r="F230" s="200" t="s">
        <v>271</v>
      </c>
      <c r="G230" s="36"/>
      <c r="H230" s="36"/>
      <c r="I230" s="201"/>
      <c r="J230" s="36"/>
      <c r="K230" s="36"/>
      <c r="L230" s="39"/>
      <c r="M230" s="202"/>
      <c r="N230" s="203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155</v>
      </c>
      <c r="AU230" s="17" t="s">
        <v>85</v>
      </c>
    </row>
    <row r="231" spans="2:51" s="13" customFormat="1" ht="11.25">
      <c r="B231" s="204"/>
      <c r="C231" s="205"/>
      <c r="D231" s="206" t="s">
        <v>157</v>
      </c>
      <c r="E231" s="207" t="s">
        <v>1</v>
      </c>
      <c r="F231" s="208" t="s">
        <v>158</v>
      </c>
      <c r="G231" s="205"/>
      <c r="H231" s="207" t="s">
        <v>1</v>
      </c>
      <c r="I231" s="209"/>
      <c r="J231" s="205"/>
      <c r="K231" s="205"/>
      <c r="L231" s="210"/>
      <c r="M231" s="211"/>
      <c r="N231" s="212"/>
      <c r="O231" s="212"/>
      <c r="P231" s="212"/>
      <c r="Q231" s="212"/>
      <c r="R231" s="212"/>
      <c r="S231" s="212"/>
      <c r="T231" s="213"/>
      <c r="AT231" s="214" t="s">
        <v>157</v>
      </c>
      <c r="AU231" s="214" t="s">
        <v>85</v>
      </c>
      <c r="AV231" s="13" t="s">
        <v>83</v>
      </c>
      <c r="AW231" s="13" t="s">
        <v>33</v>
      </c>
      <c r="AX231" s="13" t="s">
        <v>75</v>
      </c>
      <c r="AY231" s="214" t="s">
        <v>146</v>
      </c>
    </row>
    <row r="232" spans="2:51" s="13" customFormat="1" ht="11.25">
      <c r="B232" s="204"/>
      <c r="C232" s="205"/>
      <c r="D232" s="206" t="s">
        <v>157</v>
      </c>
      <c r="E232" s="207" t="s">
        <v>1</v>
      </c>
      <c r="F232" s="208" t="s">
        <v>159</v>
      </c>
      <c r="G232" s="205"/>
      <c r="H232" s="207" t="s">
        <v>1</v>
      </c>
      <c r="I232" s="209"/>
      <c r="J232" s="205"/>
      <c r="K232" s="205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157</v>
      </c>
      <c r="AU232" s="214" t="s">
        <v>85</v>
      </c>
      <c r="AV232" s="13" t="s">
        <v>83</v>
      </c>
      <c r="AW232" s="13" t="s">
        <v>33</v>
      </c>
      <c r="AX232" s="13" t="s">
        <v>75</v>
      </c>
      <c r="AY232" s="214" t="s">
        <v>146</v>
      </c>
    </row>
    <row r="233" spans="2:51" s="13" customFormat="1" ht="11.25">
      <c r="B233" s="204"/>
      <c r="C233" s="205"/>
      <c r="D233" s="206" t="s">
        <v>157</v>
      </c>
      <c r="E233" s="207" t="s">
        <v>1</v>
      </c>
      <c r="F233" s="208" t="s">
        <v>265</v>
      </c>
      <c r="G233" s="205"/>
      <c r="H233" s="207" t="s">
        <v>1</v>
      </c>
      <c r="I233" s="209"/>
      <c r="J233" s="205"/>
      <c r="K233" s="205"/>
      <c r="L233" s="210"/>
      <c r="M233" s="211"/>
      <c r="N233" s="212"/>
      <c r="O233" s="212"/>
      <c r="P233" s="212"/>
      <c r="Q233" s="212"/>
      <c r="R233" s="212"/>
      <c r="S233" s="212"/>
      <c r="T233" s="213"/>
      <c r="AT233" s="214" t="s">
        <v>157</v>
      </c>
      <c r="AU233" s="214" t="s">
        <v>85</v>
      </c>
      <c r="AV233" s="13" t="s">
        <v>83</v>
      </c>
      <c r="AW233" s="13" t="s">
        <v>33</v>
      </c>
      <c r="AX233" s="13" t="s">
        <v>75</v>
      </c>
      <c r="AY233" s="214" t="s">
        <v>146</v>
      </c>
    </row>
    <row r="234" spans="2:51" s="14" customFormat="1" ht="11.25">
      <c r="B234" s="215"/>
      <c r="C234" s="216"/>
      <c r="D234" s="206" t="s">
        <v>157</v>
      </c>
      <c r="E234" s="217" t="s">
        <v>1</v>
      </c>
      <c r="F234" s="218" t="s">
        <v>266</v>
      </c>
      <c r="G234" s="216"/>
      <c r="H234" s="219">
        <v>392</v>
      </c>
      <c r="I234" s="220"/>
      <c r="J234" s="216"/>
      <c r="K234" s="216"/>
      <c r="L234" s="221"/>
      <c r="M234" s="222"/>
      <c r="N234" s="223"/>
      <c r="O234" s="223"/>
      <c r="P234" s="223"/>
      <c r="Q234" s="223"/>
      <c r="R234" s="223"/>
      <c r="S234" s="223"/>
      <c r="T234" s="224"/>
      <c r="AT234" s="225" t="s">
        <v>157</v>
      </c>
      <c r="AU234" s="225" t="s">
        <v>85</v>
      </c>
      <c r="AV234" s="14" t="s">
        <v>85</v>
      </c>
      <c r="AW234" s="14" t="s">
        <v>33</v>
      </c>
      <c r="AX234" s="14" t="s">
        <v>75</v>
      </c>
      <c r="AY234" s="225" t="s">
        <v>146</v>
      </c>
    </row>
    <row r="235" spans="1:65" s="2" customFormat="1" ht="26.45" customHeight="1">
      <c r="A235" s="34"/>
      <c r="B235" s="35"/>
      <c r="C235" s="186" t="s">
        <v>272</v>
      </c>
      <c r="D235" s="186" t="s">
        <v>148</v>
      </c>
      <c r="E235" s="187" t="s">
        <v>273</v>
      </c>
      <c r="F235" s="188" t="s">
        <v>274</v>
      </c>
      <c r="G235" s="189" t="s">
        <v>151</v>
      </c>
      <c r="H235" s="190">
        <v>153</v>
      </c>
      <c r="I235" s="191"/>
      <c r="J235" s="192">
        <f>ROUND(I235*H235,2)</f>
        <v>0</v>
      </c>
      <c r="K235" s="188" t="s">
        <v>152</v>
      </c>
      <c r="L235" s="39"/>
      <c r="M235" s="193" t="s">
        <v>1</v>
      </c>
      <c r="N235" s="194" t="s">
        <v>40</v>
      </c>
      <c r="O235" s="71"/>
      <c r="P235" s="195">
        <f>O235*H235</f>
        <v>0</v>
      </c>
      <c r="Q235" s="195">
        <v>0</v>
      </c>
      <c r="R235" s="195">
        <f>Q235*H235</f>
        <v>0</v>
      </c>
      <c r="S235" s="195">
        <v>0.26</v>
      </c>
      <c r="T235" s="196">
        <f>S235*H235</f>
        <v>39.78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153</v>
      </c>
      <c r="AT235" s="197" t="s">
        <v>148</v>
      </c>
      <c r="AU235" s="197" t="s">
        <v>85</v>
      </c>
      <c r="AY235" s="17" t="s">
        <v>146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83</v>
      </c>
      <c r="BK235" s="198">
        <f>ROUND(I235*H235,2)</f>
        <v>0</v>
      </c>
      <c r="BL235" s="17" t="s">
        <v>153</v>
      </c>
      <c r="BM235" s="197" t="s">
        <v>275</v>
      </c>
    </row>
    <row r="236" spans="1:47" s="2" customFormat="1" ht="11.25">
      <c r="A236" s="34"/>
      <c r="B236" s="35"/>
      <c r="C236" s="36"/>
      <c r="D236" s="199" t="s">
        <v>155</v>
      </c>
      <c r="E236" s="36"/>
      <c r="F236" s="200" t="s">
        <v>276</v>
      </c>
      <c r="G236" s="36"/>
      <c r="H236" s="36"/>
      <c r="I236" s="201"/>
      <c r="J236" s="36"/>
      <c r="K236" s="36"/>
      <c r="L236" s="39"/>
      <c r="M236" s="202"/>
      <c r="N236" s="203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155</v>
      </c>
      <c r="AU236" s="17" t="s">
        <v>85</v>
      </c>
    </row>
    <row r="237" spans="2:51" s="13" customFormat="1" ht="11.25">
      <c r="B237" s="204"/>
      <c r="C237" s="205"/>
      <c r="D237" s="206" t="s">
        <v>157</v>
      </c>
      <c r="E237" s="207" t="s">
        <v>1</v>
      </c>
      <c r="F237" s="208" t="s">
        <v>158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157</v>
      </c>
      <c r="AU237" s="214" t="s">
        <v>85</v>
      </c>
      <c r="AV237" s="13" t="s">
        <v>83</v>
      </c>
      <c r="AW237" s="13" t="s">
        <v>33</v>
      </c>
      <c r="AX237" s="13" t="s">
        <v>75</v>
      </c>
      <c r="AY237" s="214" t="s">
        <v>146</v>
      </c>
    </row>
    <row r="238" spans="2:51" s="13" customFormat="1" ht="11.25">
      <c r="B238" s="204"/>
      <c r="C238" s="205"/>
      <c r="D238" s="206" t="s">
        <v>157</v>
      </c>
      <c r="E238" s="207" t="s">
        <v>1</v>
      </c>
      <c r="F238" s="208" t="s">
        <v>159</v>
      </c>
      <c r="G238" s="205"/>
      <c r="H238" s="207" t="s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157</v>
      </c>
      <c r="AU238" s="214" t="s">
        <v>85</v>
      </c>
      <c r="AV238" s="13" t="s">
        <v>83</v>
      </c>
      <c r="AW238" s="13" t="s">
        <v>33</v>
      </c>
      <c r="AX238" s="13" t="s">
        <v>75</v>
      </c>
      <c r="AY238" s="214" t="s">
        <v>146</v>
      </c>
    </row>
    <row r="239" spans="2:51" s="13" customFormat="1" ht="11.25">
      <c r="B239" s="204"/>
      <c r="C239" s="205"/>
      <c r="D239" s="206" t="s">
        <v>157</v>
      </c>
      <c r="E239" s="207" t="s">
        <v>1</v>
      </c>
      <c r="F239" s="208" t="s">
        <v>258</v>
      </c>
      <c r="G239" s="205"/>
      <c r="H239" s="207" t="s">
        <v>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157</v>
      </c>
      <c r="AU239" s="214" t="s">
        <v>85</v>
      </c>
      <c r="AV239" s="13" t="s">
        <v>83</v>
      </c>
      <c r="AW239" s="13" t="s">
        <v>33</v>
      </c>
      <c r="AX239" s="13" t="s">
        <v>75</v>
      </c>
      <c r="AY239" s="214" t="s">
        <v>146</v>
      </c>
    </row>
    <row r="240" spans="2:51" s="14" customFormat="1" ht="11.25">
      <c r="B240" s="215"/>
      <c r="C240" s="216"/>
      <c r="D240" s="206" t="s">
        <v>157</v>
      </c>
      <c r="E240" s="217" t="s">
        <v>1</v>
      </c>
      <c r="F240" s="218" t="s">
        <v>259</v>
      </c>
      <c r="G240" s="216"/>
      <c r="H240" s="219">
        <v>153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157</v>
      </c>
      <c r="AU240" s="225" t="s">
        <v>85</v>
      </c>
      <c r="AV240" s="14" t="s">
        <v>85</v>
      </c>
      <c r="AW240" s="14" t="s">
        <v>33</v>
      </c>
      <c r="AX240" s="14" t="s">
        <v>75</v>
      </c>
      <c r="AY240" s="225" t="s">
        <v>146</v>
      </c>
    </row>
    <row r="241" spans="1:65" s="2" customFormat="1" ht="26.45" customHeight="1">
      <c r="A241" s="34"/>
      <c r="B241" s="35"/>
      <c r="C241" s="186" t="s">
        <v>277</v>
      </c>
      <c r="D241" s="186" t="s">
        <v>148</v>
      </c>
      <c r="E241" s="187" t="s">
        <v>278</v>
      </c>
      <c r="F241" s="188" t="s">
        <v>279</v>
      </c>
      <c r="G241" s="189" t="s">
        <v>151</v>
      </c>
      <c r="H241" s="190">
        <v>30</v>
      </c>
      <c r="I241" s="191"/>
      <c r="J241" s="192">
        <f>ROUND(I241*H241,2)</f>
        <v>0</v>
      </c>
      <c r="K241" s="188" t="s">
        <v>152</v>
      </c>
      <c r="L241" s="39"/>
      <c r="M241" s="193" t="s">
        <v>1</v>
      </c>
      <c r="N241" s="194" t="s">
        <v>40</v>
      </c>
      <c r="O241" s="71"/>
      <c r="P241" s="195">
        <f>O241*H241</f>
        <v>0</v>
      </c>
      <c r="Q241" s="195">
        <v>0</v>
      </c>
      <c r="R241" s="195">
        <f>Q241*H241</f>
        <v>0</v>
      </c>
      <c r="S241" s="195">
        <v>0.295</v>
      </c>
      <c r="T241" s="196">
        <f>S241*H241</f>
        <v>8.85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153</v>
      </c>
      <c r="AT241" s="197" t="s">
        <v>148</v>
      </c>
      <c r="AU241" s="197" t="s">
        <v>85</v>
      </c>
      <c r="AY241" s="17" t="s">
        <v>146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83</v>
      </c>
      <c r="BK241" s="198">
        <f>ROUND(I241*H241,2)</f>
        <v>0</v>
      </c>
      <c r="BL241" s="17" t="s">
        <v>153</v>
      </c>
      <c r="BM241" s="197" t="s">
        <v>280</v>
      </c>
    </row>
    <row r="242" spans="1:47" s="2" customFormat="1" ht="11.25">
      <c r="A242" s="34"/>
      <c r="B242" s="35"/>
      <c r="C242" s="36"/>
      <c r="D242" s="199" t="s">
        <v>155</v>
      </c>
      <c r="E242" s="36"/>
      <c r="F242" s="200" t="s">
        <v>281</v>
      </c>
      <c r="G242" s="36"/>
      <c r="H242" s="36"/>
      <c r="I242" s="201"/>
      <c r="J242" s="36"/>
      <c r="K242" s="36"/>
      <c r="L242" s="39"/>
      <c r="M242" s="202"/>
      <c r="N242" s="203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155</v>
      </c>
      <c r="AU242" s="17" t="s">
        <v>85</v>
      </c>
    </row>
    <row r="243" spans="2:51" s="13" customFormat="1" ht="11.25">
      <c r="B243" s="204"/>
      <c r="C243" s="205"/>
      <c r="D243" s="206" t="s">
        <v>157</v>
      </c>
      <c r="E243" s="207" t="s">
        <v>1</v>
      </c>
      <c r="F243" s="208" t="s">
        <v>158</v>
      </c>
      <c r="G243" s="205"/>
      <c r="H243" s="207" t="s">
        <v>1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157</v>
      </c>
      <c r="AU243" s="214" t="s">
        <v>85</v>
      </c>
      <c r="AV243" s="13" t="s">
        <v>83</v>
      </c>
      <c r="AW243" s="13" t="s">
        <v>33</v>
      </c>
      <c r="AX243" s="13" t="s">
        <v>75</v>
      </c>
      <c r="AY243" s="214" t="s">
        <v>146</v>
      </c>
    </row>
    <row r="244" spans="2:51" s="13" customFormat="1" ht="11.25">
      <c r="B244" s="204"/>
      <c r="C244" s="205"/>
      <c r="D244" s="206" t="s">
        <v>157</v>
      </c>
      <c r="E244" s="207" t="s">
        <v>1</v>
      </c>
      <c r="F244" s="208" t="s">
        <v>159</v>
      </c>
      <c r="G244" s="205"/>
      <c r="H244" s="207" t="s">
        <v>1</v>
      </c>
      <c r="I244" s="209"/>
      <c r="J244" s="205"/>
      <c r="K244" s="205"/>
      <c r="L244" s="210"/>
      <c r="M244" s="211"/>
      <c r="N244" s="212"/>
      <c r="O244" s="212"/>
      <c r="P244" s="212"/>
      <c r="Q244" s="212"/>
      <c r="R244" s="212"/>
      <c r="S244" s="212"/>
      <c r="T244" s="213"/>
      <c r="AT244" s="214" t="s">
        <v>157</v>
      </c>
      <c r="AU244" s="214" t="s">
        <v>85</v>
      </c>
      <c r="AV244" s="13" t="s">
        <v>83</v>
      </c>
      <c r="AW244" s="13" t="s">
        <v>33</v>
      </c>
      <c r="AX244" s="13" t="s">
        <v>75</v>
      </c>
      <c r="AY244" s="214" t="s">
        <v>146</v>
      </c>
    </row>
    <row r="245" spans="2:51" s="13" customFormat="1" ht="11.25">
      <c r="B245" s="204"/>
      <c r="C245" s="205"/>
      <c r="D245" s="206" t="s">
        <v>157</v>
      </c>
      <c r="E245" s="207" t="s">
        <v>1</v>
      </c>
      <c r="F245" s="208" t="s">
        <v>251</v>
      </c>
      <c r="G245" s="205"/>
      <c r="H245" s="207" t="s">
        <v>1</v>
      </c>
      <c r="I245" s="209"/>
      <c r="J245" s="205"/>
      <c r="K245" s="205"/>
      <c r="L245" s="210"/>
      <c r="M245" s="211"/>
      <c r="N245" s="212"/>
      <c r="O245" s="212"/>
      <c r="P245" s="212"/>
      <c r="Q245" s="212"/>
      <c r="R245" s="212"/>
      <c r="S245" s="212"/>
      <c r="T245" s="213"/>
      <c r="AT245" s="214" t="s">
        <v>157</v>
      </c>
      <c r="AU245" s="214" t="s">
        <v>85</v>
      </c>
      <c r="AV245" s="13" t="s">
        <v>83</v>
      </c>
      <c r="AW245" s="13" t="s">
        <v>33</v>
      </c>
      <c r="AX245" s="13" t="s">
        <v>75</v>
      </c>
      <c r="AY245" s="214" t="s">
        <v>146</v>
      </c>
    </row>
    <row r="246" spans="2:51" s="14" customFormat="1" ht="11.25">
      <c r="B246" s="215"/>
      <c r="C246" s="216"/>
      <c r="D246" s="206" t="s">
        <v>157</v>
      </c>
      <c r="E246" s="217" t="s">
        <v>1</v>
      </c>
      <c r="F246" s="218" t="s">
        <v>252</v>
      </c>
      <c r="G246" s="216"/>
      <c r="H246" s="219">
        <v>30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157</v>
      </c>
      <c r="AU246" s="225" t="s">
        <v>85</v>
      </c>
      <c r="AV246" s="14" t="s">
        <v>85</v>
      </c>
      <c r="AW246" s="14" t="s">
        <v>33</v>
      </c>
      <c r="AX246" s="14" t="s">
        <v>75</v>
      </c>
      <c r="AY246" s="225" t="s">
        <v>146</v>
      </c>
    </row>
    <row r="247" spans="1:65" s="2" customFormat="1" ht="36" customHeight="1">
      <c r="A247" s="34"/>
      <c r="B247" s="35"/>
      <c r="C247" s="186" t="s">
        <v>282</v>
      </c>
      <c r="D247" s="186" t="s">
        <v>148</v>
      </c>
      <c r="E247" s="187" t="s">
        <v>283</v>
      </c>
      <c r="F247" s="188" t="s">
        <v>284</v>
      </c>
      <c r="G247" s="189" t="s">
        <v>151</v>
      </c>
      <c r="H247" s="190">
        <v>50</v>
      </c>
      <c r="I247" s="191"/>
      <c r="J247" s="192">
        <f>ROUND(I247*H247,2)</f>
        <v>0</v>
      </c>
      <c r="K247" s="188" t="s">
        <v>152</v>
      </c>
      <c r="L247" s="39"/>
      <c r="M247" s="193" t="s">
        <v>1</v>
      </c>
      <c r="N247" s="194" t="s">
        <v>40</v>
      </c>
      <c r="O247" s="71"/>
      <c r="P247" s="195">
        <f>O247*H247</f>
        <v>0</v>
      </c>
      <c r="Q247" s="195">
        <v>0</v>
      </c>
      <c r="R247" s="195">
        <f>Q247*H247</f>
        <v>0</v>
      </c>
      <c r="S247" s="195">
        <v>0.26</v>
      </c>
      <c r="T247" s="196">
        <f>S247*H247</f>
        <v>13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153</v>
      </c>
      <c r="AT247" s="197" t="s">
        <v>148</v>
      </c>
      <c r="AU247" s="197" t="s">
        <v>85</v>
      </c>
      <c r="AY247" s="17" t="s">
        <v>146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83</v>
      </c>
      <c r="BK247" s="198">
        <f>ROUND(I247*H247,2)</f>
        <v>0</v>
      </c>
      <c r="BL247" s="17" t="s">
        <v>153</v>
      </c>
      <c r="BM247" s="197" t="s">
        <v>285</v>
      </c>
    </row>
    <row r="248" spans="1:47" s="2" customFormat="1" ht="11.25">
      <c r="A248" s="34"/>
      <c r="B248" s="35"/>
      <c r="C248" s="36"/>
      <c r="D248" s="199" t="s">
        <v>155</v>
      </c>
      <c r="E248" s="36"/>
      <c r="F248" s="200" t="s">
        <v>286</v>
      </c>
      <c r="G248" s="36"/>
      <c r="H248" s="36"/>
      <c r="I248" s="201"/>
      <c r="J248" s="36"/>
      <c r="K248" s="36"/>
      <c r="L248" s="39"/>
      <c r="M248" s="202"/>
      <c r="N248" s="203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155</v>
      </c>
      <c r="AU248" s="17" t="s">
        <v>85</v>
      </c>
    </row>
    <row r="249" spans="2:51" s="13" customFormat="1" ht="11.25">
      <c r="B249" s="204"/>
      <c r="C249" s="205"/>
      <c r="D249" s="206" t="s">
        <v>157</v>
      </c>
      <c r="E249" s="207" t="s">
        <v>1</v>
      </c>
      <c r="F249" s="208" t="s">
        <v>158</v>
      </c>
      <c r="G249" s="205"/>
      <c r="H249" s="207" t="s">
        <v>1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157</v>
      </c>
      <c r="AU249" s="214" t="s">
        <v>85</v>
      </c>
      <c r="AV249" s="13" t="s">
        <v>83</v>
      </c>
      <c r="AW249" s="13" t="s">
        <v>33</v>
      </c>
      <c r="AX249" s="13" t="s">
        <v>75</v>
      </c>
      <c r="AY249" s="214" t="s">
        <v>146</v>
      </c>
    </row>
    <row r="250" spans="2:51" s="13" customFormat="1" ht="11.25">
      <c r="B250" s="204"/>
      <c r="C250" s="205"/>
      <c r="D250" s="206" t="s">
        <v>157</v>
      </c>
      <c r="E250" s="207" t="s">
        <v>1</v>
      </c>
      <c r="F250" s="208" t="s">
        <v>159</v>
      </c>
      <c r="G250" s="205"/>
      <c r="H250" s="207" t="s">
        <v>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157</v>
      </c>
      <c r="AU250" s="214" t="s">
        <v>85</v>
      </c>
      <c r="AV250" s="13" t="s">
        <v>83</v>
      </c>
      <c r="AW250" s="13" t="s">
        <v>33</v>
      </c>
      <c r="AX250" s="13" t="s">
        <v>75</v>
      </c>
      <c r="AY250" s="214" t="s">
        <v>146</v>
      </c>
    </row>
    <row r="251" spans="2:51" s="13" customFormat="1" ht="11.25">
      <c r="B251" s="204"/>
      <c r="C251" s="205"/>
      <c r="D251" s="206" t="s">
        <v>157</v>
      </c>
      <c r="E251" s="207" t="s">
        <v>1</v>
      </c>
      <c r="F251" s="208" t="s">
        <v>249</v>
      </c>
      <c r="G251" s="205"/>
      <c r="H251" s="207" t="s">
        <v>1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157</v>
      </c>
      <c r="AU251" s="214" t="s">
        <v>85</v>
      </c>
      <c r="AV251" s="13" t="s">
        <v>83</v>
      </c>
      <c r="AW251" s="13" t="s">
        <v>33</v>
      </c>
      <c r="AX251" s="13" t="s">
        <v>75</v>
      </c>
      <c r="AY251" s="214" t="s">
        <v>146</v>
      </c>
    </row>
    <row r="252" spans="2:51" s="14" customFormat="1" ht="11.25">
      <c r="B252" s="215"/>
      <c r="C252" s="216"/>
      <c r="D252" s="206" t="s">
        <v>157</v>
      </c>
      <c r="E252" s="217" t="s">
        <v>1</v>
      </c>
      <c r="F252" s="218" t="s">
        <v>250</v>
      </c>
      <c r="G252" s="216"/>
      <c r="H252" s="219">
        <v>50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157</v>
      </c>
      <c r="AU252" s="225" t="s">
        <v>85</v>
      </c>
      <c r="AV252" s="14" t="s">
        <v>85</v>
      </c>
      <c r="AW252" s="14" t="s">
        <v>33</v>
      </c>
      <c r="AX252" s="14" t="s">
        <v>75</v>
      </c>
      <c r="AY252" s="225" t="s">
        <v>146</v>
      </c>
    </row>
    <row r="253" spans="1:65" s="2" customFormat="1" ht="16.5" customHeight="1">
      <c r="A253" s="34"/>
      <c r="B253" s="35"/>
      <c r="C253" s="186" t="s">
        <v>7</v>
      </c>
      <c r="D253" s="186" t="s">
        <v>148</v>
      </c>
      <c r="E253" s="187" t="s">
        <v>287</v>
      </c>
      <c r="F253" s="188" t="s">
        <v>288</v>
      </c>
      <c r="G253" s="189" t="s">
        <v>289</v>
      </c>
      <c r="H253" s="190">
        <v>539</v>
      </c>
      <c r="I253" s="191"/>
      <c r="J253" s="192">
        <f>ROUND(I253*H253,2)</f>
        <v>0</v>
      </c>
      <c r="K253" s="188" t="s">
        <v>152</v>
      </c>
      <c r="L253" s="39"/>
      <c r="M253" s="193" t="s">
        <v>1</v>
      </c>
      <c r="N253" s="194" t="s">
        <v>40</v>
      </c>
      <c r="O253" s="71"/>
      <c r="P253" s="195">
        <f>O253*H253</f>
        <v>0</v>
      </c>
      <c r="Q253" s="195">
        <v>0</v>
      </c>
      <c r="R253" s="195">
        <f>Q253*H253</f>
        <v>0</v>
      </c>
      <c r="S253" s="195">
        <v>0.205</v>
      </c>
      <c r="T253" s="196">
        <f>S253*H253</f>
        <v>110.49499999999999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153</v>
      </c>
      <c r="AT253" s="197" t="s">
        <v>148</v>
      </c>
      <c r="AU253" s="197" t="s">
        <v>85</v>
      </c>
      <c r="AY253" s="17" t="s">
        <v>146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7" t="s">
        <v>83</v>
      </c>
      <c r="BK253" s="198">
        <f>ROUND(I253*H253,2)</f>
        <v>0</v>
      </c>
      <c r="BL253" s="17" t="s">
        <v>153</v>
      </c>
      <c r="BM253" s="197" t="s">
        <v>290</v>
      </c>
    </row>
    <row r="254" spans="1:47" s="2" customFormat="1" ht="11.25">
      <c r="A254" s="34"/>
      <c r="B254" s="35"/>
      <c r="C254" s="36"/>
      <c r="D254" s="199" t="s">
        <v>155</v>
      </c>
      <c r="E254" s="36"/>
      <c r="F254" s="200" t="s">
        <v>291</v>
      </c>
      <c r="G254" s="36"/>
      <c r="H254" s="36"/>
      <c r="I254" s="201"/>
      <c r="J254" s="36"/>
      <c r="K254" s="36"/>
      <c r="L254" s="39"/>
      <c r="M254" s="202"/>
      <c r="N254" s="203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155</v>
      </c>
      <c r="AU254" s="17" t="s">
        <v>85</v>
      </c>
    </row>
    <row r="255" spans="2:51" s="13" customFormat="1" ht="11.25">
      <c r="B255" s="204"/>
      <c r="C255" s="205"/>
      <c r="D255" s="206" t="s">
        <v>157</v>
      </c>
      <c r="E255" s="207" t="s">
        <v>1</v>
      </c>
      <c r="F255" s="208" t="s">
        <v>158</v>
      </c>
      <c r="G255" s="205"/>
      <c r="H255" s="207" t="s">
        <v>1</v>
      </c>
      <c r="I255" s="209"/>
      <c r="J255" s="205"/>
      <c r="K255" s="205"/>
      <c r="L255" s="210"/>
      <c r="M255" s="211"/>
      <c r="N255" s="212"/>
      <c r="O255" s="212"/>
      <c r="P255" s="212"/>
      <c r="Q255" s="212"/>
      <c r="R255" s="212"/>
      <c r="S255" s="212"/>
      <c r="T255" s="213"/>
      <c r="AT255" s="214" t="s">
        <v>157</v>
      </c>
      <c r="AU255" s="214" t="s">
        <v>85</v>
      </c>
      <c r="AV255" s="13" t="s">
        <v>83</v>
      </c>
      <c r="AW255" s="13" t="s">
        <v>33</v>
      </c>
      <c r="AX255" s="13" t="s">
        <v>75</v>
      </c>
      <c r="AY255" s="214" t="s">
        <v>146</v>
      </c>
    </row>
    <row r="256" spans="2:51" s="13" customFormat="1" ht="11.25">
      <c r="B256" s="204"/>
      <c r="C256" s="205"/>
      <c r="D256" s="206" t="s">
        <v>157</v>
      </c>
      <c r="E256" s="207" t="s">
        <v>1</v>
      </c>
      <c r="F256" s="208" t="s">
        <v>159</v>
      </c>
      <c r="G256" s="205"/>
      <c r="H256" s="207" t="s">
        <v>1</v>
      </c>
      <c r="I256" s="209"/>
      <c r="J256" s="205"/>
      <c r="K256" s="205"/>
      <c r="L256" s="210"/>
      <c r="M256" s="211"/>
      <c r="N256" s="212"/>
      <c r="O256" s="212"/>
      <c r="P256" s="212"/>
      <c r="Q256" s="212"/>
      <c r="R256" s="212"/>
      <c r="S256" s="212"/>
      <c r="T256" s="213"/>
      <c r="AT256" s="214" t="s">
        <v>157</v>
      </c>
      <c r="AU256" s="214" t="s">
        <v>85</v>
      </c>
      <c r="AV256" s="13" t="s">
        <v>83</v>
      </c>
      <c r="AW256" s="13" t="s">
        <v>33</v>
      </c>
      <c r="AX256" s="13" t="s">
        <v>75</v>
      </c>
      <c r="AY256" s="214" t="s">
        <v>146</v>
      </c>
    </row>
    <row r="257" spans="2:51" s="13" customFormat="1" ht="11.25">
      <c r="B257" s="204"/>
      <c r="C257" s="205"/>
      <c r="D257" s="206" t="s">
        <v>157</v>
      </c>
      <c r="E257" s="207" t="s">
        <v>1</v>
      </c>
      <c r="F257" s="208" t="s">
        <v>292</v>
      </c>
      <c r="G257" s="205"/>
      <c r="H257" s="207" t="s">
        <v>1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157</v>
      </c>
      <c r="AU257" s="214" t="s">
        <v>85</v>
      </c>
      <c r="AV257" s="13" t="s">
        <v>83</v>
      </c>
      <c r="AW257" s="13" t="s">
        <v>33</v>
      </c>
      <c r="AX257" s="13" t="s">
        <v>75</v>
      </c>
      <c r="AY257" s="214" t="s">
        <v>146</v>
      </c>
    </row>
    <row r="258" spans="2:51" s="14" customFormat="1" ht="11.25">
      <c r="B258" s="215"/>
      <c r="C258" s="216"/>
      <c r="D258" s="206" t="s">
        <v>157</v>
      </c>
      <c r="E258" s="217" t="s">
        <v>1</v>
      </c>
      <c r="F258" s="218" t="s">
        <v>293</v>
      </c>
      <c r="G258" s="216"/>
      <c r="H258" s="219">
        <v>195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157</v>
      </c>
      <c r="AU258" s="225" t="s">
        <v>85</v>
      </c>
      <c r="AV258" s="14" t="s">
        <v>85</v>
      </c>
      <c r="AW258" s="14" t="s">
        <v>33</v>
      </c>
      <c r="AX258" s="14" t="s">
        <v>75</v>
      </c>
      <c r="AY258" s="225" t="s">
        <v>146</v>
      </c>
    </row>
    <row r="259" spans="2:51" s="14" customFormat="1" ht="11.25">
      <c r="B259" s="215"/>
      <c r="C259" s="216"/>
      <c r="D259" s="206" t="s">
        <v>157</v>
      </c>
      <c r="E259" s="217" t="s">
        <v>1</v>
      </c>
      <c r="F259" s="218" t="s">
        <v>294</v>
      </c>
      <c r="G259" s="216"/>
      <c r="H259" s="219">
        <v>149</v>
      </c>
      <c r="I259" s="220"/>
      <c r="J259" s="216"/>
      <c r="K259" s="216"/>
      <c r="L259" s="221"/>
      <c r="M259" s="222"/>
      <c r="N259" s="223"/>
      <c r="O259" s="223"/>
      <c r="P259" s="223"/>
      <c r="Q259" s="223"/>
      <c r="R259" s="223"/>
      <c r="S259" s="223"/>
      <c r="T259" s="224"/>
      <c r="AT259" s="225" t="s">
        <v>157</v>
      </c>
      <c r="AU259" s="225" t="s">
        <v>85</v>
      </c>
      <c r="AV259" s="14" t="s">
        <v>85</v>
      </c>
      <c r="AW259" s="14" t="s">
        <v>33</v>
      </c>
      <c r="AX259" s="14" t="s">
        <v>75</v>
      </c>
      <c r="AY259" s="225" t="s">
        <v>146</v>
      </c>
    </row>
    <row r="260" spans="2:51" s="14" customFormat="1" ht="11.25">
      <c r="B260" s="215"/>
      <c r="C260" s="216"/>
      <c r="D260" s="206" t="s">
        <v>157</v>
      </c>
      <c r="E260" s="217" t="s">
        <v>1</v>
      </c>
      <c r="F260" s="218" t="s">
        <v>295</v>
      </c>
      <c r="G260" s="216"/>
      <c r="H260" s="219">
        <v>195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157</v>
      </c>
      <c r="AU260" s="225" t="s">
        <v>85</v>
      </c>
      <c r="AV260" s="14" t="s">
        <v>85</v>
      </c>
      <c r="AW260" s="14" t="s">
        <v>33</v>
      </c>
      <c r="AX260" s="14" t="s">
        <v>75</v>
      </c>
      <c r="AY260" s="225" t="s">
        <v>146</v>
      </c>
    </row>
    <row r="261" spans="1:65" s="2" customFormat="1" ht="16.5" customHeight="1">
      <c r="A261" s="34"/>
      <c r="B261" s="35"/>
      <c r="C261" s="186" t="s">
        <v>296</v>
      </c>
      <c r="D261" s="186" t="s">
        <v>148</v>
      </c>
      <c r="E261" s="187" t="s">
        <v>297</v>
      </c>
      <c r="F261" s="188" t="s">
        <v>298</v>
      </c>
      <c r="G261" s="189" t="s">
        <v>163</v>
      </c>
      <c r="H261" s="190">
        <v>16</v>
      </c>
      <c r="I261" s="191"/>
      <c r="J261" s="192">
        <f>ROUND(I261*H261,2)</f>
        <v>0</v>
      </c>
      <c r="K261" s="188" t="s">
        <v>152</v>
      </c>
      <c r="L261" s="39"/>
      <c r="M261" s="193" t="s">
        <v>1</v>
      </c>
      <c r="N261" s="194" t="s">
        <v>40</v>
      </c>
      <c r="O261" s="71"/>
      <c r="P261" s="195">
        <f>O261*H261</f>
        <v>0</v>
      </c>
      <c r="Q261" s="195">
        <v>0</v>
      </c>
      <c r="R261" s="195">
        <f>Q261*H261</f>
        <v>0</v>
      </c>
      <c r="S261" s="195">
        <v>2.6</v>
      </c>
      <c r="T261" s="196">
        <f>S261*H261</f>
        <v>41.6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153</v>
      </c>
      <c r="AT261" s="197" t="s">
        <v>148</v>
      </c>
      <c r="AU261" s="197" t="s">
        <v>85</v>
      </c>
      <c r="AY261" s="17" t="s">
        <v>146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83</v>
      </c>
      <c r="BK261" s="198">
        <f>ROUND(I261*H261,2)</f>
        <v>0</v>
      </c>
      <c r="BL261" s="17" t="s">
        <v>153</v>
      </c>
      <c r="BM261" s="197" t="s">
        <v>299</v>
      </c>
    </row>
    <row r="262" spans="1:47" s="2" customFormat="1" ht="11.25">
      <c r="A262" s="34"/>
      <c r="B262" s="35"/>
      <c r="C262" s="36"/>
      <c r="D262" s="199" t="s">
        <v>155</v>
      </c>
      <c r="E262" s="36"/>
      <c r="F262" s="200" t="s">
        <v>300</v>
      </c>
      <c r="G262" s="36"/>
      <c r="H262" s="36"/>
      <c r="I262" s="201"/>
      <c r="J262" s="36"/>
      <c r="K262" s="36"/>
      <c r="L262" s="39"/>
      <c r="M262" s="202"/>
      <c r="N262" s="203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155</v>
      </c>
      <c r="AU262" s="17" t="s">
        <v>85</v>
      </c>
    </row>
    <row r="263" spans="2:51" s="13" customFormat="1" ht="11.25">
      <c r="B263" s="204"/>
      <c r="C263" s="205"/>
      <c r="D263" s="206" t="s">
        <v>157</v>
      </c>
      <c r="E263" s="207" t="s">
        <v>1</v>
      </c>
      <c r="F263" s="208" t="s">
        <v>158</v>
      </c>
      <c r="G263" s="205"/>
      <c r="H263" s="207" t="s">
        <v>1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157</v>
      </c>
      <c r="AU263" s="214" t="s">
        <v>85</v>
      </c>
      <c r="AV263" s="13" t="s">
        <v>83</v>
      </c>
      <c r="AW263" s="13" t="s">
        <v>33</v>
      </c>
      <c r="AX263" s="13" t="s">
        <v>75</v>
      </c>
      <c r="AY263" s="214" t="s">
        <v>146</v>
      </c>
    </row>
    <row r="264" spans="2:51" s="13" customFormat="1" ht="11.25">
      <c r="B264" s="204"/>
      <c r="C264" s="205"/>
      <c r="D264" s="206" t="s">
        <v>157</v>
      </c>
      <c r="E264" s="207" t="s">
        <v>1</v>
      </c>
      <c r="F264" s="208" t="s">
        <v>159</v>
      </c>
      <c r="G264" s="205"/>
      <c r="H264" s="207" t="s">
        <v>1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157</v>
      </c>
      <c r="AU264" s="214" t="s">
        <v>85</v>
      </c>
      <c r="AV264" s="13" t="s">
        <v>83</v>
      </c>
      <c r="AW264" s="13" t="s">
        <v>33</v>
      </c>
      <c r="AX264" s="13" t="s">
        <v>75</v>
      </c>
      <c r="AY264" s="214" t="s">
        <v>146</v>
      </c>
    </row>
    <row r="265" spans="2:51" s="13" customFormat="1" ht="11.25">
      <c r="B265" s="204"/>
      <c r="C265" s="205"/>
      <c r="D265" s="206" t="s">
        <v>157</v>
      </c>
      <c r="E265" s="207" t="s">
        <v>1</v>
      </c>
      <c r="F265" s="208" t="s">
        <v>301</v>
      </c>
      <c r="G265" s="205"/>
      <c r="H265" s="207" t="s">
        <v>1</v>
      </c>
      <c r="I265" s="209"/>
      <c r="J265" s="205"/>
      <c r="K265" s="205"/>
      <c r="L265" s="210"/>
      <c r="M265" s="211"/>
      <c r="N265" s="212"/>
      <c r="O265" s="212"/>
      <c r="P265" s="212"/>
      <c r="Q265" s="212"/>
      <c r="R265" s="212"/>
      <c r="S265" s="212"/>
      <c r="T265" s="213"/>
      <c r="AT265" s="214" t="s">
        <v>157</v>
      </c>
      <c r="AU265" s="214" t="s">
        <v>85</v>
      </c>
      <c r="AV265" s="13" t="s">
        <v>83</v>
      </c>
      <c r="AW265" s="13" t="s">
        <v>33</v>
      </c>
      <c r="AX265" s="13" t="s">
        <v>75</v>
      </c>
      <c r="AY265" s="214" t="s">
        <v>146</v>
      </c>
    </row>
    <row r="266" spans="2:51" s="14" customFormat="1" ht="11.25">
      <c r="B266" s="215"/>
      <c r="C266" s="216"/>
      <c r="D266" s="206" t="s">
        <v>157</v>
      </c>
      <c r="E266" s="217" t="s">
        <v>1</v>
      </c>
      <c r="F266" s="218" t="s">
        <v>302</v>
      </c>
      <c r="G266" s="216"/>
      <c r="H266" s="219">
        <v>6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157</v>
      </c>
      <c r="AU266" s="225" t="s">
        <v>85</v>
      </c>
      <c r="AV266" s="14" t="s">
        <v>85</v>
      </c>
      <c r="AW266" s="14" t="s">
        <v>33</v>
      </c>
      <c r="AX266" s="14" t="s">
        <v>75</v>
      </c>
      <c r="AY266" s="225" t="s">
        <v>146</v>
      </c>
    </row>
    <row r="267" spans="2:51" s="14" customFormat="1" ht="11.25">
      <c r="B267" s="215"/>
      <c r="C267" s="216"/>
      <c r="D267" s="206" t="s">
        <v>157</v>
      </c>
      <c r="E267" s="217" t="s">
        <v>1</v>
      </c>
      <c r="F267" s="218" t="s">
        <v>303</v>
      </c>
      <c r="G267" s="216"/>
      <c r="H267" s="219">
        <v>10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157</v>
      </c>
      <c r="AU267" s="225" t="s">
        <v>85</v>
      </c>
      <c r="AV267" s="14" t="s">
        <v>85</v>
      </c>
      <c r="AW267" s="14" t="s">
        <v>33</v>
      </c>
      <c r="AX267" s="14" t="s">
        <v>75</v>
      </c>
      <c r="AY267" s="225" t="s">
        <v>146</v>
      </c>
    </row>
    <row r="268" spans="1:65" s="2" customFormat="1" ht="26.45" customHeight="1">
      <c r="A268" s="34"/>
      <c r="B268" s="35"/>
      <c r="C268" s="186" t="s">
        <v>304</v>
      </c>
      <c r="D268" s="186" t="s">
        <v>148</v>
      </c>
      <c r="E268" s="187" t="s">
        <v>305</v>
      </c>
      <c r="F268" s="188" t="s">
        <v>306</v>
      </c>
      <c r="G268" s="189" t="s">
        <v>289</v>
      </c>
      <c r="H268" s="190">
        <v>160</v>
      </c>
      <c r="I268" s="191"/>
      <c r="J268" s="192">
        <f>ROUND(I268*H268,2)</f>
        <v>0</v>
      </c>
      <c r="K268" s="188" t="s">
        <v>152</v>
      </c>
      <c r="L268" s="39"/>
      <c r="M268" s="193" t="s">
        <v>1</v>
      </c>
      <c r="N268" s="194" t="s">
        <v>40</v>
      </c>
      <c r="O268" s="71"/>
      <c r="P268" s="195">
        <f>O268*H268</f>
        <v>0</v>
      </c>
      <c r="Q268" s="195">
        <v>0</v>
      </c>
      <c r="R268" s="195">
        <f>Q268*H268</f>
        <v>0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153</v>
      </c>
      <c r="AT268" s="197" t="s">
        <v>148</v>
      </c>
      <c r="AU268" s="197" t="s">
        <v>85</v>
      </c>
      <c r="AY268" s="17" t="s">
        <v>146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83</v>
      </c>
      <c r="BK268" s="198">
        <f>ROUND(I268*H268,2)</f>
        <v>0</v>
      </c>
      <c r="BL268" s="17" t="s">
        <v>153</v>
      </c>
      <c r="BM268" s="197" t="s">
        <v>307</v>
      </c>
    </row>
    <row r="269" spans="1:47" s="2" customFormat="1" ht="11.25">
      <c r="A269" s="34"/>
      <c r="B269" s="35"/>
      <c r="C269" s="36"/>
      <c r="D269" s="199" t="s">
        <v>155</v>
      </c>
      <c r="E269" s="36"/>
      <c r="F269" s="200" t="s">
        <v>308</v>
      </c>
      <c r="G269" s="36"/>
      <c r="H269" s="36"/>
      <c r="I269" s="201"/>
      <c r="J269" s="36"/>
      <c r="K269" s="36"/>
      <c r="L269" s="39"/>
      <c r="M269" s="202"/>
      <c r="N269" s="203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155</v>
      </c>
      <c r="AU269" s="17" t="s">
        <v>85</v>
      </c>
    </row>
    <row r="270" spans="2:51" s="13" customFormat="1" ht="11.25">
      <c r="B270" s="204"/>
      <c r="C270" s="205"/>
      <c r="D270" s="206" t="s">
        <v>157</v>
      </c>
      <c r="E270" s="207" t="s">
        <v>1</v>
      </c>
      <c r="F270" s="208" t="s">
        <v>158</v>
      </c>
      <c r="G270" s="205"/>
      <c r="H270" s="207" t="s">
        <v>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157</v>
      </c>
      <c r="AU270" s="214" t="s">
        <v>85</v>
      </c>
      <c r="AV270" s="13" t="s">
        <v>83</v>
      </c>
      <c r="AW270" s="13" t="s">
        <v>33</v>
      </c>
      <c r="AX270" s="13" t="s">
        <v>75</v>
      </c>
      <c r="AY270" s="214" t="s">
        <v>146</v>
      </c>
    </row>
    <row r="271" spans="2:51" s="13" customFormat="1" ht="11.25">
      <c r="B271" s="204"/>
      <c r="C271" s="205"/>
      <c r="D271" s="206" t="s">
        <v>157</v>
      </c>
      <c r="E271" s="207" t="s">
        <v>1</v>
      </c>
      <c r="F271" s="208" t="s">
        <v>159</v>
      </c>
      <c r="G271" s="205"/>
      <c r="H271" s="207" t="s">
        <v>1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157</v>
      </c>
      <c r="AU271" s="214" t="s">
        <v>85</v>
      </c>
      <c r="AV271" s="13" t="s">
        <v>83</v>
      </c>
      <c r="AW271" s="13" t="s">
        <v>33</v>
      </c>
      <c r="AX271" s="13" t="s">
        <v>75</v>
      </c>
      <c r="AY271" s="214" t="s">
        <v>146</v>
      </c>
    </row>
    <row r="272" spans="2:51" s="14" customFormat="1" ht="11.25">
      <c r="B272" s="215"/>
      <c r="C272" s="216"/>
      <c r="D272" s="206" t="s">
        <v>157</v>
      </c>
      <c r="E272" s="217" t="s">
        <v>1</v>
      </c>
      <c r="F272" s="218" t="s">
        <v>309</v>
      </c>
      <c r="G272" s="216"/>
      <c r="H272" s="219">
        <v>160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157</v>
      </c>
      <c r="AU272" s="225" t="s">
        <v>85</v>
      </c>
      <c r="AV272" s="14" t="s">
        <v>85</v>
      </c>
      <c r="AW272" s="14" t="s">
        <v>33</v>
      </c>
      <c r="AX272" s="14" t="s">
        <v>75</v>
      </c>
      <c r="AY272" s="225" t="s">
        <v>146</v>
      </c>
    </row>
    <row r="273" spans="1:65" s="2" customFormat="1" ht="26.45" customHeight="1">
      <c r="A273" s="34"/>
      <c r="B273" s="35"/>
      <c r="C273" s="186" t="s">
        <v>310</v>
      </c>
      <c r="D273" s="186" t="s">
        <v>148</v>
      </c>
      <c r="E273" s="187" t="s">
        <v>311</v>
      </c>
      <c r="F273" s="188" t="s">
        <v>312</v>
      </c>
      <c r="G273" s="189" t="s">
        <v>289</v>
      </c>
      <c r="H273" s="190">
        <v>104</v>
      </c>
      <c r="I273" s="191"/>
      <c r="J273" s="192">
        <f>ROUND(I273*H273,2)</f>
        <v>0</v>
      </c>
      <c r="K273" s="188" t="s">
        <v>152</v>
      </c>
      <c r="L273" s="39"/>
      <c r="M273" s="193" t="s">
        <v>1</v>
      </c>
      <c r="N273" s="194" t="s">
        <v>40</v>
      </c>
      <c r="O273" s="71"/>
      <c r="P273" s="195">
        <f>O273*H273</f>
        <v>0</v>
      </c>
      <c r="Q273" s="195">
        <v>0</v>
      </c>
      <c r="R273" s="195">
        <f>Q273*H273</f>
        <v>0</v>
      </c>
      <c r="S273" s="195">
        <v>0.00248</v>
      </c>
      <c r="T273" s="196">
        <f>S273*H273</f>
        <v>0.25792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153</v>
      </c>
      <c r="AT273" s="197" t="s">
        <v>148</v>
      </c>
      <c r="AU273" s="197" t="s">
        <v>85</v>
      </c>
      <c r="AY273" s="17" t="s">
        <v>146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83</v>
      </c>
      <c r="BK273" s="198">
        <f>ROUND(I273*H273,2)</f>
        <v>0</v>
      </c>
      <c r="BL273" s="17" t="s">
        <v>153</v>
      </c>
      <c r="BM273" s="197" t="s">
        <v>313</v>
      </c>
    </row>
    <row r="274" spans="1:47" s="2" customFormat="1" ht="11.25">
      <c r="A274" s="34"/>
      <c r="B274" s="35"/>
      <c r="C274" s="36"/>
      <c r="D274" s="199" t="s">
        <v>155</v>
      </c>
      <c r="E274" s="36"/>
      <c r="F274" s="200" t="s">
        <v>314</v>
      </c>
      <c r="G274" s="36"/>
      <c r="H274" s="36"/>
      <c r="I274" s="201"/>
      <c r="J274" s="36"/>
      <c r="K274" s="36"/>
      <c r="L274" s="39"/>
      <c r="M274" s="202"/>
      <c r="N274" s="203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155</v>
      </c>
      <c r="AU274" s="17" t="s">
        <v>85</v>
      </c>
    </row>
    <row r="275" spans="2:51" s="13" customFormat="1" ht="11.25">
      <c r="B275" s="204"/>
      <c r="C275" s="205"/>
      <c r="D275" s="206" t="s">
        <v>157</v>
      </c>
      <c r="E275" s="207" t="s">
        <v>1</v>
      </c>
      <c r="F275" s="208" t="s">
        <v>158</v>
      </c>
      <c r="G275" s="205"/>
      <c r="H275" s="207" t="s">
        <v>1</v>
      </c>
      <c r="I275" s="209"/>
      <c r="J275" s="205"/>
      <c r="K275" s="205"/>
      <c r="L275" s="210"/>
      <c r="M275" s="211"/>
      <c r="N275" s="212"/>
      <c r="O275" s="212"/>
      <c r="P275" s="212"/>
      <c r="Q275" s="212"/>
      <c r="R275" s="212"/>
      <c r="S275" s="212"/>
      <c r="T275" s="213"/>
      <c r="AT275" s="214" t="s">
        <v>157</v>
      </c>
      <c r="AU275" s="214" t="s">
        <v>85</v>
      </c>
      <c r="AV275" s="13" t="s">
        <v>83</v>
      </c>
      <c r="AW275" s="13" t="s">
        <v>33</v>
      </c>
      <c r="AX275" s="13" t="s">
        <v>75</v>
      </c>
      <c r="AY275" s="214" t="s">
        <v>146</v>
      </c>
    </row>
    <row r="276" spans="2:51" s="13" customFormat="1" ht="11.25">
      <c r="B276" s="204"/>
      <c r="C276" s="205"/>
      <c r="D276" s="206" t="s">
        <v>157</v>
      </c>
      <c r="E276" s="207" t="s">
        <v>1</v>
      </c>
      <c r="F276" s="208" t="s">
        <v>159</v>
      </c>
      <c r="G276" s="205"/>
      <c r="H276" s="207" t="s">
        <v>1</v>
      </c>
      <c r="I276" s="209"/>
      <c r="J276" s="205"/>
      <c r="K276" s="205"/>
      <c r="L276" s="210"/>
      <c r="M276" s="211"/>
      <c r="N276" s="212"/>
      <c r="O276" s="212"/>
      <c r="P276" s="212"/>
      <c r="Q276" s="212"/>
      <c r="R276" s="212"/>
      <c r="S276" s="212"/>
      <c r="T276" s="213"/>
      <c r="AT276" s="214" t="s">
        <v>157</v>
      </c>
      <c r="AU276" s="214" t="s">
        <v>85</v>
      </c>
      <c r="AV276" s="13" t="s">
        <v>83</v>
      </c>
      <c r="AW276" s="13" t="s">
        <v>33</v>
      </c>
      <c r="AX276" s="13" t="s">
        <v>75</v>
      </c>
      <c r="AY276" s="214" t="s">
        <v>146</v>
      </c>
    </row>
    <row r="277" spans="2:51" s="14" customFormat="1" ht="11.25">
      <c r="B277" s="215"/>
      <c r="C277" s="216"/>
      <c r="D277" s="206" t="s">
        <v>157</v>
      </c>
      <c r="E277" s="217" t="s">
        <v>1</v>
      </c>
      <c r="F277" s="218" t="s">
        <v>315</v>
      </c>
      <c r="G277" s="216"/>
      <c r="H277" s="219">
        <v>104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157</v>
      </c>
      <c r="AU277" s="225" t="s">
        <v>85</v>
      </c>
      <c r="AV277" s="14" t="s">
        <v>85</v>
      </c>
      <c r="AW277" s="14" t="s">
        <v>33</v>
      </c>
      <c r="AX277" s="14" t="s">
        <v>75</v>
      </c>
      <c r="AY277" s="225" t="s">
        <v>146</v>
      </c>
    </row>
    <row r="278" spans="1:65" s="2" customFormat="1" ht="26.45" customHeight="1">
      <c r="A278" s="34"/>
      <c r="B278" s="35"/>
      <c r="C278" s="186" t="s">
        <v>316</v>
      </c>
      <c r="D278" s="186" t="s">
        <v>148</v>
      </c>
      <c r="E278" s="187" t="s">
        <v>317</v>
      </c>
      <c r="F278" s="188" t="s">
        <v>318</v>
      </c>
      <c r="G278" s="189" t="s">
        <v>289</v>
      </c>
      <c r="H278" s="190">
        <v>43</v>
      </c>
      <c r="I278" s="191"/>
      <c r="J278" s="192">
        <f>ROUND(I278*H278,2)</f>
        <v>0</v>
      </c>
      <c r="K278" s="188" t="s">
        <v>1</v>
      </c>
      <c r="L278" s="39"/>
      <c r="M278" s="193" t="s">
        <v>1</v>
      </c>
      <c r="N278" s="194" t="s">
        <v>40</v>
      </c>
      <c r="O278" s="71"/>
      <c r="P278" s="195">
        <f>O278*H278</f>
        <v>0</v>
      </c>
      <c r="Q278" s="195">
        <v>0</v>
      </c>
      <c r="R278" s="195">
        <f>Q278*H278</f>
        <v>0</v>
      </c>
      <c r="S278" s="195">
        <v>0.5</v>
      </c>
      <c r="T278" s="196">
        <f>S278*H278</f>
        <v>21.5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153</v>
      </c>
      <c r="AT278" s="197" t="s">
        <v>148</v>
      </c>
      <c r="AU278" s="197" t="s">
        <v>85</v>
      </c>
      <c r="AY278" s="17" t="s">
        <v>146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7" t="s">
        <v>83</v>
      </c>
      <c r="BK278" s="198">
        <f>ROUND(I278*H278,2)</f>
        <v>0</v>
      </c>
      <c r="BL278" s="17" t="s">
        <v>153</v>
      </c>
      <c r="BM278" s="197" t="s">
        <v>319</v>
      </c>
    </row>
    <row r="279" spans="2:51" s="13" customFormat="1" ht="11.25">
      <c r="B279" s="204"/>
      <c r="C279" s="205"/>
      <c r="D279" s="206" t="s">
        <v>157</v>
      </c>
      <c r="E279" s="207" t="s">
        <v>1</v>
      </c>
      <c r="F279" s="208" t="s">
        <v>158</v>
      </c>
      <c r="G279" s="205"/>
      <c r="H279" s="207" t="s">
        <v>1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157</v>
      </c>
      <c r="AU279" s="214" t="s">
        <v>85</v>
      </c>
      <c r="AV279" s="13" t="s">
        <v>83</v>
      </c>
      <c r="AW279" s="13" t="s">
        <v>33</v>
      </c>
      <c r="AX279" s="13" t="s">
        <v>75</v>
      </c>
      <c r="AY279" s="214" t="s">
        <v>146</v>
      </c>
    </row>
    <row r="280" spans="2:51" s="13" customFormat="1" ht="11.25">
      <c r="B280" s="204"/>
      <c r="C280" s="205"/>
      <c r="D280" s="206" t="s">
        <v>157</v>
      </c>
      <c r="E280" s="207" t="s">
        <v>1</v>
      </c>
      <c r="F280" s="208" t="s">
        <v>159</v>
      </c>
      <c r="G280" s="205"/>
      <c r="H280" s="207" t="s">
        <v>1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157</v>
      </c>
      <c r="AU280" s="214" t="s">
        <v>85</v>
      </c>
      <c r="AV280" s="13" t="s">
        <v>83</v>
      </c>
      <c r="AW280" s="13" t="s">
        <v>33</v>
      </c>
      <c r="AX280" s="13" t="s">
        <v>75</v>
      </c>
      <c r="AY280" s="214" t="s">
        <v>146</v>
      </c>
    </row>
    <row r="281" spans="2:51" s="14" customFormat="1" ht="11.25">
      <c r="B281" s="215"/>
      <c r="C281" s="216"/>
      <c r="D281" s="206" t="s">
        <v>157</v>
      </c>
      <c r="E281" s="217" t="s">
        <v>1</v>
      </c>
      <c r="F281" s="218" t="s">
        <v>320</v>
      </c>
      <c r="G281" s="216"/>
      <c r="H281" s="219">
        <v>43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157</v>
      </c>
      <c r="AU281" s="225" t="s">
        <v>85</v>
      </c>
      <c r="AV281" s="14" t="s">
        <v>85</v>
      </c>
      <c r="AW281" s="14" t="s">
        <v>33</v>
      </c>
      <c r="AX281" s="14" t="s">
        <v>75</v>
      </c>
      <c r="AY281" s="225" t="s">
        <v>146</v>
      </c>
    </row>
    <row r="282" spans="1:65" s="2" customFormat="1" ht="26.45" customHeight="1">
      <c r="A282" s="34"/>
      <c r="B282" s="35"/>
      <c r="C282" s="186" t="s">
        <v>321</v>
      </c>
      <c r="D282" s="186" t="s">
        <v>148</v>
      </c>
      <c r="E282" s="187" t="s">
        <v>322</v>
      </c>
      <c r="F282" s="188" t="s">
        <v>323</v>
      </c>
      <c r="G282" s="189" t="s">
        <v>289</v>
      </c>
      <c r="H282" s="190">
        <v>30</v>
      </c>
      <c r="I282" s="191"/>
      <c r="J282" s="192">
        <f>ROUND(I282*H282,2)</f>
        <v>0</v>
      </c>
      <c r="K282" s="188" t="s">
        <v>152</v>
      </c>
      <c r="L282" s="39"/>
      <c r="M282" s="193" t="s">
        <v>1</v>
      </c>
      <c r="N282" s="194" t="s">
        <v>40</v>
      </c>
      <c r="O282" s="71"/>
      <c r="P282" s="195">
        <f>O282*H282</f>
        <v>0</v>
      </c>
      <c r="Q282" s="195">
        <v>0</v>
      </c>
      <c r="R282" s="195">
        <f>Q282*H282</f>
        <v>0</v>
      </c>
      <c r="S282" s="195">
        <v>0.0453</v>
      </c>
      <c r="T282" s="196">
        <f>S282*H282</f>
        <v>1.359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153</v>
      </c>
      <c r="AT282" s="197" t="s">
        <v>148</v>
      </c>
      <c r="AU282" s="197" t="s">
        <v>85</v>
      </c>
      <c r="AY282" s="17" t="s">
        <v>146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83</v>
      </c>
      <c r="BK282" s="198">
        <f>ROUND(I282*H282,2)</f>
        <v>0</v>
      </c>
      <c r="BL282" s="17" t="s">
        <v>153</v>
      </c>
      <c r="BM282" s="197" t="s">
        <v>324</v>
      </c>
    </row>
    <row r="283" spans="1:47" s="2" customFormat="1" ht="11.25">
      <c r="A283" s="34"/>
      <c r="B283" s="35"/>
      <c r="C283" s="36"/>
      <c r="D283" s="199" t="s">
        <v>155</v>
      </c>
      <c r="E283" s="36"/>
      <c r="F283" s="200" t="s">
        <v>325</v>
      </c>
      <c r="G283" s="36"/>
      <c r="H283" s="36"/>
      <c r="I283" s="201"/>
      <c r="J283" s="36"/>
      <c r="K283" s="36"/>
      <c r="L283" s="39"/>
      <c r="M283" s="202"/>
      <c r="N283" s="203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155</v>
      </c>
      <c r="AU283" s="17" t="s">
        <v>85</v>
      </c>
    </row>
    <row r="284" spans="2:51" s="13" customFormat="1" ht="11.25">
      <c r="B284" s="204"/>
      <c r="C284" s="205"/>
      <c r="D284" s="206" t="s">
        <v>157</v>
      </c>
      <c r="E284" s="207" t="s">
        <v>1</v>
      </c>
      <c r="F284" s="208" t="s">
        <v>158</v>
      </c>
      <c r="G284" s="205"/>
      <c r="H284" s="207" t="s">
        <v>1</v>
      </c>
      <c r="I284" s="209"/>
      <c r="J284" s="205"/>
      <c r="K284" s="205"/>
      <c r="L284" s="210"/>
      <c r="M284" s="211"/>
      <c r="N284" s="212"/>
      <c r="O284" s="212"/>
      <c r="P284" s="212"/>
      <c r="Q284" s="212"/>
      <c r="R284" s="212"/>
      <c r="S284" s="212"/>
      <c r="T284" s="213"/>
      <c r="AT284" s="214" t="s">
        <v>157</v>
      </c>
      <c r="AU284" s="214" t="s">
        <v>85</v>
      </c>
      <c r="AV284" s="13" t="s">
        <v>83</v>
      </c>
      <c r="AW284" s="13" t="s">
        <v>33</v>
      </c>
      <c r="AX284" s="13" t="s">
        <v>75</v>
      </c>
      <c r="AY284" s="214" t="s">
        <v>146</v>
      </c>
    </row>
    <row r="285" spans="2:51" s="13" customFormat="1" ht="11.25">
      <c r="B285" s="204"/>
      <c r="C285" s="205"/>
      <c r="D285" s="206" t="s">
        <v>157</v>
      </c>
      <c r="E285" s="207" t="s">
        <v>1</v>
      </c>
      <c r="F285" s="208" t="s">
        <v>159</v>
      </c>
      <c r="G285" s="205"/>
      <c r="H285" s="207" t="s">
        <v>1</v>
      </c>
      <c r="I285" s="209"/>
      <c r="J285" s="205"/>
      <c r="K285" s="205"/>
      <c r="L285" s="210"/>
      <c r="M285" s="211"/>
      <c r="N285" s="212"/>
      <c r="O285" s="212"/>
      <c r="P285" s="212"/>
      <c r="Q285" s="212"/>
      <c r="R285" s="212"/>
      <c r="S285" s="212"/>
      <c r="T285" s="213"/>
      <c r="AT285" s="214" t="s">
        <v>157</v>
      </c>
      <c r="AU285" s="214" t="s">
        <v>85</v>
      </c>
      <c r="AV285" s="13" t="s">
        <v>83</v>
      </c>
      <c r="AW285" s="13" t="s">
        <v>33</v>
      </c>
      <c r="AX285" s="13" t="s">
        <v>75</v>
      </c>
      <c r="AY285" s="214" t="s">
        <v>146</v>
      </c>
    </row>
    <row r="286" spans="2:51" s="14" customFormat="1" ht="11.25">
      <c r="B286" s="215"/>
      <c r="C286" s="216"/>
      <c r="D286" s="206" t="s">
        <v>157</v>
      </c>
      <c r="E286" s="217" t="s">
        <v>1</v>
      </c>
      <c r="F286" s="218" t="s">
        <v>252</v>
      </c>
      <c r="G286" s="216"/>
      <c r="H286" s="219">
        <v>30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157</v>
      </c>
      <c r="AU286" s="225" t="s">
        <v>85</v>
      </c>
      <c r="AV286" s="14" t="s">
        <v>85</v>
      </c>
      <c r="AW286" s="14" t="s">
        <v>33</v>
      </c>
      <c r="AX286" s="14" t="s">
        <v>75</v>
      </c>
      <c r="AY286" s="225" t="s">
        <v>146</v>
      </c>
    </row>
    <row r="287" spans="1:65" s="2" customFormat="1" ht="26.45" customHeight="1">
      <c r="A287" s="34"/>
      <c r="B287" s="35"/>
      <c r="C287" s="186" t="s">
        <v>326</v>
      </c>
      <c r="D287" s="186" t="s">
        <v>148</v>
      </c>
      <c r="E287" s="187" t="s">
        <v>327</v>
      </c>
      <c r="F287" s="188" t="s">
        <v>328</v>
      </c>
      <c r="G287" s="189" t="s">
        <v>329</v>
      </c>
      <c r="H287" s="190">
        <v>20</v>
      </c>
      <c r="I287" s="191"/>
      <c r="J287" s="192">
        <f>ROUND(I287*H287,2)</f>
        <v>0</v>
      </c>
      <c r="K287" s="188" t="s">
        <v>152</v>
      </c>
      <c r="L287" s="39"/>
      <c r="M287" s="193" t="s">
        <v>1</v>
      </c>
      <c r="N287" s="194" t="s">
        <v>40</v>
      </c>
      <c r="O287" s="71"/>
      <c r="P287" s="195">
        <f>O287*H287</f>
        <v>0</v>
      </c>
      <c r="Q287" s="195">
        <v>0</v>
      </c>
      <c r="R287" s="195">
        <f>Q287*H287</f>
        <v>0</v>
      </c>
      <c r="S287" s="195">
        <v>0.168</v>
      </c>
      <c r="T287" s="196">
        <f>S287*H287</f>
        <v>3.3600000000000003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153</v>
      </c>
      <c r="AT287" s="197" t="s">
        <v>148</v>
      </c>
      <c r="AU287" s="197" t="s">
        <v>85</v>
      </c>
      <c r="AY287" s="17" t="s">
        <v>146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7" t="s">
        <v>83</v>
      </c>
      <c r="BK287" s="198">
        <f>ROUND(I287*H287,2)</f>
        <v>0</v>
      </c>
      <c r="BL287" s="17" t="s">
        <v>153</v>
      </c>
      <c r="BM287" s="197" t="s">
        <v>330</v>
      </c>
    </row>
    <row r="288" spans="1:47" s="2" customFormat="1" ht="11.25">
      <c r="A288" s="34"/>
      <c r="B288" s="35"/>
      <c r="C288" s="36"/>
      <c r="D288" s="199" t="s">
        <v>155</v>
      </c>
      <c r="E288" s="36"/>
      <c r="F288" s="200" t="s">
        <v>331</v>
      </c>
      <c r="G288" s="36"/>
      <c r="H288" s="36"/>
      <c r="I288" s="201"/>
      <c r="J288" s="36"/>
      <c r="K288" s="36"/>
      <c r="L288" s="39"/>
      <c r="M288" s="202"/>
      <c r="N288" s="203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155</v>
      </c>
      <c r="AU288" s="17" t="s">
        <v>85</v>
      </c>
    </row>
    <row r="289" spans="2:51" s="13" customFormat="1" ht="11.25">
      <c r="B289" s="204"/>
      <c r="C289" s="205"/>
      <c r="D289" s="206" t="s">
        <v>157</v>
      </c>
      <c r="E289" s="207" t="s">
        <v>1</v>
      </c>
      <c r="F289" s="208" t="s">
        <v>158</v>
      </c>
      <c r="G289" s="205"/>
      <c r="H289" s="207" t="s">
        <v>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157</v>
      </c>
      <c r="AU289" s="214" t="s">
        <v>85</v>
      </c>
      <c r="AV289" s="13" t="s">
        <v>83</v>
      </c>
      <c r="AW289" s="13" t="s">
        <v>33</v>
      </c>
      <c r="AX289" s="13" t="s">
        <v>75</v>
      </c>
      <c r="AY289" s="214" t="s">
        <v>146</v>
      </c>
    </row>
    <row r="290" spans="2:51" s="13" customFormat="1" ht="11.25">
      <c r="B290" s="204"/>
      <c r="C290" s="205"/>
      <c r="D290" s="206" t="s">
        <v>157</v>
      </c>
      <c r="E290" s="207" t="s">
        <v>1</v>
      </c>
      <c r="F290" s="208" t="s">
        <v>159</v>
      </c>
      <c r="G290" s="205"/>
      <c r="H290" s="207" t="s">
        <v>1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157</v>
      </c>
      <c r="AU290" s="214" t="s">
        <v>85</v>
      </c>
      <c r="AV290" s="13" t="s">
        <v>83</v>
      </c>
      <c r="AW290" s="13" t="s">
        <v>33</v>
      </c>
      <c r="AX290" s="13" t="s">
        <v>75</v>
      </c>
      <c r="AY290" s="214" t="s">
        <v>146</v>
      </c>
    </row>
    <row r="291" spans="2:51" s="14" customFormat="1" ht="11.25">
      <c r="B291" s="215"/>
      <c r="C291" s="216"/>
      <c r="D291" s="206" t="s">
        <v>157</v>
      </c>
      <c r="E291" s="217" t="s">
        <v>1</v>
      </c>
      <c r="F291" s="218" t="s">
        <v>332</v>
      </c>
      <c r="G291" s="216"/>
      <c r="H291" s="219">
        <v>20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157</v>
      </c>
      <c r="AU291" s="225" t="s">
        <v>85</v>
      </c>
      <c r="AV291" s="14" t="s">
        <v>85</v>
      </c>
      <c r="AW291" s="14" t="s">
        <v>33</v>
      </c>
      <c r="AX291" s="14" t="s">
        <v>75</v>
      </c>
      <c r="AY291" s="225" t="s">
        <v>146</v>
      </c>
    </row>
    <row r="292" spans="1:65" s="2" customFormat="1" ht="26.45" customHeight="1">
      <c r="A292" s="34"/>
      <c r="B292" s="35"/>
      <c r="C292" s="186" t="s">
        <v>333</v>
      </c>
      <c r="D292" s="186" t="s">
        <v>148</v>
      </c>
      <c r="E292" s="187" t="s">
        <v>334</v>
      </c>
      <c r="F292" s="188" t="s">
        <v>335</v>
      </c>
      <c r="G292" s="189" t="s">
        <v>329</v>
      </c>
      <c r="H292" s="190">
        <v>58</v>
      </c>
      <c r="I292" s="191"/>
      <c r="J292" s="192">
        <f>ROUND(I292*H292,2)</f>
        <v>0</v>
      </c>
      <c r="K292" s="188" t="s">
        <v>152</v>
      </c>
      <c r="L292" s="39"/>
      <c r="M292" s="193" t="s">
        <v>1</v>
      </c>
      <c r="N292" s="194" t="s">
        <v>40</v>
      </c>
      <c r="O292" s="71"/>
      <c r="P292" s="195">
        <f>O292*H292</f>
        <v>0</v>
      </c>
      <c r="Q292" s="195">
        <v>0</v>
      </c>
      <c r="R292" s="195">
        <f>Q292*H292</f>
        <v>0</v>
      </c>
      <c r="S292" s="195">
        <v>0.165</v>
      </c>
      <c r="T292" s="196">
        <f>S292*H292</f>
        <v>9.57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153</v>
      </c>
      <c r="AT292" s="197" t="s">
        <v>148</v>
      </c>
      <c r="AU292" s="197" t="s">
        <v>85</v>
      </c>
      <c r="AY292" s="17" t="s">
        <v>146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83</v>
      </c>
      <c r="BK292" s="198">
        <f>ROUND(I292*H292,2)</f>
        <v>0</v>
      </c>
      <c r="BL292" s="17" t="s">
        <v>153</v>
      </c>
      <c r="BM292" s="197" t="s">
        <v>336</v>
      </c>
    </row>
    <row r="293" spans="1:47" s="2" customFormat="1" ht="11.25">
      <c r="A293" s="34"/>
      <c r="B293" s="35"/>
      <c r="C293" s="36"/>
      <c r="D293" s="199" t="s">
        <v>155</v>
      </c>
      <c r="E293" s="36"/>
      <c r="F293" s="200" t="s">
        <v>337</v>
      </c>
      <c r="G293" s="36"/>
      <c r="H293" s="36"/>
      <c r="I293" s="201"/>
      <c r="J293" s="36"/>
      <c r="K293" s="36"/>
      <c r="L293" s="39"/>
      <c r="M293" s="202"/>
      <c r="N293" s="203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155</v>
      </c>
      <c r="AU293" s="17" t="s">
        <v>85</v>
      </c>
    </row>
    <row r="294" spans="2:51" s="13" customFormat="1" ht="11.25">
      <c r="B294" s="204"/>
      <c r="C294" s="205"/>
      <c r="D294" s="206" t="s">
        <v>157</v>
      </c>
      <c r="E294" s="207" t="s">
        <v>1</v>
      </c>
      <c r="F294" s="208" t="s">
        <v>158</v>
      </c>
      <c r="G294" s="205"/>
      <c r="H294" s="207" t="s">
        <v>1</v>
      </c>
      <c r="I294" s="209"/>
      <c r="J294" s="205"/>
      <c r="K294" s="205"/>
      <c r="L294" s="210"/>
      <c r="M294" s="211"/>
      <c r="N294" s="212"/>
      <c r="O294" s="212"/>
      <c r="P294" s="212"/>
      <c r="Q294" s="212"/>
      <c r="R294" s="212"/>
      <c r="S294" s="212"/>
      <c r="T294" s="213"/>
      <c r="AT294" s="214" t="s">
        <v>157</v>
      </c>
      <c r="AU294" s="214" t="s">
        <v>85</v>
      </c>
      <c r="AV294" s="13" t="s">
        <v>83</v>
      </c>
      <c r="AW294" s="13" t="s">
        <v>33</v>
      </c>
      <c r="AX294" s="13" t="s">
        <v>75</v>
      </c>
      <c r="AY294" s="214" t="s">
        <v>146</v>
      </c>
    </row>
    <row r="295" spans="2:51" s="13" customFormat="1" ht="11.25">
      <c r="B295" s="204"/>
      <c r="C295" s="205"/>
      <c r="D295" s="206" t="s">
        <v>157</v>
      </c>
      <c r="E295" s="207" t="s">
        <v>1</v>
      </c>
      <c r="F295" s="208" t="s">
        <v>159</v>
      </c>
      <c r="G295" s="205"/>
      <c r="H295" s="207" t="s">
        <v>1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157</v>
      </c>
      <c r="AU295" s="214" t="s">
        <v>85</v>
      </c>
      <c r="AV295" s="13" t="s">
        <v>83</v>
      </c>
      <c r="AW295" s="13" t="s">
        <v>33</v>
      </c>
      <c r="AX295" s="13" t="s">
        <v>75</v>
      </c>
      <c r="AY295" s="214" t="s">
        <v>146</v>
      </c>
    </row>
    <row r="296" spans="2:51" s="14" customFormat="1" ht="11.25">
      <c r="B296" s="215"/>
      <c r="C296" s="216"/>
      <c r="D296" s="206" t="s">
        <v>157</v>
      </c>
      <c r="E296" s="217" t="s">
        <v>1</v>
      </c>
      <c r="F296" s="218" t="s">
        <v>338</v>
      </c>
      <c r="G296" s="216"/>
      <c r="H296" s="219">
        <v>58</v>
      </c>
      <c r="I296" s="220"/>
      <c r="J296" s="216"/>
      <c r="K296" s="216"/>
      <c r="L296" s="221"/>
      <c r="M296" s="222"/>
      <c r="N296" s="223"/>
      <c r="O296" s="223"/>
      <c r="P296" s="223"/>
      <c r="Q296" s="223"/>
      <c r="R296" s="223"/>
      <c r="S296" s="223"/>
      <c r="T296" s="224"/>
      <c r="AT296" s="225" t="s">
        <v>157</v>
      </c>
      <c r="AU296" s="225" t="s">
        <v>85</v>
      </c>
      <c r="AV296" s="14" t="s">
        <v>85</v>
      </c>
      <c r="AW296" s="14" t="s">
        <v>33</v>
      </c>
      <c r="AX296" s="14" t="s">
        <v>75</v>
      </c>
      <c r="AY296" s="225" t="s">
        <v>146</v>
      </c>
    </row>
    <row r="297" spans="2:63" s="12" customFormat="1" ht="22.9" customHeight="1">
      <c r="B297" s="170"/>
      <c r="C297" s="171"/>
      <c r="D297" s="172" t="s">
        <v>74</v>
      </c>
      <c r="E297" s="184" t="s">
        <v>272</v>
      </c>
      <c r="F297" s="184" t="s">
        <v>339</v>
      </c>
      <c r="G297" s="171"/>
      <c r="H297" s="171"/>
      <c r="I297" s="174"/>
      <c r="J297" s="185">
        <f>BK297</f>
        <v>0</v>
      </c>
      <c r="K297" s="171"/>
      <c r="L297" s="176"/>
      <c r="M297" s="177"/>
      <c r="N297" s="178"/>
      <c r="O297" s="178"/>
      <c r="P297" s="179">
        <f>SUM(P298:P321)</f>
        <v>0</v>
      </c>
      <c r="Q297" s="178"/>
      <c r="R297" s="179">
        <f>SUM(R298:R321)</f>
        <v>0</v>
      </c>
      <c r="S297" s="178"/>
      <c r="T297" s="180">
        <f>SUM(T298:T321)</f>
        <v>0</v>
      </c>
      <c r="AR297" s="181" t="s">
        <v>83</v>
      </c>
      <c r="AT297" s="182" t="s">
        <v>74</v>
      </c>
      <c r="AU297" s="182" t="s">
        <v>83</v>
      </c>
      <c r="AY297" s="181" t="s">
        <v>146</v>
      </c>
      <c r="BK297" s="183">
        <f>SUM(BK298:BK321)</f>
        <v>0</v>
      </c>
    </row>
    <row r="298" spans="1:65" s="2" customFormat="1" ht="36" customHeight="1">
      <c r="A298" s="34"/>
      <c r="B298" s="35"/>
      <c r="C298" s="186" t="s">
        <v>340</v>
      </c>
      <c r="D298" s="186" t="s">
        <v>148</v>
      </c>
      <c r="E298" s="187" t="s">
        <v>341</v>
      </c>
      <c r="F298" s="188" t="s">
        <v>342</v>
      </c>
      <c r="G298" s="189" t="s">
        <v>151</v>
      </c>
      <c r="H298" s="190">
        <v>3600</v>
      </c>
      <c r="I298" s="191"/>
      <c r="J298" s="192">
        <f>ROUND(I298*H298,2)</f>
        <v>0</v>
      </c>
      <c r="K298" s="188" t="s">
        <v>152</v>
      </c>
      <c r="L298" s="39"/>
      <c r="M298" s="193" t="s">
        <v>1</v>
      </c>
      <c r="N298" s="194" t="s">
        <v>40</v>
      </c>
      <c r="O298" s="71"/>
      <c r="P298" s="195">
        <f>O298*H298</f>
        <v>0</v>
      </c>
      <c r="Q298" s="195">
        <v>0</v>
      </c>
      <c r="R298" s="195">
        <f>Q298*H298</f>
        <v>0</v>
      </c>
      <c r="S298" s="195">
        <v>0</v>
      </c>
      <c r="T298" s="196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7" t="s">
        <v>153</v>
      </c>
      <c r="AT298" s="197" t="s">
        <v>148</v>
      </c>
      <c r="AU298" s="197" t="s">
        <v>85</v>
      </c>
      <c r="AY298" s="17" t="s">
        <v>146</v>
      </c>
      <c r="BE298" s="198">
        <f>IF(N298="základní",J298,0)</f>
        <v>0</v>
      </c>
      <c r="BF298" s="198">
        <f>IF(N298="snížená",J298,0)</f>
        <v>0</v>
      </c>
      <c r="BG298" s="198">
        <f>IF(N298="zákl. přenesená",J298,0)</f>
        <v>0</v>
      </c>
      <c r="BH298" s="198">
        <f>IF(N298="sníž. přenesená",J298,0)</f>
        <v>0</v>
      </c>
      <c r="BI298" s="198">
        <f>IF(N298="nulová",J298,0)</f>
        <v>0</v>
      </c>
      <c r="BJ298" s="17" t="s">
        <v>83</v>
      </c>
      <c r="BK298" s="198">
        <f>ROUND(I298*H298,2)</f>
        <v>0</v>
      </c>
      <c r="BL298" s="17" t="s">
        <v>153</v>
      </c>
      <c r="BM298" s="197" t="s">
        <v>343</v>
      </c>
    </row>
    <row r="299" spans="1:47" s="2" customFormat="1" ht="11.25">
      <c r="A299" s="34"/>
      <c r="B299" s="35"/>
      <c r="C299" s="36"/>
      <c r="D299" s="199" t="s">
        <v>155</v>
      </c>
      <c r="E299" s="36"/>
      <c r="F299" s="200" t="s">
        <v>344</v>
      </c>
      <c r="G299" s="36"/>
      <c r="H299" s="36"/>
      <c r="I299" s="201"/>
      <c r="J299" s="36"/>
      <c r="K299" s="36"/>
      <c r="L299" s="39"/>
      <c r="M299" s="202"/>
      <c r="N299" s="203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155</v>
      </c>
      <c r="AU299" s="17" t="s">
        <v>85</v>
      </c>
    </row>
    <row r="300" spans="2:51" s="13" customFormat="1" ht="11.25">
      <c r="B300" s="204"/>
      <c r="C300" s="205"/>
      <c r="D300" s="206" t="s">
        <v>157</v>
      </c>
      <c r="E300" s="207" t="s">
        <v>1</v>
      </c>
      <c r="F300" s="208" t="s">
        <v>158</v>
      </c>
      <c r="G300" s="205"/>
      <c r="H300" s="207" t="s">
        <v>1</v>
      </c>
      <c r="I300" s="209"/>
      <c r="J300" s="205"/>
      <c r="K300" s="205"/>
      <c r="L300" s="210"/>
      <c r="M300" s="211"/>
      <c r="N300" s="212"/>
      <c r="O300" s="212"/>
      <c r="P300" s="212"/>
      <c r="Q300" s="212"/>
      <c r="R300" s="212"/>
      <c r="S300" s="212"/>
      <c r="T300" s="213"/>
      <c r="AT300" s="214" t="s">
        <v>157</v>
      </c>
      <c r="AU300" s="214" t="s">
        <v>85</v>
      </c>
      <c r="AV300" s="13" t="s">
        <v>83</v>
      </c>
      <c r="AW300" s="13" t="s">
        <v>33</v>
      </c>
      <c r="AX300" s="13" t="s">
        <v>75</v>
      </c>
      <c r="AY300" s="214" t="s">
        <v>146</v>
      </c>
    </row>
    <row r="301" spans="2:51" s="13" customFormat="1" ht="11.25">
      <c r="B301" s="204"/>
      <c r="C301" s="205"/>
      <c r="D301" s="206" t="s">
        <v>157</v>
      </c>
      <c r="E301" s="207" t="s">
        <v>1</v>
      </c>
      <c r="F301" s="208" t="s">
        <v>159</v>
      </c>
      <c r="G301" s="205"/>
      <c r="H301" s="207" t="s">
        <v>1</v>
      </c>
      <c r="I301" s="209"/>
      <c r="J301" s="205"/>
      <c r="K301" s="205"/>
      <c r="L301" s="210"/>
      <c r="M301" s="211"/>
      <c r="N301" s="212"/>
      <c r="O301" s="212"/>
      <c r="P301" s="212"/>
      <c r="Q301" s="212"/>
      <c r="R301" s="212"/>
      <c r="S301" s="212"/>
      <c r="T301" s="213"/>
      <c r="AT301" s="214" t="s">
        <v>157</v>
      </c>
      <c r="AU301" s="214" t="s">
        <v>85</v>
      </c>
      <c r="AV301" s="13" t="s">
        <v>83</v>
      </c>
      <c r="AW301" s="13" t="s">
        <v>33</v>
      </c>
      <c r="AX301" s="13" t="s">
        <v>75</v>
      </c>
      <c r="AY301" s="214" t="s">
        <v>146</v>
      </c>
    </row>
    <row r="302" spans="2:51" s="13" customFormat="1" ht="11.25">
      <c r="B302" s="204"/>
      <c r="C302" s="205"/>
      <c r="D302" s="206" t="s">
        <v>157</v>
      </c>
      <c r="E302" s="207" t="s">
        <v>1</v>
      </c>
      <c r="F302" s="208" t="s">
        <v>345</v>
      </c>
      <c r="G302" s="205"/>
      <c r="H302" s="207" t="s">
        <v>1</v>
      </c>
      <c r="I302" s="209"/>
      <c r="J302" s="205"/>
      <c r="K302" s="205"/>
      <c r="L302" s="210"/>
      <c r="M302" s="211"/>
      <c r="N302" s="212"/>
      <c r="O302" s="212"/>
      <c r="P302" s="212"/>
      <c r="Q302" s="212"/>
      <c r="R302" s="212"/>
      <c r="S302" s="212"/>
      <c r="T302" s="213"/>
      <c r="AT302" s="214" t="s">
        <v>157</v>
      </c>
      <c r="AU302" s="214" t="s">
        <v>85</v>
      </c>
      <c r="AV302" s="13" t="s">
        <v>83</v>
      </c>
      <c r="AW302" s="13" t="s">
        <v>33</v>
      </c>
      <c r="AX302" s="13" t="s">
        <v>75</v>
      </c>
      <c r="AY302" s="214" t="s">
        <v>146</v>
      </c>
    </row>
    <row r="303" spans="2:51" s="14" customFormat="1" ht="11.25">
      <c r="B303" s="215"/>
      <c r="C303" s="216"/>
      <c r="D303" s="206" t="s">
        <v>157</v>
      </c>
      <c r="E303" s="217" t="s">
        <v>1</v>
      </c>
      <c r="F303" s="218" t="s">
        <v>346</v>
      </c>
      <c r="G303" s="216"/>
      <c r="H303" s="219">
        <v>3600</v>
      </c>
      <c r="I303" s="220"/>
      <c r="J303" s="216"/>
      <c r="K303" s="216"/>
      <c r="L303" s="221"/>
      <c r="M303" s="222"/>
      <c r="N303" s="223"/>
      <c r="O303" s="223"/>
      <c r="P303" s="223"/>
      <c r="Q303" s="223"/>
      <c r="R303" s="223"/>
      <c r="S303" s="223"/>
      <c r="T303" s="224"/>
      <c r="AT303" s="225" t="s">
        <v>157</v>
      </c>
      <c r="AU303" s="225" t="s">
        <v>85</v>
      </c>
      <c r="AV303" s="14" t="s">
        <v>85</v>
      </c>
      <c r="AW303" s="14" t="s">
        <v>33</v>
      </c>
      <c r="AX303" s="14" t="s">
        <v>75</v>
      </c>
      <c r="AY303" s="225" t="s">
        <v>146</v>
      </c>
    </row>
    <row r="304" spans="1:65" s="2" customFormat="1" ht="26.45" customHeight="1">
      <c r="A304" s="34"/>
      <c r="B304" s="35"/>
      <c r="C304" s="186" t="s">
        <v>347</v>
      </c>
      <c r="D304" s="186" t="s">
        <v>148</v>
      </c>
      <c r="E304" s="187" t="s">
        <v>348</v>
      </c>
      <c r="F304" s="188" t="s">
        <v>349</v>
      </c>
      <c r="G304" s="189" t="s">
        <v>151</v>
      </c>
      <c r="H304" s="190">
        <v>3600</v>
      </c>
      <c r="I304" s="191"/>
      <c r="J304" s="192">
        <f>ROUND(I304*H304,2)</f>
        <v>0</v>
      </c>
      <c r="K304" s="188" t="s">
        <v>152</v>
      </c>
      <c r="L304" s="39"/>
      <c r="M304" s="193" t="s">
        <v>1</v>
      </c>
      <c r="N304" s="194" t="s">
        <v>40</v>
      </c>
      <c r="O304" s="71"/>
      <c r="P304" s="195">
        <f>O304*H304</f>
        <v>0</v>
      </c>
      <c r="Q304" s="195">
        <v>0</v>
      </c>
      <c r="R304" s="195">
        <f>Q304*H304</f>
        <v>0</v>
      </c>
      <c r="S304" s="195">
        <v>0</v>
      </c>
      <c r="T304" s="196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7" t="s">
        <v>153</v>
      </c>
      <c r="AT304" s="197" t="s">
        <v>148</v>
      </c>
      <c r="AU304" s="197" t="s">
        <v>85</v>
      </c>
      <c r="AY304" s="17" t="s">
        <v>146</v>
      </c>
      <c r="BE304" s="198">
        <f>IF(N304="základní",J304,0)</f>
        <v>0</v>
      </c>
      <c r="BF304" s="198">
        <f>IF(N304="snížená",J304,0)</f>
        <v>0</v>
      </c>
      <c r="BG304" s="198">
        <f>IF(N304="zákl. přenesená",J304,0)</f>
        <v>0</v>
      </c>
      <c r="BH304" s="198">
        <f>IF(N304="sníž. přenesená",J304,0)</f>
        <v>0</v>
      </c>
      <c r="BI304" s="198">
        <f>IF(N304="nulová",J304,0)</f>
        <v>0</v>
      </c>
      <c r="BJ304" s="17" t="s">
        <v>83</v>
      </c>
      <c r="BK304" s="198">
        <f>ROUND(I304*H304,2)</f>
        <v>0</v>
      </c>
      <c r="BL304" s="17" t="s">
        <v>153</v>
      </c>
      <c r="BM304" s="197" t="s">
        <v>350</v>
      </c>
    </row>
    <row r="305" spans="1:47" s="2" customFormat="1" ht="11.25">
      <c r="A305" s="34"/>
      <c r="B305" s="35"/>
      <c r="C305" s="36"/>
      <c r="D305" s="199" t="s">
        <v>155</v>
      </c>
      <c r="E305" s="36"/>
      <c r="F305" s="200" t="s">
        <v>351</v>
      </c>
      <c r="G305" s="36"/>
      <c r="H305" s="36"/>
      <c r="I305" s="201"/>
      <c r="J305" s="36"/>
      <c r="K305" s="36"/>
      <c r="L305" s="39"/>
      <c r="M305" s="202"/>
      <c r="N305" s="203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155</v>
      </c>
      <c r="AU305" s="17" t="s">
        <v>85</v>
      </c>
    </row>
    <row r="306" spans="2:51" s="13" customFormat="1" ht="11.25">
      <c r="B306" s="204"/>
      <c r="C306" s="205"/>
      <c r="D306" s="206" t="s">
        <v>157</v>
      </c>
      <c r="E306" s="207" t="s">
        <v>1</v>
      </c>
      <c r="F306" s="208" t="s">
        <v>158</v>
      </c>
      <c r="G306" s="205"/>
      <c r="H306" s="207" t="s">
        <v>1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157</v>
      </c>
      <c r="AU306" s="214" t="s">
        <v>85</v>
      </c>
      <c r="AV306" s="13" t="s">
        <v>83</v>
      </c>
      <c r="AW306" s="13" t="s">
        <v>33</v>
      </c>
      <c r="AX306" s="13" t="s">
        <v>75</v>
      </c>
      <c r="AY306" s="214" t="s">
        <v>146</v>
      </c>
    </row>
    <row r="307" spans="2:51" s="13" customFormat="1" ht="11.25">
      <c r="B307" s="204"/>
      <c r="C307" s="205"/>
      <c r="D307" s="206" t="s">
        <v>157</v>
      </c>
      <c r="E307" s="207" t="s">
        <v>1</v>
      </c>
      <c r="F307" s="208" t="s">
        <v>159</v>
      </c>
      <c r="G307" s="205"/>
      <c r="H307" s="207" t="s">
        <v>1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157</v>
      </c>
      <c r="AU307" s="214" t="s">
        <v>85</v>
      </c>
      <c r="AV307" s="13" t="s">
        <v>83</v>
      </c>
      <c r="AW307" s="13" t="s">
        <v>33</v>
      </c>
      <c r="AX307" s="13" t="s">
        <v>75</v>
      </c>
      <c r="AY307" s="214" t="s">
        <v>146</v>
      </c>
    </row>
    <row r="308" spans="2:51" s="13" customFormat="1" ht="11.25">
      <c r="B308" s="204"/>
      <c r="C308" s="205"/>
      <c r="D308" s="206" t="s">
        <v>157</v>
      </c>
      <c r="E308" s="207" t="s">
        <v>1</v>
      </c>
      <c r="F308" s="208" t="s">
        <v>345</v>
      </c>
      <c r="G308" s="205"/>
      <c r="H308" s="207" t="s">
        <v>1</v>
      </c>
      <c r="I308" s="209"/>
      <c r="J308" s="205"/>
      <c r="K308" s="205"/>
      <c r="L308" s="210"/>
      <c r="M308" s="211"/>
      <c r="N308" s="212"/>
      <c r="O308" s="212"/>
      <c r="P308" s="212"/>
      <c r="Q308" s="212"/>
      <c r="R308" s="212"/>
      <c r="S308" s="212"/>
      <c r="T308" s="213"/>
      <c r="AT308" s="214" t="s">
        <v>157</v>
      </c>
      <c r="AU308" s="214" t="s">
        <v>85</v>
      </c>
      <c r="AV308" s="13" t="s">
        <v>83</v>
      </c>
      <c r="AW308" s="13" t="s">
        <v>33</v>
      </c>
      <c r="AX308" s="13" t="s">
        <v>75</v>
      </c>
      <c r="AY308" s="214" t="s">
        <v>146</v>
      </c>
    </row>
    <row r="309" spans="2:51" s="14" customFormat="1" ht="11.25">
      <c r="B309" s="215"/>
      <c r="C309" s="216"/>
      <c r="D309" s="206" t="s">
        <v>157</v>
      </c>
      <c r="E309" s="217" t="s">
        <v>1</v>
      </c>
      <c r="F309" s="218" t="s">
        <v>346</v>
      </c>
      <c r="G309" s="216"/>
      <c r="H309" s="219">
        <v>3600</v>
      </c>
      <c r="I309" s="220"/>
      <c r="J309" s="216"/>
      <c r="K309" s="216"/>
      <c r="L309" s="221"/>
      <c r="M309" s="222"/>
      <c r="N309" s="223"/>
      <c r="O309" s="223"/>
      <c r="P309" s="223"/>
      <c r="Q309" s="223"/>
      <c r="R309" s="223"/>
      <c r="S309" s="223"/>
      <c r="T309" s="224"/>
      <c r="AT309" s="225" t="s">
        <v>157</v>
      </c>
      <c r="AU309" s="225" t="s">
        <v>85</v>
      </c>
      <c r="AV309" s="14" t="s">
        <v>85</v>
      </c>
      <c r="AW309" s="14" t="s">
        <v>33</v>
      </c>
      <c r="AX309" s="14" t="s">
        <v>75</v>
      </c>
      <c r="AY309" s="225" t="s">
        <v>146</v>
      </c>
    </row>
    <row r="310" spans="1:65" s="2" customFormat="1" ht="26.45" customHeight="1">
      <c r="A310" s="34"/>
      <c r="B310" s="35"/>
      <c r="C310" s="186" t="s">
        <v>352</v>
      </c>
      <c r="D310" s="186" t="s">
        <v>148</v>
      </c>
      <c r="E310" s="187" t="s">
        <v>353</v>
      </c>
      <c r="F310" s="188" t="s">
        <v>354</v>
      </c>
      <c r="G310" s="189" t="s">
        <v>151</v>
      </c>
      <c r="H310" s="190">
        <v>400</v>
      </c>
      <c r="I310" s="191"/>
      <c r="J310" s="192">
        <f>ROUND(I310*H310,2)</f>
        <v>0</v>
      </c>
      <c r="K310" s="188" t="s">
        <v>152</v>
      </c>
      <c r="L310" s="39"/>
      <c r="M310" s="193" t="s">
        <v>1</v>
      </c>
      <c r="N310" s="194" t="s">
        <v>40</v>
      </c>
      <c r="O310" s="71"/>
      <c r="P310" s="195">
        <f>O310*H310</f>
        <v>0</v>
      </c>
      <c r="Q310" s="195">
        <v>0</v>
      </c>
      <c r="R310" s="195">
        <f>Q310*H310</f>
        <v>0</v>
      </c>
      <c r="S310" s="195">
        <v>0</v>
      </c>
      <c r="T310" s="196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197" t="s">
        <v>153</v>
      </c>
      <c r="AT310" s="197" t="s">
        <v>148</v>
      </c>
      <c r="AU310" s="197" t="s">
        <v>85</v>
      </c>
      <c r="AY310" s="17" t="s">
        <v>146</v>
      </c>
      <c r="BE310" s="198">
        <f>IF(N310="základní",J310,0)</f>
        <v>0</v>
      </c>
      <c r="BF310" s="198">
        <f>IF(N310="snížená",J310,0)</f>
        <v>0</v>
      </c>
      <c r="BG310" s="198">
        <f>IF(N310="zákl. přenesená",J310,0)</f>
        <v>0</v>
      </c>
      <c r="BH310" s="198">
        <f>IF(N310="sníž. přenesená",J310,0)</f>
        <v>0</v>
      </c>
      <c r="BI310" s="198">
        <f>IF(N310="nulová",J310,0)</f>
        <v>0</v>
      </c>
      <c r="BJ310" s="17" t="s">
        <v>83</v>
      </c>
      <c r="BK310" s="198">
        <f>ROUND(I310*H310,2)</f>
        <v>0</v>
      </c>
      <c r="BL310" s="17" t="s">
        <v>153</v>
      </c>
      <c r="BM310" s="197" t="s">
        <v>355</v>
      </c>
    </row>
    <row r="311" spans="1:47" s="2" customFormat="1" ht="11.25">
      <c r="A311" s="34"/>
      <c r="B311" s="35"/>
      <c r="C311" s="36"/>
      <c r="D311" s="199" t="s">
        <v>155</v>
      </c>
      <c r="E311" s="36"/>
      <c r="F311" s="200" t="s">
        <v>356</v>
      </c>
      <c r="G311" s="36"/>
      <c r="H311" s="36"/>
      <c r="I311" s="201"/>
      <c r="J311" s="36"/>
      <c r="K311" s="36"/>
      <c r="L311" s="39"/>
      <c r="M311" s="202"/>
      <c r="N311" s="203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155</v>
      </c>
      <c r="AU311" s="17" t="s">
        <v>85</v>
      </c>
    </row>
    <row r="312" spans="2:51" s="13" customFormat="1" ht="11.25">
      <c r="B312" s="204"/>
      <c r="C312" s="205"/>
      <c r="D312" s="206" t="s">
        <v>157</v>
      </c>
      <c r="E312" s="207" t="s">
        <v>1</v>
      </c>
      <c r="F312" s="208" t="s">
        <v>158</v>
      </c>
      <c r="G312" s="205"/>
      <c r="H312" s="207" t="s">
        <v>1</v>
      </c>
      <c r="I312" s="209"/>
      <c r="J312" s="205"/>
      <c r="K312" s="205"/>
      <c r="L312" s="210"/>
      <c r="M312" s="211"/>
      <c r="N312" s="212"/>
      <c r="O312" s="212"/>
      <c r="P312" s="212"/>
      <c r="Q312" s="212"/>
      <c r="R312" s="212"/>
      <c r="S312" s="212"/>
      <c r="T312" s="213"/>
      <c r="AT312" s="214" t="s">
        <v>157</v>
      </c>
      <c r="AU312" s="214" t="s">
        <v>85</v>
      </c>
      <c r="AV312" s="13" t="s">
        <v>83</v>
      </c>
      <c r="AW312" s="13" t="s">
        <v>33</v>
      </c>
      <c r="AX312" s="13" t="s">
        <v>75</v>
      </c>
      <c r="AY312" s="214" t="s">
        <v>146</v>
      </c>
    </row>
    <row r="313" spans="2:51" s="13" customFormat="1" ht="11.25">
      <c r="B313" s="204"/>
      <c r="C313" s="205"/>
      <c r="D313" s="206" t="s">
        <v>157</v>
      </c>
      <c r="E313" s="207" t="s">
        <v>1</v>
      </c>
      <c r="F313" s="208" t="s">
        <v>159</v>
      </c>
      <c r="G313" s="205"/>
      <c r="H313" s="207" t="s">
        <v>1</v>
      </c>
      <c r="I313" s="209"/>
      <c r="J313" s="205"/>
      <c r="K313" s="205"/>
      <c r="L313" s="210"/>
      <c r="M313" s="211"/>
      <c r="N313" s="212"/>
      <c r="O313" s="212"/>
      <c r="P313" s="212"/>
      <c r="Q313" s="212"/>
      <c r="R313" s="212"/>
      <c r="S313" s="212"/>
      <c r="T313" s="213"/>
      <c r="AT313" s="214" t="s">
        <v>157</v>
      </c>
      <c r="AU313" s="214" t="s">
        <v>85</v>
      </c>
      <c r="AV313" s="13" t="s">
        <v>83</v>
      </c>
      <c r="AW313" s="13" t="s">
        <v>33</v>
      </c>
      <c r="AX313" s="13" t="s">
        <v>75</v>
      </c>
      <c r="AY313" s="214" t="s">
        <v>146</v>
      </c>
    </row>
    <row r="314" spans="2:51" s="13" customFormat="1" ht="11.25">
      <c r="B314" s="204"/>
      <c r="C314" s="205"/>
      <c r="D314" s="206" t="s">
        <v>157</v>
      </c>
      <c r="E314" s="207" t="s">
        <v>1</v>
      </c>
      <c r="F314" s="208" t="s">
        <v>345</v>
      </c>
      <c r="G314" s="205"/>
      <c r="H314" s="207" t="s">
        <v>1</v>
      </c>
      <c r="I314" s="209"/>
      <c r="J314" s="205"/>
      <c r="K314" s="205"/>
      <c r="L314" s="210"/>
      <c r="M314" s="211"/>
      <c r="N314" s="212"/>
      <c r="O314" s="212"/>
      <c r="P314" s="212"/>
      <c r="Q314" s="212"/>
      <c r="R314" s="212"/>
      <c r="S314" s="212"/>
      <c r="T314" s="213"/>
      <c r="AT314" s="214" t="s">
        <v>157</v>
      </c>
      <c r="AU314" s="214" t="s">
        <v>85</v>
      </c>
      <c r="AV314" s="13" t="s">
        <v>83</v>
      </c>
      <c r="AW314" s="13" t="s">
        <v>33</v>
      </c>
      <c r="AX314" s="13" t="s">
        <v>75</v>
      </c>
      <c r="AY314" s="214" t="s">
        <v>146</v>
      </c>
    </row>
    <row r="315" spans="2:51" s="14" customFormat="1" ht="11.25">
      <c r="B315" s="215"/>
      <c r="C315" s="216"/>
      <c r="D315" s="206" t="s">
        <v>157</v>
      </c>
      <c r="E315" s="217" t="s">
        <v>1</v>
      </c>
      <c r="F315" s="218" t="s">
        <v>186</v>
      </c>
      <c r="G315" s="216"/>
      <c r="H315" s="219">
        <v>400</v>
      </c>
      <c r="I315" s="220"/>
      <c r="J315" s="216"/>
      <c r="K315" s="216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157</v>
      </c>
      <c r="AU315" s="225" t="s">
        <v>85</v>
      </c>
      <c r="AV315" s="14" t="s">
        <v>85</v>
      </c>
      <c r="AW315" s="14" t="s">
        <v>33</v>
      </c>
      <c r="AX315" s="14" t="s">
        <v>75</v>
      </c>
      <c r="AY315" s="225" t="s">
        <v>146</v>
      </c>
    </row>
    <row r="316" spans="1:65" s="2" customFormat="1" ht="26.45" customHeight="1">
      <c r="A316" s="34"/>
      <c r="B316" s="35"/>
      <c r="C316" s="186" t="s">
        <v>357</v>
      </c>
      <c r="D316" s="186" t="s">
        <v>148</v>
      </c>
      <c r="E316" s="187" t="s">
        <v>358</v>
      </c>
      <c r="F316" s="188" t="s">
        <v>359</v>
      </c>
      <c r="G316" s="189" t="s">
        <v>151</v>
      </c>
      <c r="H316" s="190">
        <v>400</v>
      </c>
      <c r="I316" s="191"/>
      <c r="J316" s="192">
        <f>ROUND(I316*H316,2)</f>
        <v>0</v>
      </c>
      <c r="K316" s="188" t="s">
        <v>152</v>
      </c>
      <c r="L316" s="39"/>
      <c r="M316" s="193" t="s">
        <v>1</v>
      </c>
      <c r="N316" s="194" t="s">
        <v>40</v>
      </c>
      <c r="O316" s="71"/>
      <c r="P316" s="195">
        <f>O316*H316</f>
        <v>0</v>
      </c>
      <c r="Q316" s="195">
        <v>0</v>
      </c>
      <c r="R316" s="195">
        <f>Q316*H316</f>
        <v>0</v>
      </c>
      <c r="S316" s="195">
        <v>0</v>
      </c>
      <c r="T316" s="196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197" t="s">
        <v>153</v>
      </c>
      <c r="AT316" s="197" t="s">
        <v>148</v>
      </c>
      <c r="AU316" s="197" t="s">
        <v>85</v>
      </c>
      <c r="AY316" s="17" t="s">
        <v>146</v>
      </c>
      <c r="BE316" s="198">
        <f>IF(N316="základní",J316,0)</f>
        <v>0</v>
      </c>
      <c r="BF316" s="198">
        <f>IF(N316="snížená",J316,0)</f>
        <v>0</v>
      </c>
      <c r="BG316" s="198">
        <f>IF(N316="zákl. přenesená",J316,0)</f>
        <v>0</v>
      </c>
      <c r="BH316" s="198">
        <f>IF(N316="sníž. přenesená",J316,0)</f>
        <v>0</v>
      </c>
      <c r="BI316" s="198">
        <f>IF(N316="nulová",J316,0)</f>
        <v>0</v>
      </c>
      <c r="BJ316" s="17" t="s">
        <v>83</v>
      </c>
      <c r="BK316" s="198">
        <f>ROUND(I316*H316,2)</f>
        <v>0</v>
      </c>
      <c r="BL316" s="17" t="s">
        <v>153</v>
      </c>
      <c r="BM316" s="197" t="s">
        <v>360</v>
      </c>
    </row>
    <row r="317" spans="1:47" s="2" customFormat="1" ht="11.25">
      <c r="A317" s="34"/>
      <c r="B317" s="35"/>
      <c r="C317" s="36"/>
      <c r="D317" s="199" t="s">
        <v>155</v>
      </c>
      <c r="E317" s="36"/>
      <c r="F317" s="200" t="s">
        <v>361</v>
      </c>
      <c r="G317" s="36"/>
      <c r="H317" s="36"/>
      <c r="I317" s="201"/>
      <c r="J317" s="36"/>
      <c r="K317" s="36"/>
      <c r="L317" s="39"/>
      <c r="M317" s="202"/>
      <c r="N317" s="203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155</v>
      </c>
      <c r="AU317" s="17" t="s">
        <v>85</v>
      </c>
    </row>
    <row r="318" spans="2:51" s="13" customFormat="1" ht="11.25">
      <c r="B318" s="204"/>
      <c r="C318" s="205"/>
      <c r="D318" s="206" t="s">
        <v>157</v>
      </c>
      <c r="E318" s="207" t="s">
        <v>1</v>
      </c>
      <c r="F318" s="208" t="s">
        <v>158</v>
      </c>
      <c r="G318" s="205"/>
      <c r="H318" s="207" t="s">
        <v>1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157</v>
      </c>
      <c r="AU318" s="214" t="s">
        <v>85</v>
      </c>
      <c r="AV318" s="13" t="s">
        <v>83</v>
      </c>
      <c r="AW318" s="13" t="s">
        <v>33</v>
      </c>
      <c r="AX318" s="13" t="s">
        <v>75</v>
      </c>
      <c r="AY318" s="214" t="s">
        <v>146</v>
      </c>
    </row>
    <row r="319" spans="2:51" s="13" customFormat="1" ht="11.25">
      <c r="B319" s="204"/>
      <c r="C319" s="205"/>
      <c r="D319" s="206" t="s">
        <v>157</v>
      </c>
      <c r="E319" s="207" t="s">
        <v>1</v>
      </c>
      <c r="F319" s="208" t="s">
        <v>159</v>
      </c>
      <c r="G319" s="205"/>
      <c r="H319" s="207" t="s">
        <v>1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157</v>
      </c>
      <c r="AU319" s="214" t="s">
        <v>85</v>
      </c>
      <c r="AV319" s="13" t="s">
        <v>83</v>
      </c>
      <c r="AW319" s="13" t="s">
        <v>33</v>
      </c>
      <c r="AX319" s="13" t="s">
        <v>75</v>
      </c>
      <c r="AY319" s="214" t="s">
        <v>146</v>
      </c>
    </row>
    <row r="320" spans="2:51" s="13" customFormat="1" ht="11.25">
      <c r="B320" s="204"/>
      <c r="C320" s="205"/>
      <c r="D320" s="206" t="s">
        <v>157</v>
      </c>
      <c r="E320" s="207" t="s">
        <v>1</v>
      </c>
      <c r="F320" s="208" t="s">
        <v>345</v>
      </c>
      <c r="G320" s="205"/>
      <c r="H320" s="207" t="s">
        <v>1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157</v>
      </c>
      <c r="AU320" s="214" t="s">
        <v>85</v>
      </c>
      <c r="AV320" s="13" t="s">
        <v>83</v>
      </c>
      <c r="AW320" s="13" t="s">
        <v>33</v>
      </c>
      <c r="AX320" s="13" t="s">
        <v>75</v>
      </c>
      <c r="AY320" s="214" t="s">
        <v>146</v>
      </c>
    </row>
    <row r="321" spans="2:51" s="14" customFormat="1" ht="11.25">
      <c r="B321" s="215"/>
      <c r="C321" s="216"/>
      <c r="D321" s="206" t="s">
        <v>157</v>
      </c>
      <c r="E321" s="217" t="s">
        <v>1</v>
      </c>
      <c r="F321" s="218" t="s">
        <v>186</v>
      </c>
      <c r="G321" s="216"/>
      <c r="H321" s="219">
        <v>400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157</v>
      </c>
      <c r="AU321" s="225" t="s">
        <v>85</v>
      </c>
      <c r="AV321" s="14" t="s">
        <v>85</v>
      </c>
      <c r="AW321" s="14" t="s">
        <v>33</v>
      </c>
      <c r="AX321" s="14" t="s">
        <v>75</v>
      </c>
      <c r="AY321" s="225" t="s">
        <v>146</v>
      </c>
    </row>
    <row r="322" spans="2:63" s="12" customFormat="1" ht="22.9" customHeight="1">
      <c r="B322" s="170"/>
      <c r="C322" s="171"/>
      <c r="D322" s="172" t="s">
        <v>74</v>
      </c>
      <c r="E322" s="184" t="s">
        <v>85</v>
      </c>
      <c r="F322" s="184" t="s">
        <v>362</v>
      </c>
      <c r="G322" s="171"/>
      <c r="H322" s="171"/>
      <c r="I322" s="174"/>
      <c r="J322" s="185">
        <f>BK322</f>
        <v>0</v>
      </c>
      <c r="K322" s="171"/>
      <c r="L322" s="176"/>
      <c r="M322" s="177"/>
      <c r="N322" s="178"/>
      <c r="O322" s="178"/>
      <c r="P322" s="179">
        <f>SUM(P323:P341)</f>
        <v>0</v>
      </c>
      <c r="Q322" s="178"/>
      <c r="R322" s="179">
        <f>SUM(R323:R341)</f>
        <v>4.863039199999999</v>
      </c>
      <c r="S322" s="178"/>
      <c r="T322" s="180">
        <f>SUM(T323:T341)</f>
        <v>0</v>
      </c>
      <c r="AR322" s="181" t="s">
        <v>83</v>
      </c>
      <c r="AT322" s="182" t="s">
        <v>74</v>
      </c>
      <c r="AU322" s="182" t="s">
        <v>83</v>
      </c>
      <c r="AY322" s="181" t="s">
        <v>146</v>
      </c>
      <c r="BK322" s="183">
        <f>SUM(BK323:BK341)</f>
        <v>0</v>
      </c>
    </row>
    <row r="323" spans="1:65" s="2" customFormat="1" ht="16.5" customHeight="1">
      <c r="A323" s="34"/>
      <c r="B323" s="35"/>
      <c r="C323" s="186" t="s">
        <v>363</v>
      </c>
      <c r="D323" s="186" t="s">
        <v>148</v>
      </c>
      <c r="E323" s="187" t="s">
        <v>364</v>
      </c>
      <c r="F323" s="188" t="s">
        <v>365</v>
      </c>
      <c r="G323" s="189" t="s">
        <v>163</v>
      </c>
      <c r="H323" s="190">
        <v>0.36</v>
      </c>
      <c r="I323" s="191"/>
      <c r="J323" s="192">
        <f>ROUND(I323*H323,2)</f>
        <v>0</v>
      </c>
      <c r="K323" s="188" t="s">
        <v>152</v>
      </c>
      <c r="L323" s="39"/>
      <c r="M323" s="193" t="s">
        <v>1</v>
      </c>
      <c r="N323" s="194" t="s">
        <v>40</v>
      </c>
      <c r="O323" s="71"/>
      <c r="P323" s="195">
        <f>O323*H323</f>
        <v>0</v>
      </c>
      <c r="Q323" s="195">
        <v>2.30102</v>
      </c>
      <c r="R323" s="195">
        <f>Q323*H323</f>
        <v>0.8283671999999999</v>
      </c>
      <c r="S323" s="195">
        <v>0</v>
      </c>
      <c r="T323" s="196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197" t="s">
        <v>153</v>
      </c>
      <c r="AT323" s="197" t="s">
        <v>148</v>
      </c>
      <c r="AU323" s="197" t="s">
        <v>85</v>
      </c>
      <c r="AY323" s="17" t="s">
        <v>146</v>
      </c>
      <c r="BE323" s="198">
        <f>IF(N323="základní",J323,0)</f>
        <v>0</v>
      </c>
      <c r="BF323" s="198">
        <f>IF(N323="snížená",J323,0)</f>
        <v>0</v>
      </c>
      <c r="BG323" s="198">
        <f>IF(N323="zákl. přenesená",J323,0)</f>
        <v>0</v>
      </c>
      <c r="BH323" s="198">
        <f>IF(N323="sníž. přenesená",J323,0)</f>
        <v>0</v>
      </c>
      <c r="BI323" s="198">
        <f>IF(N323="nulová",J323,0)</f>
        <v>0</v>
      </c>
      <c r="BJ323" s="17" t="s">
        <v>83</v>
      </c>
      <c r="BK323" s="198">
        <f>ROUND(I323*H323,2)</f>
        <v>0</v>
      </c>
      <c r="BL323" s="17" t="s">
        <v>153</v>
      </c>
      <c r="BM323" s="197" t="s">
        <v>366</v>
      </c>
    </row>
    <row r="324" spans="1:47" s="2" customFormat="1" ht="11.25">
      <c r="A324" s="34"/>
      <c r="B324" s="35"/>
      <c r="C324" s="36"/>
      <c r="D324" s="199" t="s">
        <v>155</v>
      </c>
      <c r="E324" s="36"/>
      <c r="F324" s="200" t="s">
        <v>367</v>
      </c>
      <c r="G324" s="36"/>
      <c r="H324" s="36"/>
      <c r="I324" s="201"/>
      <c r="J324" s="36"/>
      <c r="K324" s="36"/>
      <c r="L324" s="39"/>
      <c r="M324" s="202"/>
      <c r="N324" s="203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155</v>
      </c>
      <c r="AU324" s="17" t="s">
        <v>85</v>
      </c>
    </row>
    <row r="325" spans="2:51" s="13" customFormat="1" ht="11.25">
      <c r="B325" s="204"/>
      <c r="C325" s="205"/>
      <c r="D325" s="206" t="s">
        <v>157</v>
      </c>
      <c r="E325" s="207" t="s">
        <v>1</v>
      </c>
      <c r="F325" s="208" t="s">
        <v>158</v>
      </c>
      <c r="G325" s="205"/>
      <c r="H325" s="207" t="s">
        <v>1</v>
      </c>
      <c r="I325" s="209"/>
      <c r="J325" s="205"/>
      <c r="K325" s="205"/>
      <c r="L325" s="210"/>
      <c r="M325" s="211"/>
      <c r="N325" s="212"/>
      <c r="O325" s="212"/>
      <c r="P325" s="212"/>
      <c r="Q325" s="212"/>
      <c r="R325" s="212"/>
      <c r="S325" s="212"/>
      <c r="T325" s="213"/>
      <c r="AT325" s="214" t="s">
        <v>157</v>
      </c>
      <c r="AU325" s="214" t="s">
        <v>85</v>
      </c>
      <c r="AV325" s="13" t="s">
        <v>83</v>
      </c>
      <c r="AW325" s="13" t="s">
        <v>33</v>
      </c>
      <c r="AX325" s="13" t="s">
        <v>75</v>
      </c>
      <c r="AY325" s="214" t="s">
        <v>146</v>
      </c>
    </row>
    <row r="326" spans="2:51" s="13" customFormat="1" ht="11.25">
      <c r="B326" s="204"/>
      <c r="C326" s="205"/>
      <c r="D326" s="206" t="s">
        <v>157</v>
      </c>
      <c r="E326" s="207" t="s">
        <v>1</v>
      </c>
      <c r="F326" s="208" t="s">
        <v>159</v>
      </c>
      <c r="G326" s="205"/>
      <c r="H326" s="207" t="s">
        <v>1</v>
      </c>
      <c r="I326" s="209"/>
      <c r="J326" s="205"/>
      <c r="K326" s="205"/>
      <c r="L326" s="210"/>
      <c r="M326" s="211"/>
      <c r="N326" s="212"/>
      <c r="O326" s="212"/>
      <c r="P326" s="212"/>
      <c r="Q326" s="212"/>
      <c r="R326" s="212"/>
      <c r="S326" s="212"/>
      <c r="T326" s="213"/>
      <c r="AT326" s="214" t="s">
        <v>157</v>
      </c>
      <c r="AU326" s="214" t="s">
        <v>85</v>
      </c>
      <c r="AV326" s="13" t="s">
        <v>83</v>
      </c>
      <c r="AW326" s="13" t="s">
        <v>33</v>
      </c>
      <c r="AX326" s="13" t="s">
        <v>75</v>
      </c>
      <c r="AY326" s="214" t="s">
        <v>146</v>
      </c>
    </row>
    <row r="327" spans="2:51" s="13" customFormat="1" ht="11.25">
      <c r="B327" s="204"/>
      <c r="C327" s="205"/>
      <c r="D327" s="206" t="s">
        <v>157</v>
      </c>
      <c r="E327" s="207" t="s">
        <v>1</v>
      </c>
      <c r="F327" s="208" t="s">
        <v>368</v>
      </c>
      <c r="G327" s="205"/>
      <c r="H327" s="207" t="s">
        <v>1</v>
      </c>
      <c r="I327" s="209"/>
      <c r="J327" s="205"/>
      <c r="K327" s="205"/>
      <c r="L327" s="210"/>
      <c r="M327" s="211"/>
      <c r="N327" s="212"/>
      <c r="O327" s="212"/>
      <c r="P327" s="212"/>
      <c r="Q327" s="212"/>
      <c r="R327" s="212"/>
      <c r="S327" s="212"/>
      <c r="T327" s="213"/>
      <c r="AT327" s="214" t="s">
        <v>157</v>
      </c>
      <c r="AU327" s="214" t="s">
        <v>85</v>
      </c>
      <c r="AV327" s="13" t="s">
        <v>83</v>
      </c>
      <c r="AW327" s="13" t="s">
        <v>33</v>
      </c>
      <c r="AX327" s="13" t="s">
        <v>75</v>
      </c>
      <c r="AY327" s="214" t="s">
        <v>146</v>
      </c>
    </row>
    <row r="328" spans="2:51" s="14" customFormat="1" ht="11.25">
      <c r="B328" s="215"/>
      <c r="C328" s="216"/>
      <c r="D328" s="206" t="s">
        <v>157</v>
      </c>
      <c r="E328" s="217" t="s">
        <v>1</v>
      </c>
      <c r="F328" s="218" t="s">
        <v>369</v>
      </c>
      <c r="G328" s="216"/>
      <c r="H328" s="219">
        <v>0.36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157</v>
      </c>
      <c r="AU328" s="225" t="s">
        <v>85</v>
      </c>
      <c r="AV328" s="14" t="s">
        <v>85</v>
      </c>
      <c r="AW328" s="14" t="s">
        <v>33</v>
      </c>
      <c r="AX328" s="14" t="s">
        <v>75</v>
      </c>
      <c r="AY328" s="225" t="s">
        <v>146</v>
      </c>
    </row>
    <row r="329" spans="1:65" s="2" customFormat="1" ht="16.5" customHeight="1">
      <c r="A329" s="34"/>
      <c r="B329" s="35"/>
      <c r="C329" s="186" t="s">
        <v>370</v>
      </c>
      <c r="D329" s="186" t="s">
        <v>148</v>
      </c>
      <c r="E329" s="187" t="s">
        <v>371</v>
      </c>
      <c r="F329" s="188" t="s">
        <v>372</v>
      </c>
      <c r="G329" s="189" t="s">
        <v>163</v>
      </c>
      <c r="H329" s="190">
        <v>1.6</v>
      </c>
      <c r="I329" s="191"/>
      <c r="J329" s="192">
        <f>ROUND(I329*H329,2)</f>
        <v>0</v>
      </c>
      <c r="K329" s="188" t="s">
        <v>152</v>
      </c>
      <c r="L329" s="39"/>
      <c r="M329" s="193" t="s">
        <v>1</v>
      </c>
      <c r="N329" s="194" t="s">
        <v>40</v>
      </c>
      <c r="O329" s="71"/>
      <c r="P329" s="195">
        <f>O329*H329</f>
        <v>0</v>
      </c>
      <c r="Q329" s="195">
        <v>2.50187</v>
      </c>
      <c r="R329" s="195">
        <f>Q329*H329</f>
        <v>4.002992</v>
      </c>
      <c r="S329" s="195">
        <v>0</v>
      </c>
      <c r="T329" s="196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197" t="s">
        <v>153</v>
      </c>
      <c r="AT329" s="197" t="s">
        <v>148</v>
      </c>
      <c r="AU329" s="197" t="s">
        <v>85</v>
      </c>
      <c r="AY329" s="17" t="s">
        <v>146</v>
      </c>
      <c r="BE329" s="198">
        <f>IF(N329="základní",J329,0)</f>
        <v>0</v>
      </c>
      <c r="BF329" s="198">
        <f>IF(N329="snížená",J329,0)</f>
        <v>0</v>
      </c>
      <c r="BG329" s="198">
        <f>IF(N329="zákl. přenesená",J329,0)</f>
        <v>0</v>
      </c>
      <c r="BH329" s="198">
        <f>IF(N329="sníž. přenesená",J329,0)</f>
        <v>0</v>
      </c>
      <c r="BI329" s="198">
        <f>IF(N329="nulová",J329,0)</f>
        <v>0</v>
      </c>
      <c r="BJ329" s="17" t="s">
        <v>83</v>
      </c>
      <c r="BK329" s="198">
        <f>ROUND(I329*H329,2)</f>
        <v>0</v>
      </c>
      <c r="BL329" s="17" t="s">
        <v>153</v>
      </c>
      <c r="BM329" s="197" t="s">
        <v>373</v>
      </c>
    </row>
    <row r="330" spans="1:47" s="2" customFormat="1" ht="11.25">
      <c r="A330" s="34"/>
      <c r="B330" s="35"/>
      <c r="C330" s="36"/>
      <c r="D330" s="199" t="s">
        <v>155</v>
      </c>
      <c r="E330" s="36"/>
      <c r="F330" s="200" t="s">
        <v>374</v>
      </c>
      <c r="G330" s="36"/>
      <c r="H330" s="36"/>
      <c r="I330" s="201"/>
      <c r="J330" s="36"/>
      <c r="K330" s="36"/>
      <c r="L330" s="39"/>
      <c r="M330" s="202"/>
      <c r="N330" s="203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155</v>
      </c>
      <c r="AU330" s="17" t="s">
        <v>85</v>
      </c>
    </row>
    <row r="331" spans="2:51" s="13" customFormat="1" ht="11.25">
      <c r="B331" s="204"/>
      <c r="C331" s="205"/>
      <c r="D331" s="206" t="s">
        <v>157</v>
      </c>
      <c r="E331" s="207" t="s">
        <v>1</v>
      </c>
      <c r="F331" s="208" t="s">
        <v>158</v>
      </c>
      <c r="G331" s="205"/>
      <c r="H331" s="207" t="s">
        <v>1</v>
      </c>
      <c r="I331" s="209"/>
      <c r="J331" s="205"/>
      <c r="K331" s="205"/>
      <c r="L331" s="210"/>
      <c r="M331" s="211"/>
      <c r="N331" s="212"/>
      <c r="O331" s="212"/>
      <c r="P331" s="212"/>
      <c r="Q331" s="212"/>
      <c r="R331" s="212"/>
      <c r="S331" s="212"/>
      <c r="T331" s="213"/>
      <c r="AT331" s="214" t="s">
        <v>157</v>
      </c>
      <c r="AU331" s="214" t="s">
        <v>85</v>
      </c>
      <c r="AV331" s="13" t="s">
        <v>83</v>
      </c>
      <c r="AW331" s="13" t="s">
        <v>33</v>
      </c>
      <c r="AX331" s="13" t="s">
        <v>75</v>
      </c>
      <c r="AY331" s="214" t="s">
        <v>146</v>
      </c>
    </row>
    <row r="332" spans="2:51" s="13" customFormat="1" ht="11.25">
      <c r="B332" s="204"/>
      <c r="C332" s="205"/>
      <c r="D332" s="206" t="s">
        <v>157</v>
      </c>
      <c r="E332" s="207" t="s">
        <v>1</v>
      </c>
      <c r="F332" s="208" t="s">
        <v>159</v>
      </c>
      <c r="G332" s="205"/>
      <c r="H332" s="207" t="s">
        <v>1</v>
      </c>
      <c r="I332" s="209"/>
      <c r="J332" s="205"/>
      <c r="K332" s="205"/>
      <c r="L332" s="210"/>
      <c r="M332" s="211"/>
      <c r="N332" s="212"/>
      <c r="O332" s="212"/>
      <c r="P332" s="212"/>
      <c r="Q332" s="212"/>
      <c r="R332" s="212"/>
      <c r="S332" s="212"/>
      <c r="T332" s="213"/>
      <c r="AT332" s="214" t="s">
        <v>157</v>
      </c>
      <c r="AU332" s="214" t="s">
        <v>85</v>
      </c>
      <c r="AV332" s="13" t="s">
        <v>83</v>
      </c>
      <c r="AW332" s="13" t="s">
        <v>33</v>
      </c>
      <c r="AX332" s="13" t="s">
        <v>75</v>
      </c>
      <c r="AY332" s="214" t="s">
        <v>146</v>
      </c>
    </row>
    <row r="333" spans="2:51" s="13" customFormat="1" ht="11.25">
      <c r="B333" s="204"/>
      <c r="C333" s="205"/>
      <c r="D333" s="206" t="s">
        <v>157</v>
      </c>
      <c r="E333" s="207" t="s">
        <v>1</v>
      </c>
      <c r="F333" s="208" t="s">
        <v>173</v>
      </c>
      <c r="G333" s="205"/>
      <c r="H333" s="207" t="s">
        <v>1</v>
      </c>
      <c r="I333" s="209"/>
      <c r="J333" s="205"/>
      <c r="K333" s="205"/>
      <c r="L333" s="210"/>
      <c r="M333" s="211"/>
      <c r="N333" s="212"/>
      <c r="O333" s="212"/>
      <c r="P333" s="212"/>
      <c r="Q333" s="212"/>
      <c r="R333" s="212"/>
      <c r="S333" s="212"/>
      <c r="T333" s="213"/>
      <c r="AT333" s="214" t="s">
        <v>157</v>
      </c>
      <c r="AU333" s="214" t="s">
        <v>85</v>
      </c>
      <c r="AV333" s="13" t="s">
        <v>83</v>
      </c>
      <c r="AW333" s="13" t="s">
        <v>33</v>
      </c>
      <c r="AX333" s="13" t="s">
        <v>75</v>
      </c>
      <c r="AY333" s="214" t="s">
        <v>146</v>
      </c>
    </row>
    <row r="334" spans="2:51" s="14" customFormat="1" ht="11.25">
      <c r="B334" s="215"/>
      <c r="C334" s="216"/>
      <c r="D334" s="206" t="s">
        <v>157</v>
      </c>
      <c r="E334" s="217" t="s">
        <v>1</v>
      </c>
      <c r="F334" s="218" t="s">
        <v>375</v>
      </c>
      <c r="G334" s="216"/>
      <c r="H334" s="219">
        <v>1.6</v>
      </c>
      <c r="I334" s="220"/>
      <c r="J334" s="216"/>
      <c r="K334" s="216"/>
      <c r="L334" s="221"/>
      <c r="M334" s="222"/>
      <c r="N334" s="223"/>
      <c r="O334" s="223"/>
      <c r="P334" s="223"/>
      <c r="Q334" s="223"/>
      <c r="R334" s="223"/>
      <c r="S334" s="223"/>
      <c r="T334" s="224"/>
      <c r="AT334" s="225" t="s">
        <v>157</v>
      </c>
      <c r="AU334" s="225" t="s">
        <v>85</v>
      </c>
      <c r="AV334" s="14" t="s">
        <v>85</v>
      </c>
      <c r="AW334" s="14" t="s">
        <v>33</v>
      </c>
      <c r="AX334" s="14" t="s">
        <v>75</v>
      </c>
      <c r="AY334" s="225" t="s">
        <v>146</v>
      </c>
    </row>
    <row r="335" spans="1:65" s="2" customFormat="1" ht="16.5" customHeight="1">
      <c r="A335" s="34"/>
      <c r="B335" s="35"/>
      <c r="C335" s="186" t="s">
        <v>376</v>
      </c>
      <c r="D335" s="186" t="s">
        <v>148</v>
      </c>
      <c r="E335" s="187" t="s">
        <v>377</v>
      </c>
      <c r="F335" s="188" t="s">
        <v>378</v>
      </c>
      <c r="G335" s="189" t="s">
        <v>151</v>
      </c>
      <c r="H335" s="190">
        <v>12</v>
      </c>
      <c r="I335" s="191"/>
      <c r="J335" s="192">
        <f>ROUND(I335*H335,2)</f>
        <v>0</v>
      </c>
      <c r="K335" s="188" t="s">
        <v>152</v>
      </c>
      <c r="L335" s="39"/>
      <c r="M335" s="193" t="s">
        <v>1</v>
      </c>
      <c r="N335" s="194" t="s">
        <v>40</v>
      </c>
      <c r="O335" s="71"/>
      <c r="P335" s="195">
        <f>O335*H335</f>
        <v>0</v>
      </c>
      <c r="Q335" s="195">
        <v>0.00264</v>
      </c>
      <c r="R335" s="195">
        <f>Q335*H335</f>
        <v>0.03168</v>
      </c>
      <c r="S335" s="195">
        <v>0</v>
      </c>
      <c r="T335" s="196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7" t="s">
        <v>153</v>
      </c>
      <c r="AT335" s="197" t="s">
        <v>148</v>
      </c>
      <c r="AU335" s="197" t="s">
        <v>85</v>
      </c>
      <c r="AY335" s="17" t="s">
        <v>146</v>
      </c>
      <c r="BE335" s="198">
        <f>IF(N335="základní",J335,0)</f>
        <v>0</v>
      </c>
      <c r="BF335" s="198">
        <f>IF(N335="snížená",J335,0)</f>
        <v>0</v>
      </c>
      <c r="BG335" s="198">
        <f>IF(N335="zákl. přenesená",J335,0)</f>
        <v>0</v>
      </c>
      <c r="BH335" s="198">
        <f>IF(N335="sníž. přenesená",J335,0)</f>
        <v>0</v>
      </c>
      <c r="BI335" s="198">
        <f>IF(N335="nulová",J335,0)</f>
        <v>0</v>
      </c>
      <c r="BJ335" s="17" t="s">
        <v>83</v>
      </c>
      <c r="BK335" s="198">
        <f>ROUND(I335*H335,2)</f>
        <v>0</v>
      </c>
      <c r="BL335" s="17" t="s">
        <v>153</v>
      </c>
      <c r="BM335" s="197" t="s">
        <v>379</v>
      </c>
    </row>
    <row r="336" spans="1:47" s="2" customFormat="1" ht="11.25">
      <c r="A336" s="34"/>
      <c r="B336" s="35"/>
      <c r="C336" s="36"/>
      <c r="D336" s="199" t="s">
        <v>155</v>
      </c>
      <c r="E336" s="36"/>
      <c r="F336" s="200" t="s">
        <v>380</v>
      </c>
      <c r="G336" s="36"/>
      <c r="H336" s="36"/>
      <c r="I336" s="201"/>
      <c r="J336" s="36"/>
      <c r="K336" s="36"/>
      <c r="L336" s="39"/>
      <c r="M336" s="202"/>
      <c r="N336" s="203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155</v>
      </c>
      <c r="AU336" s="17" t="s">
        <v>85</v>
      </c>
    </row>
    <row r="337" spans="2:51" s="13" customFormat="1" ht="11.25">
      <c r="B337" s="204"/>
      <c r="C337" s="205"/>
      <c r="D337" s="206" t="s">
        <v>157</v>
      </c>
      <c r="E337" s="207" t="s">
        <v>1</v>
      </c>
      <c r="F337" s="208" t="s">
        <v>158</v>
      </c>
      <c r="G337" s="205"/>
      <c r="H337" s="207" t="s">
        <v>1</v>
      </c>
      <c r="I337" s="209"/>
      <c r="J337" s="205"/>
      <c r="K337" s="205"/>
      <c r="L337" s="210"/>
      <c r="M337" s="211"/>
      <c r="N337" s="212"/>
      <c r="O337" s="212"/>
      <c r="P337" s="212"/>
      <c r="Q337" s="212"/>
      <c r="R337" s="212"/>
      <c r="S337" s="212"/>
      <c r="T337" s="213"/>
      <c r="AT337" s="214" t="s">
        <v>157</v>
      </c>
      <c r="AU337" s="214" t="s">
        <v>85</v>
      </c>
      <c r="AV337" s="13" t="s">
        <v>83</v>
      </c>
      <c r="AW337" s="13" t="s">
        <v>33</v>
      </c>
      <c r="AX337" s="13" t="s">
        <v>75</v>
      </c>
      <c r="AY337" s="214" t="s">
        <v>146</v>
      </c>
    </row>
    <row r="338" spans="2:51" s="13" customFormat="1" ht="11.25">
      <c r="B338" s="204"/>
      <c r="C338" s="205"/>
      <c r="D338" s="206" t="s">
        <v>157</v>
      </c>
      <c r="E338" s="207" t="s">
        <v>1</v>
      </c>
      <c r="F338" s="208" t="s">
        <v>159</v>
      </c>
      <c r="G338" s="205"/>
      <c r="H338" s="207" t="s">
        <v>1</v>
      </c>
      <c r="I338" s="209"/>
      <c r="J338" s="205"/>
      <c r="K338" s="205"/>
      <c r="L338" s="210"/>
      <c r="M338" s="211"/>
      <c r="N338" s="212"/>
      <c r="O338" s="212"/>
      <c r="P338" s="212"/>
      <c r="Q338" s="212"/>
      <c r="R338" s="212"/>
      <c r="S338" s="212"/>
      <c r="T338" s="213"/>
      <c r="AT338" s="214" t="s">
        <v>157</v>
      </c>
      <c r="AU338" s="214" t="s">
        <v>85</v>
      </c>
      <c r="AV338" s="13" t="s">
        <v>83</v>
      </c>
      <c r="AW338" s="13" t="s">
        <v>33</v>
      </c>
      <c r="AX338" s="13" t="s">
        <v>75</v>
      </c>
      <c r="AY338" s="214" t="s">
        <v>146</v>
      </c>
    </row>
    <row r="339" spans="2:51" s="14" customFormat="1" ht="11.25">
      <c r="B339" s="215"/>
      <c r="C339" s="216"/>
      <c r="D339" s="206" t="s">
        <v>157</v>
      </c>
      <c r="E339" s="217" t="s">
        <v>1</v>
      </c>
      <c r="F339" s="218" t="s">
        <v>381</v>
      </c>
      <c r="G339" s="216"/>
      <c r="H339" s="219">
        <v>12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157</v>
      </c>
      <c r="AU339" s="225" t="s">
        <v>85</v>
      </c>
      <c r="AV339" s="14" t="s">
        <v>85</v>
      </c>
      <c r="AW339" s="14" t="s">
        <v>33</v>
      </c>
      <c r="AX339" s="14" t="s">
        <v>75</v>
      </c>
      <c r="AY339" s="225" t="s">
        <v>146</v>
      </c>
    </row>
    <row r="340" spans="1:65" s="2" customFormat="1" ht="16.5" customHeight="1">
      <c r="A340" s="34"/>
      <c r="B340" s="35"/>
      <c r="C340" s="186" t="s">
        <v>382</v>
      </c>
      <c r="D340" s="186" t="s">
        <v>148</v>
      </c>
      <c r="E340" s="187" t="s">
        <v>383</v>
      </c>
      <c r="F340" s="188" t="s">
        <v>384</v>
      </c>
      <c r="G340" s="189" t="s">
        <v>151</v>
      </c>
      <c r="H340" s="190">
        <v>12</v>
      </c>
      <c r="I340" s="191"/>
      <c r="J340" s="192">
        <f>ROUND(I340*H340,2)</f>
        <v>0</v>
      </c>
      <c r="K340" s="188" t="s">
        <v>152</v>
      </c>
      <c r="L340" s="39"/>
      <c r="M340" s="193" t="s">
        <v>1</v>
      </c>
      <c r="N340" s="194" t="s">
        <v>40</v>
      </c>
      <c r="O340" s="71"/>
      <c r="P340" s="195">
        <f>O340*H340</f>
        <v>0</v>
      </c>
      <c r="Q340" s="195">
        <v>0</v>
      </c>
      <c r="R340" s="195">
        <f>Q340*H340</f>
        <v>0</v>
      </c>
      <c r="S340" s="195">
        <v>0</v>
      </c>
      <c r="T340" s="196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153</v>
      </c>
      <c r="AT340" s="197" t="s">
        <v>148</v>
      </c>
      <c r="AU340" s="197" t="s">
        <v>85</v>
      </c>
      <c r="AY340" s="17" t="s">
        <v>146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7" t="s">
        <v>83</v>
      </c>
      <c r="BK340" s="198">
        <f>ROUND(I340*H340,2)</f>
        <v>0</v>
      </c>
      <c r="BL340" s="17" t="s">
        <v>153</v>
      </c>
      <c r="BM340" s="197" t="s">
        <v>385</v>
      </c>
    </row>
    <row r="341" spans="1:47" s="2" customFormat="1" ht="11.25">
      <c r="A341" s="34"/>
      <c r="B341" s="35"/>
      <c r="C341" s="36"/>
      <c r="D341" s="199" t="s">
        <v>155</v>
      </c>
      <c r="E341" s="36"/>
      <c r="F341" s="200" t="s">
        <v>386</v>
      </c>
      <c r="G341" s="36"/>
      <c r="H341" s="36"/>
      <c r="I341" s="201"/>
      <c r="J341" s="36"/>
      <c r="K341" s="36"/>
      <c r="L341" s="39"/>
      <c r="M341" s="202"/>
      <c r="N341" s="203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155</v>
      </c>
      <c r="AU341" s="17" t="s">
        <v>85</v>
      </c>
    </row>
    <row r="342" spans="2:63" s="12" customFormat="1" ht="22.9" customHeight="1">
      <c r="B342" s="170"/>
      <c r="C342" s="171"/>
      <c r="D342" s="172" t="s">
        <v>74</v>
      </c>
      <c r="E342" s="184" t="s">
        <v>180</v>
      </c>
      <c r="F342" s="184" t="s">
        <v>387</v>
      </c>
      <c r="G342" s="171"/>
      <c r="H342" s="171"/>
      <c r="I342" s="174"/>
      <c r="J342" s="185">
        <f>BK342</f>
        <v>0</v>
      </c>
      <c r="K342" s="171"/>
      <c r="L342" s="176"/>
      <c r="M342" s="177"/>
      <c r="N342" s="178"/>
      <c r="O342" s="178"/>
      <c r="P342" s="179">
        <f>SUM(P343:P469)</f>
        <v>0</v>
      </c>
      <c r="Q342" s="178"/>
      <c r="R342" s="179">
        <f>SUM(R343:R469)</f>
        <v>950.900978</v>
      </c>
      <c r="S342" s="178"/>
      <c r="T342" s="180">
        <f>SUM(T343:T469)</f>
        <v>0</v>
      </c>
      <c r="AR342" s="181" t="s">
        <v>83</v>
      </c>
      <c r="AT342" s="182" t="s">
        <v>74</v>
      </c>
      <c r="AU342" s="182" t="s">
        <v>83</v>
      </c>
      <c r="AY342" s="181" t="s">
        <v>146</v>
      </c>
      <c r="BK342" s="183">
        <f>SUM(BK343:BK469)</f>
        <v>0</v>
      </c>
    </row>
    <row r="343" spans="1:65" s="2" customFormat="1" ht="26.45" customHeight="1">
      <c r="A343" s="34"/>
      <c r="B343" s="35"/>
      <c r="C343" s="186" t="s">
        <v>388</v>
      </c>
      <c r="D343" s="186" t="s">
        <v>148</v>
      </c>
      <c r="E343" s="187" t="s">
        <v>389</v>
      </c>
      <c r="F343" s="188" t="s">
        <v>390</v>
      </c>
      <c r="G343" s="189" t="s">
        <v>151</v>
      </c>
      <c r="H343" s="190">
        <v>161</v>
      </c>
      <c r="I343" s="191"/>
      <c r="J343" s="192">
        <f>ROUND(I343*H343,2)</f>
        <v>0</v>
      </c>
      <c r="K343" s="188" t="s">
        <v>152</v>
      </c>
      <c r="L343" s="39"/>
      <c r="M343" s="193" t="s">
        <v>1</v>
      </c>
      <c r="N343" s="194" t="s">
        <v>40</v>
      </c>
      <c r="O343" s="71"/>
      <c r="P343" s="195">
        <f>O343*H343</f>
        <v>0</v>
      </c>
      <c r="Q343" s="195">
        <v>0.23</v>
      </c>
      <c r="R343" s="195">
        <f>Q343*H343</f>
        <v>37.03</v>
      </c>
      <c r="S343" s="195">
        <v>0</v>
      </c>
      <c r="T343" s="196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7" t="s">
        <v>153</v>
      </c>
      <c r="AT343" s="197" t="s">
        <v>148</v>
      </c>
      <c r="AU343" s="197" t="s">
        <v>85</v>
      </c>
      <c r="AY343" s="17" t="s">
        <v>146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7" t="s">
        <v>83</v>
      </c>
      <c r="BK343" s="198">
        <f>ROUND(I343*H343,2)</f>
        <v>0</v>
      </c>
      <c r="BL343" s="17" t="s">
        <v>153</v>
      </c>
      <c r="BM343" s="197" t="s">
        <v>391</v>
      </c>
    </row>
    <row r="344" spans="1:47" s="2" customFormat="1" ht="11.25">
      <c r="A344" s="34"/>
      <c r="B344" s="35"/>
      <c r="C344" s="36"/>
      <c r="D344" s="199" t="s">
        <v>155</v>
      </c>
      <c r="E344" s="36"/>
      <c r="F344" s="200" t="s">
        <v>392</v>
      </c>
      <c r="G344" s="36"/>
      <c r="H344" s="36"/>
      <c r="I344" s="201"/>
      <c r="J344" s="36"/>
      <c r="K344" s="36"/>
      <c r="L344" s="39"/>
      <c r="M344" s="202"/>
      <c r="N344" s="203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155</v>
      </c>
      <c r="AU344" s="17" t="s">
        <v>85</v>
      </c>
    </row>
    <row r="345" spans="2:51" s="13" customFormat="1" ht="11.25">
      <c r="B345" s="204"/>
      <c r="C345" s="205"/>
      <c r="D345" s="206" t="s">
        <v>157</v>
      </c>
      <c r="E345" s="207" t="s">
        <v>1</v>
      </c>
      <c r="F345" s="208" t="s">
        <v>158</v>
      </c>
      <c r="G345" s="205"/>
      <c r="H345" s="207" t="s">
        <v>1</v>
      </c>
      <c r="I345" s="209"/>
      <c r="J345" s="205"/>
      <c r="K345" s="205"/>
      <c r="L345" s="210"/>
      <c r="M345" s="211"/>
      <c r="N345" s="212"/>
      <c r="O345" s="212"/>
      <c r="P345" s="212"/>
      <c r="Q345" s="212"/>
      <c r="R345" s="212"/>
      <c r="S345" s="212"/>
      <c r="T345" s="213"/>
      <c r="AT345" s="214" t="s">
        <v>157</v>
      </c>
      <c r="AU345" s="214" t="s">
        <v>85</v>
      </c>
      <c r="AV345" s="13" t="s">
        <v>83</v>
      </c>
      <c r="AW345" s="13" t="s">
        <v>33</v>
      </c>
      <c r="AX345" s="13" t="s">
        <v>75</v>
      </c>
      <c r="AY345" s="214" t="s">
        <v>146</v>
      </c>
    </row>
    <row r="346" spans="2:51" s="13" customFormat="1" ht="11.25">
      <c r="B346" s="204"/>
      <c r="C346" s="205"/>
      <c r="D346" s="206" t="s">
        <v>157</v>
      </c>
      <c r="E346" s="207" t="s">
        <v>1</v>
      </c>
      <c r="F346" s="208" t="s">
        <v>159</v>
      </c>
      <c r="G346" s="205"/>
      <c r="H346" s="207" t="s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157</v>
      </c>
      <c r="AU346" s="214" t="s">
        <v>85</v>
      </c>
      <c r="AV346" s="13" t="s">
        <v>83</v>
      </c>
      <c r="AW346" s="13" t="s">
        <v>33</v>
      </c>
      <c r="AX346" s="13" t="s">
        <v>75</v>
      </c>
      <c r="AY346" s="214" t="s">
        <v>146</v>
      </c>
    </row>
    <row r="347" spans="2:51" s="13" customFormat="1" ht="11.25">
      <c r="B347" s="204"/>
      <c r="C347" s="205"/>
      <c r="D347" s="206" t="s">
        <v>157</v>
      </c>
      <c r="E347" s="207" t="s">
        <v>1</v>
      </c>
      <c r="F347" s="208" t="s">
        <v>393</v>
      </c>
      <c r="G347" s="205"/>
      <c r="H347" s="207" t="s">
        <v>1</v>
      </c>
      <c r="I347" s="209"/>
      <c r="J347" s="205"/>
      <c r="K347" s="205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157</v>
      </c>
      <c r="AU347" s="214" t="s">
        <v>85</v>
      </c>
      <c r="AV347" s="13" t="s">
        <v>83</v>
      </c>
      <c r="AW347" s="13" t="s">
        <v>33</v>
      </c>
      <c r="AX347" s="13" t="s">
        <v>75</v>
      </c>
      <c r="AY347" s="214" t="s">
        <v>146</v>
      </c>
    </row>
    <row r="348" spans="2:51" s="14" customFormat="1" ht="11.25">
      <c r="B348" s="215"/>
      <c r="C348" s="216"/>
      <c r="D348" s="206" t="s">
        <v>157</v>
      </c>
      <c r="E348" s="217" t="s">
        <v>1</v>
      </c>
      <c r="F348" s="218" t="s">
        <v>394</v>
      </c>
      <c r="G348" s="216"/>
      <c r="H348" s="219">
        <v>161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157</v>
      </c>
      <c r="AU348" s="225" t="s">
        <v>85</v>
      </c>
      <c r="AV348" s="14" t="s">
        <v>85</v>
      </c>
      <c r="AW348" s="14" t="s">
        <v>33</v>
      </c>
      <c r="AX348" s="14" t="s">
        <v>75</v>
      </c>
      <c r="AY348" s="225" t="s">
        <v>146</v>
      </c>
    </row>
    <row r="349" spans="1:65" s="2" customFormat="1" ht="26.45" customHeight="1">
      <c r="A349" s="34"/>
      <c r="B349" s="35"/>
      <c r="C349" s="186" t="s">
        <v>395</v>
      </c>
      <c r="D349" s="186" t="s">
        <v>148</v>
      </c>
      <c r="E349" s="187" t="s">
        <v>396</v>
      </c>
      <c r="F349" s="188" t="s">
        <v>397</v>
      </c>
      <c r="G349" s="189" t="s">
        <v>151</v>
      </c>
      <c r="H349" s="190">
        <v>849</v>
      </c>
      <c r="I349" s="191"/>
      <c r="J349" s="192">
        <f>ROUND(I349*H349,2)</f>
        <v>0</v>
      </c>
      <c r="K349" s="188" t="s">
        <v>152</v>
      </c>
      <c r="L349" s="39"/>
      <c r="M349" s="193" t="s">
        <v>1</v>
      </c>
      <c r="N349" s="194" t="s">
        <v>40</v>
      </c>
      <c r="O349" s="71"/>
      <c r="P349" s="195">
        <f>O349*H349</f>
        <v>0</v>
      </c>
      <c r="Q349" s="195">
        <v>0</v>
      </c>
      <c r="R349" s="195">
        <f>Q349*H349</f>
        <v>0</v>
      </c>
      <c r="S349" s="195">
        <v>0</v>
      </c>
      <c r="T349" s="196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7" t="s">
        <v>153</v>
      </c>
      <c r="AT349" s="197" t="s">
        <v>148</v>
      </c>
      <c r="AU349" s="197" t="s">
        <v>85</v>
      </c>
      <c r="AY349" s="17" t="s">
        <v>146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17" t="s">
        <v>83</v>
      </c>
      <c r="BK349" s="198">
        <f>ROUND(I349*H349,2)</f>
        <v>0</v>
      </c>
      <c r="BL349" s="17" t="s">
        <v>153</v>
      </c>
      <c r="BM349" s="197" t="s">
        <v>398</v>
      </c>
    </row>
    <row r="350" spans="1:47" s="2" customFormat="1" ht="11.25">
      <c r="A350" s="34"/>
      <c r="B350" s="35"/>
      <c r="C350" s="36"/>
      <c r="D350" s="199" t="s">
        <v>155</v>
      </c>
      <c r="E350" s="36"/>
      <c r="F350" s="200" t="s">
        <v>399</v>
      </c>
      <c r="G350" s="36"/>
      <c r="H350" s="36"/>
      <c r="I350" s="201"/>
      <c r="J350" s="36"/>
      <c r="K350" s="36"/>
      <c r="L350" s="39"/>
      <c r="M350" s="202"/>
      <c r="N350" s="203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155</v>
      </c>
      <c r="AU350" s="17" t="s">
        <v>85</v>
      </c>
    </row>
    <row r="351" spans="2:51" s="13" customFormat="1" ht="11.25">
      <c r="B351" s="204"/>
      <c r="C351" s="205"/>
      <c r="D351" s="206" t="s">
        <v>157</v>
      </c>
      <c r="E351" s="207" t="s">
        <v>1</v>
      </c>
      <c r="F351" s="208" t="s">
        <v>158</v>
      </c>
      <c r="G351" s="205"/>
      <c r="H351" s="207" t="s">
        <v>1</v>
      </c>
      <c r="I351" s="209"/>
      <c r="J351" s="205"/>
      <c r="K351" s="205"/>
      <c r="L351" s="210"/>
      <c r="M351" s="211"/>
      <c r="N351" s="212"/>
      <c r="O351" s="212"/>
      <c r="P351" s="212"/>
      <c r="Q351" s="212"/>
      <c r="R351" s="212"/>
      <c r="S351" s="212"/>
      <c r="T351" s="213"/>
      <c r="AT351" s="214" t="s">
        <v>157</v>
      </c>
      <c r="AU351" s="214" t="s">
        <v>85</v>
      </c>
      <c r="AV351" s="13" t="s">
        <v>83</v>
      </c>
      <c r="AW351" s="13" t="s">
        <v>33</v>
      </c>
      <c r="AX351" s="13" t="s">
        <v>75</v>
      </c>
      <c r="AY351" s="214" t="s">
        <v>146</v>
      </c>
    </row>
    <row r="352" spans="2:51" s="13" customFormat="1" ht="11.25">
      <c r="B352" s="204"/>
      <c r="C352" s="205"/>
      <c r="D352" s="206" t="s">
        <v>157</v>
      </c>
      <c r="E352" s="207" t="s">
        <v>1</v>
      </c>
      <c r="F352" s="208" t="s">
        <v>159</v>
      </c>
      <c r="G352" s="205"/>
      <c r="H352" s="207" t="s">
        <v>1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157</v>
      </c>
      <c r="AU352" s="214" t="s">
        <v>85</v>
      </c>
      <c r="AV352" s="13" t="s">
        <v>83</v>
      </c>
      <c r="AW352" s="13" t="s">
        <v>33</v>
      </c>
      <c r="AX352" s="13" t="s">
        <v>75</v>
      </c>
      <c r="AY352" s="214" t="s">
        <v>146</v>
      </c>
    </row>
    <row r="353" spans="2:51" s="13" customFormat="1" ht="11.25">
      <c r="B353" s="204"/>
      <c r="C353" s="205"/>
      <c r="D353" s="206" t="s">
        <v>157</v>
      </c>
      <c r="E353" s="207" t="s">
        <v>1</v>
      </c>
      <c r="F353" s="208" t="s">
        <v>400</v>
      </c>
      <c r="G353" s="205"/>
      <c r="H353" s="207" t="s">
        <v>1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157</v>
      </c>
      <c r="AU353" s="214" t="s">
        <v>85</v>
      </c>
      <c r="AV353" s="13" t="s">
        <v>83</v>
      </c>
      <c r="AW353" s="13" t="s">
        <v>33</v>
      </c>
      <c r="AX353" s="13" t="s">
        <v>75</v>
      </c>
      <c r="AY353" s="214" t="s">
        <v>146</v>
      </c>
    </row>
    <row r="354" spans="2:51" s="14" customFormat="1" ht="11.25">
      <c r="B354" s="215"/>
      <c r="C354" s="216"/>
      <c r="D354" s="206" t="s">
        <v>157</v>
      </c>
      <c r="E354" s="217" t="s">
        <v>1</v>
      </c>
      <c r="F354" s="218" t="s">
        <v>401</v>
      </c>
      <c r="G354" s="216"/>
      <c r="H354" s="219">
        <v>849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157</v>
      </c>
      <c r="AU354" s="225" t="s">
        <v>85</v>
      </c>
      <c r="AV354" s="14" t="s">
        <v>85</v>
      </c>
      <c r="AW354" s="14" t="s">
        <v>33</v>
      </c>
      <c r="AX354" s="14" t="s">
        <v>75</v>
      </c>
      <c r="AY354" s="225" t="s">
        <v>146</v>
      </c>
    </row>
    <row r="355" spans="1:65" s="2" customFormat="1" ht="26.45" customHeight="1">
      <c r="A355" s="34"/>
      <c r="B355" s="35"/>
      <c r="C355" s="186" t="s">
        <v>402</v>
      </c>
      <c r="D355" s="186" t="s">
        <v>148</v>
      </c>
      <c r="E355" s="187" t="s">
        <v>403</v>
      </c>
      <c r="F355" s="188" t="s">
        <v>404</v>
      </c>
      <c r="G355" s="189" t="s">
        <v>151</v>
      </c>
      <c r="H355" s="190">
        <v>5294</v>
      </c>
      <c r="I355" s="191"/>
      <c r="J355" s="192">
        <f>ROUND(I355*H355,2)</f>
        <v>0</v>
      </c>
      <c r="K355" s="188" t="s">
        <v>152</v>
      </c>
      <c r="L355" s="39"/>
      <c r="M355" s="193" t="s">
        <v>1</v>
      </c>
      <c r="N355" s="194" t="s">
        <v>40</v>
      </c>
      <c r="O355" s="71"/>
      <c r="P355" s="195">
        <f>O355*H355</f>
        <v>0</v>
      </c>
      <c r="Q355" s="195">
        <v>0</v>
      </c>
      <c r="R355" s="195">
        <f>Q355*H355</f>
        <v>0</v>
      </c>
      <c r="S355" s="195">
        <v>0</v>
      </c>
      <c r="T355" s="196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7" t="s">
        <v>153</v>
      </c>
      <c r="AT355" s="197" t="s">
        <v>148</v>
      </c>
      <c r="AU355" s="197" t="s">
        <v>85</v>
      </c>
      <c r="AY355" s="17" t="s">
        <v>146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17" t="s">
        <v>83</v>
      </c>
      <c r="BK355" s="198">
        <f>ROUND(I355*H355,2)</f>
        <v>0</v>
      </c>
      <c r="BL355" s="17" t="s">
        <v>153</v>
      </c>
      <c r="BM355" s="197" t="s">
        <v>405</v>
      </c>
    </row>
    <row r="356" spans="1:47" s="2" customFormat="1" ht="11.25">
      <c r="A356" s="34"/>
      <c r="B356" s="35"/>
      <c r="C356" s="36"/>
      <c r="D356" s="199" t="s">
        <v>155</v>
      </c>
      <c r="E356" s="36"/>
      <c r="F356" s="200" t="s">
        <v>406</v>
      </c>
      <c r="G356" s="36"/>
      <c r="H356" s="36"/>
      <c r="I356" s="201"/>
      <c r="J356" s="36"/>
      <c r="K356" s="36"/>
      <c r="L356" s="39"/>
      <c r="M356" s="202"/>
      <c r="N356" s="203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155</v>
      </c>
      <c r="AU356" s="17" t="s">
        <v>85</v>
      </c>
    </row>
    <row r="357" spans="2:51" s="13" customFormat="1" ht="11.25">
      <c r="B357" s="204"/>
      <c r="C357" s="205"/>
      <c r="D357" s="206" t="s">
        <v>157</v>
      </c>
      <c r="E357" s="207" t="s">
        <v>1</v>
      </c>
      <c r="F357" s="208" t="s">
        <v>158</v>
      </c>
      <c r="G357" s="205"/>
      <c r="H357" s="207" t="s">
        <v>1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157</v>
      </c>
      <c r="AU357" s="214" t="s">
        <v>85</v>
      </c>
      <c r="AV357" s="13" t="s">
        <v>83</v>
      </c>
      <c r="AW357" s="13" t="s">
        <v>33</v>
      </c>
      <c r="AX357" s="13" t="s">
        <v>75</v>
      </c>
      <c r="AY357" s="214" t="s">
        <v>146</v>
      </c>
    </row>
    <row r="358" spans="2:51" s="13" customFormat="1" ht="11.25">
      <c r="B358" s="204"/>
      <c r="C358" s="205"/>
      <c r="D358" s="206" t="s">
        <v>157</v>
      </c>
      <c r="E358" s="207" t="s">
        <v>1</v>
      </c>
      <c r="F358" s="208" t="s">
        <v>159</v>
      </c>
      <c r="G358" s="205"/>
      <c r="H358" s="207" t="s">
        <v>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157</v>
      </c>
      <c r="AU358" s="214" t="s">
        <v>85</v>
      </c>
      <c r="AV358" s="13" t="s">
        <v>83</v>
      </c>
      <c r="AW358" s="13" t="s">
        <v>33</v>
      </c>
      <c r="AX358" s="13" t="s">
        <v>75</v>
      </c>
      <c r="AY358" s="214" t="s">
        <v>146</v>
      </c>
    </row>
    <row r="359" spans="2:51" s="13" customFormat="1" ht="11.25">
      <c r="B359" s="204"/>
      <c r="C359" s="205"/>
      <c r="D359" s="206" t="s">
        <v>157</v>
      </c>
      <c r="E359" s="207" t="s">
        <v>1</v>
      </c>
      <c r="F359" s="208" t="s">
        <v>407</v>
      </c>
      <c r="G359" s="205"/>
      <c r="H359" s="207" t="s">
        <v>1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157</v>
      </c>
      <c r="AU359" s="214" t="s">
        <v>85</v>
      </c>
      <c r="AV359" s="13" t="s">
        <v>83</v>
      </c>
      <c r="AW359" s="13" t="s">
        <v>33</v>
      </c>
      <c r="AX359" s="13" t="s">
        <v>75</v>
      </c>
      <c r="AY359" s="214" t="s">
        <v>146</v>
      </c>
    </row>
    <row r="360" spans="2:51" s="14" customFormat="1" ht="11.25">
      <c r="B360" s="215"/>
      <c r="C360" s="216"/>
      <c r="D360" s="206" t="s">
        <v>157</v>
      </c>
      <c r="E360" s="217" t="s">
        <v>1</v>
      </c>
      <c r="F360" s="218" t="s">
        <v>408</v>
      </c>
      <c r="G360" s="216"/>
      <c r="H360" s="219">
        <v>2875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157</v>
      </c>
      <c r="AU360" s="225" t="s">
        <v>85</v>
      </c>
      <c r="AV360" s="14" t="s">
        <v>85</v>
      </c>
      <c r="AW360" s="14" t="s">
        <v>33</v>
      </c>
      <c r="AX360" s="14" t="s">
        <v>75</v>
      </c>
      <c r="AY360" s="225" t="s">
        <v>146</v>
      </c>
    </row>
    <row r="361" spans="2:51" s="13" customFormat="1" ht="11.25">
      <c r="B361" s="204"/>
      <c r="C361" s="205"/>
      <c r="D361" s="206" t="s">
        <v>157</v>
      </c>
      <c r="E361" s="207" t="s">
        <v>1</v>
      </c>
      <c r="F361" s="208" t="s">
        <v>159</v>
      </c>
      <c r="G361" s="205"/>
      <c r="H361" s="207" t="s">
        <v>1</v>
      </c>
      <c r="I361" s="209"/>
      <c r="J361" s="205"/>
      <c r="K361" s="205"/>
      <c r="L361" s="210"/>
      <c r="M361" s="211"/>
      <c r="N361" s="212"/>
      <c r="O361" s="212"/>
      <c r="P361" s="212"/>
      <c r="Q361" s="212"/>
      <c r="R361" s="212"/>
      <c r="S361" s="212"/>
      <c r="T361" s="213"/>
      <c r="AT361" s="214" t="s">
        <v>157</v>
      </c>
      <c r="AU361" s="214" t="s">
        <v>85</v>
      </c>
      <c r="AV361" s="13" t="s">
        <v>83</v>
      </c>
      <c r="AW361" s="13" t="s">
        <v>33</v>
      </c>
      <c r="AX361" s="13" t="s">
        <v>75</v>
      </c>
      <c r="AY361" s="214" t="s">
        <v>146</v>
      </c>
    </row>
    <row r="362" spans="2:51" s="13" customFormat="1" ht="11.25">
      <c r="B362" s="204"/>
      <c r="C362" s="205"/>
      <c r="D362" s="206" t="s">
        <v>157</v>
      </c>
      <c r="E362" s="207" t="s">
        <v>1</v>
      </c>
      <c r="F362" s="208" t="s">
        <v>409</v>
      </c>
      <c r="G362" s="205"/>
      <c r="H362" s="207" t="s">
        <v>1</v>
      </c>
      <c r="I362" s="209"/>
      <c r="J362" s="205"/>
      <c r="K362" s="205"/>
      <c r="L362" s="210"/>
      <c r="M362" s="211"/>
      <c r="N362" s="212"/>
      <c r="O362" s="212"/>
      <c r="P362" s="212"/>
      <c r="Q362" s="212"/>
      <c r="R362" s="212"/>
      <c r="S362" s="212"/>
      <c r="T362" s="213"/>
      <c r="AT362" s="214" t="s">
        <v>157</v>
      </c>
      <c r="AU362" s="214" t="s">
        <v>85</v>
      </c>
      <c r="AV362" s="13" t="s">
        <v>83</v>
      </c>
      <c r="AW362" s="13" t="s">
        <v>33</v>
      </c>
      <c r="AX362" s="13" t="s">
        <v>75</v>
      </c>
      <c r="AY362" s="214" t="s">
        <v>146</v>
      </c>
    </row>
    <row r="363" spans="2:51" s="14" customFormat="1" ht="11.25">
      <c r="B363" s="215"/>
      <c r="C363" s="216"/>
      <c r="D363" s="206" t="s">
        <v>157</v>
      </c>
      <c r="E363" s="217" t="s">
        <v>1</v>
      </c>
      <c r="F363" s="218" t="s">
        <v>410</v>
      </c>
      <c r="G363" s="216"/>
      <c r="H363" s="219">
        <v>2419</v>
      </c>
      <c r="I363" s="220"/>
      <c r="J363" s="216"/>
      <c r="K363" s="216"/>
      <c r="L363" s="221"/>
      <c r="M363" s="222"/>
      <c r="N363" s="223"/>
      <c r="O363" s="223"/>
      <c r="P363" s="223"/>
      <c r="Q363" s="223"/>
      <c r="R363" s="223"/>
      <c r="S363" s="223"/>
      <c r="T363" s="224"/>
      <c r="AT363" s="225" t="s">
        <v>157</v>
      </c>
      <c r="AU363" s="225" t="s">
        <v>85</v>
      </c>
      <c r="AV363" s="14" t="s">
        <v>85</v>
      </c>
      <c r="AW363" s="14" t="s">
        <v>33</v>
      </c>
      <c r="AX363" s="14" t="s">
        <v>75</v>
      </c>
      <c r="AY363" s="225" t="s">
        <v>146</v>
      </c>
    </row>
    <row r="364" spans="1:65" s="2" customFormat="1" ht="26.45" customHeight="1">
      <c r="A364" s="34"/>
      <c r="B364" s="35"/>
      <c r="C364" s="186" t="s">
        <v>411</v>
      </c>
      <c r="D364" s="186" t="s">
        <v>148</v>
      </c>
      <c r="E364" s="187" t="s">
        <v>412</v>
      </c>
      <c r="F364" s="188" t="s">
        <v>413</v>
      </c>
      <c r="G364" s="189" t="s">
        <v>151</v>
      </c>
      <c r="H364" s="190">
        <v>2875</v>
      </c>
      <c r="I364" s="191"/>
      <c r="J364" s="192">
        <f>ROUND(I364*H364,2)</f>
        <v>0</v>
      </c>
      <c r="K364" s="188" t="s">
        <v>152</v>
      </c>
      <c r="L364" s="39"/>
      <c r="M364" s="193" t="s">
        <v>1</v>
      </c>
      <c r="N364" s="194" t="s">
        <v>40</v>
      </c>
      <c r="O364" s="71"/>
      <c r="P364" s="195">
        <f>O364*H364</f>
        <v>0</v>
      </c>
      <c r="Q364" s="195">
        <v>0</v>
      </c>
      <c r="R364" s="195">
        <f>Q364*H364</f>
        <v>0</v>
      </c>
      <c r="S364" s="195">
        <v>0</v>
      </c>
      <c r="T364" s="196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197" t="s">
        <v>153</v>
      </c>
      <c r="AT364" s="197" t="s">
        <v>148</v>
      </c>
      <c r="AU364" s="197" t="s">
        <v>85</v>
      </c>
      <c r="AY364" s="17" t="s">
        <v>146</v>
      </c>
      <c r="BE364" s="198">
        <f>IF(N364="základní",J364,0)</f>
        <v>0</v>
      </c>
      <c r="BF364" s="198">
        <f>IF(N364="snížená",J364,0)</f>
        <v>0</v>
      </c>
      <c r="BG364" s="198">
        <f>IF(N364="zákl. přenesená",J364,0)</f>
        <v>0</v>
      </c>
      <c r="BH364" s="198">
        <f>IF(N364="sníž. přenesená",J364,0)</f>
        <v>0</v>
      </c>
      <c r="BI364" s="198">
        <f>IF(N364="nulová",J364,0)</f>
        <v>0</v>
      </c>
      <c r="BJ364" s="17" t="s">
        <v>83</v>
      </c>
      <c r="BK364" s="198">
        <f>ROUND(I364*H364,2)</f>
        <v>0</v>
      </c>
      <c r="BL364" s="17" t="s">
        <v>153</v>
      </c>
      <c r="BM364" s="197" t="s">
        <v>414</v>
      </c>
    </row>
    <row r="365" spans="1:47" s="2" customFormat="1" ht="11.25">
      <c r="A365" s="34"/>
      <c r="B365" s="35"/>
      <c r="C365" s="36"/>
      <c r="D365" s="199" t="s">
        <v>155</v>
      </c>
      <c r="E365" s="36"/>
      <c r="F365" s="200" t="s">
        <v>415</v>
      </c>
      <c r="G365" s="36"/>
      <c r="H365" s="36"/>
      <c r="I365" s="201"/>
      <c r="J365" s="36"/>
      <c r="K365" s="36"/>
      <c r="L365" s="39"/>
      <c r="M365" s="202"/>
      <c r="N365" s="203"/>
      <c r="O365" s="71"/>
      <c r="P365" s="71"/>
      <c r="Q365" s="71"/>
      <c r="R365" s="71"/>
      <c r="S365" s="71"/>
      <c r="T365" s="72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155</v>
      </c>
      <c r="AU365" s="17" t="s">
        <v>85</v>
      </c>
    </row>
    <row r="366" spans="2:51" s="13" customFormat="1" ht="11.25">
      <c r="B366" s="204"/>
      <c r="C366" s="205"/>
      <c r="D366" s="206" t="s">
        <v>157</v>
      </c>
      <c r="E366" s="207" t="s">
        <v>1</v>
      </c>
      <c r="F366" s="208" t="s">
        <v>158</v>
      </c>
      <c r="G366" s="205"/>
      <c r="H366" s="207" t="s">
        <v>1</v>
      </c>
      <c r="I366" s="209"/>
      <c r="J366" s="205"/>
      <c r="K366" s="205"/>
      <c r="L366" s="210"/>
      <c r="M366" s="211"/>
      <c r="N366" s="212"/>
      <c r="O366" s="212"/>
      <c r="P366" s="212"/>
      <c r="Q366" s="212"/>
      <c r="R366" s="212"/>
      <c r="S366" s="212"/>
      <c r="T366" s="213"/>
      <c r="AT366" s="214" t="s">
        <v>157</v>
      </c>
      <c r="AU366" s="214" t="s">
        <v>85</v>
      </c>
      <c r="AV366" s="13" t="s">
        <v>83</v>
      </c>
      <c r="AW366" s="13" t="s">
        <v>33</v>
      </c>
      <c r="AX366" s="13" t="s">
        <v>75</v>
      </c>
      <c r="AY366" s="214" t="s">
        <v>146</v>
      </c>
    </row>
    <row r="367" spans="2:51" s="13" customFormat="1" ht="11.25">
      <c r="B367" s="204"/>
      <c r="C367" s="205"/>
      <c r="D367" s="206" t="s">
        <v>157</v>
      </c>
      <c r="E367" s="207" t="s">
        <v>1</v>
      </c>
      <c r="F367" s="208" t="s">
        <v>159</v>
      </c>
      <c r="G367" s="205"/>
      <c r="H367" s="207" t="s">
        <v>1</v>
      </c>
      <c r="I367" s="209"/>
      <c r="J367" s="205"/>
      <c r="K367" s="205"/>
      <c r="L367" s="210"/>
      <c r="M367" s="211"/>
      <c r="N367" s="212"/>
      <c r="O367" s="212"/>
      <c r="P367" s="212"/>
      <c r="Q367" s="212"/>
      <c r="R367" s="212"/>
      <c r="S367" s="212"/>
      <c r="T367" s="213"/>
      <c r="AT367" s="214" t="s">
        <v>157</v>
      </c>
      <c r="AU367" s="214" t="s">
        <v>85</v>
      </c>
      <c r="AV367" s="13" t="s">
        <v>83</v>
      </c>
      <c r="AW367" s="13" t="s">
        <v>33</v>
      </c>
      <c r="AX367" s="13" t="s">
        <v>75</v>
      </c>
      <c r="AY367" s="214" t="s">
        <v>146</v>
      </c>
    </row>
    <row r="368" spans="2:51" s="13" customFormat="1" ht="11.25">
      <c r="B368" s="204"/>
      <c r="C368" s="205"/>
      <c r="D368" s="206" t="s">
        <v>157</v>
      </c>
      <c r="E368" s="207" t="s">
        <v>1</v>
      </c>
      <c r="F368" s="208" t="s">
        <v>407</v>
      </c>
      <c r="G368" s="205"/>
      <c r="H368" s="207" t="s">
        <v>1</v>
      </c>
      <c r="I368" s="209"/>
      <c r="J368" s="205"/>
      <c r="K368" s="205"/>
      <c r="L368" s="210"/>
      <c r="M368" s="211"/>
      <c r="N368" s="212"/>
      <c r="O368" s="212"/>
      <c r="P368" s="212"/>
      <c r="Q368" s="212"/>
      <c r="R368" s="212"/>
      <c r="S368" s="212"/>
      <c r="T368" s="213"/>
      <c r="AT368" s="214" t="s">
        <v>157</v>
      </c>
      <c r="AU368" s="214" t="s">
        <v>85</v>
      </c>
      <c r="AV368" s="13" t="s">
        <v>83</v>
      </c>
      <c r="AW368" s="13" t="s">
        <v>33</v>
      </c>
      <c r="AX368" s="13" t="s">
        <v>75</v>
      </c>
      <c r="AY368" s="214" t="s">
        <v>146</v>
      </c>
    </row>
    <row r="369" spans="2:51" s="14" customFormat="1" ht="11.25">
      <c r="B369" s="215"/>
      <c r="C369" s="216"/>
      <c r="D369" s="206" t="s">
        <v>157</v>
      </c>
      <c r="E369" s="217" t="s">
        <v>1</v>
      </c>
      <c r="F369" s="218" t="s">
        <v>408</v>
      </c>
      <c r="G369" s="216"/>
      <c r="H369" s="219">
        <v>2875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157</v>
      </c>
      <c r="AU369" s="225" t="s">
        <v>85</v>
      </c>
      <c r="AV369" s="14" t="s">
        <v>85</v>
      </c>
      <c r="AW369" s="14" t="s">
        <v>33</v>
      </c>
      <c r="AX369" s="14" t="s">
        <v>75</v>
      </c>
      <c r="AY369" s="225" t="s">
        <v>146</v>
      </c>
    </row>
    <row r="370" spans="1:65" s="2" customFormat="1" ht="26.45" customHeight="1">
      <c r="A370" s="34"/>
      <c r="B370" s="35"/>
      <c r="C370" s="186" t="s">
        <v>416</v>
      </c>
      <c r="D370" s="186" t="s">
        <v>148</v>
      </c>
      <c r="E370" s="187" t="s">
        <v>417</v>
      </c>
      <c r="F370" s="188" t="s">
        <v>418</v>
      </c>
      <c r="G370" s="189" t="s">
        <v>151</v>
      </c>
      <c r="H370" s="190">
        <v>2419</v>
      </c>
      <c r="I370" s="191"/>
      <c r="J370" s="192">
        <f>ROUND(I370*H370,2)</f>
        <v>0</v>
      </c>
      <c r="K370" s="188" t="s">
        <v>152</v>
      </c>
      <c r="L370" s="39"/>
      <c r="M370" s="193" t="s">
        <v>1</v>
      </c>
      <c r="N370" s="194" t="s">
        <v>40</v>
      </c>
      <c r="O370" s="71"/>
      <c r="P370" s="195">
        <f>O370*H370</f>
        <v>0</v>
      </c>
      <c r="Q370" s="195">
        <v>0</v>
      </c>
      <c r="R370" s="195">
        <f>Q370*H370</f>
        <v>0</v>
      </c>
      <c r="S370" s="195">
        <v>0</v>
      </c>
      <c r="T370" s="196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7" t="s">
        <v>153</v>
      </c>
      <c r="AT370" s="197" t="s">
        <v>148</v>
      </c>
      <c r="AU370" s="197" t="s">
        <v>85</v>
      </c>
      <c r="AY370" s="17" t="s">
        <v>146</v>
      </c>
      <c r="BE370" s="198">
        <f>IF(N370="základní",J370,0)</f>
        <v>0</v>
      </c>
      <c r="BF370" s="198">
        <f>IF(N370="snížená",J370,0)</f>
        <v>0</v>
      </c>
      <c r="BG370" s="198">
        <f>IF(N370="zákl. přenesená",J370,0)</f>
        <v>0</v>
      </c>
      <c r="BH370" s="198">
        <f>IF(N370="sníž. přenesená",J370,0)</f>
        <v>0</v>
      </c>
      <c r="BI370" s="198">
        <f>IF(N370="nulová",J370,0)</f>
        <v>0</v>
      </c>
      <c r="BJ370" s="17" t="s">
        <v>83</v>
      </c>
      <c r="BK370" s="198">
        <f>ROUND(I370*H370,2)</f>
        <v>0</v>
      </c>
      <c r="BL370" s="17" t="s">
        <v>153</v>
      </c>
      <c r="BM370" s="197" t="s">
        <v>419</v>
      </c>
    </row>
    <row r="371" spans="1:47" s="2" customFormat="1" ht="11.25">
      <c r="A371" s="34"/>
      <c r="B371" s="35"/>
      <c r="C371" s="36"/>
      <c r="D371" s="199" t="s">
        <v>155</v>
      </c>
      <c r="E371" s="36"/>
      <c r="F371" s="200" t="s">
        <v>420</v>
      </c>
      <c r="G371" s="36"/>
      <c r="H371" s="36"/>
      <c r="I371" s="201"/>
      <c r="J371" s="36"/>
      <c r="K371" s="36"/>
      <c r="L371" s="39"/>
      <c r="M371" s="202"/>
      <c r="N371" s="203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155</v>
      </c>
      <c r="AU371" s="17" t="s">
        <v>85</v>
      </c>
    </row>
    <row r="372" spans="2:51" s="13" customFormat="1" ht="11.25">
      <c r="B372" s="204"/>
      <c r="C372" s="205"/>
      <c r="D372" s="206" t="s">
        <v>157</v>
      </c>
      <c r="E372" s="207" t="s">
        <v>1</v>
      </c>
      <c r="F372" s="208" t="s">
        <v>158</v>
      </c>
      <c r="G372" s="205"/>
      <c r="H372" s="207" t="s">
        <v>1</v>
      </c>
      <c r="I372" s="209"/>
      <c r="J372" s="205"/>
      <c r="K372" s="205"/>
      <c r="L372" s="210"/>
      <c r="M372" s="211"/>
      <c r="N372" s="212"/>
      <c r="O372" s="212"/>
      <c r="P372" s="212"/>
      <c r="Q372" s="212"/>
      <c r="R372" s="212"/>
      <c r="S372" s="212"/>
      <c r="T372" s="213"/>
      <c r="AT372" s="214" t="s">
        <v>157</v>
      </c>
      <c r="AU372" s="214" t="s">
        <v>85</v>
      </c>
      <c r="AV372" s="13" t="s">
        <v>83</v>
      </c>
      <c r="AW372" s="13" t="s">
        <v>33</v>
      </c>
      <c r="AX372" s="13" t="s">
        <v>75</v>
      </c>
      <c r="AY372" s="214" t="s">
        <v>146</v>
      </c>
    </row>
    <row r="373" spans="2:51" s="13" customFormat="1" ht="11.25">
      <c r="B373" s="204"/>
      <c r="C373" s="205"/>
      <c r="D373" s="206" t="s">
        <v>157</v>
      </c>
      <c r="E373" s="207" t="s">
        <v>1</v>
      </c>
      <c r="F373" s="208" t="s">
        <v>159</v>
      </c>
      <c r="G373" s="205"/>
      <c r="H373" s="207" t="s">
        <v>1</v>
      </c>
      <c r="I373" s="209"/>
      <c r="J373" s="205"/>
      <c r="K373" s="205"/>
      <c r="L373" s="210"/>
      <c r="M373" s="211"/>
      <c r="N373" s="212"/>
      <c r="O373" s="212"/>
      <c r="P373" s="212"/>
      <c r="Q373" s="212"/>
      <c r="R373" s="212"/>
      <c r="S373" s="212"/>
      <c r="T373" s="213"/>
      <c r="AT373" s="214" t="s">
        <v>157</v>
      </c>
      <c r="AU373" s="214" t="s">
        <v>85</v>
      </c>
      <c r="AV373" s="13" t="s">
        <v>83</v>
      </c>
      <c r="AW373" s="13" t="s">
        <v>33</v>
      </c>
      <c r="AX373" s="13" t="s">
        <v>75</v>
      </c>
      <c r="AY373" s="214" t="s">
        <v>146</v>
      </c>
    </row>
    <row r="374" spans="2:51" s="13" customFormat="1" ht="11.25">
      <c r="B374" s="204"/>
      <c r="C374" s="205"/>
      <c r="D374" s="206" t="s">
        <v>157</v>
      </c>
      <c r="E374" s="207" t="s">
        <v>1</v>
      </c>
      <c r="F374" s="208" t="s">
        <v>409</v>
      </c>
      <c r="G374" s="205"/>
      <c r="H374" s="207" t="s">
        <v>1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157</v>
      </c>
      <c r="AU374" s="214" t="s">
        <v>85</v>
      </c>
      <c r="AV374" s="13" t="s">
        <v>83</v>
      </c>
      <c r="AW374" s="13" t="s">
        <v>33</v>
      </c>
      <c r="AX374" s="13" t="s">
        <v>75</v>
      </c>
      <c r="AY374" s="214" t="s">
        <v>146</v>
      </c>
    </row>
    <row r="375" spans="2:51" s="14" customFormat="1" ht="11.25">
      <c r="B375" s="215"/>
      <c r="C375" s="216"/>
      <c r="D375" s="206" t="s">
        <v>157</v>
      </c>
      <c r="E375" s="217" t="s">
        <v>1</v>
      </c>
      <c r="F375" s="218" t="s">
        <v>410</v>
      </c>
      <c r="G375" s="216"/>
      <c r="H375" s="219">
        <v>2419</v>
      </c>
      <c r="I375" s="220"/>
      <c r="J375" s="216"/>
      <c r="K375" s="216"/>
      <c r="L375" s="221"/>
      <c r="M375" s="222"/>
      <c r="N375" s="223"/>
      <c r="O375" s="223"/>
      <c r="P375" s="223"/>
      <c r="Q375" s="223"/>
      <c r="R375" s="223"/>
      <c r="S375" s="223"/>
      <c r="T375" s="224"/>
      <c r="AT375" s="225" t="s">
        <v>157</v>
      </c>
      <c r="AU375" s="225" t="s">
        <v>85</v>
      </c>
      <c r="AV375" s="14" t="s">
        <v>85</v>
      </c>
      <c r="AW375" s="14" t="s">
        <v>33</v>
      </c>
      <c r="AX375" s="14" t="s">
        <v>75</v>
      </c>
      <c r="AY375" s="225" t="s">
        <v>146</v>
      </c>
    </row>
    <row r="376" spans="1:65" s="2" customFormat="1" ht="36" customHeight="1">
      <c r="A376" s="34"/>
      <c r="B376" s="35"/>
      <c r="C376" s="186" t="s">
        <v>421</v>
      </c>
      <c r="D376" s="186" t="s">
        <v>148</v>
      </c>
      <c r="E376" s="187" t="s">
        <v>422</v>
      </c>
      <c r="F376" s="188" t="s">
        <v>423</v>
      </c>
      <c r="G376" s="189" t="s">
        <v>151</v>
      </c>
      <c r="H376" s="190">
        <v>2875</v>
      </c>
      <c r="I376" s="191"/>
      <c r="J376" s="192">
        <f>ROUND(I376*H376,2)</f>
        <v>0</v>
      </c>
      <c r="K376" s="188" t="s">
        <v>152</v>
      </c>
      <c r="L376" s="39"/>
      <c r="M376" s="193" t="s">
        <v>1</v>
      </c>
      <c r="N376" s="194" t="s">
        <v>40</v>
      </c>
      <c r="O376" s="71"/>
      <c r="P376" s="195">
        <f>O376*H376</f>
        <v>0</v>
      </c>
      <c r="Q376" s="195">
        <v>0</v>
      </c>
      <c r="R376" s="195">
        <f>Q376*H376</f>
        <v>0</v>
      </c>
      <c r="S376" s="195">
        <v>0</v>
      </c>
      <c r="T376" s="196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7" t="s">
        <v>153</v>
      </c>
      <c r="AT376" s="197" t="s">
        <v>148</v>
      </c>
      <c r="AU376" s="197" t="s">
        <v>85</v>
      </c>
      <c r="AY376" s="17" t="s">
        <v>146</v>
      </c>
      <c r="BE376" s="198">
        <f>IF(N376="základní",J376,0)</f>
        <v>0</v>
      </c>
      <c r="BF376" s="198">
        <f>IF(N376="snížená",J376,0)</f>
        <v>0</v>
      </c>
      <c r="BG376" s="198">
        <f>IF(N376="zákl. přenesená",J376,0)</f>
        <v>0</v>
      </c>
      <c r="BH376" s="198">
        <f>IF(N376="sníž. přenesená",J376,0)</f>
        <v>0</v>
      </c>
      <c r="BI376" s="198">
        <f>IF(N376="nulová",J376,0)</f>
        <v>0</v>
      </c>
      <c r="BJ376" s="17" t="s">
        <v>83</v>
      </c>
      <c r="BK376" s="198">
        <f>ROUND(I376*H376,2)</f>
        <v>0</v>
      </c>
      <c r="BL376" s="17" t="s">
        <v>153</v>
      </c>
      <c r="BM376" s="197" t="s">
        <v>424</v>
      </c>
    </row>
    <row r="377" spans="1:47" s="2" customFormat="1" ht="11.25">
      <c r="A377" s="34"/>
      <c r="B377" s="35"/>
      <c r="C377" s="36"/>
      <c r="D377" s="199" t="s">
        <v>155</v>
      </c>
      <c r="E377" s="36"/>
      <c r="F377" s="200" t="s">
        <v>425</v>
      </c>
      <c r="G377" s="36"/>
      <c r="H377" s="36"/>
      <c r="I377" s="201"/>
      <c r="J377" s="36"/>
      <c r="K377" s="36"/>
      <c r="L377" s="39"/>
      <c r="M377" s="202"/>
      <c r="N377" s="203"/>
      <c r="O377" s="71"/>
      <c r="P377" s="71"/>
      <c r="Q377" s="71"/>
      <c r="R377" s="71"/>
      <c r="S377" s="71"/>
      <c r="T377" s="72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155</v>
      </c>
      <c r="AU377" s="17" t="s">
        <v>85</v>
      </c>
    </row>
    <row r="378" spans="2:51" s="13" customFormat="1" ht="11.25">
      <c r="B378" s="204"/>
      <c r="C378" s="205"/>
      <c r="D378" s="206" t="s">
        <v>157</v>
      </c>
      <c r="E378" s="207" t="s">
        <v>1</v>
      </c>
      <c r="F378" s="208" t="s">
        <v>158</v>
      </c>
      <c r="G378" s="205"/>
      <c r="H378" s="207" t="s">
        <v>1</v>
      </c>
      <c r="I378" s="209"/>
      <c r="J378" s="205"/>
      <c r="K378" s="205"/>
      <c r="L378" s="210"/>
      <c r="M378" s="211"/>
      <c r="N378" s="212"/>
      <c r="O378" s="212"/>
      <c r="P378" s="212"/>
      <c r="Q378" s="212"/>
      <c r="R378" s="212"/>
      <c r="S378" s="212"/>
      <c r="T378" s="213"/>
      <c r="AT378" s="214" t="s">
        <v>157</v>
      </c>
      <c r="AU378" s="214" t="s">
        <v>85</v>
      </c>
      <c r="AV378" s="13" t="s">
        <v>83</v>
      </c>
      <c r="AW378" s="13" t="s">
        <v>33</v>
      </c>
      <c r="AX378" s="13" t="s">
        <v>75</v>
      </c>
      <c r="AY378" s="214" t="s">
        <v>146</v>
      </c>
    </row>
    <row r="379" spans="2:51" s="13" customFormat="1" ht="11.25">
      <c r="B379" s="204"/>
      <c r="C379" s="205"/>
      <c r="D379" s="206" t="s">
        <v>157</v>
      </c>
      <c r="E379" s="207" t="s">
        <v>1</v>
      </c>
      <c r="F379" s="208" t="s">
        <v>159</v>
      </c>
      <c r="G379" s="205"/>
      <c r="H379" s="207" t="s">
        <v>1</v>
      </c>
      <c r="I379" s="209"/>
      <c r="J379" s="205"/>
      <c r="K379" s="205"/>
      <c r="L379" s="210"/>
      <c r="M379" s="211"/>
      <c r="N379" s="212"/>
      <c r="O379" s="212"/>
      <c r="P379" s="212"/>
      <c r="Q379" s="212"/>
      <c r="R379" s="212"/>
      <c r="S379" s="212"/>
      <c r="T379" s="213"/>
      <c r="AT379" s="214" t="s">
        <v>157</v>
      </c>
      <c r="AU379" s="214" t="s">
        <v>85</v>
      </c>
      <c r="AV379" s="13" t="s">
        <v>83</v>
      </c>
      <c r="AW379" s="13" t="s">
        <v>33</v>
      </c>
      <c r="AX379" s="13" t="s">
        <v>75</v>
      </c>
      <c r="AY379" s="214" t="s">
        <v>146</v>
      </c>
    </row>
    <row r="380" spans="2:51" s="13" customFormat="1" ht="11.25">
      <c r="B380" s="204"/>
      <c r="C380" s="205"/>
      <c r="D380" s="206" t="s">
        <v>157</v>
      </c>
      <c r="E380" s="207" t="s">
        <v>1</v>
      </c>
      <c r="F380" s="208" t="s">
        <v>407</v>
      </c>
      <c r="G380" s="205"/>
      <c r="H380" s="207" t="s">
        <v>1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157</v>
      </c>
      <c r="AU380" s="214" t="s">
        <v>85</v>
      </c>
      <c r="AV380" s="13" t="s">
        <v>83</v>
      </c>
      <c r="AW380" s="13" t="s">
        <v>33</v>
      </c>
      <c r="AX380" s="13" t="s">
        <v>75</v>
      </c>
      <c r="AY380" s="214" t="s">
        <v>146</v>
      </c>
    </row>
    <row r="381" spans="2:51" s="14" customFormat="1" ht="11.25">
      <c r="B381" s="215"/>
      <c r="C381" s="216"/>
      <c r="D381" s="206" t="s">
        <v>157</v>
      </c>
      <c r="E381" s="217" t="s">
        <v>1</v>
      </c>
      <c r="F381" s="218" t="s">
        <v>408</v>
      </c>
      <c r="G381" s="216"/>
      <c r="H381" s="219">
        <v>2875</v>
      </c>
      <c r="I381" s="220"/>
      <c r="J381" s="216"/>
      <c r="K381" s="216"/>
      <c r="L381" s="221"/>
      <c r="M381" s="222"/>
      <c r="N381" s="223"/>
      <c r="O381" s="223"/>
      <c r="P381" s="223"/>
      <c r="Q381" s="223"/>
      <c r="R381" s="223"/>
      <c r="S381" s="223"/>
      <c r="T381" s="224"/>
      <c r="AT381" s="225" t="s">
        <v>157</v>
      </c>
      <c r="AU381" s="225" t="s">
        <v>85</v>
      </c>
      <c r="AV381" s="14" t="s">
        <v>85</v>
      </c>
      <c r="AW381" s="14" t="s">
        <v>33</v>
      </c>
      <c r="AX381" s="14" t="s">
        <v>75</v>
      </c>
      <c r="AY381" s="225" t="s">
        <v>146</v>
      </c>
    </row>
    <row r="382" spans="1:65" s="2" customFormat="1" ht="26.45" customHeight="1">
      <c r="A382" s="34"/>
      <c r="B382" s="35"/>
      <c r="C382" s="186" t="s">
        <v>426</v>
      </c>
      <c r="D382" s="186" t="s">
        <v>148</v>
      </c>
      <c r="E382" s="187" t="s">
        <v>427</v>
      </c>
      <c r="F382" s="188" t="s">
        <v>428</v>
      </c>
      <c r="G382" s="189" t="s">
        <v>151</v>
      </c>
      <c r="H382" s="190">
        <v>5750</v>
      </c>
      <c r="I382" s="191"/>
      <c r="J382" s="192">
        <f>ROUND(I382*H382,2)</f>
        <v>0</v>
      </c>
      <c r="K382" s="188" t="s">
        <v>152</v>
      </c>
      <c r="L382" s="39"/>
      <c r="M382" s="193" t="s">
        <v>1</v>
      </c>
      <c r="N382" s="194" t="s">
        <v>40</v>
      </c>
      <c r="O382" s="71"/>
      <c r="P382" s="195">
        <f>O382*H382</f>
        <v>0</v>
      </c>
      <c r="Q382" s="195">
        <v>0</v>
      </c>
      <c r="R382" s="195">
        <f>Q382*H382</f>
        <v>0</v>
      </c>
      <c r="S382" s="195">
        <v>0</v>
      </c>
      <c r="T382" s="196">
        <f>S382*H382</f>
        <v>0</v>
      </c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R382" s="197" t="s">
        <v>153</v>
      </c>
      <c r="AT382" s="197" t="s">
        <v>148</v>
      </c>
      <c r="AU382" s="197" t="s">
        <v>85</v>
      </c>
      <c r="AY382" s="17" t="s">
        <v>146</v>
      </c>
      <c r="BE382" s="198">
        <f>IF(N382="základní",J382,0)</f>
        <v>0</v>
      </c>
      <c r="BF382" s="198">
        <f>IF(N382="snížená",J382,0)</f>
        <v>0</v>
      </c>
      <c r="BG382" s="198">
        <f>IF(N382="zákl. přenesená",J382,0)</f>
        <v>0</v>
      </c>
      <c r="BH382" s="198">
        <f>IF(N382="sníž. přenesená",J382,0)</f>
        <v>0</v>
      </c>
      <c r="BI382" s="198">
        <f>IF(N382="nulová",J382,0)</f>
        <v>0</v>
      </c>
      <c r="BJ382" s="17" t="s">
        <v>83</v>
      </c>
      <c r="BK382" s="198">
        <f>ROUND(I382*H382,2)</f>
        <v>0</v>
      </c>
      <c r="BL382" s="17" t="s">
        <v>153</v>
      </c>
      <c r="BM382" s="197" t="s">
        <v>429</v>
      </c>
    </row>
    <row r="383" spans="1:47" s="2" customFormat="1" ht="11.25">
      <c r="A383" s="34"/>
      <c r="B383" s="35"/>
      <c r="C383" s="36"/>
      <c r="D383" s="199" t="s">
        <v>155</v>
      </c>
      <c r="E383" s="36"/>
      <c r="F383" s="200" t="s">
        <v>430</v>
      </c>
      <c r="G383" s="36"/>
      <c r="H383" s="36"/>
      <c r="I383" s="201"/>
      <c r="J383" s="36"/>
      <c r="K383" s="36"/>
      <c r="L383" s="39"/>
      <c r="M383" s="202"/>
      <c r="N383" s="203"/>
      <c r="O383" s="71"/>
      <c r="P383" s="71"/>
      <c r="Q383" s="71"/>
      <c r="R383" s="71"/>
      <c r="S383" s="71"/>
      <c r="T383" s="72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T383" s="17" t="s">
        <v>155</v>
      </c>
      <c r="AU383" s="17" t="s">
        <v>85</v>
      </c>
    </row>
    <row r="384" spans="2:51" s="13" customFormat="1" ht="11.25">
      <c r="B384" s="204"/>
      <c r="C384" s="205"/>
      <c r="D384" s="206" t="s">
        <v>157</v>
      </c>
      <c r="E384" s="207" t="s">
        <v>1</v>
      </c>
      <c r="F384" s="208" t="s">
        <v>158</v>
      </c>
      <c r="G384" s="205"/>
      <c r="H384" s="207" t="s">
        <v>1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157</v>
      </c>
      <c r="AU384" s="214" t="s">
        <v>85</v>
      </c>
      <c r="AV384" s="13" t="s">
        <v>83</v>
      </c>
      <c r="AW384" s="13" t="s">
        <v>33</v>
      </c>
      <c r="AX384" s="13" t="s">
        <v>75</v>
      </c>
      <c r="AY384" s="214" t="s">
        <v>146</v>
      </c>
    </row>
    <row r="385" spans="2:51" s="13" customFormat="1" ht="11.25">
      <c r="B385" s="204"/>
      <c r="C385" s="205"/>
      <c r="D385" s="206" t="s">
        <v>157</v>
      </c>
      <c r="E385" s="207" t="s">
        <v>1</v>
      </c>
      <c r="F385" s="208" t="s">
        <v>159</v>
      </c>
      <c r="G385" s="205"/>
      <c r="H385" s="207" t="s">
        <v>1</v>
      </c>
      <c r="I385" s="209"/>
      <c r="J385" s="205"/>
      <c r="K385" s="205"/>
      <c r="L385" s="210"/>
      <c r="M385" s="211"/>
      <c r="N385" s="212"/>
      <c r="O385" s="212"/>
      <c r="P385" s="212"/>
      <c r="Q385" s="212"/>
      <c r="R385" s="212"/>
      <c r="S385" s="212"/>
      <c r="T385" s="213"/>
      <c r="AT385" s="214" t="s">
        <v>157</v>
      </c>
      <c r="AU385" s="214" t="s">
        <v>85</v>
      </c>
      <c r="AV385" s="13" t="s">
        <v>83</v>
      </c>
      <c r="AW385" s="13" t="s">
        <v>33</v>
      </c>
      <c r="AX385" s="13" t="s">
        <v>75</v>
      </c>
      <c r="AY385" s="214" t="s">
        <v>146</v>
      </c>
    </row>
    <row r="386" spans="2:51" s="13" customFormat="1" ht="11.25">
      <c r="B386" s="204"/>
      <c r="C386" s="205"/>
      <c r="D386" s="206" t="s">
        <v>157</v>
      </c>
      <c r="E386" s="207" t="s">
        <v>1</v>
      </c>
      <c r="F386" s="208" t="s">
        <v>431</v>
      </c>
      <c r="G386" s="205"/>
      <c r="H386" s="207" t="s">
        <v>1</v>
      </c>
      <c r="I386" s="209"/>
      <c r="J386" s="205"/>
      <c r="K386" s="205"/>
      <c r="L386" s="210"/>
      <c r="M386" s="211"/>
      <c r="N386" s="212"/>
      <c r="O386" s="212"/>
      <c r="P386" s="212"/>
      <c r="Q386" s="212"/>
      <c r="R386" s="212"/>
      <c r="S386" s="212"/>
      <c r="T386" s="213"/>
      <c r="AT386" s="214" t="s">
        <v>157</v>
      </c>
      <c r="AU386" s="214" t="s">
        <v>85</v>
      </c>
      <c r="AV386" s="13" t="s">
        <v>83</v>
      </c>
      <c r="AW386" s="13" t="s">
        <v>33</v>
      </c>
      <c r="AX386" s="13" t="s">
        <v>75</v>
      </c>
      <c r="AY386" s="214" t="s">
        <v>146</v>
      </c>
    </row>
    <row r="387" spans="2:51" s="14" customFormat="1" ht="11.25">
      <c r="B387" s="215"/>
      <c r="C387" s="216"/>
      <c r="D387" s="206" t="s">
        <v>157</v>
      </c>
      <c r="E387" s="217" t="s">
        <v>1</v>
      </c>
      <c r="F387" s="218" t="s">
        <v>432</v>
      </c>
      <c r="G387" s="216"/>
      <c r="H387" s="219">
        <v>5750</v>
      </c>
      <c r="I387" s="220"/>
      <c r="J387" s="216"/>
      <c r="K387" s="216"/>
      <c r="L387" s="221"/>
      <c r="M387" s="222"/>
      <c r="N387" s="223"/>
      <c r="O387" s="223"/>
      <c r="P387" s="223"/>
      <c r="Q387" s="223"/>
      <c r="R387" s="223"/>
      <c r="S387" s="223"/>
      <c r="T387" s="224"/>
      <c r="AT387" s="225" t="s">
        <v>157</v>
      </c>
      <c r="AU387" s="225" t="s">
        <v>85</v>
      </c>
      <c r="AV387" s="14" t="s">
        <v>85</v>
      </c>
      <c r="AW387" s="14" t="s">
        <v>33</v>
      </c>
      <c r="AX387" s="14" t="s">
        <v>75</v>
      </c>
      <c r="AY387" s="225" t="s">
        <v>146</v>
      </c>
    </row>
    <row r="388" spans="1:65" s="2" customFormat="1" ht="36" customHeight="1">
      <c r="A388" s="34"/>
      <c r="B388" s="35"/>
      <c r="C388" s="186" t="s">
        <v>433</v>
      </c>
      <c r="D388" s="186" t="s">
        <v>148</v>
      </c>
      <c r="E388" s="187" t="s">
        <v>434</v>
      </c>
      <c r="F388" s="188" t="s">
        <v>435</v>
      </c>
      <c r="G388" s="189" t="s">
        <v>151</v>
      </c>
      <c r="H388" s="190">
        <v>2875</v>
      </c>
      <c r="I388" s="191"/>
      <c r="J388" s="192">
        <f>ROUND(I388*H388,2)</f>
        <v>0</v>
      </c>
      <c r="K388" s="188" t="s">
        <v>152</v>
      </c>
      <c r="L388" s="39"/>
      <c r="M388" s="193" t="s">
        <v>1</v>
      </c>
      <c r="N388" s="194" t="s">
        <v>40</v>
      </c>
      <c r="O388" s="71"/>
      <c r="P388" s="195">
        <f>O388*H388</f>
        <v>0</v>
      </c>
      <c r="Q388" s="195">
        <v>0</v>
      </c>
      <c r="R388" s="195">
        <f>Q388*H388</f>
        <v>0</v>
      </c>
      <c r="S388" s="195">
        <v>0</v>
      </c>
      <c r="T388" s="196">
        <f>S388*H388</f>
        <v>0</v>
      </c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R388" s="197" t="s">
        <v>153</v>
      </c>
      <c r="AT388" s="197" t="s">
        <v>148</v>
      </c>
      <c r="AU388" s="197" t="s">
        <v>85</v>
      </c>
      <c r="AY388" s="17" t="s">
        <v>146</v>
      </c>
      <c r="BE388" s="198">
        <f>IF(N388="základní",J388,0)</f>
        <v>0</v>
      </c>
      <c r="BF388" s="198">
        <f>IF(N388="snížená",J388,0)</f>
        <v>0</v>
      </c>
      <c r="BG388" s="198">
        <f>IF(N388="zákl. přenesená",J388,0)</f>
        <v>0</v>
      </c>
      <c r="BH388" s="198">
        <f>IF(N388="sníž. přenesená",J388,0)</f>
        <v>0</v>
      </c>
      <c r="BI388" s="198">
        <f>IF(N388="nulová",J388,0)</f>
        <v>0</v>
      </c>
      <c r="BJ388" s="17" t="s">
        <v>83</v>
      </c>
      <c r="BK388" s="198">
        <f>ROUND(I388*H388,2)</f>
        <v>0</v>
      </c>
      <c r="BL388" s="17" t="s">
        <v>153</v>
      </c>
      <c r="BM388" s="197" t="s">
        <v>436</v>
      </c>
    </row>
    <row r="389" spans="1:47" s="2" customFormat="1" ht="11.25">
      <c r="A389" s="34"/>
      <c r="B389" s="35"/>
      <c r="C389" s="36"/>
      <c r="D389" s="199" t="s">
        <v>155</v>
      </c>
      <c r="E389" s="36"/>
      <c r="F389" s="200" t="s">
        <v>437</v>
      </c>
      <c r="G389" s="36"/>
      <c r="H389" s="36"/>
      <c r="I389" s="201"/>
      <c r="J389" s="36"/>
      <c r="K389" s="36"/>
      <c r="L389" s="39"/>
      <c r="M389" s="202"/>
      <c r="N389" s="203"/>
      <c r="O389" s="71"/>
      <c r="P389" s="71"/>
      <c r="Q389" s="71"/>
      <c r="R389" s="71"/>
      <c r="S389" s="71"/>
      <c r="T389" s="72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T389" s="17" t="s">
        <v>155</v>
      </c>
      <c r="AU389" s="17" t="s">
        <v>85</v>
      </c>
    </row>
    <row r="390" spans="2:51" s="13" customFormat="1" ht="11.25">
      <c r="B390" s="204"/>
      <c r="C390" s="205"/>
      <c r="D390" s="206" t="s">
        <v>157</v>
      </c>
      <c r="E390" s="207" t="s">
        <v>1</v>
      </c>
      <c r="F390" s="208" t="s">
        <v>158</v>
      </c>
      <c r="G390" s="205"/>
      <c r="H390" s="207" t="s">
        <v>1</v>
      </c>
      <c r="I390" s="209"/>
      <c r="J390" s="205"/>
      <c r="K390" s="205"/>
      <c r="L390" s="210"/>
      <c r="M390" s="211"/>
      <c r="N390" s="212"/>
      <c r="O390" s="212"/>
      <c r="P390" s="212"/>
      <c r="Q390" s="212"/>
      <c r="R390" s="212"/>
      <c r="S390" s="212"/>
      <c r="T390" s="213"/>
      <c r="AT390" s="214" t="s">
        <v>157</v>
      </c>
      <c r="AU390" s="214" t="s">
        <v>85</v>
      </c>
      <c r="AV390" s="13" t="s">
        <v>83</v>
      </c>
      <c r="AW390" s="13" t="s">
        <v>33</v>
      </c>
      <c r="AX390" s="13" t="s">
        <v>75</v>
      </c>
      <c r="AY390" s="214" t="s">
        <v>146</v>
      </c>
    </row>
    <row r="391" spans="2:51" s="13" customFormat="1" ht="11.25">
      <c r="B391" s="204"/>
      <c r="C391" s="205"/>
      <c r="D391" s="206" t="s">
        <v>157</v>
      </c>
      <c r="E391" s="207" t="s">
        <v>1</v>
      </c>
      <c r="F391" s="208" t="s">
        <v>159</v>
      </c>
      <c r="G391" s="205"/>
      <c r="H391" s="207" t="s">
        <v>1</v>
      </c>
      <c r="I391" s="209"/>
      <c r="J391" s="205"/>
      <c r="K391" s="205"/>
      <c r="L391" s="210"/>
      <c r="M391" s="211"/>
      <c r="N391" s="212"/>
      <c r="O391" s="212"/>
      <c r="P391" s="212"/>
      <c r="Q391" s="212"/>
      <c r="R391" s="212"/>
      <c r="S391" s="212"/>
      <c r="T391" s="213"/>
      <c r="AT391" s="214" t="s">
        <v>157</v>
      </c>
      <c r="AU391" s="214" t="s">
        <v>85</v>
      </c>
      <c r="AV391" s="13" t="s">
        <v>83</v>
      </c>
      <c r="AW391" s="13" t="s">
        <v>33</v>
      </c>
      <c r="AX391" s="13" t="s">
        <v>75</v>
      </c>
      <c r="AY391" s="214" t="s">
        <v>146</v>
      </c>
    </row>
    <row r="392" spans="2:51" s="13" customFormat="1" ht="11.25">
      <c r="B392" s="204"/>
      <c r="C392" s="205"/>
      <c r="D392" s="206" t="s">
        <v>157</v>
      </c>
      <c r="E392" s="207" t="s">
        <v>1</v>
      </c>
      <c r="F392" s="208" t="s">
        <v>431</v>
      </c>
      <c r="G392" s="205"/>
      <c r="H392" s="207" t="s">
        <v>1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157</v>
      </c>
      <c r="AU392" s="214" t="s">
        <v>85</v>
      </c>
      <c r="AV392" s="13" t="s">
        <v>83</v>
      </c>
      <c r="AW392" s="13" t="s">
        <v>33</v>
      </c>
      <c r="AX392" s="13" t="s">
        <v>75</v>
      </c>
      <c r="AY392" s="214" t="s">
        <v>146</v>
      </c>
    </row>
    <row r="393" spans="2:51" s="14" customFormat="1" ht="11.25">
      <c r="B393" s="215"/>
      <c r="C393" s="216"/>
      <c r="D393" s="206" t="s">
        <v>157</v>
      </c>
      <c r="E393" s="217" t="s">
        <v>1</v>
      </c>
      <c r="F393" s="218" t="s">
        <v>408</v>
      </c>
      <c r="G393" s="216"/>
      <c r="H393" s="219">
        <v>2875</v>
      </c>
      <c r="I393" s="220"/>
      <c r="J393" s="216"/>
      <c r="K393" s="216"/>
      <c r="L393" s="221"/>
      <c r="M393" s="222"/>
      <c r="N393" s="223"/>
      <c r="O393" s="223"/>
      <c r="P393" s="223"/>
      <c r="Q393" s="223"/>
      <c r="R393" s="223"/>
      <c r="S393" s="223"/>
      <c r="T393" s="224"/>
      <c r="AT393" s="225" t="s">
        <v>157</v>
      </c>
      <c r="AU393" s="225" t="s">
        <v>85</v>
      </c>
      <c r="AV393" s="14" t="s">
        <v>85</v>
      </c>
      <c r="AW393" s="14" t="s">
        <v>33</v>
      </c>
      <c r="AX393" s="14" t="s">
        <v>75</v>
      </c>
      <c r="AY393" s="225" t="s">
        <v>146</v>
      </c>
    </row>
    <row r="394" spans="1:65" s="2" customFormat="1" ht="26.45" customHeight="1">
      <c r="A394" s="34"/>
      <c r="B394" s="35"/>
      <c r="C394" s="186" t="s">
        <v>438</v>
      </c>
      <c r="D394" s="186" t="s">
        <v>148</v>
      </c>
      <c r="E394" s="187" t="s">
        <v>439</v>
      </c>
      <c r="F394" s="188" t="s">
        <v>440</v>
      </c>
      <c r="G394" s="189" t="s">
        <v>151</v>
      </c>
      <c r="H394" s="190">
        <v>2875</v>
      </c>
      <c r="I394" s="191"/>
      <c r="J394" s="192">
        <f>ROUND(I394*H394,2)</f>
        <v>0</v>
      </c>
      <c r="K394" s="188" t="s">
        <v>152</v>
      </c>
      <c r="L394" s="39"/>
      <c r="M394" s="193" t="s">
        <v>1</v>
      </c>
      <c r="N394" s="194" t="s">
        <v>40</v>
      </c>
      <c r="O394" s="71"/>
      <c r="P394" s="195">
        <f>O394*H394</f>
        <v>0</v>
      </c>
      <c r="Q394" s="195">
        <v>0</v>
      </c>
      <c r="R394" s="195">
        <f>Q394*H394</f>
        <v>0</v>
      </c>
      <c r="S394" s="195">
        <v>0</v>
      </c>
      <c r="T394" s="196">
        <f>S394*H394</f>
        <v>0</v>
      </c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R394" s="197" t="s">
        <v>153</v>
      </c>
      <c r="AT394" s="197" t="s">
        <v>148</v>
      </c>
      <c r="AU394" s="197" t="s">
        <v>85</v>
      </c>
      <c r="AY394" s="17" t="s">
        <v>146</v>
      </c>
      <c r="BE394" s="198">
        <f>IF(N394="základní",J394,0)</f>
        <v>0</v>
      </c>
      <c r="BF394" s="198">
        <f>IF(N394="snížená",J394,0)</f>
        <v>0</v>
      </c>
      <c r="BG394" s="198">
        <f>IF(N394="zákl. přenesená",J394,0)</f>
        <v>0</v>
      </c>
      <c r="BH394" s="198">
        <f>IF(N394="sníž. přenesená",J394,0)</f>
        <v>0</v>
      </c>
      <c r="BI394" s="198">
        <f>IF(N394="nulová",J394,0)</f>
        <v>0</v>
      </c>
      <c r="BJ394" s="17" t="s">
        <v>83</v>
      </c>
      <c r="BK394" s="198">
        <f>ROUND(I394*H394,2)</f>
        <v>0</v>
      </c>
      <c r="BL394" s="17" t="s">
        <v>153</v>
      </c>
      <c r="BM394" s="197" t="s">
        <v>441</v>
      </c>
    </row>
    <row r="395" spans="1:47" s="2" customFormat="1" ht="11.25">
      <c r="A395" s="34"/>
      <c r="B395" s="35"/>
      <c r="C395" s="36"/>
      <c r="D395" s="199" t="s">
        <v>155</v>
      </c>
      <c r="E395" s="36"/>
      <c r="F395" s="200" t="s">
        <v>442</v>
      </c>
      <c r="G395" s="36"/>
      <c r="H395" s="36"/>
      <c r="I395" s="201"/>
      <c r="J395" s="36"/>
      <c r="K395" s="36"/>
      <c r="L395" s="39"/>
      <c r="M395" s="202"/>
      <c r="N395" s="203"/>
      <c r="O395" s="71"/>
      <c r="P395" s="71"/>
      <c r="Q395" s="71"/>
      <c r="R395" s="71"/>
      <c r="S395" s="71"/>
      <c r="T395" s="72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T395" s="17" t="s">
        <v>155</v>
      </c>
      <c r="AU395" s="17" t="s">
        <v>85</v>
      </c>
    </row>
    <row r="396" spans="2:51" s="13" customFormat="1" ht="11.25">
      <c r="B396" s="204"/>
      <c r="C396" s="205"/>
      <c r="D396" s="206" t="s">
        <v>157</v>
      </c>
      <c r="E396" s="207" t="s">
        <v>1</v>
      </c>
      <c r="F396" s="208" t="s">
        <v>158</v>
      </c>
      <c r="G396" s="205"/>
      <c r="H396" s="207" t="s">
        <v>1</v>
      </c>
      <c r="I396" s="209"/>
      <c r="J396" s="205"/>
      <c r="K396" s="205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157</v>
      </c>
      <c r="AU396" s="214" t="s">
        <v>85</v>
      </c>
      <c r="AV396" s="13" t="s">
        <v>83</v>
      </c>
      <c r="AW396" s="13" t="s">
        <v>33</v>
      </c>
      <c r="AX396" s="13" t="s">
        <v>75</v>
      </c>
      <c r="AY396" s="214" t="s">
        <v>146</v>
      </c>
    </row>
    <row r="397" spans="2:51" s="13" customFormat="1" ht="11.25">
      <c r="B397" s="204"/>
      <c r="C397" s="205"/>
      <c r="D397" s="206" t="s">
        <v>157</v>
      </c>
      <c r="E397" s="207" t="s">
        <v>1</v>
      </c>
      <c r="F397" s="208" t="s">
        <v>159</v>
      </c>
      <c r="G397" s="205"/>
      <c r="H397" s="207" t="s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157</v>
      </c>
      <c r="AU397" s="214" t="s">
        <v>85</v>
      </c>
      <c r="AV397" s="13" t="s">
        <v>83</v>
      </c>
      <c r="AW397" s="13" t="s">
        <v>33</v>
      </c>
      <c r="AX397" s="13" t="s">
        <v>75</v>
      </c>
      <c r="AY397" s="214" t="s">
        <v>146</v>
      </c>
    </row>
    <row r="398" spans="2:51" s="13" customFormat="1" ht="11.25">
      <c r="B398" s="204"/>
      <c r="C398" s="205"/>
      <c r="D398" s="206" t="s">
        <v>157</v>
      </c>
      <c r="E398" s="207" t="s">
        <v>1</v>
      </c>
      <c r="F398" s="208" t="s">
        <v>407</v>
      </c>
      <c r="G398" s="205"/>
      <c r="H398" s="207" t="s">
        <v>1</v>
      </c>
      <c r="I398" s="209"/>
      <c r="J398" s="205"/>
      <c r="K398" s="205"/>
      <c r="L398" s="210"/>
      <c r="M398" s="211"/>
      <c r="N398" s="212"/>
      <c r="O398" s="212"/>
      <c r="P398" s="212"/>
      <c r="Q398" s="212"/>
      <c r="R398" s="212"/>
      <c r="S398" s="212"/>
      <c r="T398" s="213"/>
      <c r="AT398" s="214" t="s">
        <v>157</v>
      </c>
      <c r="AU398" s="214" t="s">
        <v>85</v>
      </c>
      <c r="AV398" s="13" t="s">
        <v>83</v>
      </c>
      <c r="AW398" s="13" t="s">
        <v>33</v>
      </c>
      <c r="AX398" s="13" t="s">
        <v>75</v>
      </c>
      <c r="AY398" s="214" t="s">
        <v>146</v>
      </c>
    </row>
    <row r="399" spans="2:51" s="14" customFormat="1" ht="11.25">
      <c r="B399" s="215"/>
      <c r="C399" s="216"/>
      <c r="D399" s="206" t="s">
        <v>157</v>
      </c>
      <c r="E399" s="217" t="s">
        <v>1</v>
      </c>
      <c r="F399" s="218" t="s">
        <v>408</v>
      </c>
      <c r="G399" s="216"/>
      <c r="H399" s="219">
        <v>2875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4"/>
      <c r="AT399" s="225" t="s">
        <v>157</v>
      </c>
      <c r="AU399" s="225" t="s">
        <v>85</v>
      </c>
      <c r="AV399" s="14" t="s">
        <v>85</v>
      </c>
      <c r="AW399" s="14" t="s">
        <v>33</v>
      </c>
      <c r="AX399" s="14" t="s">
        <v>75</v>
      </c>
      <c r="AY399" s="225" t="s">
        <v>146</v>
      </c>
    </row>
    <row r="400" spans="1:65" s="2" customFormat="1" ht="26.45" customHeight="1">
      <c r="A400" s="34"/>
      <c r="B400" s="35"/>
      <c r="C400" s="186" t="s">
        <v>443</v>
      </c>
      <c r="D400" s="186" t="s">
        <v>148</v>
      </c>
      <c r="E400" s="187" t="s">
        <v>444</v>
      </c>
      <c r="F400" s="188" t="s">
        <v>445</v>
      </c>
      <c r="G400" s="189" t="s">
        <v>151</v>
      </c>
      <c r="H400" s="190">
        <v>849</v>
      </c>
      <c r="I400" s="191"/>
      <c r="J400" s="192">
        <f>ROUND(I400*H400,2)</f>
        <v>0</v>
      </c>
      <c r="K400" s="188" t="s">
        <v>152</v>
      </c>
      <c r="L400" s="39"/>
      <c r="M400" s="193" t="s">
        <v>1</v>
      </c>
      <c r="N400" s="194" t="s">
        <v>40</v>
      </c>
      <c r="O400" s="71"/>
      <c r="P400" s="195">
        <f>O400*H400</f>
        <v>0</v>
      </c>
      <c r="Q400" s="195">
        <v>0.08922</v>
      </c>
      <c r="R400" s="195">
        <f>Q400*H400</f>
        <v>75.74777999999999</v>
      </c>
      <c r="S400" s="195">
        <v>0</v>
      </c>
      <c r="T400" s="196">
        <f>S400*H400</f>
        <v>0</v>
      </c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R400" s="197" t="s">
        <v>153</v>
      </c>
      <c r="AT400" s="197" t="s">
        <v>148</v>
      </c>
      <c r="AU400" s="197" t="s">
        <v>85</v>
      </c>
      <c r="AY400" s="17" t="s">
        <v>146</v>
      </c>
      <c r="BE400" s="198">
        <f>IF(N400="základní",J400,0)</f>
        <v>0</v>
      </c>
      <c r="BF400" s="198">
        <f>IF(N400="snížená",J400,0)</f>
        <v>0</v>
      </c>
      <c r="BG400" s="198">
        <f>IF(N400="zákl. přenesená",J400,0)</f>
        <v>0</v>
      </c>
      <c r="BH400" s="198">
        <f>IF(N400="sníž. přenesená",J400,0)</f>
        <v>0</v>
      </c>
      <c r="BI400" s="198">
        <f>IF(N400="nulová",J400,0)</f>
        <v>0</v>
      </c>
      <c r="BJ400" s="17" t="s">
        <v>83</v>
      </c>
      <c r="BK400" s="198">
        <f>ROUND(I400*H400,2)</f>
        <v>0</v>
      </c>
      <c r="BL400" s="17" t="s">
        <v>153</v>
      </c>
      <c r="BM400" s="197" t="s">
        <v>446</v>
      </c>
    </row>
    <row r="401" spans="1:47" s="2" customFormat="1" ht="11.25">
      <c r="A401" s="34"/>
      <c r="B401" s="35"/>
      <c r="C401" s="36"/>
      <c r="D401" s="199" t="s">
        <v>155</v>
      </c>
      <c r="E401" s="36"/>
      <c r="F401" s="200" t="s">
        <v>447</v>
      </c>
      <c r="G401" s="36"/>
      <c r="H401" s="36"/>
      <c r="I401" s="201"/>
      <c r="J401" s="36"/>
      <c r="K401" s="36"/>
      <c r="L401" s="39"/>
      <c r="M401" s="202"/>
      <c r="N401" s="203"/>
      <c r="O401" s="71"/>
      <c r="P401" s="71"/>
      <c r="Q401" s="71"/>
      <c r="R401" s="71"/>
      <c r="S401" s="71"/>
      <c r="T401" s="72"/>
      <c r="U401" s="34"/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T401" s="17" t="s">
        <v>155</v>
      </c>
      <c r="AU401" s="17" t="s">
        <v>85</v>
      </c>
    </row>
    <row r="402" spans="2:51" s="13" customFormat="1" ht="11.25">
      <c r="B402" s="204"/>
      <c r="C402" s="205"/>
      <c r="D402" s="206" t="s">
        <v>157</v>
      </c>
      <c r="E402" s="207" t="s">
        <v>1</v>
      </c>
      <c r="F402" s="208" t="s">
        <v>158</v>
      </c>
      <c r="G402" s="205"/>
      <c r="H402" s="207" t="s">
        <v>1</v>
      </c>
      <c r="I402" s="209"/>
      <c r="J402" s="205"/>
      <c r="K402" s="205"/>
      <c r="L402" s="210"/>
      <c r="M402" s="211"/>
      <c r="N402" s="212"/>
      <c r="O402" s="212"/>
      <c r="P402" s="212"/>
      <c r="Q402" s="212"/>
      <c r="R402" s="212"/>
      <c r="S402" s="212"/>
      <c r="T402" s="213"/>
      <c r="AT402" s="214" t="s">
        <v>157</v>
      </c>
      <c r="AU402" s="214" t="s">
        <v>85</v>
      </c>
      <c r="AV402" s="13" t="s">
        <v>83</v>
      </c>
      <c r="AW402" s="13" t="s">
        <v>33</v>
      </c>
      <c r="AX402" s="13" t="s">
        <v>75</v>
      </c>
      <c r="AY402" s="214" t="s">
        <v>146</v>
      </c>
    </row>
    <row r="403" spans="2:51" s="13" customFormat="1" ht="11.25">
      <c r="B403" s="204"/>
      <c r="C403" s="205"/>
      <c r="D403" s="206" t="s">
        <v>157</v>
      </c>
      <c r="E403" s="207" t="s">
        <v>1</v>
      </c>
      <c r="F403" s="208" t="s">
        <v>159</v>
      </c>
      <c r="G403" s="205"/>
      <c r="H403" s="207" t="s">
        <v>1</v>
      </c>
      <c r="I403" s="209"/>
      <c r="J403" s="205"/>
      <c r="K403" s="205"/>
      <c r="L403" s="210"/>
      <c r="M403" s="211"/>
      <c r="N403" s="212"/>
      <c r="O403" s="212"/>
      <c r="P403" s="212"/>
      <c r="Q403" s="212"/>
      <c r="R403" s="212"/>
      <c r="S403" s="212"/>
      <c r="T403" s="213"/>
      <c r="AT403" s="214" t="s">
        <v>157</v>
      </c>
      <c r="AU403" s="214" t="s">
        <v>85</v>
      </c>
      <c r="AV403" s="13" t="s">
        <v>83</v>
      </c>
      <c r="AW403" s="13" t="s">
        <v>33</v>
      </c>
      <c r="AX403" s="13" t="s">
        <v>75</v>
      </c>
      <c r="AY403" s="214" t="s">
        <v>146</v>
      </c>
    </row>
    <row r="404" spans="2:51" s="13" customFormat="1" ht="11.25">
      <c r="B404" s="204"/>
      <c r="C404" s="205"/>
      <c r="D404" s="206" t="s">
        <v>157</v>
      </c>
      <c r="E404" s="207" t="s">
        <v>1</v>
      </c>
      <c r="F404" s="208" t="s">
        <v>400</v>
      </c>
      <c r="G404" s="205"/>
      <c r="H404" s="207" t="s">
        <v>1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157</v>
      </c>
      <c r="AU404" s="214" t="s">
        <v>85</v>
      </c>
      <c r="AV404" s="13" t="s">
        <v>83</v>
      </c>
      <c r="AW404" s="13" t="s">
        <v>33</v>
      </c>
      <c r="AX404" s="13" t="s">
        <v>75</v>
      </c>
      <c r="AY404" s="214" t="s">
        <v>146</v>
      </c>
    </row>
    <row r="405" spans="2:51" s="14" customFormat="1" ht="11.25">
      <c r="B405" s="215"/>
      <c r="C405" s="216"/>
      <c r="D405" s="206" t="s">
        <v>157</v>
      </c>
      <c r="E405" s="217" t="s">
        <v>1</v>
      </c>
      <c r="F405" s="218" t="s">
        <v>401</v>
      </c>
      <c r="G405" s="216"/>
      <c r="H405" s="219">
        <v>849</v>
      </c>
      <c r="I405" s="220"/>
      <c r="J405" s="216"/>
      <c r="K405" s="216"/>
      <c r="L405" s="221"/>
      <c r="M405" s="222"/>
      <c r="N405" s="223"/>
      <c r="O405" s="223"/>
      <c r="P405" s="223"/>
      <c r="Q405" s="223"/>
      <c r="R405" s="223"/>
      <c r="S405" s="223"/>
      <c r="T405" s="224"/>
      <c r="AT405" s="225" t="s">
        <v>157</v>
      </c>
      <c r="AU405" s="225" t="s">
        <v>85</v>
      </c>
      <c r="AV405" s="14" t="s">
        <v>85</v>
      </c>
      <c r="AW405" s="14" t="s">
        <v>33</v>
      </c>
      <c r="AX405" s="14" t="s">
        <v>75</v>
      </c>
      <c r="AY405" s="225" t="s">
        <v>146</v>
      </c>
    </row>
    <row r="406" spans="1:65" s="2" customFormat="1" ht="26.45" customHeight="1">
      <c r="A406" s="34"/>
      <c r="B406" s="35"/>
      <c r="C406" s="226" t="s">
        <v>448</v>
      </c>
      <c r="D406" s="226" t="s">
        <v>223</v>
      </c>
      <c r="E406" s="227" t="s">
        <v>449</v>
      </c>
      <c r="F406" s="228" t="s">
        <v>450</v>
      </c>
      <c r="G406" s="229" t="s">
        <v>151</v>
      </c>
      <c r="H406" s="230">
        <v>787.8</v>
      </c>
      <c r="I406" s="231"/>
      <c r="J406" s="232">
        <f>ROUND(I406*H406,2)</f>
        <v>0</v>
      </c>
      <c r="K406" s="228" t="s">
        <v>152</v>
      </c>
      <c r="L406" s="233"/>
      <c r="M406" s="234" t="s">
        <v>1</v>
      </c>
      <c r="N406" s="235" t="s">
        <v>40</v>
      </c>
      <c r="O406" s="71"/>
      <c r="P406" s="195">
        <f>O406*H406</f>
        <v>0</v>
      </c>
      <c r="Q406" s="195">
        <v>0.131</v>
      </c>
      <c r="R406" s="195">
        <f>Q406*H406</f>
        <v>103.20179999999999</v>
      </c>
      <c r="S406" s="195">
        <v>0</v>
      </c>
      <c r="T406" s="196">
        <f>S406*H406</f>
        <v>0</v>
      </c>
      <c r="U406" s="34"/>
      <c r="V406" s="34"/>
      <c r="W406" s="34"/>
      <c r="X406" s="34"/>
      <c r="Y406" s="34"/>
      <c r="Z406" s="34"/>
      <c r="AA406" s="34"/>
      <c r="AB406" s="34"/>
      <c r="AC406" s="34"/>
      <c r="AD406" s="34"/>
      <c r="AE406" s="34"/>
      <c r="AR406" s="197" t="s">
        <v>200</v>
      </c>
      <c r="AT406" s="197" t="s">
        <v>223</v>
      </c>
      <c r="AU406" s="197" t="s">
        <v>85</v>
      </c>
      <c r="AY406" s="17" t="s">
        <v>146</v>
      </c>
      <c r="BE406" s="198">
        <f>IF(N406="základní",J406,0)</f>
        <v>0</v>
      </c>
      <c r="BF406" s="198">
        <f>IF(N406="snížená",J406,0)</f>
        <v>0</v>
      </c>
      <c r="BG406" s="198">
        <f>IF(N406="zákl. přenesená",J406,0)</f>
        <v>0</v>
      </c>
      <c r="BH406" s="198">
        <f>IF(N406="sníž. přenesená",J406,0)</f>
        <v>0</v>
      </c>
      <c r="BI406" s="198">
        <f>IF(N406="nulová",J406,0)</f>
        <v>0</v>
      </c>
      <c r="BJ406" s="17" t="s">
        <v>83</v>
      </c>
      <c r="BK406" s="198">
        <f>ROUND(I406*H406,2)</f>
        <v>0</v>
      </c>
      <c r="BL406" s="17" t="s">
        <v>153</v>
      </c>
      <c r="BM406" s="197" t="s">
        <v>451</v>
      </c>
    </row>
    <row r="407" spans="2:51" s="13" customFormat="1" ht="11.25">
      <c r="B407" s="204"/>
      <c r="C407" s="205"/>
      <c r="D407" s="206" t="s">
        <v>157</v>
      </c>
      <c r="E407" s="207" t="s">
        <v>1</v>
      </c>
      <c r="F407" s="208" t="s">
        <v>158</v>
      </c>
      <c r="G407" s="205"/>
      <c r="H407" s="207" t="s">
        <v>1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157</v>
      </c>
      <c r="AU407" s="214" t="s">
        <v>85</v>
      </c>
      <c r="AV407" s="13" t="s">
        <v>83</v>
      </c>
      <c r="AW407" s="13" t="s">
        <v>33</v>
      </c>
      <c r="AX407" s="13" t="s">
        <v>75</v>
      </c>
      <c r="AY407" s="214" t="s">
        <v>146</v>
      </c>
    </row>
    <row r="408" spans="2:51" s="13" customFormat="1" ht="11.25">
      <c r="B408" s="204"/>
      <c r="C408" s="205"/>
      <c r="D408" s="206" t="s">
        <v>157</v>
      </c>
      <c r="E408" s="207" t="s">
        <v>1</v>
      </c>
      <c r="F408" s="208" t="s">
        <v>159</v>
      </c>
      <c r="G408" s="205"/>
      <c r="H408" s="207" t="s">
        <v>1</v>
      </c>
      <c r="I408" s="209"/>
      <c r="J408" s="205"/>
      <c r="K408" s="205"/>
      <c r="L408" s="210"/>
      <c r="M408" s="211"/>
      <c r="N408" s="212"/>
      <c r="O408" s="212"/>
      <c r="P408" s="212"/>
      <c r="Q408" s="212"/>
      <c r="R408" s="212"/>
      <c r="S408" s="212"/>
      <c r="T408" s="213"/>
      <c r="AT408" s="214" t="s">
        <v>157</v>
      </c>
      <c r="AU408" s="214" t="s">
        <v>85</v>
      </c>
      <c r="AV408" s="13" t="s">
        <v>83</v>
      </c>
      <c r="AW408" s="13" t="s">
        <v>33</v>
      </c>
      <c r="AX408" s="13" t="s">
        <v>75</v>
      </c>
      <c r="AY408" s="214" t="s">
        <v>146</v>
      </c>
    </row>
    <row r="409" spans="2:51" s="13" customFormat="1" ht="11.25">
      <c r="B409" s="204"/>
      <c r="C409" s="205"/>
      <c r="D409" s="206" t="s">
        <v>157</v>
      </c>
      <c r="E409" s="207" t="s">
        <v>1</v>
      </c>
      <c r="F409" s="208" t="s">
        <v>400</v>
      </c>
      <c r="G409" s="205"/>
      <c r="H409" s="207" t="s">
        <v>1</v>
      </c>
      <c r="I409" s="209"/>
      <c r="J409" s="205"/>
      <c r="K409" s="205"/>
      <c r="L409" s="210"/>
      <c r="M409" s="211"/>
      <c r="N409" s="212"/>
      <c r="O409" s="212"/>
      <c r="P409" s="212"/>
      <c r="Q409" s="212"/>
      <c r="R409" s="212"/>
      <c r="S409" s="212"/>
      <c r="T409" s="213"/>
      <c r="AT409" s="214" t="s">
        <v>157</v>
      </c>
      <c r="AU409" s="214" t="s">
        <v>85</v>
      </c>
      <c r="AV409" s="13" t="s">
        <v>83</v>
      </c>
      <c r="AW409" s="13" t="s">
        <v>33</v>
      </c>
      <c r="AX409" s="13" t="s">
        <v>75</v>
      </c>
      <c r="AY409" s="214" t="s">
        <v>146</v>
      </c>
    </row>
    <row r="410" spans="2:51" s="14" customFormat="1" ht="11.25">
      <c r="B410" s="215"/>
      <c r="C410" s="216"/>
      <c r="D410" s="206" t="s">
        <v>157</v>
      </c>
      <c r="E410" s="217" t="s">
        <v>1</v>
      </c>
      <c r="F410" s="218" t="s">
        <v>452</v>
      </c>
      <c r="G410" s="216"/>
      <c r="H410" s="219">
        <v>780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157</v>
      </c>
      <c r="AU410" s="225" t="s">
        <v>85</v>
      </c>
      <c r="AV410" s="14" t="s">
        <v>85</v>
      </c>
      <c r="AW410" s="14" t="s">
        <v>33</v>
      </c>
      <c r="AX410" s="14" t="s">
        <v>75</v>
      </c>
      <c r="AY410" s="225" t="s">
        <v>146</v>
      </c>
    </row>
    <row r="411" spans="2:51" s="14" customFormat="1" ht="11.25">
      <c r="B411" s="215"/>
      <c r="C411" s="216"/>
      <c r="D411" s="206" t="s">
        <v>157</v>
      </c>
      <c r="E411" s="216"/>
      <c r="F411" s="218" t="s">
        <v>453</v>
      </c>
      <c r="G411" s="216"/>
      <c r="H411" s="219">
        <v>787.8</v>
      </c>
      <c r="I411" s="220"/>
      <c r="J411" s="216"/>
      <c r="K411" s="216"/>
      <c r="L411" s="221"/>
      <c r="M411" s="222"/>
      <c r="N411" s="223"/>
      <c r="O411" s="223"/>
      <c r="P411" s="223"/>
      <c r="Q411" s="223"/>
      <c r="R411" s="223"/>
      <c r="S411" s="223"/>
      <c r="T411" s="224"/>
      <c r="AT411" s="225" t="s">
        <v>157</v>
      </c>
      <c r="AU411" s="225" t="s">
        <v>85</v>
      </c>
      <c r="AV411" s="14" t="s">
        <v>85</v>
      </c>
      <c r="AW411" s="14" t="s">
        <v>4</v>
      </c>
      <c r="AX411" s="14" t="s">
        <v>83</v>
      </c>
      <c r="AY411" s="225" t="s">
        <v>146</v>
      </c>
    </row>
    <row r="412" spans="1:65" s="2" customFormat="1" ht="26.45" customHeight="1">
      <c r="A412" s="34"/>
      <c r="B412" s="35"/>
      <c r="C412" s="226" t="s">
        <v>454</v>
      </c>
      <c r="D412" s="226" t="s">
        <v>223</v>
      </c>
      <c r="E412" s="227" t="s">
        <v>455</v>
      </c>
      <c r="F412" s="228" t="s">
        <v>456</v>
      </c>
      <c r="G412" s="229" t="s">
        <v>151</v>
      </c>
      <c r="H412" s="230">
        <v>71.07</v>
      </c>
      <c r="I412" s="231"/>
      <c r="J412" s="232">
        <f>ROUND(I412*H412,2)</f>
        <v>0</v>
      </c>
      <c r="K412" s="228" t="s">
        <v>152</v>
      </c>
      <c r="L412" s="233"/>
      <c r="M412" s="234" t="s">
        <v>1</v>
      </c>
      <c r="N412" s="235" t="s">
        <v>40</v>
      </c>
      <c r="O412" s="71"/>
      <c r="P412" s="195">
        <f>O412*H412</f>
        <v>0</v>
      </c>
      <c r="Q412" s="195">
        <v>0.128</v>
      </c>
      <c r="R412" s="195">
        <f>Q412*H412</f>
        <v>9.09696</v>
      </c>
      <c r="S412" s="195">
        <v>0</v>
      </c>
      <c r="T412" s="196">
        <f>S412*H412</f>
        <v>0</v>
      </c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7" t="s">
        <v>200</v>
      </c>
      <c r="AT412" s="197" t="s">
        <v>223</v>
      </c>
      <c r="AU412" s="197" t="s">
        <v>85</v>
      </c>
      <c r="AY412" s="17" t="s">
        <v>146</v>
      </c>
      <c r="BE412" s="198">
        <f>IF(N412="základní",J412,0)</f>
        <v>0</v>
      </c>
      <c r="BF412" s="198">
        <f>IF(N412="snížená",J412,0)</f>
        <v>0</v>
      </c>
      <c r="BG412" s="198">
        <f>IF(N412="zákl. přenesená",J412,0)</f>
        <v>0</v>
      </c>
      <c r="BH412" s="198">
        <f>IF(N412="sníž. přenesená",J412,0)</f>
        <v>0</v>
      </c>
      <c r="BI412" s="198">
        <f>IF(N412="nulová",J412,0)</f>
        <v>0</v>
      </c>
      <c r="BJ412" s="17" t="s">
        <v>83</v>
      </c>
      <c r="BK412" s="198">
        <f>ROUND(I412*H412,2)</f>
        <v>0</v>
      </c>
      <c r="BL412" s="17" t="s">
        <v>153</v>
      </c>
      <c r="BM412" s="197" t="s">
        <v>457</v>
      </c>
    </row>
    <row r="413" spans="2:51" s="13" customFormat="1" ht="11.25">
      <c r="B413" s="204"/>
      <c r="C413" s="205"/>
      <c r="D413" s="206" t="s">
        <v>157</v>
      </c>
      <c r="E413" s="207" t="s">
        <v>1</v>
      </c>
      <c r="F413" s="208" t="s">
        <v>158</v>
      </c>
      <c r="G413" s="205"/>
      <c r="H413" s="207" t="s">
        <v>1</v>
      </c>
      <c r="I413" s="209"/>
      <c r="J413" s="205"/>
      <c r="K413" s="205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157</v>
      </c>
      <c r="AU413" s="214" t="s">
        <v>85</v>
      </c>
      <c r="AV413" s="13" t="s">
        <v>83</v>
      </c>
      <c r="AW413" s="13" t="s">
        <v>33</v>
      </c>
      <c r="AX413" s="13" t="s">
        <v>75</v>
      </c>
      <c r="AY413" s="214" t="s">
        <v>146</v>
      </c>
    </row>
    <row r="414" spans="2:51" s="13" customFormat="1" ht="11.25">
      <c r="B414" s="204"/>
      <c r="C414" s="205"/>
      <c r="D414" s="206" t="s">
        <v>157</v>
      </c>
      <c r="E414" s="207" t="s">
        <v>1</v>
      </c>
      <c r="F414" s="208" t="s">
        <v>159</v>
      </c>
      <c r="G414" s="205"/>
      <c r="H414" s="207" t="s">
        <v>1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157</v>
      </c>
      <c r="AU414" s="214" t="s">
        <v>85</v>
      </c>
      <c r="AV414" s="13" t="s">
        <v>83</v>
      </c>
      <c r="AW414" s="13" t="s">
        <v>33</v>
      </c>
      <c r="AX414" s="13" t="s">
        <v>75</v>
      </c>
      <c r="AY414" s="214" t="s">
        <v>146</v>
      </c>
    </row>
    <row r="415" spans="2:51" s="13" customFormat="1" ht="11.25">
      <c r="B415" s="204"/>
      <c r="C415" s="205"/>
      <c r="D415" s="206" t="s">
        <v>157</v>
      </c>
      <c r="E415" s="207" t="s">
        <v>1</v>
      </c>
      <c r="F415" s="208" t="s">
        <v>400</v>
      </c>
      <c r="G415" s="205"/>
      <c r="H415" s="207" t="s">
        <v>1</v>
      </c>
      <c r="I415" s="209"/>
      <c r="J415" s="205"/>
      <c r="K415" s="205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157</v>
      </c>
      <c r="AU415" s="214" t="s">
        <v>85</v>
      </c>
      <c r="AV415" s="13" t="s">
        <v>83</v>
      </c>
      <c r="AW415" s="13" t="s">
        <v>33</v>
      </c>
      <c r="AX415" s="13" t="s">
        <v>75</v>
      </c>
      <c r="AY415" s="214" t="s">
        <v>146</v>
      </c>
    </row>
    <row r="416" spans="2:51" s="14" customFormat="1" ht="11.25">
      <c r="B416" s="215"/>
      <c r="C416" s="216"/>
      <c r="D416" s="206" t="s">
        <v>157</v>
      </c>
      <c r="E416" s="217" t="s">
        <v>1</v>
      </c>
      <c r="F416" s="218" t="s">
        <v>458</v>
      </c>
      <c r="G416" s="216"/>
      <c r="H416" s="219">
        <v>69</v>
      </c>
      <c r="I416" s="220"/>
      <c r="J416" s="216"/>
      <c r="K416" s="216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157</v>
      </c>
      <c r="AU416" s="225" t="s">
        <v>85</v>
      </c>
      <c r="AV416" s="14" t="s">
        <v>85</v>
      </c>
      <c r="AW416" s="14" t="s">
        <v>33</v>
      </c>
      <c r="AX416" s="14" t="s">
        <v>75</v>
      </c>
      <c r="AY416" s="225" t="s">
        <v>146</v>
      </c>
    </row>
    <row r="417" spans="2:51" s="14" customFormat="1" ht="11.25">
      <c r="B417" s="215"/>
      <c r="C417" s="216"/>
      <c r="D417" s="206" t="s">
        <v>157</v>
      </c>
      <c r="E417" s="216"/>
      <c r="F417" s="218" t="s">
        <v>459</v>
      </c>
      <c r="G417" s="216"/>
      <c r="H417" s="219">
        <v>71.07</v>
      </c>
      <c r="I417" s="220"/>
      <c r="J417" s="216"/>
      <c r="K417" s="216"/>
      <c r="L417" s="221"/>
      <c r="M417" s="222"/>
      <c r="N417" s="223"/>
      <c r="O417" s="223"/>
      <c r="P417" s="223"/>
      <c r="Q417" s="223"/>
      <c r="R417" s="223"/>
      <c r="S417" s="223"/>
      <c r="T417" s="224"/>
      <c r="AT417" s="225" t="s">
        <v>157</v>
      </c>
      <c r="AU417" s="225" t="s">
        <v>85</v>
      </c>
      <c r="AV417" s="14" t="s">
        <v>85</v>
      </c>
      <c r="AW417" s="14" t="s">
        <v>4</v>
      </c>
      <c r="AX417" s="14" t="s">
        <v>83</v>
      </c>
      <c r="AY417" s="225" t="s">
        <v>146</v>
      </c>
    </row>
    <row r="418" spans="1:65" s="2" customFormat="1" ht="26.45" customHeight="1">
      <c r="A418" s="34"/>
      <c r="B418" s="35"/>
      <c r="C418" s="186" t="s">
        <v>460</v>
      </c>
      <c r="D418" s="186" t="s">
        <v>148</v>
      </c>
      <c r="E418" s="187" t="s">
        <v>461</v>
      </c>
      <c r="F418" s="188" t="s">
        <v>462</v>
      </c>
      <c r="G418" s="189" t="s">
        <v>151</v>
      </c>
      <c r="H418" s="190">
        <v>2419</v>
      </c>
      <c r="I418" s="191"/>
      <c r="J418" s="192">
        <f>ROUND(I418*H418,2)</f>
        <v>0</v>
      </c>
      <c r="K418" s="188" t="s">
        <v>152</v>
      </c>
      <c r="L418" s="39"/>
      <c r="M418" s="193" t="s">
        <v>1</v>
      </c>
      <c r="N418" s="194" t="s">
        <v>40</v>
      </c>
      <c r="O418" s="71"/>
      <c r="P418" s="195">
        <f>O418*H418</f>
        <v>0</v>
      </c>
      <c r="Q418" s="195">
        <v>0.11162</v>
      </c>
      <c r="R418" s="195">
        <f>Q418*H418</f>
        <v>270.00878</v>
      </c>
      <c r="S418" s="195">
        <v>0</v>
      </c>
      <c r="T418" s="196">
        <f>S418*H418</f>
        <v>0</v>
      </c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7" t="s">
        <v>153</v>
      </c>
      <c r="AT418" s="197" t="s">
        <v>148</v>
      </c>
      <c r="AU418" s="197" t="s">
        <v>85</v>
      </c>
      <c r="AY418" s="17" t="s">
        <v>146</v>
      </c>
      <c r="BE418" s="198">
        <f>IF(N418="základní",J418,0)</f>
        <v>0</v>
      </c>
      <c r="BF418" s="198">
        <f>IF(N418="snížená",J418,0)</f>
        <v>0</v>
      </c>
      <c r="BG418" s="198">
        <f>IF(N418="zákl. přenesená",J418,0)</f>
        <v>0</v>
      </c>
      <c r="BH418" s="198">
        <f>IF(N418="sníž. přenesená",J418,0)</f>
        <v>0</v>
      </c>
      <c r="BI418" s="198">
        <f>IF(N418="nulová",J418,0)</f>
        <v>0</v>
      </c>
      <c r="BJ418" s="17" t="s">
        <v>83</v>
      </c>
      <c r="BK418" s="198">
        <f>ROUND(I418*H418,2)</f>
        <v>0</v>
      </c>
      <c r="BL418" s="17" t="s">
        <v>153</v>
      </c>
      <c r="BM418" s="197" t="s">
        <v>463</v>
      </c>
    </row>
    <row r="419" spans="1:47" s="2" customFormat="1" ht="11.25">
      <c r="A419" s="34"/>
      <c r="B419" s="35"/>
      <c r="C419" s="36"/>
      <c r="D419" s="199" t="s">
        <v>155</v>
      </c>
      <c r="E419" s="36"/>
      <c r="F419" s="200" t="s">
        <v>464</v>
      </c>
      <c r="G419" s="36"/>
      <c r="H419" s="36"/>
      <c r="I419" s="201"/>
      <c r="J419" s="36"/>
      <c r="K419" s="36"/>
      <c r="L419" s="39"/>
      <c r="M419" s="202"/>
      <c r="N419" s="203"/>
      <c r="O419" s="71"/>
      <c r="P419" s="71"/>
      <c r="Q419" s="71"/>
      <c r="R419" s="71"/>
      <c r="S419" s="71"/>
      <c r="T419" s="72"/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7" t="s">
        <v>155</v>
      </c>
      <c r="AU419" s="17" t="s">
        <v>85</v>
      </c>
    </row>
    <row r="420" spans="2:51" s="13" customFormat="1" ht="11.25">
      <c r="B420" s="204"/>
      <c r="C420" s="205"/>
      <c r="D420" s="206" t="s">
        <v>157</v>
      </c>
      <c r="E420" s="207" t="s">
        <v>1</v>
      </c>
      <c r="F420" s="208" t="s">
        <v>158</v>
      </c>
      <c r="G420" s="205"/>
      <c r="H420" s="207" t="s">
        <v>1</v>
      </c>
      <c r="I420" s="209"/>
      <c r="J420" s="205"/>
      <c r="K420" s="205"/>
      <c r="L420" s="210"/>
      <c r="M420" s="211"/>
      <c r="N420" s="212"/>
      <c r="O420" s="212"/>
      <c r="P420" s="212"/>
      <c r="Q420" s="212"/>
      <c r="R420" s="212"/>
      <c r="S420" s="212"/>
      <c r="T420" s="213"/>
      <c r="AT420" s="214" t="s">
        <v>157</v>
      </c>
      <c r="AU420" s="214" t="s">
        <v>85</v>
      </c>
      <c r="AV420" s="13" t="s">
        <v>83</v>
      </c>
      <c r="AW420" s="13" t="s">
        <v>33</v>
      </c>
      <c r="AX420" s="13" t="s">
        <v>75</v>
      </c>
      <c r="AY420" s="214" t="s">
        <v>146</v>
      </c>
    </row>
    <row r="421" spans="2:51" s="13" customFormat="1" ht="11.25">
      <c r="B421" s="204"/>
      <c r="C421" s="205"/>
      <c r="D421" s="206" t="s">
        <v>157</v>
      </c>
      <c r="E421" s="207" t="s">
        <v>1</v>
      </c>
      <c r="F421" s="208" t="s">
        <v>159</v>
      </c>
      <c r="G421" s="205"/>
      <c r="H421" s="207" t="s">
        <v>1</v>
      </c>
      <c r="I421" s="209"/>
      <c r="J421" s="205"/>
      <c r="K421" s="205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157</v>
      </c>
      <c r="AU421" s="214" t="s">
        <v>85</v>
      </c>
      <c r="AV421" s="13" t="s">
        <v>83</v>
      </c>
      <c r="AW421" s="13" t="s">
        <v>33</v>
      </c>
      <c r="AX421" s="13" t="s">
        <v>75</v>
      </c>
      <c r="AY421" s="214" t="s">
        <v>146</v>
      </c>
    </row>
    <row r="422" spans="2:51" s="13" customFormat="1" ht="11.25">
      <c r="B422" s="204"/>
      <c r="C422" s="205"/>
      <c r="D422" s="206" t="s">
        <v>157</v>
      </c>
      <c r="E422" s="207" t="s">
        <v>1</v>
      </c>
      <c r="F422" s="208" t="s">
        <v>409</v>
      </c>
      <c r="G422" s="205"/>
      <c r="H422" s="207" t="s">
        <v>1</v>
      </c>
      <c r="I422" s="209"/>
      <c r="J422" s="205"/>
      <c r="K422" s="205"/>
      <c r="L422" s="210"/>
      <c r="M422" s="211"/>
      <c r="N422" s="212"/>
      <c r="O422" s="212"/>
      <c r="P422" s="212"/>
      <c r="Q422" s="212"/>
      <c r="R422" s="212"/>
      <c r="S422" s="212"/>
      <c r="T422" s="213"/>
      <c r="AT422" s="214" t="s">
        <v>157</v>
      </c>
      <c r="AU422" s="214" t="s">
        <v>85</v>
      </c>
      <c r="AV422" s="13" t="s">
        <v>83</v>
      </c>
      <c r="AW422" s="13" t="s">
        <v>33</v>
      </c>
      <c r="AX422" s="13" t="s">
        <v>75</v>
      </c>
      <c r="AY422" s="214" t="s">
        <v>146</v>
      </c>
    </row>
    <row r="423" spans="2:51" s="14" customFormat="1" ht="11.25">
      <c r="B423" s="215"/>
      <c r="C423" s="216"/>
      <c r="D423" s="206" t="s">
        <v>157</v>
      </c>
      <c r="E423" s="217" t="s">
        <v>1</v>
      </c>
      <c r="F423" s="218" t="s">
        <v>465</v>
      </c>
      <c r="G423" s="216"/>
      <c r="H423" s="219">
        <v>2419</v>
      </c>
      <c r="I423" s="220"/>
      <c r="J423" s="216"/>
      <c r="K423" s="216"/>
      <c r="L423" s="221"/>
      <c r="M423" s="222"/>
      <c r="N423" s="223"/>
      <c r="O423" s="223"/>
      <c r="P423" s="223"/>
      <c r="Q423" s="223"/>
      <c r="R423" s="223"/>
      <c r="S423" s="223"/>
      <c r="T423" s="224"/>
      <c r="AT423" s="225" t="s">
        <v>157</v>
      </c>
      <c r="AU423" s="225" t="s">
        <v>85</v>
      </c>
      <c r="AV423" s="14" t="s">
        <v>85</v>
      </c>
      <c r="AW423" s="14" t="s">
        <v>33</v>
      </c>
      <c r="AX423" s="14" t="s">
        <v>75</v>
      </c>
      <c r="AY423" s="225" t="s">
        <v>146</v>
      </c>
    </row>
    <row r="424" spans="1:65" s="2" customFormat="1" ht="26.45" customHeight="1">
      <c r="A424" s="34"/>
      <c r="B424" s="35"/>
      <c r="C424" s="226" t="s">
        <v>466</v>
      </c>
      <c r="D424" s="226" t="s">
        <v>223</v>
      </c>
      <c r="E424" s="227" t="s">
        <v>467</v>
      </c>
      <c r="F424" s="228" t="s">
        <v>468</v>
      </c>
      <c r="G424" s="229" t="s">
        <v>151</v>
      </c>
      <c r="H424" s="230">
        <v>1640.745</v>
      </c>
      <c r="I424" s="231"/>
      <c r="J424" s="232">
        <f>ROUND(I424*H424,2)</f>
        <v>0</v>
      </c>
      <c r="K424" s="228" t="s">
        <v>152</v>
      </c>
      <c r="L424" s="233"/>
      <c r="M424" s="234" t="s">
        <v>1</v>
      </c>
      <c r="N424" s="235" t="s">
        <v>40</v>
      </c>
      <c r="O424" s="71"/>
      <c r="P424" s="195">
        <f>O424*H424</f>
        <v>0</v>
      </c>
      <c r="Q424" s="195">
        <v>0.15</v>
      </c>
      <c r="R424" s="195">
        <f>Q424*H424</f>
        <v>246.11174999999997</v>
      </c>
      <c r="S424" s="195">
        <v>0</v>
      </c>
      <c r="T424" s="196">
        <f>S424*H424</f>
        <v>0</v>
      </c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R424" s="197" t="s">
        <v>200</v>
      </c>
      <c r="AT424" s="197" t="s">
        <v>223</v>
      </c>
      <c r="AU424" s="197" t="s">
        <v>85</v>
      </c>
      <c r="AY424" s="17" t="s">
        <v>146</v>
      </c>
      <c r="BE424" s="198">
        <f>IF(N424="základní",J424,0)</f>
        <v>0</v>
      </c>
      <c r="BF424" s="198">
        <f>IF(N424="snížená",J424,0)</f>
        <v>0</v>
      </c>
      <c r="BG424" s="198">
        <f>IF(N424="zákl. přenesená",J424,0)</f>
        <v>0</v>
      </c>
      <c r="BH424" s="198">
        <f>IF(N424="sníž. přenesená",J424,0)</f>
        <v>0</v>
      </c>
      <c r="BI424" s="198">
        <f>IF(N424="nulová",J424,0)</f>
        <v>0</v>
      </c>
      <c r="BJ424" s="17" t="s">
        <v>83</v>
      </c>
      <c r="BK424" s="198">
        <f>ROUND(I424*H424,2)</f>
        <v>0</v>
      </c>
      <c r="BL424" s="17" t="s">
        <v>153</v>
      </c>
      <c r="BM424" s="197" t="s">
        <v>469</v>
      </c>
    </row>
    <row r="425" spans="2:51" s="13" customFormat="1" ht="11.25">
      <c r="B425" s="204"/>
      <c r="C425" s="205"/>
      <c r="D425" s="206" t="s">
        <v>157</v>
      </c>
      <c r="E425" s="207" t="s">
        <v>1</v>
      </c>
      <c r="F425" s="208" t="s">
        <v>158</v>
      </c>
      <c r="G425" s="205"/>
      <c r="H425" s="207" t="s">
        <v>1</v>
      </c>
      <c r="I425" s="209"/>
      <c r="J425" s="205"/>
      <c r="K425" s="205"/>
      <c r="L425" s="210"/>
      <c r="M425" s="211"/>
      <c r="N425" s="212"/>
      <c r="O425" s="212"/>
      <c r="P425" s="212"/>
      <c r="Q425" s="212"/>
      <c r="R425" s="212"/>
      <c r="S425" s="212"/>
      <c r="T425" s="213"/>
      <c r="AT425" s="214" t="s">
        <v>157</v>
      </c>
      <c r="AU425" s="214" t="s">
        <v>85</v>
      </c>
      <c r="AV425" s="13" t="s">
        <v>83</v>
      </c>
      <c r="AW425" s="13" t="s">
        <v>33</v>
      </c>
      <c r="AX425" s="13" t="s">
        <v>75</v>
      </c>
      <c r="AY425" s="214" t="s">
        <v>146</v>
      </c>
    </row>
    <row r="426" spans="2:51" s="13" customFormat="1" ht="11.25">
      <c r="B426" s="204"/>
      <c r="C426" s="205"/>
      <c r="D426" s="206" t="s">
        <v>157</v>
      </c>
      <c r="E426" s="207" t="s">
        <v>1</v>
      </c>
      <c r="F426" s="208" t="s">
        <v>159</v>
      </c>
      <c r="G426" s="205"/>
      <c r="H426" s="207" t="s">
        <v>1</v>
      </c>
      <c r="I426" s="209"/>
      <c r="J426" s="205"/>
      <c r="K426" s="205"/>
      <c r="L426" s="210"/>
      <c r="M426" s="211"/>
      <c r="N426" s="212"/>
      <c r="O426" s="212"/>
      <c r="P426" s="212"/>
      <c r="Q426" s="212"/>
      <c r="R426" s="212"/>
      <c r="S426" s="212"/>
      <c r="T426" s="213"/>
      <c r="AT426" s="214" t="s">
        <v>157</v>
      </c>
      <c r="AU426" s="214" t="s">
        <v>85</v>
      </c>
      <c r="AV426" s="13" t="s">
        <v>83</v>
      </c>
      <c r="AW426" s="13" t="s">
        <v>33</v>
      </c>
      <c r="AX426" s="13" t="s">
        <v>75</v>
      </c>
      <c r="AY426" s="214" t="s">
        <v>146</v>
      </c>
    </row>
    <row r="427" spans="2:51" s="13" customFormat="1" ht="11.25">
      <c r="B427" s="204"/>
      <c r="C427" s="205"/>
      <c r="D427" s="206" t="s">
        <v>157</v>
      </c>
      <c r="E427" s="207" t="s">
        <v>1</v>
      </c>
      <c r="F427" s="208" t="s">
        <v>409</v>
      </c>
      <c r="G427" s="205"/>
      <c r="H427" s="207" t="s">
        <v>1</v>
      </c>
      <c r="I427" s="209"/>
      <c r="J427" s="205"/>
      <c r="K427" s="205"/>
      <c r="L427" s="210"/>
      <c r="M427" s="211"/>
      <c r="N427" s="212"/>
      <c r="O427" s="212"/>
      <c r="P427" s="212"/>
      <c r="Q427" s="212"/>
      <c r="R427" s="212"/>
      <c r="S427" s="212"/>
      <c r="T427" s="213"/>
      <c r="AT427" s="214" t="s">
        <v>157</v>
      </c>
      <c r="AU427" s="214" t="s">
        <v>85</v>
      </c>
      <c r="AV427" s="13" t="s">
        <v>83</v>
      </c>
      <c r="AW427" s="13" t="s">
        <v>33</v>
      </c>
      <c r="AX427" s="13" t="s">
        <v>75</v>
      </c>
      <c r="AY427" s="214" t="s">
        <v>146</v>
      </c>
    </row>
    <row r="428" spans="2:51" s="14" customFormat="1" ht="11.25">
      <c r="B428" s="215"/>
      <c r="C428" s="216"/>
      <c r="D428" s="206" t="s">
        <v>157</v>
      </c>
      <c r="E428" s="217" t="s">
        <v>1</v>
      </c>
      <c r="F428" s="218" t="s">
        <v>470</v>
      </c>
      <c r="G428" s="216"/>
      <c r="H428" s="219">
        <v>1624.5</v>
      </c>
      <c r="I428" s="220"/>
      <c r="J428" s="216"/>
      <c r="K428" s="216"/>
      <c r="L428" s="221"/>
      <c r="M428" s="222"/>
      <c r="N428" s="223"/>
      <c r="O428" s="223"/>
      <c r="P428" s="223"/>
      <c r="Q428" s="223"/>
      <c r="R428" s="223"/>
      <c r="S428" s="223"/>
      <c r="T428" s="224"/>
      <c r="AT428" s="225" t="s">
        <v>157</v>
      </c>
      <c r="AU428" s="225" t="s">
        <v>85</v>
      </c>
      <c r="AV428" s="14" t="s">
        <v>85</v>
      </c>
      <c r="AW428" s="14" t="s">
        <v>33</v>
      </c>
      <c r="AX428" s="14" t="s">
        <v>75</v>
      </c>
      <c r="AY428" s="225" t="s">
        <v>146</v>
      </c>
    </row>
    <row r="429" spans="2:51" s="14" customFormat="1" ht="11.25">
      <c r="B429" s="215"/>
      <c r="C429" s="216"/>
      <c r="D429" s="206" t="s">
        <v>157</v>
      </c>
      <c r="E429" s="216"/>
      <c r="F429" s="218" t="s">
        <v>471</v>
      </c>
      <c r="G429" s="216"/>
      <c r="H429" s="219">
        <v>1640.745</v>
      </c>
      <c r="I429" s="220"/>
      <c r="J429" s="216"/>
      <c r="K429" s="216"/>
      <c r="L429" s="221"/>
      <c r="M429" s="222"/>
      <c r="N429" s="223"/>
      <c r="O429" s="223"/>
      <c r="P429" s="223"/>
      <c r="Q429" s="223"/>
      <c r="R429" s="223"/>
      <c r="S429" s="223"/>
      <c r="T429" s="224"/>
      <c r="AT429" s="225" t="s">
        <v>157</v>
      </c>
      <c r="AU429" s="225" t="s">
        <v>85</v>
      </c>
      <c r="AV429" s="14" t="s">
        <v>85</v>
      </c>
      <c r="AW429" s="14" t="s">
        <v>4</v>
      </c>
      <c r="AX429" s="14" t="s">
        <v>83</v>
      </c>
      <c r="AY429" s="225" t="s">
        <v>146</v>
      </c>
    </row>
    <row r="430" spans="1:65" s="2" customFormat="1" ht="26.45" customHeight="1">
      <c r="A430" s="34"/>
      <c r="B430" s="35"/>
      <c r="C430" s="226" t="s">
        <v>472</v>
      </c>
      <c r="D430" s="226" t="s">
        <v>223</v>
      </c>
      <c r="E430" s="227" t="s">
        <v>473</v>
      </c>
      <c r="F430" s="228" t="s">
        <v>474</v>
      </c>
      <c r="G430" s="229" t="s">
        <v>151</v>
      </c>
      <c r="H430" s="230">
        <v>558.126</v>
      </c>
      <c r="I430" s="231"/>
      <c r="J430" s="232">
        <f>ROUND(I430*H430,2)</f>
        <v>0</v>
      </c>
      <c r="K430" s="228" t="s">
        <v>152</v>
      </c>
      <c r="L430" s="233"/>
      <c r="M430" s="234" t="s">
        <v>1</v>
      </c>
      <c r="N430" s="235" t="s">
        <v>40</v>
      </c>
      <c r="O430" s="71"/>
      <c r="P430" s="195">
        <f>O430*H430</f>
        <v>0</v>
      </c>
      <c r="Q430" s="195">
        <v>0.176</v>
      </c>
      <c r="R430" s="195">
        <f>Q430*H430</f>
        <v>98.23017599999999</v>
      </c>
      <c r="S430" s="195">
        <v>0</v>
      </c>
      <c r="T430" s="196">
        <f>S430*H430</f>
        <v>0</v>
      </c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7" t="s">
        <v>200</v>
      </c>
      <c r="AT430" s="197" t="s">
        <v>223</v>
      </c>
      <c r="AU430" s="197" t="s">
        <v>85</v>
      </c>
      <c r="AY430" s="17" t="s">
        <v>146</v>
      </c>
      <c r="BE430" s="198">
        <f>IF(N430="základní",J430,0)</f>
        <v>0</v>
      </c>
      <c r="BF430" s="198">
        <f>IF(N430="snížená",J430,0)</f>
        <v>0</v>
      </c>
      <c r="BG430" s="198">
        <f>IF(N430="zákl. přenesená",J430,0)</f>
        <v>0</v>
      </c>
      <c r="BH430" s="198">
        <f>IF(N430="sníž. přenesená",J430,0)</f>
        <v>0</v>
      </c>
      <c r="BI430" s="198">
        <f>IF(N430="nulová",J430,0)</f>
        <v>0</v>
      </c>
      <c r="BJ430" s="17" t="s">
        <v>83</v>
      </c>
      <c r="BK430" s="198">
        <f>ROUND(I430*H430,2)</f>
        <v>0</v>
      </c>
      <c r="BL430" s="17" t="s">
        <v>153</v>
      </c>
      <c r="BM430" s="197" t="s">
        <v>475</v>
      </c>
    </row>
    <row r="431" spans="2:51" s="13" customFormat="1" ht="11.25">
      <c r="B431" s="204"/>
      <c r="C431" s="205"/>
      <c r="D431" s="206" t="s">
        <v>157</v>
      </c>
      <c r="E431" s="207" t="s">
        <v>1</v>
      </c>
      <c r="F431" s="208" t="s">
        <v>158</v>
      </c>
      <c r="G431" s="205"/>
      <c r="H431" s="207" t="s">
        <v>1</v>
      </c>
      <c r="I431" s="209"/>
      <c r="J431" s="205"/>
      <c r="K431" s="205"/>
      <c r="L431" s="210"/>
      <c r="M431" s="211"/>
      <c r="N431" s="212"/>
      <c r="O431" s="212"/>
      <c r="P431" s="212"/>
      <c r="Q431" s="212"/>
      <c r="R431" s="212"/>
      <c r="S431" s="212"/>
      <c r="T431" s="213"/>
      <c r="AT431" s="214" t="s">
        <v>157</v>
      </c>
      <c r="AU431" s="214" t="s">
        <v>85</v>
      </c>
      <c r="AV431" s="13" t="s">
        <v>83</v>
      </c>
      <c r="AW431" s="13" t="s">
        <v>33</v>
      </c>
      <c r="AX431" s="13" t="s">
        <v>75</v>
      </c>
      <c r="AY431" s="214" t="s">
        <v>146</v>
      </c>
    </row>
    <row r="432" spans="2:51" s="13" customFormat="1" ht="11.25">
      <c r="B432" s="204"/>
      <c r="C432" s="205"/>
      <c r="D432" s="206" t="s">
        <v>157</v>
      </c>
      <c r="E432" s="207" t="s">
        <v>1</v>
      </c>
      <c r="F432" s="208" t="s">
        <v>159</v>
      </c>
      <c r="G432" s="205"/>
      <c r="H432" s="207" t="s">
        <v>1</v>
      </c>
      <c r="I432" s="209"/>
      <c r="J432" s="205"/>
      <c r="K432" s="205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157</v>
      </c>
      <c r="AU432" s="214" t="s">
        <v>85</v>
      </c>
      <c r="AV432" s="13" t="s">
        <v>83</v>
      </c>
      <c r="AW432" s="13" t="s">
        <v>33</v>
      </c>
      <c r="AX432" s="13" t="s">
        <v>75</v>
      </c>
      <c r="AY432" s="214" t="s">
        <v>146</v>
      </c>
    </row>
    <row r="433" spans="2:51" s="13" customFormat="1" ht="11.25">
      <c r="B433" s="204"/>
      <c r="C433" s="205"/>
      <c r="D433" s="206" t="s">
        <v>157</v>
      </c>
      <c r="E433" s="207" t="s">
        <v>1</v>
      </c>
      <c r="F433" s="208" t="s">
        <v>409</v>
      </c>
      <c r="G433" s="205"/>
      <c r="H433" s="207" t="s">
        <v>1</v>
      </c>
      <c r="I433" s="209"/>
      <c r="J433" s="205"/>
      <c r="K433" s="205"/>
      <c r="L433" s="210"/>
      <c r="M433" s="211"/>
      <c r="N433" s="212"/>
      <c r="O433" s="212"/>
      <c r="P433" s="212"/>
      <c r="Q433" s="212"/>
      <c r="R433" s="212"/>
      <c r="S433" s="212"/>
      <c r="T433" s="213"/>
      <c r="AT433" s="214" t="s">
        <v>157</v>
      </c>
      <c r="AU433" s="214" t="s">
        <v>85</v>
      </c>
      <c r="AV433" s="13" t="s">
        <v>83</v>
      </c>
      <c r="AW433" s="13" t="s">
        <v>33</v>
      </c>
      <c r="AX433" s="13" t="s">
        <v>75</v>
      </c>
      <c r="AY433" s="214" t="s">
        <v>146</v>
      </c>
    </row>
    <row r="434" spans="2:51" s="14" customFormat="1" ht="11.25">
      <c r="B434" s="215"/>
      <c r="C434" s="216"/>
      <c r="D434" s="206" t="s">
        <v>157</v>
      </c>
      <c r="E434" s="217" t="s">
        <v>1</v>
      </c>
      <c r="F434" s="218" t="s">
        <v>476</v>
      </c>
      <c r="G434" s="216"/>
      <c r="H434" s="219">
        <v>552.6</v>
      </c>
      <c r="I434" s="220"/>
      <c r="J434" s="216"/>
      <c r="K434" s="216"/>
      <c r="L434" s="221"/>
      <c r="M434" s="222"/>
      <c r="N434" s="223"/>
      <c r="O434" s="223"/>
      <c r="P434" s="223"/>
      <c r="Q434" s="223"/>
      <c r="R434" s="223"/>
      <c r="S434" s="223"/>
      <c r="T434" s="224"/>
      <c r="AT434" s="225" t="s">
        <v>157</v>
      </c>
      <c r="AU434" s="225" t="s">
        <v>85</v>
      </c>
      <c r="AV434" s="14" t="s">
        <v>85</v>
      </c>
      <c r="AW434" s="14" t="s">
        <v>33</v>
      </c>
      <c r="AX434" s="14" t="s">
        <v>75</v>
      </c>
      <c r="AY434" s="225" t="s">
        <v>146</v>
      </c>
    </row>
    <row r="435" spans="2:51" s="14" customFormat="1" ht="11.25">
      <c r="B435" s="215"/>
      <c r="C435" s="216"/>
      <c r="D435" s="206" t="s">
        <v>157</v>
      </c>
      <c r="E435" s="216"/>
      <c r="F435" s="218" t="s">
        <v>477</v>
      </c>
      <c r="G435" s="216"/>
      <c r="H435" s="219">
        <v>558.126</v>
      </c>
      <c r="I435" s="220"/>
      <c r="J435" s="216"/>
      <c r="K435" s="216"/>
      <c r="L435" s="221"/>
      <c r="M435" s="222"/>
      <c r="N435" s="223"/>
      <c r="O435" s="223"/>
      <c r="P435" s="223"/>
      <c r="Q435" s="223"/>
      <c r="R435" s="223"/>
      <c r="S435" s="223"/>
      <c r="T435" s="224"/>
      <c r="AT435" s="225" t="s">
        <v>157</v>
      </c>
      <c r="AU435" s="225" t="s">
        <v>85</v>
      </c>
      <c r="AV435" s="14" t="s">
        <v>85</v>
      </c>
      <c r="AW435" s="14" t="s">
        <v>4</v>
      </c>
      <c r="AX435" s="14" t="s">
        <v>83</v>
      </c>
      <c r="AY435" s="225" t="s">
        <v>146</v>
      </c>
    </row>
    <row r="436" spans="1:65" s="2" customFormat="1" ht="26.45" customHeight="1">
      <c r="A436" s="34"/>
      <c r="B436" s="35"/>
      <c r="C436" s="226" t="s">
        <v>478</v>
      </c>
      <c r="D436" s="226" t="s">
        <v>223</v>
      </c>
      <c r="E436" s="227" t="s">
        <v>479</v>
      </c>
      <c r="F436" s="228" t="s">
        <v>480</v>
      </c>
      <c r="G436" s="229" t="s">
        <v>151</v>
      </c>
      <c r="H436" s="230">
        <v>184.11</v>
      </c>
      <c r="I436" s="231"/>
      <c r="J436" s="232">
        <f>ROUND(I436*H436,2)</f>
        <v>0</v>
      </c>
      <c r="K436" s="228" t="s">
        <v>152</v>
      </c>
      <c r="L436" s="233"/>
      <c r="M436" s="234" t="s">
        <v>1</v>
      </c>
      <c r="N436" s="235" t="s">
        <v>40</v>
      </c>
      <c r="O436" s="71"/>
      <c r="P436" s="195">
        <f>O436*H436</f>
        <v>0</v>
      </c>
      <c r="Q436" s="195">
        <v>0.176</v>
      </c>
      <c r="R436" s="195">
        <f>Q436*H436</f>
        <v>32.40336</v>
      </c>
      <c r="S436" s="195">
        <v>0</v>
      </c>
      <c r="T436" s="196">
        <f>S436*H436</f>
        <v>0</v>
      </c>
      <c r="U436" s="34"/>
      <c r="V436" s="34"/>
      <c r="W436" s="34"/>
      <c r="X436" s="34"/>
      <c r="Y436" s="34"/>
      <c r="Z436" s="34"/>
      <c r="AA436" s="34"/>
      <c r="AB436" s="34"/>
      <c r="AC436" s="34"/>
      <c r="AD436" s="34"/>
      <c r="AE436" s="34"/>
      <c r="AR436" s="197" t="s">
        <v>200</v>
      </c>
      <c r="AT436" s="197" t="s">
        <v>223</v>
      </c>
      <c r="AU436" s="197" t="s">
        <v>85</v>
      </c>
      <c r="AY436" s="17" t="s">
        <v>146</v>
      </c>
      <c r="BE436" s="198">
        <f>IF(N436="základní",J436,0)</f>
        <v>0</v>
      </c>
      <c r="BF436" s="198">
        <f>IF(N436="snížená",J436,0)</f>
        <v>0</v>
      </c>
      <c r="BG436" s="198">
        <f>IF(N436="zákl. přenesená",J436,0)</f>
        <v>0</v>
      </c>
      <c r="BH436" s="198">
        <f>IF(N436="sníž. přenesená",J436,0)</f>
        <v>0</v>
      </c>
      <c r="BI436" s="198">
        <f>IF(N436="nulová",J436,0)</f>
        <v>0</v>
      </c>
      <c r="BJ436" s="17" t="s">
        <v>83</v>
      </c>
      <c r="BK436" s="198">
        <f>ROUND(I436*H436,2)</f>
        <v>0</v>
      </c>
      <c r="BL436" s="17" t="s">
        <v>153</v>
      </c>
      <c r="BM436" s="197" t="s">
        <v>481</v>
      </c>
    </row>
    <row r="437" spans="2:51" s="13" customFormat="1" ht="11.25">
      <c r="B437" s="204"/>
      <c r="C437" s="205"/>
      <c r="D437" s="206" t="s">
        <v>157</v>
      </c>
      <c r="E437" s="207" t="s">
        <v>1</v>
      </c>
      <c r="F437" s="208" t="s">
        <v>158</v>
      </c>
      <c r="G437" s="205"/>
      <c r="H437" s="207" t="s">
        <v>1</v>
      </c>
      <c r="I437" s="209"/>
      <c r="J437" s="205"/>
      <c r="K437" s="205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157</v>
      </c>
      <c r="AU437" s="214" t="s">
        <v>85</v>
      </c>
      <c r="AV437" s="13" t="s">
        <v>83</v>
      </c>
      <c r="AW437" s="13" t="s">
        <v>33</v>
      </c>
      <c r="AX437" s="13" t="s">
        <v>75</v>
      </c>
      <c r="AY437" s="214" t="s">
        <v>146</v>
      </c>
    </row>
    <row r="438" spans="2:51" s="13" customFormat="1" ht="11.25">
      <c r="B438" s="204"/>
      <c r="C438" s="205"/>
      <c r="D438" s="206" t="s">
        <v>157</v>
      </c>
      <c r="E438" s="207" t="s">
        <v>1</v>
      </c>
      <c r="F438" s="208" t="s">
        <v>159</v>
      </c>
      <c r="G438" s="205"/>
      <c r="H438" s="207" t="s">
        <v>1</v>
      </c>
      <c r="I438" s="209"/>
      <c r="J438" s="205"/>
      <c r="K438" s="205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157</v>
      </c>
      <c r="AU438" s="214" t="s">
        <v>85</v>
      </c>
      <c r="AV438" s="13" t="s">
        <v>83</v>
      </c>
      <c r="AW438" s="13" t="s">
        <v>33</v>
      </c>
      <c r="AX438" s="13" t="s">
        <v>75</v>
      </c>
      <c r="AY438" s="214" t="s">
        <v>146</v>
      </c>
    </row>
    <row r="439" spans="2:51" s="13" customFormat="1" ht="11.25">
      <c r="B439" s="204"/>
      <c r="C439" s="205"/>
      <c r="D439" s="206" t="s">
        <v>157</v>
      </c>
      <c r="E439" s="207" t="s">
        <v>1</v>
      </c>
      <c r="F439" s="208" t="s">
        <v>409</v>
      </c>
      <c r="G439" s="205"/>
      <c r="H439" s="207" t="s">
        <v>1</v>
      </c>
      <c r="I439" s="209"/>
      <c r="J439" s="205"/>
      <c r="K439" s="205"/>
      <c r="L439" s="210"/>
      <c r="M439" s="211"/>
      <c r="N439" s="212"/>
      <c r="O439" s="212"/>
      <c r="P439" s="212"/>
      <c r="Q439" s="212"/>
      <c r="R439" s="212"/>
      <c r="S439" s="212"/>
      <c r="T439" s="213"/>
      <c r="AT439" s="214" t="s">
        <v>157</v>
      </c>
      <c r="AU439" s="214" t="s">
        <v>85</v>
      </c>
      <c r="AV439" s="13" t="s">
        <v>83</v>
      </c>
      <c r="AW439" s="13" t="s">
        <v>33</v>
      </c>
      <c r="AX439" s="13" t="s">
        <v>75</v>
      </c>
      <c r="AY439" s="214" t="s">
        <v>146</v>
      </c>
    </row>
    <row r="440" spans="2:51" s="14" customFormat="1" ht="11.25">
      <c r="B440" s="215"/>
      <c r="C440" s="216"/>
      <c r="D440" s="206" t="s">
        <v>157</v>
      </c>
      <c r="E440" s="217" t="s">
        <v>1</v>
      </c>
      <c r="F440" s="218" t="s">
        <v>482</v>
      </c>
      <c r="G440" s="216"/>
      <c r="H440" s="219">
        <v>180.5</v>
      </c>
      <c r="I440" s="220"/>
      <c r="J440" s="216"/>
      <c r="K440" s="216"/>
      <c r="L440" s="221"/>
      <c r="M440" s="222"/>
      <c r="N440" s="223"/>
      <c r="O440" s="223"/>
      <c r="P440" s="223"/>
      <c r="Q440" s="223"/>
      <c r="R440" s="223"/>
      <c r="S440" s="223"/>
      <c r="T440" s="224"/>
      <c r="AT440" s="225" t="s">
        <v>157</v>
      </c>
      <c r="AU440" s="225" t="s">
        <v>85</v>
      </c>
      <c r="AV440" s="14" t="s">
        <v>85</v>
      </c>
      <c r="AW440" s="14" t="s">
        <v>33</v>
      </c>
      <c r="AX440" s="14" t="s">
        <v>75</v>
      </c>
      <c r="AY440" s="225" t="s">
        <v>146</v>
      </c>
    </row>
    <row r="441" spans="2:51" s="14" customFormat="1" ht="11.25">
      <c r="B441" s="215"/>
      <c r="C441" s="216"/>
      <c r="D441" s="206" t="s">
        <v>157</v>
      </c>
      <c r="E441" s="216"/>
      <c r="F441" s="218" t="s">
        <v>483</v>
      </c>
      <c r="G441" s="216"/>
      <c r="H441" s="219">
        <v>184.11</v>
      </c>
      <c r="I441" s="220"/>
      <c r="J441" s="216"/>
      <c r="K441" s="216"/>
      <c r="L441" s="221"/>
      <c r="M441" s="222"/>
      <c r="N441" s="223"/>
      <c r="O441" s="223"/>
      <c r="P441" s="223"/>
      <c r="Q441" s="223"/>
      <c r="R441" s="223"/>
      <c r="S441" s="223"/>
      <c r="T441" s="224"/>
      <c r="AT441" s="225" t="s">
        <v>157</v>
      </c>
      <c r="AU441" s="225" t="s">
        <v>85</v>
      </c>
      <c r="AV441" s="14" t="s">
        <v>85</v>
      </c>
      <c r="AW441" s="14" t="s">
        <v>4</v>
      </c>
      <c r="AX441" s="14" t="s">
        <v>83</v>
      </c>
      <c r="AY441" s="225" t="s">
        <v>146</v>
      </c>
    </row>
    <row r="442" spans="1:65" s="2" customFormat="1" ht="26.45" customHeight="1">
      <c r="A442" s="34"/>
      <c r="B442" s="35"/>
      <c r="C442" s="226" t="s">
        <v>484</v>
      </c>
      <c r="D442" s="226" t="s">
        <v>223</v>
      </c>
      <c r="E442" s="227" t="s">
        <v>485</v>
      </c>
      <c r="F442" s="228" t="s">
        <v>486</v>
      </c>
      <c r="G442" s="229" t="s">
        <v>151</v>
      </c>
      <c r="H442" s="230">
        <v>63.242</v>
      </c>
      <c r="I442" s="231"/>
      <c r="J442" s="232">
        <f>ROUND(I442*H442,2)</f>
        <v>0</v>
      </c>
      <c r="K442" s="228" t="s">
        <v>152</v>
      </c>
      <c r="L442" s="233"/>
      <c r="M442" s="234" t="s">
        <v>1</v>
      </c>
      <c r="N442" s="235" t="s">
        <v>40</v>
      </c>
      <c r="O442" s="71"/>
      <c r="P442" s="195">
        <f>O442*H442</f>
        <v>0</v>
      </c>
      <c r="Q442" s="195">
        <v>0.176</v>
      </c>
      <c r="R442" s="195">
        <f>Q442*H442</f>
        <v>11.130591999999998</v>
      </c>
      <c r="S442" s="195">
        <v>0</v>
      </c>
      <c r="T442" s="196">
        <f>S442*H442</f>
        <v>0</v>
      </c>
      <c r="U442" s="34"/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97" t="s">
        <v>200</v>
      </c>
      <c r="AT442" s="197" t="s">
        <v>223</v>
      </c>
      <c r="AU442" s="197" t="s">
        <v>85</v>
      </c>
      <c r="AY442" s="17" t="s">
        <v>146</v>
      </c>
      <c r="BE442" s="198">
        <f>IF(N442="základní",J442,0)</f>
        <v>0</v>
      </c>
      <c r="BF442" s="198">
        <f>IF(N442="snížená",J442,0)</f>
        <v>0</v>
      </c>
      <c r="BG442" s="198">
        <f>IF(N442="zákl. přenesená",J442,0)</f>
        <v>0</v>
      </c>
      <c r="BH442" s="198">
        <f>IF(N442="sníž. přenesená",J442,0)</f>
        <v>0</v>
      </c>
      <c r="BI442" s="198">
        <f>IF(N442="nulová",J442,0)</f>
        <v>0</v>
      </c>
      <c r="BJ442" s="17" t="s">
        <v>83</v>
      </c>
      <c r="BK442" s="198">
        <f>ROUND(I442*H442,2)</f>
        <v>0</v>
      </c>
      <c r="BL442" s="17" t="s">
        <v>153</v>
      </c>
      <c r="BM442" s="197" t="s">
        <v>487</v>
      </c>
    </row>
    <row r="443" spans="2:51" s="13" customFormat="1" ht="11.25">
      <c r="B443" s="204"/>
      <c r="C443" s="205"/>
      <c r="D443" s="206" t="s">
        <v>157</v>
      </c>
      <c r="E443" s="207" t="s">
        <v>1</v>
      </c>
      <c r="F443" s="208" t="s">
        <v>158</v>
      </c>
      <c r="G443" s="205"/>
      <c r="H443" s="207" t="s">
        <v>1</v>
      </c>
      <c r="I443" s="209"/>
      <c r="J443" s="205"/>
      <c r="K443" s="205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157</v>
      </c>
      <c r="AU443" s="214" t="s">
        <v>85</v>
      </c>
      <c r="AV443" s="13" t="s">
        <v>83</v>
      </c>
      <c r="AW443" s="13" t="s">
        <v>33</v>
      </c>
      <c r="AX443" s="13" t="s">
        <v>75</v>
      </c>
      <c r="AY443" s="214" t="s">
        <v>146</v>
      </c>
    </row>
    <row r="444" spans="2:51" s="13" customFormat="1" ht="11.25">
      <c r="B444" s="204"/>
      <c r="C444" s="205"/>
      <c r="D444" s="206" t="s">
        <v>157</v>
      </c>
      <c r="E444" s="207" t="s">
        <v>1</v>
      </c>
      <c r="F444" s="208" t="s">
        <v>159</v>
      </c>
      <c r="G444" s="205"/>
      <c r="H444" s="207" t="s">
        <v>1</v>
      </c>
      <c r="I444" s="209"/>
      <c r="J444" s="205"/>
      <c r="K444" s="205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157</v>
      </c>
      <c r="AU444" s="214" t="s">
        <v>85</v>
      </c>
      <c r="AV444" s="13" t="s">
        <v>83</v>
      </c>
      <c r="AW444" s="13" t="s">
        <v>33</v>
      </c>
      <c r="AX444" s="13" t="s">
        <v>75</v>
      </c>
      <c r="AY444" s="214" t="s">
        <v>146</v>
      </c>
    </row>
    <row r="445" spans="2:51" s="13" customFormat="1" ht="11.25">
      <c r="B445" s="204"/>
      <c r="C445" s="205"/>
      <c r="D445" s="206" t="s">
        <v>157</v>
      </c>
      <c r="E445" s="207" t="s">
        <v>1</v>
      </c>
      <c r="F445" s="208" t="s">
        <v>409</v>
      </c>
      <c r="G445" s="205"/>
      <c r="H445" s="207" t="s">
        <v>1</v>
      </c>
      <c r="I445" s="209"/>
      <c r="J445" s="205"/>
      <c r="K445" s="205"/>
      <c r="L445" s="210"/>
      <c r="M445" s="211"/>
      <c r="N445" s="212"/>
      <c r="O445" s="212"/>
      <c r="P445" s="212"/>
      <c r="Q445" s="212"/>
      <c r="R445" s="212"/>
      <c r="S445" s="212"/>
      <c r="T445" s="213"/>
      <c r="AT445" s="214" t="s">
        <v>157</v>
      </c>
      <c r="AU445" s="214" t="s">
        <v>85</v>
      </c>
      <c r="AV445" s="13" t="s">
        <v>83</v>
      </c>
      <c r="AW445" s="13" t="s">
        <v>33</v>
      </c>
      <c r="AX445" s="13" t="s">
        <v>75</v>
      </c>
      <c r="AY445" s="214" t="s">
        <v>146</v>
      </c>
    </row>
    <row r="446" spans="2:51" s="14" customFormat="1" ht="11.25">
      <c r="B446" s="215"/>
      <c r="C446" s="216"/>
      <c r="D446" s="206" t="s">
        <v>157</v>
      </c>
      <c r="E446" s="217" t="s">
        <v>1</v>
      </c>
      <c r="F446" s="218" t="s">
        <v>488</v>
      </c>
      <c r="G446" s="216"/>
      <c r="H446" s="219">
        <v>61.4</v>
      </c>
      <c r="I446" s="220"/>
      <c r="J446" s="216"/>
      <c r="K446" s="216"/>
      <c r="L446" s="221"/>
      <c r="M446" s="222"/>
      <c r="N446" s="223"/>
      <c r="O446" s="223"/>
      <c r="P446" s="223"/>
      <c r="Q446" s="223"/>
      <c r="R446" s="223"/>
      <c r="S446" s="223"/>
      <c r="T446" s="224"/>
      <c r="AT446" s="225" t="s">
        <v>157</v>
      </c>
      <c r="AU446" s="225" t="s">
        <v>85</v>
      </c>
      <c r="AV446" s="14" t="s">
        <v>85</v>
      </c>
      <c r="AW446" s="14" t="s">
        <v>33</v>
      </c>
      <c r="AX446" s="14" t="s">
        <v>75</v>
      </c>
      <c r="AY446" s="225" t="s">
        <v>146</v>
      </c>
    </row>
    <row r="447" spans="2:51" s="14" customFormat="1" ht="11.25">
      <c r="B447" s="215"/>
      <c r="C447" s="216"/>
      <c r="D447" s="206" t="s">
        <v>157</v>
      </c>
      <c r="E447" s="216"/>
      <c r="F447" s="218" t="s">
        <v>489</v>
      </c>
      <c r="G447" s="216"/>
      <c r="H447" s="219">
        <v>63.242</v>
      </c>
      <c r="I447" s="220"/>
      <c r="J447" s="216"/>
      <c r="K447" s="216"/>
      <c r="L447" s="221"/>
      <c r="M447" s="222"/>
      <c r="N447" s="223"/>
      <c r="O447" s="223"/>
      <c r="P447" s="223"/>
      <c r="Q447" s="223"/>
      <c r="R447" s="223"/>
      <c r="S447" s="223"/>
      <c r="T447" s="224"/>
      <c r="AT447" s="225" t="s">
        <v>157</v>
      </c>
      <c r="AU447" s="225" t="s">
        <v>85</v>
      </c>
      <c r="AV447" s="14" t="s">
        <v>85</v>
      </c>
      <c r="AW447" s="14" t="s">
        <v>4</v>
      </c>
      <c r="AX447" s="14" t="s">
        <v>83</v>
      </c>
      <c r="AY447" s="225" t="s">
        <v>146</v>
      </c>
    </row>
    <row r="448" spans="1:65" s="2" customFormat="1" ht="26.45" customHeight="1">
      <c r="A448" s="34"/>
      <c r="B448" s="35"/>
      <c r="C448" s="186" t="s">
        <v>490</v>
      </c>
      <c r="D448" s="186" t="s">
        <v>148</v>
      </c>
      <c r="E448" s="187" t="s">
        <v>491</v>
      </c>
      <c r="F448" s="188" t="s">
        <v>492</v>
      </c>
      <c r="G448" s="189" t="s">
        <v>151</v>
      </c>
      <c r="H448" s="190">
        <v>161</v>
      </c>
      <c r="I448" s="191"/>
      <c r="J448" s="192">
        <f>ROUND(I448*H448,2)</f>
        <v>0</v>
      </c>
      <c r="K448" s="188" t="s">
        <v>152</v>
      </c>
      <c r="L448" s="39"/>
      <c r="M448" s="193" t="s">
        <v>1</v>
      </c>
      <c r="N448" s="194" t="s">
        <v>40</v>
      </c>
      <c r="O448" s="71"/>
      <c r="P448" s="195">
        <f>O448*H448</f>
        <v>0</v>
      </c>
      <c r="Q448" s="195">
        <v>0</v>
      </c>
      <c r="R448" s="195">
        <f>Q448*H448</f>
        <v>0</v>
      </c>
      <c r="S448" s="195">
        <v>0</v>
      </c>
      <c r="T448" s="196">
        <f>S448*H448</f>
        <v>0</v>
      </c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R448" s="197" t="s">
        <v>153</v>
      </c>
      <c r="AT448" s="197" t="s">
        <v>148</v>
      </c>
      <c r="AU448" s="197" t="s">
        <v>85</v>
      </c>
      <c r="AY448" s="17" t="s">
        <v>146</v>
      </c>
      <c r="BE448" s="198">
        <f>IF(N448="základní",J448,0)</f>
        <v>0</v>
      </c>
      <c r="BF448" s="198">
        <f>IF(N448="snížená",J448,0)</f>
        <v>0</v>
      </c>
      <c r="BG448" s="198">
        <f>IF(N448="zákl. přenesená",J448,0)</f>
        <v>0</v>
      </c>
      <c r="BH448" s="198">
        <f>IF(N448="sníž. přenesená",J448,0)</f>
        <v>0</v>
      </c>
      <c r="BI448" s="198">
        <f>IF(N448="nulová",J448,0)</f>
        <v>0</v>
      </c>
      <c r="BJ448" s="17" t="s">
        <v>83</v>
      </c>
      <c r="BK448" s="198">
        <f>ROUND(I448*H448,2)</f>
        <v>0</v>
      </c>
      <c r="BL448" s="17" t="s">
        <v>153</v>
      </c>
      <c r="BM448" s="197" t="s">
        <v>493</v>
      </c>
    </row>
    <row r="449" spans="1:47" s="2" customFormat="1" ht="11.25">
      <c r="A449" s="34"/>
      <c r="B449" s="35"/>
      <c r="C449" s="36"/>
      <c r="D449" s="199" t="s">
        <v>155</v>
      </c>
      <c r="E449" s="36"/>
      <c r="F449" s="200" t="s">
        <v>494</v>
      </c>
      <c r="G449" s="36"/>
      <c r="H449" s="36"/>
      <c r="I449" s="201"/>
      <c r="J449" s="36"/>
      <c r="K449" s="36"/>
      <c r="L449" s="39"/>
      <c r="M449" s="202"/>
      <c r="N449" s="203"/>
      <c r="O449" s="71"/>
      <c r="P449" s="71"/>
      <c r="Q449" s="71"/>
      <c r="R449" s="71"/>
      <c r="S449" s="71"/>
      <c r="T449" s="72"/>
      <c r="U449" s="34"/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T449" s="17" t="s">
        <v>155</v>
      </c>
      <c r="AU449" s="17" t="s">
        <v>85</v>
      </c>
    </row>
    <row r="450" spans="2:51" s="13" customFormat="1" ht="11.25">
      <c r="B450" s="204"/>
      <c r="C450" s="205"/>
      <c r="D450" s="206" t="s">
        <v>157</v>
      </c>
      <c r="E450" s="207" t="s">
        <v>1</v>
      </c>
      <c r="F450" s="208" t="s">
        <v>158</v>
      </c>
      <c r="G450" s="205"/>
      <c r="H450" s="207" t="s">
        <v>1</v>
      </c>
      <c r="I450" s="209"/>
      <c r="J450" s="205"/>
      <c r="K450" s="205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157</v>
      </c>
      <c r="AU450" s="214" t="s">
        <v>85</v>
      </c>
      <c r="AV450" s="13" t="s">
        <v>83</v>
      </c>
      <c r="AW450" s="13" t="s">
        <v>33</v>
      </c>
      <c r="AX450" s="13" t="s">
        <v>75</v>
      </c>
      <c r="AY450" s="214" t="s">
        <v>146</v>
      </c>
    </row>
    <row r="451" spans="2:51" s="13" customFormat="1" ht="11.25">
      <c r="B451" s="204"/>
      <c r="C451" s="205"/>
      <c r="D451" s="206" t="s">
        <v>157</v>
      </c>
      <c r="E451" s="207" t="s">
        <v>1</v>
      </c>
      <c r="F451" s="208" t="s">
        <v>159</v>
      </c>
      <c r="G451" s="205"/>
      <c r="H451" s="207" t="s">
        <v>1</v>
      </c>
      <c r="I451" s="209"/>
      <c r="J451" s="205"/>
      <c r="K451" s="205"/>
      <c r="L451" s="210"/>
      <c r="M451" s="211"/>
      <c r="N451" s="212"/>
      <c r="O451" s="212"/>
      <c r="P451" s="212"/>
      <c r="Q451" s="212"/>
      <c r="R451" s="212"/>
      <c r="S451" s="212"/>
      <c r="T451" s="213"/>
      <c r="AT451" s="214" t="s">
        <v>157</v>
      </c>
      <c r="AU451" s="214" t="s">
        <v>85</v>
      </c>
      <c r="AV451" s="13" t="s">
        <v>83</v>
      </c>
      <c r="AW451" s="13" t="s">
        <v>33</v>
      </c>
      <c r="AX451" s="13" t="s">
        <v>75</v>
      </c>
      <c r="AY451" s="214" t="s">
        <v>146</v>
      </c>
    </row>
    <row r="452" spans="2:51" s="13" customFormat="1" ht="11.25">
      <c r="B452" s="204"/>
      <c r="C452" s="205"/>
      <c r="D452" s="206" t="s">
        <v>157</v>
      </c>
      <c r="E452" s="207" t="s">
        <v>1</v>
      </c>
      <c r="F452" s="208" t="s">
        <v>495</v>
      </c>
      <c r="G452" s="205"/>
      <c r="H452" s="207" t="s">
        <v>1</v>
      </c>
      <c r="I452" s="209"/>
      <c r="J452" s="205"/>
      <c r="K452" s="205"/>
      <c r="L452" s="210"/>
      <c r="M452" s="211"/>
      <c r="N452" s="212"/>
      <c r="O452" s="212"/>
      <c r="P452" s="212"/>
      <c r="Q452" s="212"/>
      <c r="R452" s="212"/>
      <c r="S452" s="212"/>
      <c r="T452" s="213"/>
      <c r="AT452" s="214" t="s">
        <v>157</v>
      </c>
      <c r="AU452" s="214" t="s">
        <v>85</v>
      </c>
      <c r="AV452" s="13" t="s">
        <v>83</v>
      </c>
      <c r="AW452" s="13" t="s">
        <v>33</v>
      </c>
      <c r="AX452" s="13" t="s">
        <v>75</v>
      </c>
      <c r="AY452" s="214" t="s">
        <v>146</v>
      </c>
    </row>
    <row r="453" spans="2:51" s="14" customFormat="1" ht="11.25">
      <c r="B453" s="215"/>
      <c r="C453" s="216"/>
      <c r="D453" s="206" t="s">
        <v>157</v>
      </c>
      <c r="E453" s="217" t="s">
        <v>1</v>
      </c>
      <c r="F453" s="218" t="s">
        <v>394</v>
      </c>
      <c r="G453" s="216"/>
      <c r="H453" s="219">
        <v>161</v>
      </c>
      <c r="I453" s="220"/>
      <c r="J453" s="216"/>
      <c r="K453" s="216"/>
      <c r="L453" s="221"/>
      <c r="M453" s="222"/>
      <c r="N453" s="223"/>
      <c r="O453" s="223"/>
      <c r="P453" s="223"/>
      <c r="Q453" s="223"/>
      <c r="R453" s="223"/>
      <c r="S453" s="223"/>
      <c r="T453" s="224"/>
      <c r="AT453" s="225" t="s">
        <v>157</v>
      </c>
      <c r="AU453" s="225" t="s">
        <v>85</v>
      </c>
      <c r="AV453" s="14" t="s">
        <v>85</v>
      </c>
      <c r="AW453" s="14" t="s">
        <v>33</v>
      </c>
      <c r="AX453" s="14" t="s">
        <v>75</v>
      </c>
      <c r="AY453" s="225" t="s">
        <v>146</v>
      </c>
    </row>
    <row r="454" spans="1:65" s="2" customFormat="1" ht="26.45" customHeight="1">
      <c r="A454" s="34"/>
      <c r="B454" s="35"/>
      <c r="C454" s="226" t="s">
        <v>496</v>
      </c>
      <c r="D454" s="226" t="s">
        <v>223</v>
      </c>
      <c r="E454" s="227" t="s">
        <v>497</v>
      </c>
      <c r="F454" s="228" t="s">
        <v>498</v>
      </c>
      <c r="G454" s="229" t="s">
        <v>203</v>
      </c>
      <c r="H454" s="230">
        <v>67.62</v>
      </c>
      <c r="I454" s="231"/>
      <c r="J454" s="232">
        <f>ROUND(I454*H454,2)</f>
        <v>0</v>
      </c>
      <c r="K454" s="228" t="s">
        <v>499</v>
      </c>
      <c r="L454" s="233"/>
      <c r="M454" s="234" t="s">
        <v>1</v>
      </c>
      <c r="N454" s="235" t="s">
        <v>40</v>
      </c>
      <c r="O454" s="71"/>
      <c r="P454" s="195">
        <f>O454*H454</f>
        <v>0</v>
      </c>
      <c r="Q454" s="195">
        <v>1</v>
      </c>
      <c r="R454" s="195">
        <f>Q454*H454</f>
        <v>67.62</v>
      </c>
      <c r="S454" s="195">
        <v>0</v>
      </c>
      <c r="T454" s="196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197" t="s">
        <v>200</v>
      </c>
      <c r="AT454" s="197" t="s">
        <v>223</v>
      </c>
      <c r="AU454" s="197" t="s">
        <v>85</v>
      </c>
      <c r="AY454" s="17" t="s">
        <v>146</v>
      </c>
      <c r="BE454" s="198">
        <f>IF(N454="základní",J454,0)</f>
        <v>0</v>
      </c>
      <c r="BF454" s="198">
        <f>IF(N454="snížená",J454,0)</f>
        <v>0</v>
      </c>
      <c r="BG454" s="198">
        <f>IF(N454="zákl. přenesená",J454,0)</f>
        <v>0</v>
      </c>
      <c r="BH454" s="198">
        <f>IF(N454="sníž. přenesená",J454,0)</f>
        <v>0</v>
      </c>
      <c r="BI454" s="198">
        <f>IF(N454="nulová",J454,0)</f>
        <v>0</v>
      </c>
      <c r="BJ454" s="17" t="s">
        <v>83</v>
      </c>
      <c r="BK454" s="198">
        <f>ROUND(I454*H454,2)</f>
        <v>0</v>
      </c>
      <c r="BL454" s="17" t="s">
        <v>153</v>
      </c>
      <c r="BM454" s="197" t="s">
        <v>500</v>
      </c>
    </row>
    <row r="455" spans="2:51" s="13" customFormat="1" ht="11.25">
      <c r="B455" s="204"/>
      <c r="C455" s="205"/>
      <c r="D455" s="206" t="s">
        <v>157</v>
      </c>
      <c r="E455" s="207" t="s">
        <v>1</v>
      </c>
      <c r="F455" s="208" t="s">
        <v>158</v>
      </c>
      <c r="G455" s="205"/>
      <c r="H455" s="207" t="s">
        <v>1</v>
      </c>
      <c r="I455" s="209"/>
      <c r="J455" s="205"/>
      <c r="K455" s="205"/>
      <c r="L455" s="210"/>
      <c r="M455" s="211"/>
      <c r="N455" s="212"/>
      <c r="O455" s="212"/>
      <c r="P455" s="212"/>
      <c r="Q455" s="212"/>
      <c r="R455" s="212"/>
      <c r="S455" s="212"/>
      <c r="T455" s="213"/>
      <c r="AT455" s="214" t="s">
        <v>157</v>
      </c>
      <c r="AU455" s="214" t="s">
        <v>85</v>
      </c>
      <c r="AV455" s="13" t="s">
        <v>83</v>
      </c>
      <c r="AW455" s="13" t="s">
        <v>33</v>
      </c>
      <c r="AX455" s="13" t="s">
        <v>75</v>
      </c>
      <c r="AY455" s="214" t="s">
        <v>146</v>
      </c>
    </row>
    <row r="456" spans="2:51" s="13" customFormat="1" ht="11.25">
      <c r="B456" s="204"/>
      <c r="C456" s="205"/>
      <c r="D456" s="206" t="s">
        <v>157</v>
      </c>
      <c r="E456" s="207" t="s">
        <v>1</v>
      </c>
      <c r="F456" s="208" t="s">
        <v>159</v>
      </c>
      <c r="G456" s="205"/>
      <c r="H456" s="207" t="s">
        <v>1</v>
      </c>
      <c r="I456" s="209"/>
      <c r="J456" s="205"/>
      <c r="K456" s="205"/>
      <c r="L456" s="210"/>
      <c r="M456" s="211"/>
      <c r="N456" s="212"/>
      <c r="O456" s="212"/>
      <c r="P456" s="212"/>
      <c r="Q456" s="212"/>
      <c r="R456" s="212"/>
      <c r="S456" s="212"/>
      <c r="T456" s="213"/>
      <c r="AT456" s="214" t="s">
        <v>157</v>
      </c>
      <c r="AU456" s="214" t="s">
        <v>85</v>
      </c>
      <c r="AV456" s="13" t="s">
        <v>83</v>
      </c>
      <c r="AW456" s="13" t="s">
        <v>33</v>
      </c>
      <c r="AX456" s="13" t="s">
        <v>75</v>
      </c>
      <c r="AY456" s="214" t="s">
        <v>146</v>
      </c>
    </row>
    <row r="457" spans="2:51" s="13" customFormat="1" ht="11.25">
      <c r="B457" s="204"/>
      <c r="C457" s="205"/>
      <c r="D457" s="206" t="s">
        <v>157</v>
      </c>
      <c r="E457" s="207" t="s">
        <v>1</v>
      </c>
      <c r="F457" s="208" t="s">
        <v>501</v>
      </c>
      <c r="G457" s="205"/>
      <c r="H457" s="207" t="s">
        <v>1</v>
      </c>
      <c r="I457" s="209"/>
      <c r="J457" s="205"/>
      <c r="K457" s="205"/>
      <c r="L457" s="210"/>
      <c r="M457" s="211"/>
      <c r="N457" s="212"/>
      <c r="O457" s="212"/>
      <c r="P457" s="212"/>
      <c r="Q457" s="212"/>
      <c r="R457" s="212"/>
      <c r="S457" s="212"/>
      <c r="T457" s="213"/>
      <c r="AT457" s="214" t="s">
        <v>157</v>
      </c>
      <c r="AU457" s="214" t="s">
        <v>85</v>
      </c>
      <c r="AV457" s="13" t="s">
        <v>83</v>
      </c>
      <c r="AW457" s="13" t="s">
        <v>33</v>
      </c>
      <c r="AX457" s="13" t="s">
        <v>75</v>
      </c>
      <c r="AY457" s="214" t="s">
        <v>146</v>
      </c>
    </row>
    <row r="458" spans="2:51" s="14" customFormat="1" ht="11.25">
      <c r="B458" s="215"/>
      <c r="C458" s="216"/>
      <c r="D458" s="206" t="s">
        <v>157</v>
      </c>
      <c r="E458" s="217" t="s">
        <v>1</v>
      </c>
      <c r="F458" s="218" t="s">
        <v>502</v>
      </c>
      <c r="G458" s="216"/>
      <c r="H458" s="219">
        <v>67.62</v>
      </c>
      <c r="I458" s="220"/>
      <c r="J458" s="216"/>
      <c r="K458" s="216"/>
      <c r="L458" s="221"/>
      <c r="M458" s="222"/>
      <c r="N458" s="223"/>
      <c r="O458" s="223"/>
      <c r="P458" s="223"/>
      <c r="Q458" s="223"/>
      <c r="R458" s="223"/>
      <c r="S458" s="223"/>
      <c r="T458" s="224"/>
      <c r="AT458" s="225" t="s">
        <v>157</v>
      </c>
      <c r="AU458" s="225" t="s">
        <v>85</v>
      </c>
      <c r="AV458" s="14" t="s">
        <v>85</v>
      </c>
      <c r="AW458" s="14" t="s">
        <v>33</v>
      </c>
      <c r="AX458" s="14" t="s">
        <v>75</v>
      </c>
      <c r="AY458" s="225" t="s">
        <v>146</v>
      </c>
    </row>
    <row r="459" spans="1:65" s="2" customFormat="1" ht="26.45" customHeight="1">
      <c r="A459" s="34"/>
      <c r="B459" s="35"/>
      <c r="C459" s="186" t="s">
        <v>503</v>
      </c>
      <c r="D459" s="186" t="s">
        <v>148</v>
      </c>
      <c r="E459" s="187" t="s">
        <v>504</v>
      </c>
      <c r="F459" s="188" t="s">
        <v>505</v>
      </c>
      <c r="G459" s="189" t="s">
        <v>151</v>
      </c>
      <c r="H459" s="190">
        <v>322</v>
      </c>
      <c r="I459" s="191"/>
      <c r="J459" s="192">
        <f>ROUND(I459*H459,2)</f>
        <v>0</v>
      </c>
      <c r="K459" s="188" t="s">
        <v>152</v>
      </c>
      <c r="L459" s="39"/>
      <c r="M459" s="193" t="s">
        <v>1</v>
      </c>
      <c r="N459" s="194" t="s">
        <v>40</v>
      </c>
      <c r="O459" s="71"/>
      <c r="P459" s="195">
        <f>O459*H459</f>
        <v>0</v>
      </c>
      <c r="Q459" s="195">
        <v>0.00069</v>
      </c>
      <c r="R459" s="195">
        <f>Q459*H459</f>
        <v>0.22218</v>
      </c>
      <c r="S459" s="195">
        <v>0</v>
      </c>
      <c r="T459" s="196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7" t="s">
        <v>153</v>
      </c>
      <c r="AT459" s="197" t="s">
        <v>148</v>
      </c>
      <c r="AU459" s="197" t="s">
        <v>85</v>
      </c>
      <c r="AY459" s="17" t="s">
        <v>146</v>
      </c>
      <c r="BE459" s="198">
        <f>IF(N459="základní",J459,0)</f>
        <v>0</v>
      </c>
      <c r="BF459" s="198">
        <f>IF(N459="snížená",J459,0)</f>
        <v>0</v>
      </c>
      <c r="BG459" s="198">
        <f>IF(N459="zákl. přenesená",J459,0)</f>
        <v>0</v>
      </c>
      <c r="BH459" s="198">
        <f>IF(N459="sníž. přenesená",J459,0)</f>
        <v>0</v>
      </c>
      <c r="BI459" s="198">
        <f>IF(N459="nulová",J459,0)</f>
        <v>0</v>
      </c>
      <c r="BJ459" s="17" t="s">
        <v>83</v>
      </c>
      <c r="BK459" s="198">
        <f>ROUND(I459*H459,2)</f>
        <v>0</v>
      </c>
      <c r="BL459" s="17" t="s">
        <v>153</v>
      </c>
      <c r="BM459" s="197" t="s">
        <v>506</v>
      </c>
    </row>
    <row r="460" spans="1:47" s="2" customFormat="1" ht="11.25">
      <c r="A460" s="34"/>
      <c r="B460" s="35"/>
      <c r="C460" s="36"/>
      <c r="D460" s="199" t="s">
        <v>155</v>
      </c>
      <c r="E460" s="36"/>
      <c r="F460" s="200" t="s">
        <v>507</v>
      </c>
      <c r="G460" s="36"/>
      <c r="H460" s="36"/>
      <c r="I460" s="201"/>
      <c r="J460" s="36"/>
      <c r="K460" s="36"/>
      <c r="L460" s="39"/>
      <c r="M460" s="202"/>
      <c r="N460" s="203"/>
      <c r="O460" s="71"/>
      <c r="P460" s="71"/>
      <c r="Q460" s="71"/>
      <c r="R460" s="71"/>
      <c r="S460" s="71"/>
      <c r="T460" s="72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155</v>
      </c>
      <c r="AU460" s="17" t="s">
        <v>85</v>
      </c>
    </row>
    <row r="461" spans="2:51" s="13" customFormat="1" ht="11.25">
      <c r="B461" s="204"/>
      <c r="C461" s="205"/>
      <c r="D461" s="206" t="s">
        <v>157</v>
      </c>
      <c r="E461" s="207" t="s">
        <v>1</v>
      </c>
      <c r="F461" s="208" t="s">
        <v>158</v>
      </c>
      <c r="G461" s="205"/>
      <c r="H461" s="207" t="s">
        <v>1</v>
      </c>
      <c r="I461" s="209"/>
      <c r="J461" s="205"/>
      <c r="K461" s="205"/>
      <c r="L461" s="210"/>
      <c r="M461" s="211"/>
      <c r="N461" s="212"/>
      <c r="O461" s="212"/>
      <c r="P461" s="212"/>
      <c r="Q461" s="212"/>
      <c r="R461" s="212"/>
      <c r="S461" s="212"/>
      <c r="T461" s="213"/>
      <c r="AT461" s="214" t="s">
        <v>157</v>
      </c>
      <c r="AU461" s="214" t="s">
        <v>85</v>
      </c>
      <c r="AV461" s="13" t="s">
        <v>83</v>
      </c>
      <c r="AW461" s="13" t="s">
        <v>33</v>
      </c>
      <c r="AX461" s="13" t="s">
        <v>75</v>
      </c>
      <c r="AY461" s="214" t="s">
        <v>146</v>
      </c>
    </row>
    <row r="462" spans="2:51" s="13" customFormat="1" ht="11.25">
      <c r="B462" s="204"/>
      <c r="C462" s="205"/>
      <c r="D462" s="206" t="s">
        <v>157</v>
      </c>
      <c r="E462" s="207" t="s">
        <v>1</v>
      </c>
      <c r="F462" s="208" t="s">
        <v>159</v>
      </c>
      <c r="G462" s="205"/>
      <c r="H462" s="207" t="s">
        <v>1</v>
      </c>
      <c r="I462" s="209"/>
      <c r="J462" s="205"/>
      <c r="K462" s="205"/>
      <c r="L462" s="210"/>
      <c r="M462" s="211"/>
      <c r="N462" s="212"/>
      <c r="O462" s="212"/>
      <c r="P462" s="212"/>
      <c r="Q462" s="212"/>
      <c r="R462" s="212"/>
      <c r="S462" s="212"/>
      <c r="T462" s="213"/>
      <c r="AT462" s="214" t="s">
        <v>157</v>
      </c>
      <c r="AU462" s="214" t="s">
        <v>85</v>
      </c>
      <c r="AV462" s="13" t="s">
        <v>83</v>
      </c>
      <c r="AW462" s="13" t="s">
        <v>33</v>
      </c>
      <c r="AX462" s="13" t="s">
        <v>75</v>
      </c>
      <c r="AY462" s="214" t="s">
        <v>146</v>
      </c>
    </row>
    <row r="463" spans="2:51" s="13" customFormat="1" ht="11.25">
      <c r="B463" s="204"/>
      <c r="C463" s="205"/>
      <c r="D463" s="206" t="s">
        <v>157</v>
      </c>
      <c r="E463" s="207" t="s">
        <v>1</v>
      </c>
      <c r="F463" s="208" t="s">
        <v>393</v>
      </c>
      <c r="G463" s="205"/>
      <c r="H463" s="207" t="s">
        <v>1</v>
      </c>
      <c r="I463" s="209"/>
      <c r="J463" s="205"/>
      <c r="K463" s="205"/>
      <c r="L463" s="210"/>
      <c r="M463" s="211"/>
      <c r="N463" s="212"/>
      <c r="O463" s="212"/>
      <c r="P463" s="212"/>
      <c r="Q463" s="212"/>
      <c r="R463" s="212"/>
      <c r="S463" s="212"/>
      <c r="T463" s="213"/>
      <c r="AT463" s="214" t="s">
        <v>157</v>
      </c>
      <c r="AU463" s="214" t="s">
        <v>85</v>
      </c>
      <c r="AV463" s="13" t="s">
        <v>83</v>
      </c>
      <c r="AW463" s="13" t="s">
        <v>33</v>
      </c>
      <c r="AX463" s="13" t="s">
        <v>75</v>
      </c>
      <c r="AY463" s="214" t="s">
        <v>146</v>
      </c>
    </row>
    <row r="464" spans="2:51" s="14" customFormat="1" ht="11.25">
      <c r="B464" s="215"/>
      <c r="C464" s="216"/>
      <c r="D464" s="206" t="s">
        <v>157</v>
      </c>
      <c r="E464" s="217" t="s">
        <v>1</v>
      </c>
      <c r="F464" s="218" t="s">
        <v>508</v>
      </c>
      <c r="G464" s="216"/>
      <c r="H464" s="219">
        <v>322</v>
      </c>
      <c r="I464" s="220"/>
      <c r="J464" s="216"/>
      <c r="K464" s="216"/>
      <c r="L464" s="221"/>
      <c r="M464" s="222"/>
      <c r="N464" s="223"/>
      <c r="O464" s="223"/>
      <c r="P464" s="223"/>
      <c r="Q464" s="223"/>
      <c r="R464" s="223"/>
      <c r="S464" s="223"/>
      <c r="T464" s="224"/>
      <c r="AT464" s="225" t="s">
        <v>157</v>
      </c>
      <c r="AU464" s="225" t="s">
        <v>85</v>
      </c>
      <c r="AV464" s="14" t="s">
        <v>85</v>
      </c>
      <c r="AW464" s="14" t="s">
        <v>33</v>
      </c>
      <c r="AX464" s="14" t="s">
        <v>75</v>
      </c>
      <c r="AY464" s="225" t="s">
        <v>146</v>
      </c>
    </row>
    <row r="465" spans="1:65" s="2" customFormat="1" ht="36" customHeight="1">
      <c r="A465" s="34"/>
      <c r="B465" s="35"/>
      <c r="C465" s="186" t="s">
        <v>509</v>
      </c>
      <c r="D465" s="186" t="s">
        <v>148</v>
      </c>
      <c r="E465" s="187" t="s">
        <v>510</v>
      </c>
      <c r="F465" s="188" t="s">
        <v>511</v>
      </c>
      <c r="G465" s="189" t="s">
        <v>289</v>
      </c>
      <c r="H465" s="190">
        <v>160</v>
      </c>
      <c r="I465" s="191"/>
      <c r="J465" s="192">
        <f>ROUND(I465*H465,2)</f>
        <v>0</v>
      </c>
      <c r="K465" s="188" t="s">
        <v>152</v>
      </c>
      <c r="L465" s="39"/>
      <c r="M465" s="193" t="s">
        <v>1</v>
      </c>
      <c r="N465" s="194" t="s">
        <v>40</v>
      </c>
      <c r="O465" s="71"/>
      <c r="P465" s="195">
        <f>O465*H465</f>
        <v>0</v>
      </c>
      <c r="Q465" s="195">
        <v>0.00061</v>
      </c>
      <c r="R465" s="195">
        <f>Q465*H465</f>
        <v>0.09759999999999999</v>
      </c>
      <c r="S465" s="195">
        <v>0</v>
      </c>
      <c r="T465" s="196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7" t="s">
        <v>153</v>
      </c>
      <c r="AT465" s="197" t="s">
        <v>148</v>
      </c>
      <c r="AU465" s="197" t="s">
        <v>85</v>
      </c>
      <c r="AY465" s="17" t="s">
        <v>146</v>
      </c>
      <c r="BE465" s="198">
        <f>IF(N465="základní",J465,0)</f>
        <v>0</v>
      </c>
      <c r="BF465" s="198">
        <f>IF(N465="snížená",J465,0)</f>
        <v>0</v>
      </c>
      <c r="BG465" s="198">
        <f>IF(N465="zákl. přenesená",J465,0)</f>
        <v>0</v>
      </c>
      <c r="BH465" s="198">
        <f>IF(N465="sníž. přenesená",J465,0)</f>
        <v>0</v>
      </c>
      <c r="BI465" s="198">
        <f>IF(N465="nulová",J465,0)</f>
        <v>0</v>
      </c>
      <c r="BJ465" s="17" t="s">
        <v>83</v>
      </c>
      <c r="BK465" s="198">
        <f>ROUND(I465*H465,2)</f>
        <v>0</v>
      </c>
      <c r="BL465" s="17" t="s">
        <v>153</v>
      </c>
      <c r="BM465" s="197" t="s">
        <v>512</v>
      </c>
    </row>
    <row r="466" spans="1:47" s="2" customFormat="1" ht="11.25">
      <c r="A466" s="34"/>
      <c r="B466" s="35"/>
      <c r="C466" s="36"/>
      <c r="D466" s="199" t="s">
        <v>155</v>
      </c>
      <c r="E466" s="36"/>
      <c r="F466" s="200" t="s">
        <v>513</v>
      </c>
      <c r="G466" s="36"/>
      <c r="H466" s="36"/>
      <c r="I466" s="201"/>
      <c r="J466" s="36"/>
      <c r="K466" s="36"/>
      <c r="L466" s="39"/>
      <c r="M466" s="202"/>
      <c r="N466" s="203"/>
      <c r="O466" s="71"/>
      <c r="P466" s="71"/>
      <c r="Q466" s="71"/>
      <c r="R466" s="71"/>
      <c r="S466" s="71"/>
      <c r="T466" s="72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155</v>
      </c>
      <c r="AU466" s="17" t="s">
        <v>85</v>
      </c>
    </row>
    <row r="467" spans="2:51" s="13" customFormat="1" ht="11.25">
      <c r="B467" s="204"/>
      <c r="C467" s="205"/>
      <c r="D467" s="206" t="s">
        <v>157</v>
      </c>
      <c r="E467" s="207" t="s">
        <v>1</v>
      </c>
      <c r="F467" s="208" t="s">
        <v>158</v>
      </c>
      <c r="G467" s="205"/>
      <c r="H467" s="207" t="s">
        <v>1</v>
      </c>
      <c r="I467" s="209"/>
      <c r="J467" s="205"/>
      <c r="K467" s="205"/>
      <c r="L467" s="210"/>
      <c r="M467" s="211"/>
      <c r="N467" s="212"/>
      <c r="O467" s="212"/>
      <c r="P467" s="212"/>
      <c r="Q467" s="212"/>
      <c r="R467" s="212"/>
      <c r="S467" s="212"/>
      <c r="T467" s="213"/>
      <c r="AT467" s="214" t="s">
        <v>157</v>
      </c>
      <c r="AU467" s="214" t="s">
        <v>85</v>
      </c>
      <c r="AV467" s="13" t="s">
        <v>83</v>
      </c>
      <c r="AW467" s="13" t="s">
        <v>33</v>
      </c>
      <c r="AX467" s="13" t="s">
        <v>75</v>
      </c>
      <c r="AY467" s="214" t="s">
        <v>146</v>
      </c>
    </row>
    <row r="468" spans="2:51" s="13" customFormat="1" ht="11.25">
      <c r="B468" s="204"/>
      <c r="C468" s="205"/>
      <c r="D468" s="206" t="s">
        <v>157</v>
      </c>
      <c r="E468" s="207" t="s">
        <v>1</v>
      </c>
      <c r="F468" s="208" t="s">
        <v>159</v>
      </c>
      <c r="G468" s="205"/>
      <c r="H468" s="207" t="s">
        <v>1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157</v>
      </c>
      <c r="AU468" s="214" t="s">
        <v>85</v>
      </c>
      <c r="AV468" s="13" t="s">
        <v>83</v>
      </c>
      <c r="AW468" s="13" t="s">
        <v>33</v>
      </c>
      <c r="AX468" s="13" t="s">
        <v>75</v>
      </c>
      <c r="AY468" s="214" t="s">
        <v>146</v>
      </c>
    </row>
    <row r="469" spans="2:51" s="14" customFormat="1" ht="11.25">
      <c r="B469" s="215"/>
      <c r="C469" s="216"/>
      <c r="D469" s="206" t="s">
        <v>157</v>
      </c>
      <c r="E469" s="217" t="s">
        <v>1</v>
      </c>
      <c r="F469" s="218" t="s">
        <v>309</v>
      </c>
      <c r="G469" s="216"/>
      <c r="H469" s="219">
        <v>160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157</v>
      </c>
      <c r="AU469" s="225" t="s">
        <v>85</v>
      </c>
      <c r="AV469" s="14" t="s">
        <v>85</v>
      </c>
      <c r="AW469" s="14" t="s">
        <v>33</v>
      </c>
      <c r="AX469" s="14" t="s">
        <v>75</v>
      </c>
      <c r="AY469" s="225" t="s">
        <v>146</v>
      </c>
    </row>
    <row r="470" spans="2:63" s="12" customFormat="1" ht="22.9" customHeight="1">
      <c r="B470" s="170"/>
      <c r="C470" s="171"/>
      <c r="D470" s="172" t="s">
        <v>74</v>
      </c>
      <c r="E470" s="184" t="s">
        <v>200</v>
      </c>
      <c r="F470" s="184" t="s">
        <v>514</v>
      </c>
      <c r="G470" s="171"/>
      <c r="H470" s="171"/>
      <c r="I470" s="174"/>
      <c r="J470" s="185">
        <f>BK470</f>
        <v>0</v>
      </c>
      <c r="K470" s="171"/>
      <c r="L470" s="176"/>
      <c r="M470" s="177"/>
      <c r="N470" s="178"/>
      <c r="O470" s="178"/>
      <c r="P470" s="179">
        <f>SUM(P471:P569)</f>
        <v>0</v>
      </c>
      <c r="Q470" s="178"/>
      <c r="R470" s="179">
        <f>SUM(R471:R569)</f>
        <v>82.22502100000005</v>
      </c>
      <c r="S470" s="178"/>
      <c r="T470" s="180">
        <f>SUM(T471:T569)</f>
        <v>0</v>
      </c>
      <c r="AR470" s="181" t="s">
        <v>83</v>
      </c>
      <c r="AT470" s="182" t="s">
        <v>74</v>
      </c>
      <c r="AU470" s="182" t="s">
        <v>83</v>
      </c>
      <c r="AY470" s="181" t="s">
        <v>146</v>
      </c>
      <c r="BK470" s="183">
        <f>SUM(BK471:BK569)</f>
        <v>0</v>
      </c>
    </row>
    <row r="471" spans="1:65" s="2" customFormat="1" ht="36" customHeight="1">
      <c r="A471" s="34"/>
      <c r="B471" s="35"/>
      <c r="C471" s="186" t="s">
        <v>515</v>
      </c>
      <c r="D471" s="186" t="s">
        <v>148</v>
      </c>
      <c r="E471" s="187" t="s">
        <v>516</v>
      </c>
      <c r="F471" s="188" t="s">
        <v>517</v>
      </c>
      <c r="G471" s="189" t="s">
        <v>163</v>
      </c>
      <c r="H471" s="190">
        <v>82.5</v>
      </c>
      <c r="I471" s="191"/>
      <c r="J471" s="192">
        <f>ROUND(I471*H471,2)</f>
        <v>0</v>
      </c>
      <c r="K471" s="188" t="s">
        <v>499</v>
      </c>
      <c r="L471" s="39"/>
      <c r="M471" s="193" t="s">
        <v>1</v>
      </c>
      <c r="N471" s="194" t="s">
        <v>40</v>
      </c>
      <c r="O471" s="71"/>
      <c r="P471" s="195">
        <f>O471*H471</f>
        <v>0</v>
      </c>
      <c r="Q471" s="195">
        <v>0</v>
      </c>
      <c r="R471" s="195">
        <f>Q471*H471</f>
        <v>0</v>
      </c>
      <c r="S471" s="195">
        <v>0</v>
      </c>
      <c r="T471" s="196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7" t="s">
        <v>153</v>
      </c>
      <c r="AT471" s="197" t="s">
        <v>148</v>
      </c>
      <c r="AU471" s="197" t="s">
        <v>85</v>
      </c>
      <c r="AY471" s="17" t="s">
        <v>146</v>
      </c>
      <c r="BE471" s="198">
        <f>IF(N471="základní",J471,0)</f>
        <v>0</v>
      </c>
      <c r="BF471" s="198">
        <f>IF(N471="snížená",J471,0)</f>
        <v>0</v>
      </c>
      <c r="BG471" s="198">
        <f>IF(N471="zákl. přenesená",J471,0)</f>
        <v>0</v>
      </c>
      <c r="BH471" s="198">
        <f>IF(N471="sníž. přenesená",J471,0)</f>
        <v>0</v>
      </c>
      <c r="BI471" s="198">
        <f>IF(N471="nulová",J471,0)</f>
        <v>0</v>
      </c>
      <c r="BJ471" s="17" t="s">
        <v>83</v>
      </c>
      <c r="BK471" s="198">
        <f>ROUND(I471*H471,2)</f>
        <v>0</v>
      </c>
      <c r="BL471" s="17" t="s">
        <v>153</v>
      </c>
      <c r="BM471" s="197" t="s">
        <v>518</v>
      </c>
    </row>
    <row r="472" spans="1:47" s="2" customFormat="1" ht="11.25">
      <c r="A472" s="34"/>
      <c r="B472" s="35"/>
      <c r="C472" s="36"/>
      <c r="D472" s="199" t="s">
        <v>155</v>
      </c>
      <c r="E472" s="36"/>
      <c r="F472" s="200" t="s">
        <v>519</v>
      </c>
      <c r="G472" s="36"/>
      <c r="H472" s="36"/>
      <c r="I472" s="201"/>
      <c r="J472" s="36"/>
      <c r="K472" s="36"/>
      <c r="L472" s="39"/>
      <c r="M472" s="202"/>
      <c r="N472" s="203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155</v>
      </c>
      <c r="AU472" s="17" t="s">
        <v>85</v>
      </c>
    </row>
    <row r="473" spans="2:51" s="13" customFormat="1" ht="11.25">
      <c r="B473" s="204"/>
      <c r="C473" s="205"/>
      <c r="D473" s="206" t="s">
        <v>157</v>
      </c>
      <c r="E473" s="207" t="s">
        <v>1</v>
      </c>
      <c r="F473" s="208" t="s">
        <v>158</v>
      </c>
      <c r="G473" s="205"/>
      <c r="H473" s="207" t="s">
        <v>1</v>
      </c>
      <c r="I473" s="209"/>
      <c r="J473" s="205"/>
      <c r="K473" s="205"/>
      <c r="L473" s="210"/>
      <c r="M473" s="211"/>
      <c r="N473" s="212"/>
      <c r="O473" s="212"/>
      <c r="P473" s="212"/>
      <c r="Q473" s="212"/>
      <c r="R473" s="212"/>
      <c r="S473" s="212"/>
      <c r="T473" s="213"/>
      <c r="AT473" s="214" t="s">
        <v>157</v>
      </c>
      <c r="AU473" s="214" t="s">
        <v>85</v>
      </c>
      <c r="AV473" s="13" t="s">
        <v>83</v>
      </c>
      <c r="AW473" s="13" t="s">
        <v>33</v>
      </c>
      <c r="AX473" s="13" t="s">
        <v>75</v>
      </c>
      <c r="AY473" s="214" t="s">
        <v>146</v>
      </c>
    </row>
    <row r="474" spans="2:51" s="13" customFormat="1" ht="11.25">
      <c r="B474" s="204"/>
      <c r="C474" s="205"/>
      <c r="D474" s="206" t="s">
        <v>157</v>
      </c>
      <c r="E474" s="207" t="s">
        <v>1</v>
      </c>
      <c r="F474" s="208" t="s">
        <v>159</v>
      </c>
      <c r="G474" s="205"/>
      <c r="H474" s="207" t="s">
        <v>1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157</v>
      </c>
      <c r="AU474" s="214" t="s">
        <v>85</v>
      </c>
      <c r="AV474" s="13" t="s">
        <v>83</v>
      </c>
      <c r="AW474" s="13" t="s">
        <v>33</v>
      </c>
      <c r="AX474" s="13" t="s">
        <v>75</v>
      </c>
      <c r="AY474" s="214" t="s">
        <v>146</v>
      </c>
    </row>
    <row r="475" spans="2:51" s="13" customFormat="1" ht="11.25">
      <c r="B475" s="204"/>
      <c r="C475" s="205"/>
      <c r="D475" s="206" t="s">
        <v>157</v>
      </c>
      <c r="E475" s="207" t="s">
        <v>1</v>
      </c>
      <c r="F475" s="208" t="s">
        <v>520</v>
      </c>
      <c r="G475" s="205"/>
      <c r="H475" s="207" t="s">
        <v>1</v>
      </c>
      <c r="I475" s="209"/>
      <c r="J475" s="205"/>
      <c r="K475" s="205"/>
      <c r="L475" s="210"/>
      <c r="M475" s="211"/>
      <c r="N475" s="212"/>
      <c r="O475" s="212"/>
      <c r="P475" s="212"/>
      <c r="Q475" s="212"/>
      <c r="R475" s="212"/>
      <c r="S475" s="212"/>
      <c r="T475" s="213"/>
      <c r="AT475" s="214" t="s">
        <v>157</v>
      </c>
      <c r="AU475" s="214" t="s">
        <v>85</v>
      </c>
      <c r="AV475" s="13" t="s">
        <v>83</v>
      </c>
      <c r="AW475" s="13" t="s">
        <v>33</v>
      </c>
      <c r="AX475" s="13" t="s">
        <v>75</v>
      </c>
      <c r="AY475" s="214" t="s">
        <v>146</v>
      </c>
    </row>
    <row r="476" spans="2:51" s="14" customFormat="1" ht="11.25">
      <c r="B476" s="215"/>
      <c r="C476" s="216"/>
      <c r="D476" s="206" t="s">
        <v>157</v>
      </c>
      <c r="E476" s="217" t="s">
        <v>1</v>
      </c>
      <c r="F476" s="218" t="s">
        <v>521</v>
      </c>
      <c r="G476" s="216"/>
      <c r="H476" s="219">
        <v>82.5</v>
      </c>
      <c r="I476" s="220"/>
      <c r="J476" s="216"/>
      <c r="K476" s="216"/>
      <c r="L476" s="221"/>
      <c r="M476" s="222"/>
      <c r="N476" s="223"/>
      <c r="O476" s="223"/>
      <c r="P476" s="223"/>
      <c r="Q476" s="223"/>
      <c r="R476" s="223"/>
      <c r="S476" s="223"/>
      <c r="T476" s="224"/>
      <c r="AT476" s="225" t="s">
        <v>157</v>
      </c>
      <c r="AU476" s="225" t="s">
        <v>85</v>
      </c>
      <c r="AV476" s="14" t="s">
        <v>85</v>
      </c>
      <c r="AW476" s="14" t="s">
        <v>33</v>
      </c>
      <c r="AX476" s="14" t="s">
        <v>75</v>
      </c>
      <c r="AY476" s="225" t="s">
        <v>146</v>
      </c>
    </row>
    <row r="477" spans="1:65" s="2" customFormat="1" ht="40.9" customHeight="1">
      <c r="A477" s="34"/>
      <c r="B477" s="35"/>
      <c r="C477" s="186" t="s">
        <v>522</v>
      </c>
      <c r="D477" s="186" t="s">
        <v>148</v>
      </c>
      <c r="E477" s="187" t="s">
        <v>523</v>
      </c>
      <c r="F477" s="188" t="s">
        <v>524</v>
      </c>
      <c r="G477" s="189" t="s">
        <v>289</v>
      </c>
      <c r="H477" s="190">
        <v>333.3</v>
      </c>
      <c r="I477" s="191"/>
      <c r="J477" s="192">
        <f>ROUND(I477*H477,2)</f>
        <v>0</v>
      </c>
      <c r="K477" s="188" t="s">
        <v>152</v>
      </c>
      <c r="L477" s="39"/>
      <c r="M477" s="193" t="s">
        <v>1</v>
      </c>
      <c r="N477" s="194" t="s">
        <v>40</v>
      </c>
      <c r="O477" s="71"/>
      <c r="P477" s="195">
        <f>O477*H477</f>
        <v>0</v>
      </c>
      <c r="Q477" s="195">
        <v>0.20477</v>
      </c>
      <c r="R477" s="195">
        <f>Q477*H477</f>
        <v>68.249841</v>
      </c>
      <c r="S477" s="195">
        <v>0</v>
      </c>
      <c r="T477" s="196">
        <f>S477*H477</f>
        <v>0</v>
      </c>
      <c r="U477" s="34"/>
      <c r="V477" s="34"/>
      <c r="W477" s="34"/>
      <c r="X477" s="34"/>
      <c r="Y477" s="34"/>
      <c r="Z477" s="34"/>
      <c r="AA477" s="34"/>
      <c r="AB477" s="34"/>
      <c r="AC477" s="34"/>
      <c r="AD477" s="34"/>
      <c r="AE477" s="34"/>
      <c r="AR477" s="197" t="s">
        <v>153</v>
      </c>
      <c r="AT477" s="197" t="s">
        <v>148</v>
      </c>
      <c r="AU477" s="197" t="s">
        <v>85</v>
      </c>
      <c r="AY477" s="17" t="s">
        <v>146</v>
      </c>
      <c r="BE477" s="198">
        <f>IF(N477="základní",J477,0)</f>
        <v>0</v>
      </c>
      <c r="BF477" s="198">
        <f>IF(N477="snížená",J477,0)</f>
        <v>0</v>
      </c>
      <c r="BG477" s="198">
        <f>IF(N477="zákl. přenesená",J477,0)</f>
        <v>0</v>
      </c>
      <c r="BH477" s="198">
        <f>IF(N477="sníž. přenesená",J477,0)</f>
        <v>0</v>
      </c>
      <c r="BI477" s="198">
        <f>IF(N477="nulová",J477,0)</f>
        <v>0</v>
      </c>
      <c r="BJ477" s="17" t="s">
        <v>83</v>
      </c>
      <c r="BK477" s="198">
        <f>ROUND(I477*H477,2)</f>
        <v>0</v>
      </c>
      <c r="BL477" s="17" t="s">
        <v>153</v>
      </c>
      <c r="BM477" s="197" t="s">
        <v>525</v>
      </c>
    </row>
    <row r="478" spans="1:47" s="2" customFormat="1" ht="11.25">
      <c r="A478" s="34"/>
      <c r="B478" s="35"/>
      <c r="C478" s="36"/>
      <c r="D478" s="199" t="s">
        <v>155</v>
      </c>
      <c r="E478" s="36"/>
      <c r="F478" s="200" t="s">
        <v>526</v>
      </c>
      <c r="G478" s="36"/>
      <c r="H478" s="36"/>
      <c r="I478" s="201"/>
      <c r="J478" s="36"/>
      <c r="K478" s="36"/>
      <c r="L478" s="39"/>
      <c r="M478" s="202"/>
      <c r="N478" s="203"/>
      <c r="O478" s="71"/>
      <c r="P478" s="71"/>
      <c r="Q478" s="71"/>
      <c r="R478" s="71"/>
      <c r="S478" s="71"/>
      <c r="T478" s="72"/>
      <c r="U478" s="34"/>
      <c r="V478" s="34"/>
      <c r="W478" s="34"/>
      <c r="X478" s="34"/>
      <c r="Y478" s="34"/>
      <c r="Z478" s="34"/>
      <c r="AA478" s="34"/>
      <c r="AB478" s="34"/>
      <c r="AC478" s="34"/>
      <c r="AD478" s="34"/>
      <c r="AE478" s="34"/>
      <c r="AT478" s="17" t="s">
        <v>155</v>
      </c>
      <c r="AU478" s="17" t="s">
        <v>85</v>
      </c>
    </row>
    <row r="479" spans="2:51" s="13" customFormat="1" ht="11.25">
      <c r="B479" s="204"/>
      <c r="C479" s="205"/>
      <c r="D479" s="206" t="s">
        <v>157</v>
      </c>
      <c r="E479" s="207" t="s">
        <v>1</v>
      </c>
      <c r="F479" s="208" t="s">
        <v>158</v>
      </c>
      <c r="G479" s="205"/>
      <c r="H479" s="207" t="s">
        <v>1</v>
      </c>
      <c r="I479" s="209"/>
      <c r="J479" s="205"/>
      <c r="K479" s="205"/>
      <c r="L479" s="210"/>
      <c r="M479" s="211"/>
      <c r="N479" s="212"/>
      <c r="O479" s="212"/>
      <c r="P479" s="212"/>
      <c r="Q479" s="212"/>
      <c r="R479" s="212"/>
      <c r="S479" s="212"/>
      <c r="T479" s="213"/>
      <c r="AT479" s="214" t="s">
        <v>157</v>
      </c>
      <c r="AU479" s="214" t="s">
        <v>85</v>
      </c>
      <c r="AV479" s="13" t="s">
        <v>83</v>
      </c>
      <c r="AW479" s="13" t="s">
        <v>33</v>
      </c>
      <c r="AX479" s="13" t="s">
        <v>75</v>
      </c>
      <c r="AY479" s="214" t="s">
        <v>146</v>
      </c>
    </row>
    <row r="480" spans="2:51" s="13" customFormat="1" ht="11.25">
      <c r="B480" s="204"/>
      <c r="C480" s="205"/>
      <c r="D480" s="206" t="s">
        <v>157</v>
      </c>
      <c r="E480" s="207" t="s">
        <v>1</v>
      </c>
      <c r="F480" s="208" t="s">
        <v>159</v>
      </c>
      <c r="G480" s="205"/>
      <c r="H480" s="207" t="s">
        <v>1</v>
      </c>
      <c r="I480" s="209"/>
      <c r="J480" s="205"/>
      <c r="K480" s="205"/>
      <c r="L480" s="210"/>
      <c r="M480" s="211"/>
      <c r="N480" s="212"/>
      <c r="O480" s="212"/>
      <c r="P480" s="212"/>
      <c r="Q480" s="212"/>
      <c r="R480" s="212"/>
      <c r="S480" s="212"/>
      <c r="T480" s="213"/>
      <c r="AT480" s="214" t="s">
        <v>157</v>
      </c>
      <c r="AU480" s="214" t="s">
        <v>85</v>
      </c>
      <c r="AV480" s="13" t="s">
        <v>83</v>
      </c>
      <c r="AW480" s="13" t="s">
        <v>33</v>
      </c>
      <c r="AX480" s="13" t="s">
        <v>75</v>
      </c>
      <c r="AY480" s="214" t="s">
        <v>146</v>
      </c>
    </row>
    <row r="481" spans="2:51" s="13" customFormat="1" ht="11.25">
      <c r="B481" s="204"/>
      <c r="C481" s="205"/>
      <c r="D481" s="206" t="s">
        <v>157</v>
      </c>
      <c r="E481" s="207" t="s">
        <v>1</v>
      </c>
      <c r="F481" s="208" t="s">
        <v>520</v>
      </c>
      <c r="G481" s="205"/>
      <c r="H481" s="207" t="s">
        <v>1</v>
      </c>
      <c r="I481" s="209"/>
      <c r="J481" s="205"/>
      <c r="K481" s="205"/>
      <c r="L481" s="210"/>
      <c r="M481" s="211"/>
      <c r="N481" s="212"/>
      <c r="O481" s="212"/>
      <c r="P481" s="212"/>
      <c r="Q481" s="212"/>
      <c r="R481" s="212"/>
      <c r="S481" s="212"/>
      <c r="T481" s="213"/>
      <c r="AT481" s="214" t="s">
        <v>157</v>
      </c>
      <c r="AU481" s="214" t="s">
        <v>85</v>
      </c>
      <c r="AV481" s="13" t="s">
        <v>83</v>
      </c>
      <c r="AW481" s="13" t="s">
        <v>33</v>
      </c>
      <c r="AX481" s="13" t="s">
        <v>75</v>
      </c>
      <c r="AY481" s="214" t="s">
        <v>146</v>
      </c>
    </row>
    <row r="482" spans="2:51" s="14" customFormat="1" ht="11.25">
      <c r="B482" s="215"/>
      <c r="C482" s="216"/>
      <c r="D482" s="206" t="s">
        <v>157</v>
      </c>
      <c r="E482" s="217" t="s">
        <v>1</v>
      </c>
      <c r="F482" s="218" t="s">
        <v>527</v>
      </c>
      <c r="G482" s="216"/>
      <c r="H482" s="219">
        <v>333.3</v>
      </c>
      <c r="I482" s="220"/>
      <c r="J482" s="216"/>
      <c r="K482" s="216"/>
      <c r="L482" s="221"/>
      <c r="M482" s="222"/>
      <c r="N482" s="223"/>
      <c r="O482" s="223"/>
      <c r="P482" s="223"/>
      <c r="Q482" s="223"/>
      <c r="R482" s="223"/>
      <c r="S482" s="223"/>
      <c r="T482" s="224"/>
      <c r="AT482" s="225" t="s">
        <v>157</v>
      </c>
      <c r="AU482" s="225" t="s">
        <v>85</v>
      </c>
      <c r="AV482" s="14" t="s">
        <v>85</v>
      </c>
      <c r="AW482" s="14" t="s">
        <v>33</v>
      </c>
      <c r="AX482" s="14" t="s">
        <v>75</v>
      </c>
      <c r="AY482" s="225" t="s">
        <v>146</v>
      </c>
    </row>
    <row r="483" spans="1:65" s="2" customFormat="1" ht="26.45" customHeight="1">
      <c r="A483" s="34"/>
      <c r="B483" s="35"/>
      <c r="C483" s="186" t="s">
        <v>528</v>
      </c>
      <c r="D483" s="186" t="s">
        <v>148</v>
      </c>
      <c r="E483" s="187" t="s">
        <v>529</v>
      </c>
      <c r="F483" s="188" t="s">
        <v>530</v>
      </c>
      <c r="G483" s="189" t="s">
        <v>329</v>
      </c>
      <c r="H483" s="190">
        <v>15</v>
      </c>
      <c r="I483" s="191"/>
      <c r="J483" s="192">
        <f>ROUND(I483*H483,2)</f>
        <v>0</v>
      </c>
      <c r="K483" s="188" t="s">
        <v>152</v>
      </c>
      <c r="L483" s="39"/>
      <c r="M483" s="193" t="s">
        <v>1</v>
      </c>
      <c r="N483" s="194" t="s">
        <v>40</v>
      </c>
      <c r="O483" s="71"/>
      <c r="P483" s="195">
        <f>O483*H483</f>
        <v>0</v>
      </c>
      <c r="Q483" s="195">
        <v>0.08742</v>
      </c>
      <c r="R483" s="195">
        <f>Q483*H483</f>
        <v>1.3113</v>
      </c>
      <c r="S483" s="195">
        <v>0</v>
      </c>
      <c r="T483" s="196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197" t="s">
        <v>153</v>
      </c>
      <c r="AT483" s="197" t="s">
        <v>148</v>
      </c>
      <c r="AU483" s="197" t="s">
        <v>85</v>
      </c>
      <c r="AY483" s="17" t="s">
        <v>146</v>
      </c>
      <c r="BE483" s="198">
        <f>IF(N483="základní",J483,0)</f>
        <v>0</v>
      </c>
      <c r="BF483" s="198">
        <f>IF(N483="snížená",J483,0)</f>
        <v>0</v>
      </c>
      <c r="BG483" s="198">
        <f>IF(N483="zákl. přenesená",J483,0)</f>
        <v>0</v>
      </c>
      <c r="BH483" s="198">
        <f>IF(N483="sníž. přenesená",J483,0)</f>
        <v>0</v>
      </c>
      <c r="BI483" s="198">
        <f>IF(N483="nulová",J483,0)</f>
        <v>0</v>
      </c>
      <c r="BJ483" s="17" t="s">
        <v>83</v>
      </c>
      <c r="BK483" s="198">
        <f>ROUND(I483*H483,2)</f>
        <v>0</v>
      </c>
      <c r="BL483" s="17" t="s">
        <v>153</v>
      </c>
      <c r="BM483" s="197" t="s">
        <v>531</v>
      </c>
    </row>
    <row r="484" spans="1:47" s="2" customFormat="1" ht="11.25">
      <c r="A484" s="34"/>
      <c r="B484" s="35"/>
      <c r="C484" s="36"/>
      <c r="D484" s="199" t="s">
        <v>155</v>
      </c>
      <c r="E484" s="36"/>
      <c r="F484" s="200" t="s">
        <v>532</v>
      </c>
      <c r="G484" s="36"/>
      <c r="H484" s="36"/>
      <c r="I484" s="201"/>
      <c r="J484" s="36"/>
      <c r="K484" s="36"/>
      <c r="L484" s="39"/>
      <c r="M484" s="202"/>
      <c r="N484" s="203"/>
      <c r="O484" s="71"/>
      <c r="P484" s="71"/>
      <c r="Q484" s="71"/>
      <c r="R484" s="71"/>
      <c r="S484" s="71"/>
      <c r="T484" s="72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155</v>
      </c>
      <c r="AU484" s="17" t="s">
        <v>85</v>
      </c>
    </row>
    <row r="485" spans="1:65" s="2" customFormat="1" ht="26.45" customHeight="1">
      <c r="A485" s="34"/>
      <c r="B485" s="35"/>
      <c r="C485" s="226" t="s">
        <v>533</v>
      </c>
      <c r="D485" s="226" t="s">
        <v>223</v>
      </c>
      <c r="E485" s="227" t="s">
        <v>534</v>
      </c>
      <c r="F485" s="228" t="s">
        <v>535</v>
      </c>
      <c r="G485" s="229" t="s">
        <v>329</v>
      </c>
      <c r="H485" s="230">
        <v>15</v>
      </c>
      <c r="I485" s="231"/>
      <c r="J485" s="232">
        <f>ROUND(I485*H485,2)</f>
        <v>0</v>
      </c>
      <c r="K485" s="228" t="s">
        <v>499</v>
      </c>
      <c r="L485" s="233"/>
      <c r="M485" s="234" t="s">
        <v>1</v>
      </c>
      <c r="N485" s="235" t="s">
        <v>40</v>
      </c>
      <c r="O485" s="71"/>
      <c r="P485" s="195">
        <f>O485*H485</f>
        <v>0</v>
      </c>
      <c r="Q485" s="195">
        <v>0.033</v>
      </c>
      <c r="R485" s="195">
        <f>Q485*H485</f>
        <v>0.495</v>
      </c>
      <c r="S485" s="195">
        <v>0</v>
      </c>
      <c r="T485" s="196">
        <f>S485*H485</f>
        <v>0</v>
      </c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R485" s="197" t="s">
        <v>200</v>
      </c>
      <c r="AT485" s="197" t="s">
        <v>223</v>
      </c>
      <c r="AU485" s="197" t="s">
        <v>85</v>
      </c>
      <c r="AY485" s="17" t="s">
        <v>146</v>
      </c>
      <c r="BE485" s="198">
        <f>IF(N485="základní",J485,0)</f>
        <v>0</v>
      </c>
      <c r="BF485" s="198">
        <f>IF(N485="snížená",J485,0)</f>
        <v>0</v>
      </c>
      <c r="BG485" s="198">
        <f>IF(N485="zákl. přenesená",J485,0)</f>
        <v>0</v>
      </c>
      <c r="BH485" s="198">
        <f>IF(N485="sníž. přenesená",J485,0)</f>
        <v>0</v>
      </c>
      <c r="BI485" s="198">
        <f>IF(N485="nulová",J485,0)</f>
        <v>0</v>
      </c>
      <c r="BJ485" s="17" t="s">
        <v>83</v>
      </c>
      <c r="BK485" s="198">
        <f>ROUND(I485*H485,2)</f>
        <v>0</v>
      </c>
      <c r="BL485" s="17" t="s">
        <v>153</v>
      </c>
      <c r="BM485" s="197" t="s">
        <v>536</v>
      </c>
    </row>
    <row r="486" spans="2:51" s="13" customFormat="1" ht="11.25">
      <c r="B486" s="204"/>
      <c r="C486" s="205"/>
      <c r="D486" s="206" t="s">
        <v>157</v>
      </c>
      <c r="E486" s="207" t="s">
        <v>1</v>
      </c>
      <c r="F486" s="208" t="s">
        <v>158</v>
      </c>
      <c r="G486" s="205"/>
      <c r="H486" s="207" t="s">
        <v>1</v>
      </c>
      <c r="I486" s="209"/>
      <c r="J486" s="205"/>
      <c r="K486" s="205"/>
      <c r="L486" s="210"/>
      <c r="M486" s="211"/>
      <c r="N486" s="212"/>
      <c r="O486" s="212"/>
      <c r="P486" s="212"/>
      <c r="Q486" s="212"/>
      <c r="R486" s="212"/>
      <c r="S486" s="212"/>
      <c r="T486" s="213"/>
      <c r="AT486" s="214" t="s">
        <v>157</v>
      </c>
      <c r="AU486" s="214" t="s">
        <v>85</v>
      </c>
      <c r="AV486" s="13" t="s">
        <v>83</v>
      </c>
      <c r="AW486" s="13" t="s">
        <v>33</v>
      </c>
      <c r="AX486" s="13" t="s">
        <v>75</v>
      </c>
      <c r="AY486" s="214" t="s">
        <v>146</v>
      </c>
    </row>
    <row r="487" spans="2:51" s="13" customFormat="1" ht="11.25">
      <c r="B487" s="204"/>
      <c r="C487" s="205"/>
      <c r="D487" s="206" t="s">
        <v>157</v>
      </c>
      <c r="E487" s="207" t="s">
        <v>1</v>
      </c>
      <c r="F487" s="208" t="s">
        <v>159</v>
      </c>
      <c r="G487" s="205"/>
      <c r="H487" s="207" t="s">
        <v>1</v>
      </c>
      <c r="I487" s="209"/>
      <c r="J487" s="205"/>
      <c r="K487" s="205"/>
      <c r="L487" s="210"/>
      <c r="M487" s="211"/>
      <c r="N487" s="212"/>
      <c r="O487" s="212"/>
      <c r="P487" s="212"/>
      <c r="Q487" s="212"/>
      <c r="R487" s="212"/>
      <c r="S487" s="212"/>
      <c r="T487" s="213"/>
      <c r="AT487" s="214" t="s">
        <v>157</v>
      </c>
      <c r="AU487" s="214" t="s">
        <v>85</v>
      </c>
      <c r="AV487" s="13" t="s">
        <v>83</v>
      </c>
      <c r="AW487" s="13" t="s">
        <v>33</v>
      </c>
      <c r="AX487" s="13" t="s">
        <v>75</v>
      </c>
      <c r="AY487" s="214" t="s">
        <v>146</v>
      </c>
    </row>
    <row r="488" spans="2:51" s="13" customFormat="1" ht="11.25">
      <c r="B488" s="204"/>
      <c r="C488" s="205"/>
      <c r="D488" s="206" t="s">
        <v>157</v>
      </c>
      <c r="E488" s="207" t="s">
        <v>1</v>
      </c>
      <c r="F488" s="208" t="s">
        <v>537</v>
      </c>
      <c r="G488" s="205"/>
      <c r="H488" s="207" t="s">
        <v>1</v>
      </c>
      <c r="I488" s="209"/>
      <c r="J488" s="205"/>
      <c r="K488" s="205"/>
      <c r="L488" s="210"/>
      <c r="M488" s="211"/>
      <c r="N488" s="212"/>
      <c r="O488" s="212"/>
      <c r="P488" s="212"/>
      <c r="Q488" s="212"/>
      <c r="R488" s="212"/>
      <c r="S488" s="212"/>
      <c r="T488" s="213"/>
      <c r="AT488" s="214" t="s">
        <v>157</v>
      </c>
      <c r="AU488" s="214" t="s">
        <v>85</v>
      </c>
      <c r="AV488" s="13" t="s">
        <v>83</v>
      </c>
      <c r="AW488" s="13" t="s">
        <v>33</v>
      </c>
      <c r="AX488" s="13" t="s">
        <v>75</v>
      </c>
      <c r="AY488" s="214" t="s">
        <v>146</v>
      </c>
    </row>
    <row r="489" spans="2:51" s="14" customFormat="1" ht="11.25">
      <c r="B489" s="215"/>
      <c r="C489" s="216"/>
      <c r="D489" s="206" t="s">
        <v>157</v>
      </c>
      <c r="E489" s="217" t="s">
        <v>1</v>
      </c>
      <c r="F489" s="218" t="s">
        <v>253</v>
      </c>
      <c r="G489" s="216"/>
      <c r="H489" s="219">
        <v>15</v>
      </c>
      <c r="I489" s="220"/>
      <c r="J489" s="216"/>
      <c r="K489" s="216"/>
      <c r="L489" s="221"/>
      <c r="M489" s="222"/>
      <c r="N489" s="223"/>
      <c r="O489" s="223"/>
      <c r="P489" s="223"/>
      <c r="Q489" s="223"/>
      <c r="R489" s="223"/>
      <c r="S489" s="223"/>
      <c r="T489" s="224"/>
      <c r="AT489" s="225" t="s">
        <v>157</v>
      </c>
      <c r="AU489" s="225" t="s">
        <v>85</v>
      </c>
      <c r="AV489" s="14" t="s">
        <v>85</v>
      </c>
      <c r="AW489" s="14" t="s">
        <v>33</v>
      </c>
      <c r="AX489" s="14" t="s">
        <v>75</v>
      </c>
      <c r="AY489" s="225" t="s">
        <v>146</v>
      </c>
    </row>
    <row r="490" spans="1:65" s="2" customFormat="1" ht="26.45" customHeight="1">
      <c r="A490" s="34"/>
      <c r="B490" s="35"/>
      <c r="C490" s="186" t="s">
        <v>538</v>
      </c>
      <c r="D490" s="186" t="s">
        <v>148</v>
      </c>
      <c r="E490" s="187" t="s">
        <v>539</v>
      </c>
      <c r="F490" s="188" t="s">
        <v>540</v>
      </c>
      <c r="G490" s="189" t="s">
        <v>151</v>
      </c>
      <c r="H490" s="190">
        <v>792</v>
      </c>
      <c r="I490" s="191"/>
      <c r="J490" s="192">
        <f>ROUND(I490*H490,2)</f>
        <v>0</v>
      </c>
      <c r="K490" s="188" t="s">
        <v>152</v>
      </c>
      <c r="L490" s="39"/>
      <c r="M490" s="193" t="s">
        <v>1</v>
      </c>
      <c r="N490" s="194" t="s">
        <v>40</v>
      </c>
      <c r="O490" s="71"/>
      <c r="P490" s="195">
        <f>O490*H490</f>
        <v>0</v>
      </c>
      <c r="Q490" s="195">
        <v>0</v>
      </c>
      <c r="R490" s="195">
        <f>Q490*H490</f>
        <v>0</v>
      </c>
      <c r="S490" s="195">
        <v>0</v>
      </c>
      <c r="T490" s="196">
        <f>S490*H490</f>
        <v>0</v>
      </c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7" t="s">
        <v>153</v>
      </c>
      <c r="AT490" s="197" t="s">
        <v>148</v>
      </c>
      <c r="AU490" s="197" t="s">
        <v>85</v>
      </c>
      <c r="AY490" s="17" t="s">
        <v>146</v>
      </c>
      <c r="BE490" s="198">
        <f>IF(N490="základní",J490,0)</f>
        <v>0</v>
      </c>
      <c r="BF490" s="198">
        <f>IF(N490="snížená",J490,0)</f>
        <v>0</v>
      </c>
      <c r="BG490" s="198">
        <f>IF(N490="zákl. přenesená",J490,0)</f>
        <v>0</v>
      </c>
      <c r="BH490" s="198">
        <f>IF(N490="sníž. přenesená",J490,0)</f>
        <v>0</v>
      </c>
      <c r="BI490" s="198">
        <f>IF(N490="nulová",J490,0)</f>
        <v>0</v>
      </c>
      <c r="BJ490" s="17" t="s">
        <v>83</v>
      </c>
      <c r="BK490" s="198">
        <f>ROUND(I490*H490,2)</f>
        <v>0</v>
      </c>
      <c r="BL490" s="17" t="s">
        <v>153</v>
      </c>
      <c r="BM490" s="197" t="s">
        <v>541</v>
      </c>
    </row>
    <row r="491" spans="1:47" s="2" customFormat="1" ht="11.25">
      <c r="A491" s="34"/>
      <c r="B491" s="35"/>
      <c r="C491" s="36"/>
      <c r="D491" s="199" t="s">
        <v>155</v>
      </c>
      <c r="E491" s="36"/>
      <c r="F491" s="200" t="s">
        <v>542</v>
      </c>
      <c r="G491" s="36"/>
      <c r="H491" s="36"/>
      <c r="I491" s="201"/>
      <c r="J491" s="36"/>
      <c r="K491" s="36"/>
      <c r="L491" s="39"/>
      <c r="M491" s="202"/>
      <c r="N491" s="203"/>
      <c r="O491" s="71"/>
      <c r="P491" s="71"/>
      <c r="Q491" s="71"/>
      <c r="R491" s="71"/>
      <c r="S491" s="71"/>
      <c r="T491" s="72"/>
      <c r="U491" s="34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T491" s="17" t="s">
        <v>155</v>
      </c>
      <c r="AU491" s="17" t="s">
        <v>85</v>
      </c>
    </row>
    <row r="492" spans="1:65" s="2" customFormat="1" ht="26.45" customHeight="1">
      <c r="A492" s="34"/>
      <c r="B492" s="35"/>
      <c r="C492" s="226" t="s">
        <v>543</v>
      </c>
      <c r="D492" s="226" t="s">
        <v>223</v>
      </c>
      <c r="E492" s="227" t="s">
        <v>544</v>
      </c>
      <c r="F492" s="228" t="s">
        <v>545</v>
      </c>
      <c r="G492" s="229" t="s">
        <v>151</v>
      </c>
      <c r="H492" s="230">
        <v>831.6</v>
      </c>
      <c r="I492" s="231"/>
      <c r="J492" s="232">
        <f>ROUND(I492*H492,2)</f>
        <v>0</v>
      </c>
      <c r="K492" s="228" t="s">
        <v>152</v>
      </c>
      <c r="L492" s="233"/>
      <c r="M492" s="234" t="s">
        <v>1</v>
      </c>
      <c r="N492" s="235" t="s">
        <v>40</v>
      </c>
      <c r="O492" s="71"/>
      <c r="P492" s="195">
        <f>O492*H492</f>
        <v>0</v>
      </c>
      <c r="Q492" s="195">
        <v>0.00035</v>
      </c>
      <c r="R492" s="195">
        <f>Q492*H492</f>
        <v>0.29106</v>
      </c>
      <c r="S492" s="195">
        <v>0</v>
      </c>
      <c r="T492" s="196">
        <f>S492*H492</f>
        <v>0</v>
      </c>
      <c r="U492" s="34"/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7" t="s">
        <v>200</v>
      </c>
      <c r="AT492" s="197" t="s">
        <v>223</v>
      </c>
      <c r="AU492" s="197" t="s">
        <v>85</v>
      </c>
      <c r="AY492" s="17" t="s">
        <v>146</v>
      </c>
      <c r="BE492" s="198">
        <f>IF(N492="základní",J492,0)</f>
        <v>0</v>
      </c>
      <c r="BF492" s="198">
        <f>IF(N492="snížená",J492,0)</f>
        <v>0</v>
      </c>
      <c r="BG492" s="198">
        <f>IF(N492="zákl. přenesená",J492,0)</f>
        <v>0</v>
      </c>
      <c r="BH492" s="198">
        <f>IF(N492="sníž. přenesená",J492,0)</f>
        <v>0</v>
      </c>
      <c r="BI492" s="198">
        <f>IF(N492="nulová",J492,0)</f>
        <v>0</v>
      </c>
      <c r="BJ492" s="17" t="s">
        <v>83</v>
      </c>
      <c r="BK492" s="198">
        <f>ROUND(I492*H492,2)</f>
        <v>0</v>
      </c>
      <c r="BL492" s="17" t="s">
        <v>153</v>
      </c>
      <c r="BM492" s="197" t="s">
        <v>546</v>
      </c>
    </row>
    <row r="493" spans="2:51" s="13" customFormat="1" ht="11.25">
      <c r="B493" s="204"/>
      <c r="C493" s="205"/>
      <c r="D493" s="206" t="s">
        <v>157</v>
      </c>
      <c r="E493" s="207" t="s">
        <v>1</v>
      </c>
      <c r="F493" s="208" t="s">
        <v>158</v>
      </c>
      <c r="G493" s="205"/>
      <c r="H493" s="207" t="s">
        <v>1</v>
      </c>
      <c r="I493" s="209"/>
      <c r="J493" s="205"/>
      <c r="K493" s="205"/>
      <c r="L493" s="210"/>
      <c r="M493" s="211"/>
      <c r="N493" s="212"/>
      <c r="O493" s="212"/>
      <c r="P493" s="212"/>
      <c r="Q493" s="212"/>
      <c r="R493" s="212"/>
      <c r="S493" s="212"/>
      <c r="T493" s="213"/>
      <c r="AT493" s="214" t="s">
        <v>157</v>
      </c>
      <c r="AU493" s="214" t="s">
        <v>85</v>
      </c>
      <c r="AV493" s="13" t="s">
        <v>83</v>
      </c>
      <c r="AW493" s="13" t="s">
        <v>33</v>
      </c>
      <c r="AX493" s="13" t="s">
        <v>75</v>
      </c>
      <c r="AY493" s="214" t="s">
        <v>146</v>
      </c>
    </row>
    <row r="494" spans="2:51" s="13" customFormat="1" ht="11.25">
      <c r="B494" s="204"/>
      <c r="C494" s="205"/>
      <c r="D494" s="206" t="s">
        <v>157</v>
      </c>
      <c r="E494" s="207" t="s">
        <v>1</v>
      </c>
      <c r="F494" s="208" t="s">
        <v>159</v>
      </c>
      <c r="G494" s="205"/>
      <c r="H494" s="207" t="s">
        <v>1</v>
      </c>
      <c r="I494" s="209"/>
      <c r="J494" s="205"/>
      <c r="K494" s="205"/>
      <c r="L494" s="210"/>
      <c r="M494" s="211"/>
      <c r="N494" s="212"/>
      <c r="O494" s="212"/>
      <c r="P494" s="212"/>
      <c r="Q494" s="212"/>
      <c r="R494" s="212"/>
      <c r="S494" s="212"/>
      <c r="T494" s="213"/>
      <c r="AT494" s="214" t="s">
        <v>157</v>
      </c>
      <c r="AU494" s="214" t="s">
        <v>85</v>
      </c>
      <c r="AV494" s="13" t="s">
        <v>83</v>
      </c>
      <c r="AW494" s="13" t="s">
        <v>33</v>
      </c>
      <c r="AX494" s="13" t="s">
        <v>75</v>
      </c>
      <c r="AY494" s="214" t="s">
        <v>146</v>
      </c>
    </row>
    <row r="495" spans="2:51" s="13" customFormat="1" ht="11.25">
      <c r="B495" s="204"/>
      <c r="C495" s="205"/>
      <c r="D495" s="206" t="s">
        <v>157</v>
      </c>
      <c r="E495" s="207" t="s">
        <v>1</v>
      </c>
      <c r="F495" s="208" t="s">
        <v>520</v>
      </c>
      <c r="G495" s="205"/>
      <c r="H495" s="207" t="s">
        <v>1</v>
      </c>
      <c r="I495" s="209"/>
      <c r="J495" s="205"/>
      <c r="K495" s="205"/>
      <c r="L495" s="210"/>
      <c r="M495" s="211"/>
      <c r="N495" s="212"/>
      <c r="O495" s="212"/>
      <c r="P495" s="212"/>
      <c r="Q495" s="212"/>
      <c r="R495" s="212"/>
      <c r="S495" s="212"/>
      <c r="T495" s="213"/>
      <c r="AT495" s="214" t="s">
        <v>157</v>
      </c>
      <c r="AU495" s="214" t="s">
        <v>85</v>
      </c>
      <c r="AV495" s="13" t="s">
        <v>83</v>
      </c>
      <c r="AW495" s="13" t="s">
        <v>33</v>
      </c>
      <c r="AX495" s="13" t="s">
        <v>75</v>
      </c>
      <c r="AY495" s="214" t="s">
        <v>146</v>
      </c>
    </row>
    <row r="496" spans="2:51" s="14" customFormat="1" ht="11.25">
      <c r="B496" s="215"/>
      <c r="C496" s="216"/>
      <c r="D496" s="206" t="s">
        <v>157</v>
      </c>
      <c r="E496" s="217" t="s">
        <v>1</v>
      </c>
      <c r="F496" s="218" t="s">
        <v>547</v>
      </c>
      <c r="G496" s="216"/>
      <c r="H496" s="219">
        <v>792</v>
      </c>
      <c r="I496" s="220"/>
      <c r="J496" s="216"/>
      <c r="K496" s="216"/>
      <c r="L496" s="221"/>
      <c r="M496" s="222"/>
      <c r="N496" s="223"/>
      <c r="O496" s="223"/>
      <c r="P496" s="223"/>
      <c r="Q496" s="223"/>
      <c r="R496" s="223"/>
      <c r="S496" s="223"/>
      <c r="T496" s="224"/>
      <c r="AT496" s="225" t="s">
        <v>157</v>
      </c>
      <c r="AU496" s="225" t="s">
        <v>85</v>
      </c>
      <c r="AV496" s="14" t="s">
        <v>85</v>
      </c>
      <c r="AW496" s="14" t="s">
        <v>33</v>
      </c>
      <c r="AX496" s="14" t="s">
        <v>75</v>
      </c>
      <c r="AY496" s="225" t="s">
        <v>146</v>
      </c>
    </row>
    <row r="497" spans="2:51" s="14" customFormat="1" ht="11.25">
      <c r="B497" s="215"/>
      <c r="C497" s="216"/>
      <c r="D497" s="206" t="s">
        <v>157</v>
      </c>
      <c r="E497" s="216"/>
      <c r="F497" s="218" t="s">
        <v>548</v>
      </c>
      <c r="G497" s="216"/>
      <c r="H497" s="219">
        <v>831.6</v>
      </c>
      <c r="I497" s="220"/>
      <c r="J497" s="216"/>
      <c r="K497" s="216"/>
      <c r="L497" s="221"/>
      <c r="M497" s="222"/>
      <c r="N497" s="223"/>
      <c r="O497" s="223"/>
      <c r="P497" s="223"/>
      <c r="Q497" s="223"/>
      <c r="R497" s="223"/>
      <c r="S497" s="223"/>
      <c r="T497" s="224"/>
      <c r="AT497" s="225" t="s">
        <v>157</v>
      </c>
      <c r="AU497" s="225" t="s">
        <v>85</v>
      </c>
      <c r="AV497" s="14" t="s">
        <v>85</v>
      </c>
      <c r="AW497" s="14" t="s">
        <v>4</v>
      </c>
      <c r="AX497" s="14" t="s">
        <v>83</v>
      </c>
      <c r="AY497" s="225" t="s">
        <v>146</v>
      </c>
    </row>
    <row r="498" spans="1:65" s="2" customFormat="1" ht="26.45" customHeight="1">
      <c r="A498" s="34"/>
      <c r="B498" s="35"/>
      <c r="C498" s="186" t="s">
        <v>549</v>
      </c>
      <c r="D498" s="186" t="s">
        <v>148</v>
      </c>
      <c r="E498" s="187" t="s">
        <v>550</v>
      </c>
      <c r="F498" s="188" t="s">
        <v>551</v>
      </c>
      <c r="G498" s="189" t="s">
        <v>329</v>
      </c>
      <c r="H498" s="190">
        <v>1</v>
      </c>
      <c r="I498" s="191"/>
      <c r="J498" s="192">
        <f>ROUND(I498*H498,2)</f>
        <v>0</v>
      </c>
      <c r="K498" s="188" t="s">
        <v>152</v>
      </c>
      <c r="L498" s="39"/>
      <c r="M498" s="193" t="s">
        <v>1</v>
      </c>
      <c r="N498" s="194" t="s">
        <v>40</v>
      </c>
      <c r="O498" s="71"/>
      <c r="P498" s="195">
        <f>O498*H498</f>
        <v>0</v>
      </c>
      <c r="Q498" s="195">
        <v>0.12422</v>
      </c>
      <c r="R498" s="195">
        <f>Q498*H498</f>
        <v>0.12422</v>
      </c>
      <c r="S498" s="195">
        <v>0</v>
      </c>
      <c r="T498" s="196">
        <f>S498*H498</f>
        <v>0</v>
      </c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R498" s="197" t="s">
        <v>153</v>
      </c>
      <c r="AT498" s="197" t="s">
        <v>148</v>
      </c>
      <c r="AU498" s="197" t="s">
        <v>85</v>
      </c>
      <c r="AY498" s="17" t="s">
        <v>146</v>
      </c>
      <c r="BE498" s="198">
        <f>IF(N498="základní",J498,0)</f>
        <v>0</v>
      </c>
      <c r="BF498" s="198">
        <f>IF(N498="snížená",J498,0)</f>
        <v>0</v>
      </c>
      <c r="BG498" s="198">
        <f>IF(N498="zákl. přenesená",J498,0)</f>
        <v>0</v>
      </c>
      <c r="BH498" s="198">
        <f>IF(N498="sníž. přenesená",J498,0)</f>
        <v>0</v>
      </c>
      <c r="BI498" s="198">
        <f>IF(N498="nulová",J498,0)</f>
        <v>0</v>
      </c>
      <c r="BJ498" s="17" t="s">
        <v>83</v>
      </c>
      <c r="BK498" s="198">
        <f>ROUND(I498*H498,2)</f>
        <v>0</v>
      </c>
      <c r="BL498" s="17" t="s">
        <v>153</v>
      </c>
      <c r="BM498" s="197" t="s">
        <v>552</v>
      </c>
    </row>
    <row r="499" spans="1:47" s="2" customFormat="1" ht="11.25">
      <c r="A499" s="34"/>
      <c r="B499" s="35"/>
      <c r="C499" s="36"/>
      <c r="D499" s="199" t="s">
        <v>155</v>
      </c>
      <c r="E499" s="36"/>
      <c r="F499" s="200" t="s">
        <v>553</v>
      </c>
      <c r="G499" s="36"/>
      <c r="H499" s="36"/>
      <c r="I499" s="201"/>
      <c r="J499" s="36"/>
      <c r="K499" s="36"/>
      <c r="L499" s="39"/>
      <c r="M499" s="202"/>
      <c r="N499" s="203"/>
      <c r="O499" s="71"/>
      <c r="P499" s="71"/>
      <c r="Q499" s="71"/>
      <c r="R499" s="71"/>
      <c r="S499" s="71"/>
      <c r="T499" s="72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155</v>
      </c>
      <c r="AU499" s="17" t="s">
        <v>85</v>
      </c>
    </row>
    <row r="500" spans="1:65" s="2" customFormat="1" ht="26.45" customHeight="1">
      <c r="A500" s="34"/>
      <c r="B500" s="35"/>
      <c r="C500" s="226" t="s">
        <v>554</v>
      </c>
      <c r="D500" s="226" t="s">
        <v>223</v>
      </c>
      <c r="E500" s="227" t="s">
        <v>555</v>
      </c>
      <c r="F500" s="228" t="s">
        <v>556</v>
      </c>
      <c r="G500" s="229" t="s">
        <v>329</v>
      </c>
      <c r="H500" s="230">
        <v>1</v>
      </c>
      <c r="I500" s="231"/>
      <c r="J500" s="232">
        <f>ROUND(I500*H500,2)</f>
        <v>0</v>
      </c>
      <c r="K500" s="228" t="s">
        <v>152</v>
      </c>
      <c r="L500" s="233"/>
      <c r="M500" s="234" t="s">
        <v>1</v>
      </c>
      <c r="N500" s="235" t="s">
        <v>40</v>
      </c>
      <c r="O500" s="71"/>
      <c r="P500" s="195">
        <f>O500*H500</f>
        <v>0</v>
      </c>
      <c r="Q500" s="195">
        <v>0.108</v>
      </c>
      <c r="R500" s="195">
        <f>Q500*H500</f>
        <v>0.108</v>
      </c>
      <c r="S500" s="195">
        <v>0</v>
      </c>
      <c r="T500" s="196">
        <f>S500*H500</f>
        <v>0</v>
      </c>
      <c r="U500" s="34"/>
      <c r="V500" s="34"/>
      <c r="W500" s="34"/>
      <c r="X500" s="34"/>
      <c r="Y500" s="34"/>
      <c r="Z500" s="34"/>
      <c r="AA500" s="34"/>
      <c r="AB500" s="34"/>
      <c r="AC500" s="34"/>
      <c r="AD500" s="34"/>
      <c r="AE500" s="34"/>
      <c r="AR500" s="197" t="s">
        <v>200</v>
      </c>
      <c r="AT500" s="197" t="s">
        <v>223</v>
      </c>
      <c r="AU500" s="197" t="s">
        <v>85</v>
      </c>
      <c r="AY500" s="17" t="s">
        <v>146</v>
      </c>
      <c r="BE500" s="198">
        <f>IF(N500="základní",J500,0)</f>
        <v>0</v>
      </c>
      <c r="BF500" s="198">
        <f>IF(N500="snížená",J500,0)</f>
        <v>0</v>
      </c>
      <c r="BG500" s="198">
        <f>IF(N500="zákl. přenesená",J500,0)</f>
        <v>0</v>
      </c>
      <c r="BH500" s="198">
        <f>IF(N500="sníž. přenesená",J500,0)</f>
        <v>0</v>
      </c>
      <c r="BI500" s="198">
        <f>IF(N500="nulová",J500,0)</f>
        <v>0</v>
      </c>
      <c r="BJ500" s="17" t="s">
        <v>83</v>
      </c>
      <c r="BK500" s="198">
        <f>ROUND(I500*H500,2)</f>
        <v>0</v>
      </c>
      <c r="BL500" s="17" t="s">
        <v>153</v>
      </c>
      <c r="BM500" s="197" t="s">
        <v>557</v>
      </c>
    </row>
    <row r="501" spans="2:51" s="13" customFormat="1" ht="11.25">
      <c r="B501" s="204"/>
      <c r="C501" s="205"/>
      <c r="D501" s="206" t="s">
        <v>157</v>
      </c>
      <c r="E501" s="207" t="s">
        <v>1</v>
      </c>
      <c r="F501" s="208" t="s">
        <v>158</v>
      </c>
      <c r="G501" s="205"/>
      <c r="H501" s="207" t="s">
        <v>1</v>
      </c>
      <c r="I501" s="209"/>
      <c r="J501" s="205"/>
      <c r="K501" s="205"/>
      <c r="L501" s="210"/>
      <c r="M501" s="211"/>
      <c r="N501" s="212"/>
      <c r="O501" s="212"/>
      <c r="P501" s="212"/>
      <c r="Q501" s="212"/>
      <c r="R501" s="212"/>
      <c r="S501" s="212"/>
      <c r="T501" s="213"/>
      <c r="AT501" s="214" t="s">
        <v>157</v>
      </c>
      <c r="AU501" s="214" t="s">
        <v>85</v>
      </c>
      <c r="AV501" s="13" t="s">
        <v>83</v>
      </c>
      <c r="AW501" s="13" t="s">
        <v>33</v>
      </c>
      <c r="AX501" s="13" t="s">
        <v>75</v>
      </c>
      <c r="AY501" s="214" t="s">
        <v>146</v>
      </c>
    </row>
    <row r="502" spans="2:51" s="13" customFormat="1" ht="11.25">
      <c r="B502" s="204"/>
      <c r="C502" s="205"/>
      <c r="D502" s="206" t="s">
        <v>157</v>
      </c>
      <c r="E502" s="207" t="s">
        <v>1</v>
      </c>
      <c r="F502" s="208" t="s">
        <v>159</v>
      </c>
      <c r="G502" s="205"/>
      <c r="H502" s="207" t="s">
        <v>1</v>
      </c>
      <c r="I502" s="209"/>
      <c r="J502" s="205"/>
      <c r="K502" s="205"/>
      <c r="L502" s="210"/>
      <c r="M502" s="211"/>
      <c r="N502" s="212"/>
      <c r="O502" s="212"/>
      <c r="P502" s="212"/>
      <c r="Q502" s="212"/>
      <c r="R502" s="212"/>
      <c r="S502" s="212"/>
      <c r="T502" s="213"/>
      <c r="AT502" s="214" t="s">
        <v>157</v>
      </c>
      <c r="AU502" s="214" t="s">
        <v>85</v>
      </c>
      <c r="AV502" s="13" t="s">
        <v>83</v>
      </c>
      <c r="AW502" s="13" t="s">
        <v>33</v>
      </c>
      <c r="AX502" s="13" t="s">
        <v>75</v>
      </c>
      <c r="AY502" s="214" t="s">
        <v>146</v>
      </c>
    </row>
    <row r="503" spans="2:51" s="13" customFormat="1" ht="11.25">
      <c r="B503" s="204"/>
      <c r="C503" s="205"/>
      <c r="D503" s="206" t="s">
        <v>157</v>
      </c>
      <c r="E503" s="207" t="s">
        <v>1</v>
      </c>
      <c r="F503" s="208" t="s">
        <v>558</v>
      </c>
      <c r="G503" s="205"/>
      <c r="H503" s="207" t="s">
        <v>1</v>
      </c>
      <c r="I503" s="209"/>
      <c r="J503" s="205"/>
      <c r="K503" s="205"/>
      <c r="L503" s="210"/>
      <c r="M503" s="211"/>
      <c r="N503" s="212"/>
      <c r="O503" s="212"/>
      <c r="P503" s="212"/>
      <c r="Q503" s="212"/>
      <c r="R503" s="212"/>
      <c r="S503" s="212"/>
      <c r="T503" s="213"/>
      <c r="AT503" s="214" t="s">
        <v>157</v>
      </c>
      <c r="AU503" s="214" t="s">
        <v>85</v>
      </c>
      <c r="AV503" s="13" t="s">
        <v>83</v>
      </c>
      <c r="AW503" s="13" t="s">
        <v>33</v>
      </c>
      <c r="AX503" s="13" t="s">
        <v>75</v>
      </c>
      <c r="AY503" s="214" t="s">
        <v>146</v>
      </c>
    </row>
    <row r="504" spans="2:51" s="14" customFormat="1" ht="11.25">
      <c r="B504" s="215"/>
      <c r="C504" s="216"/>
      <c r="D504" s="206" t="s">
        <v>157</v>
      </c>
      <c r="E504" s="217" t="s">
        <v>1</v>
      </c>
      <c r="F504" s="218" t="s">
        <v>83</v>
      </c>
      <c r="G504" s="216"/>
      <c r="H504" s="219">
        <v>1</v>
      </c>
      <c r="I504" s="220"/>
      <c r="J504" s="216"/>
      <c r="K504" s="216"/>
      <c r="L504" s="221"/>
      <c r="M504" s="222"/>
      <c r="N504" s="223"/>
      <c r="O504" s="223"/>
      <c r="P504" s="223"/>
      <c r="Q504" s="223"/>
      <c r="R504" s="223"/>
      <c r="S504" s="223"/>
      <c r="T504" s="224"/>
      <c r="AT504" s="225" t="s">
        <v>157</v>
      </c>
      <c r="AU504" s="225" t="s">
        <v>85</v>
      </c>
      <c r="AV504" s="14" t="s">
        <v>85</v>
      </c>
      <c r="AW504" s="14" t="s">
        <v>33</v>
      </c>
      <c r="AX504" s="14" t="s">
        <v>75</v>
      </c>
      <c r="AY504" s="225" t="s">
        <v>146</v>
      </c>
    </row>
    <row r="505" spans="1:65" s="2" customFormat="1" ht="26.45" customHeight="1">
      <c r="A505" s="34"/>
      <c r="B505" s="35"/>
      <c r="C505" s="186" t="s">
        <v>559</v>
      </c>
      <c r="D505" s="186" t="s">
        <v>148</v>
      </c>
      <c r="E505" s="187" t="s">
        <v>560</v>
      </c>
      <c r="F505" s="188" t="s">
        <v>561</v>
      </c>
      <c r="G505" s="189" t="s">
        <v>329</v>
      </c>
      <c r="H505" s="190">
        <v>15</v>
      </c>
      <c r="I505" s="191"/>
      <c r="J505" s="192">
        <f>ROUND(I505*H505,2)</f>
        <v>0</v>
      </c>
      <c r="K505" s="188" t="s">
        <v>152</v>
      </c>
      <c r="L505" s="39"/>
      <c r="M505" s="193" t="s">
        <v>1</v>
      </c>
      <c r="N505" s="194" t="s">
        <v>40</v>
      </c>
      <c r="O505" s="71"/>
      <c r="P505" s="195">
        <f>O505*H505</f>
        <v>0</v>
      </c>
      <c r="Q505" s="195">
        <v>0.12422</v>
      </c>
      <c r="R505" s="195">
        <f>Q505*H505</f>
        <v>1.8633</v>
      </c>
      <c r="S505" s="195">
        <v>0</v>
      </c>
      <c r="T505" s="196">
        <f>S505*H505</f>
        <v>0</v>
      </c>
      <c r="U505" s="34"/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97" t="s">
        <v>153</v>
      </c>
      <c r="AT505" s="197" t="s">
        <v>148</v>
      </c>
      <c r="AU505" s="197" t="s">
        <v>85</v>
      </c>
      <c r="AY505" s="17" t="s">
        <v>146</v>
      </c>
      <c r="BE505" s="198">
        <f>IF(N505="základní",J505,0)</f>
        <v>0</v>
      </c>
      <c r="BF505" s="198">
        <f>IF(N505="snížená",J505,0)</f>
        <v>0</v>
      </c>
      <c r="BG505" s="198">
        <f>IF(N505="zákl. přenesená",J505,0)</f>
        <v>0</v>
      </c>
      <c r="BH505" s="198">
        <f>IF(N505="sníž. přenesená",J505,0)</f>
        <v>0</v>
      </c>
      <c r="BI505" s="198">
        <f>IF(N505="nulová",J505,0)</f>
        <v>0</v>
      </c>
      <c r="BJ505" s="17" t="s">
        <v>83</v>
      </c>
      <c r="BK505" s="198">
        <f>ROUND(I505*H505,2)</f>
        <v>0</v>
      </c>
      <c r="BL505" s="17" t="s">
        <v>153</v>
      </c>
      <c r="BM505" s="197" t="s">
        <v>562</v>
      </c>
    </row>
    <row r="506" spans="1:47" s="2" customFormat="1" ht="11.25">
      <c r="A506" s="34"/>
      <c r="B506" s="35"/>
      <c r="C506" s="36"/>
      <c r="D506" s="199" t="s">
        <v>155</v>
      </c>
      <c r="E506" s="36"/>
      <c r="F506" s="200" t="s">
        <v>563</v>
      </c>
      <c r="G506" s="36"/>
      <c r="H506" s="36"/>
      <c r="I506" s="201"/>
      <c r="J506" s="36"/>
      <c r="K506" s="36"/>
      <c r="L506" s="39"/>
      <c r="M506" s="202"/>
      <c r="N506" s="203"/>
      <c r="O506" s="71"/>
      <c r="P506" s="71"/>
      <c r="Q506" s="71"/>
      <c r="R506" s="71"/>
      <c r="S506" s="71"/>
      <c r="T506" s="72"/>
      <c r="U506" s="34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7" t="s">
        <v>155</v>
      </c>
      <c r="AU506" s="17" t="s">
        <v>85</v>
      </c>
    </row>
    <row r="507" spans="1:65" s="2" customFormat="1" ht="24" customHeight="1">
      <c r="A507" s="34"/>
      <c r="B507" s="35"/>
      <c r="C507" s="226" t="s">
        <v>564</v>
      </c>
      <c r="D507" s="226" t="s">
        <v>223</v>
      </c>
      <c r="E507" s="227" t="s">
        <v>565</v>
      </c>
      <c r="F507" s="228" t="s">
        <v>566</v>
      </c>
      <c r="G507" s="229" t="s">
        <v>329</v>
      </c>
      <c r="H507" s="230">
        <v>15</v>
      </c>
      <c r="I507" s="231"/>
      <c r="J507" s="232">
        <f>ROUND(I507*H507,2)</f>
        <v>0</v>
      </c>
      <c r="K507" s="228" t="s">
        <v>152</v>
      </c>
      <c r="L507" s="233"/>
      <c r="M507" s="234" t="s">
        <v>1</v>
      </c>
      <c r="N507" s="235" t="s">
        <v>40</v>
      </c>
      <c r="O507" s="71"/>
      <c r="P507" s="195">
        <f>O507*H507</f>
        <v>0</v>
      </c>
      <c r="Q507" s="195">
        <v>0.067</v>
      </c>
      <c r="R507" s="195">
        <f>Q507*H507</f>
        <v>1.0050000000000001</v>
      </c>
      <c r="S507" s="195">
        <v>0</v>
      </c>
      <c r="T507" s="196">
        <f>S507*H507</f>
        <v>0</v>
      </c>
      <c r="U507" s="34"/>
      <c r="V507" s="34"/>
      <c r="W507" s="34"/>
      <c r="X507" s="34"/>
      <c r="Y507" s="34"/>
      <c r="Z507" s="34"/>
      <c r="AA507" s="34"/>
      <c r="AB507" s="34"/>
      <c r="AC507" s="34"/>
      <c r="AD507" s="34"/>
      <c r="AE507" s="34"/>
      <c r="AR507" s="197" t="s">
        <v>200</v>
      </c>
      <c r="AT507" s="197" t="s">
        <v>223</v>
      </c>
      <c r="AU507" s="197" t="s">
        <v>85</v>
      </c>
      <c r="AY507" s="17" t="s">
        <v>146</v>
      </c>
      <c r="BE507" s="198">
        <f>IF(N507="základní",J507,0)</f>
        <v>0</v>
      </c>
      <c r="BF507" s="198">
        <f>IF(N507="snížená",J507,0)</f>
        <v>0</v>
      </c>
      <c r="BG507" s="198">
        <f>IF(N507="zákl. přenesená",J507,0)</f>
        <v>0</v>
      </c>
      <c r="BH507" s="198">
        <f>IF(N507="sníž. přenesená",J507,0)</f>
        <v>0</v>
      </c>
      <c r="BI507" s="198">
        <f>IF(N507="nulová",J507,0)</f>
        <v>0</v>
      </c>
      <c r="BJ507" s="17" t="s">
        <v>83</v>
      </c>
      <c r="BK507" s="198">
        <f>ROUND(I507*H507,2)</f>
        <v>0</v>
      </c>
      <c r="BL507" s="17" t="s">
        <v>153</v>
      </c>
      <c r="BM507" s="197" t="s">
        <v>567</v>
      </c>
    </row>
    <row r="508" spans="2:51" s="13" customFormat="1" ht="11.25">
      <c r="B508" s="204"/>
      <c r="C508" s="205"/>
      <c r="D508" s="206" t="s">
        <v>157</v>
      </c>
      <c r="E508" s="207" t="s">
        <v>1</v>
      </c>
      <c r="F508" s="208" t="s">
        <v>158</v>
      </c>
      <c r="G508" s="205"/>
      <c r="H508" s="207" t="s">
        <v>1</v>
      </c>
      <c r="I508" s="209"/>
      <c r="J508" s="205"/>
      <c r="K508" s="205"/>
      <c r="L508" s="210"/>
      <c r="M508" s="211"/>
      <c r="N508" s="212"/>
      <c r="O508" s="212"/>
      <c r="P508" s="212"/>
      <c r="Q508" s="212"/>
      <c r="R508" s="212"/>
      <c r="S508" s="212"/>
      <c r="T508" s="213"/>
      <c r="AT508" s="214" t="s">
        <v>157</v>
      </c>
      <c r="AU508" s="214" t="s">
        <v>85</v>
      </c>
      <c r="AV508" s="13" t="s">
        <v>83</v>
      </c>
      <c r="AW508" s="13" t="s">
        <v>33</v>
      </c>
      <c r="AX508" s="13" t="s">
        <v>75</v>
      </c>
      <c r="AY508" s="214" t="s">
        <v>146</v>
      </c>
    </row>
    <row r="509" spans="2:51" s="13" customFormat="1" ht="11.25">
      <c r="B509" s="204"/>
      <c r="C509" s="205"/>
      <c r="D509" s="206" t="s">
        <v>157</v>
      </c>
      <c r="E509" s="207" t="s">
        <v>1</v>
      </c>
      <c r="F509" s="208" t="s">
        <v>159</v>
      </c>
      <c r="G509" s="205"/>
      <c r="H509" s="207" t="s">
        <v>1</v>
      </c>
      <c r="I509" s="209"/>
      <c r="J509" s="205"/>
      <c r="K509" s="205"/>
      <c r="L509" s="210"/>
      <c r="M509" s="211"/>
      <c r="N509" s="212"/>
      <c r="O509" s="212"/>
      <c r="P509" s="212"/>
      <c r="Q509" s="212"/>
      <c r="R509" s="212"/>
      <c r="S509" s="212"/>
      <c r="T509" s="213"/>
      <c r="AT509" s="214" t="s">
        <v>157</v>
      </c>
      <c r="AU509" s="214" t="s">
        <v>85</v>
      </c>
      <c r="AV509" s="13" t="s">
        <v>83</v>
      </c>
      <c r="AW509" s="13" t="s">
        <v>33</v>
      </c>
      <c r="AX509" s="13" t="s">
        <v>75</v>
      </c>
      <c r="AY509" s="214" t="s">
        <v>146</v>
      </c>
    </row>
    <row r="510" spans="2:51" s="13" customFormat="1" ht="11.25">
      <c r="B510" s="204"/>
      <c r="C510" s="205"/>
      <c r="D510" s="206" t="s">
        <v>157</v>
      </c>
      <c r="E510" s="207" t="s">
        <v>1</v>
      </c>
      <c r="F510" s="208" t="s">
        <v>537</v>
      </c>
      <c r="G510" s="205"/>
      <c r="H510" s="207" t="s">
        <v>1</v>
      </c>
      <c r="I510" s="209"/>
      <c r="J510" s="205"/>
      <c r="K510" s="205"/>
      <c r="L510" s="210"/>
      <c r="M510" s="211"/>
      <c r="N510" s="212"/>
      <c r="O510" s="212"/>
      <c r="P510" s="212"/>
      <c r="Q510" s="212"/>
      <c r="R510" s="212"/>
      <c r="S510" s="212"/>
      <c r="T510" s="213"/>
      <c r="AT510" s="214" t="s">
        <v>157</v>
      </c>
      <c r="AU510" s="214" t="s">
        <v>85</v>
      </c>
      <c r="AV510" s="13" t="s">
        <v>83</v>
      </c>
      <c r="AW510" s="13" t="s">
        <v>33</v>
      </c>
      <c r="AX510" s="13" t="s">
        <v>75</v>
      </c>
      <c r="AY510" s="214" t="s">
        <v>146</v>
      </c>
    </row>
    <row r="511" spans="2:51" s="14" customFormat="1" ht="11.25">
      <c r="B511" s="215"/>
      <c r="C511" s="216"/>
      <c r="D511" s="206" t="s">
        <v>157</v>
      </c>
      <c r="E511" s="217" t="s">
        <v>1</v>
      </c>
      <c r="F511" s="218" t="s">
        <v>253</v>
      </c>
      <c r="G511" s="216"/>
      <c r="H511" s="219">
        <v>15</v>
      </c>
      <c r="I511" s="220"/>
      <c r="J511" s="216"/>
      <c r="K511" s="216"/>
      <c r="L511" s="221"/>
      <c r="M511" s="222"/>
      <c r="N511" s="223"/>
      <c r="O511" s="223"/>
      <c r="P511" s="223"/>
      <c r="Q511" s="223"/>
      <c r="R511" s="223"/>
      <c r="S511" s="223"/>
      <c r="T511" s="224"/>
      <c r="AT511" s="225" t="s">
        <v>157</v>
      </c>
      <c r="AU511" s="225" t="s">
        <v>85</v>
      </c>
      <c r="AV511" s="14" t="s">
        <v>85</v>
      </c>
      <c r="AW511" s="14" t="s">
        <v>33</v>
      </c>
      <c r="AX511" s="14" t="s">
        <v>75</v>
      </c>
      <c r="AY511" s="225" t="s">
        <v>146</v>
      </c>
    </row>
    <row r="512" spans="1:65" s="2" customFormat="1" ht="26.45" customHeight="1">
      <c r="A512" s="34"/>
      <c r="B512" s="35"/>
      <c r="C512" s="186" t="s">
        <v>568</v>
      </c>
      <c r="D512" s="186" t="s">
        <v>148</v>
      </c>
      <c r="E512" s="187" t="s">
        <v>569</v>
      </c>
      <c r="F512" s="188" t="s">
        <v>570</v>
      </c>
      <c r="G512" s="189" t="s">
        <v>329</v>
      </c>
      <c r="H512" s="190">
        <v>1</v>
      </c>
      <c r="I512" s="191"/>
      <c r="J512" s="192">
        <f>ROUND(I512*H512,2)</f>
        <v>0</v>
      </c>
      <c r="K512" s="188" t="s">
        <v>152</v>
      </c>
      <c r="L512" s="39"/>
      <c r="M512" s="193" t="s">
        <v>1</v>
      </c>
      <c r="N512" s="194" t="s">
        <v>40</v>
      </c>
      <c r="O512" s="71"/>
      <c r="P512" s="195">
        <f>O512*H512</f>
        <v>0</v>
      </c>
      <c r="Q512" s="195">
        <v>0.02972</v>
      </c>
      <c r="R512" s="195">
        <f>Q512*H512</f>
        <v>0.02972</v>
      </c>
      <c r="S512" s="195">
        <v>0</v>
      </c>
      <c r="T512" s="196">
        <f>S512*H512</f>
        <v>0</v>
      </c>
      <c r="U512" s="34"/>
      <c r="V512" s="34"/>
      <c r="W512" s="34"/>
      <c r="X512" s="34"/>
      <c r="Y512" s="34"/>
      <c r="Z512" s="34"/>
      <c r="AA512" s="34"/>
      <c r="AB512" s="34"/>
      <c r="AC512" s="34"/>
      <c r="AD512" s="34"/>
      <c r="AE512" s="34"/>
      <c r="AR512" s="197" t="s">
        <v>153</v>
      </c>
      <c r="AT512" s="197" t="s">
        <v>148</v>
      </c>
      <c r="AU512" s="197" t="s">
        <v>85</v>
      </c>
      <c r="AY512" s="17" t="s">
        <v>146</v>
      </c>
      <c r="BE512" s="198">
        <f>IF(N512="základní",J512,0)</f>
        <v>0</v>
      </c>
      <c r="BF512" s="198">
        <f>IF(N512="snížená",J512,0)</f>
        <v>0</v>
      </c>
      <c r="BG512" s="198">
        <f>IF(N512="zákl. přenesená",J512,0)</f>
        <v>0</v>
      </c>
      <c r="BH512" s="198">
        <f>IF(N512="sníž. přenesená",J512,0)</f>
        <v>0</v>
      </c>
      <c r="BI512" s="198">
        <f>IF(N512="nulová",J512,0)</f>
        <v>0</v>
      </c>
      <c r="BJ512" s="17" t="s">
        <v>83</v>
      </c>
      <c r="BK512" s="198">
        <f>ROUND(I512*H512,2)</f>
        <v>0</v>
      </c>
      <c r="BL512" s="17" t="s">
        <v>153</v>
      </c>
      <c r="BM512" s="197" t="s">
        <v>571</v>
      </c>
    </row>
    <row r="513" spans="1:47" s="2" customFormat="1" ht="11.25">
      <c r="A513" s="34"/>
      <c r="B513" s="35"/>
      <c r="C513" s="36"/>
      <c r="D513" s="199" t="s">
        <v>155</v>
      </c>
      <c r="E513" s="36"/>
      <c r="F513" s="200" t="s">
        <v>572</v>
      </c>
      <c r="G513" s="36"/>
      <c r="H513" s="36"/>
      <c r="I513" s="201"/>
      <c r="J513" s="36"/>
      <c r="K513" s="36"/>
      <c r="L513" s="39"/>
      <c r="M513" s="202"/>
      <c r="N513" s="203"/>
      <c r="O513" s="71"/>
      <c r="P513" s="71"/>
      <c r="Q513" s="71"/>
      <c r="R513" s="71"/>
      <c r="S513" s="71"/>
      <c r="T513" s="72"/>
      <c r="U513" s="34"/>
      <c r="V513" s="34"/>
      <c r="W513" s="34"/>
      <c r="X513" s="34"/>
      <c r="Y513" s="34"/>
      <c r="Z513" s="34"/>
      <c r="AA513" s="34"/>
      <c r="AB513" s="34"/>
      <c r="AC513" s="34"/>
      <c r="AD513" s="34"/>
      <c r="AE513" s="34"/>
      <c r="AT513" s="17" t="s">
        <v>155</v>
      </c>
      <c r="AU513" s="17" t="s">
        <v>85</v>
      </c>
    </row>
    <row r="514" spans="1:65" s="2" customFormat="1" ht="24" customHeight="1">
      <c r="A514" s="34"/>
      <c r="B514" s="35"/>
      <c r="C514" s="226" t="s">
        <v>573</v>
      </c>
      <c r="D514" s="226" t="s">
        <v>223</v>
      </c>
      <c r="E514" s="227" t="s">
        <v>574</v>
      </c>
      <c r="F514" s="228" t="s">
        <v>575</v>
      </c>
      <c r="G514" s="229" t="s">
        <v>329</v>
      </c>
      <c r="H514" s="230">
        <v>1</v>
      </c>
      <c r="I514" s="231"/>
      <c r="J514" s="232">
        <f>ROUND(I514*H514,2)</f>
        <v>0</v>
      </c>
      <c r="K514" s="228" t="s">
        <v>152</v>
      </c>
      <c r="L514" s="233"/>
      <c r="M514" s="234" t="s">
        <v>1</v>
      </c>
      <c r="N514" s="235" t="s">
        <v>40</v>
      </c>
      <c r="O514" s="71"/>
      <c r="P514" s="195">
        <f>O514*H514</f>
        <v>0</v>
      </c>
      <c r="Q514" s="195">
        <v>0.058</v>
      </c>
      <c r="R514" s="195">
        <f>Q514*H514</f>
        <v>0.058</v>
      </c>
      <c r="S514" s="195">
        <v>0</v>
      </c>
      <c r="T514" s="196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7" t="s">
        <v>200</v>
      </c>
      <c r="AT514" s="197" t="s">
        <v>223</v>
      </c>
      <c r="AU514" s="197" t="s">
        <v>85</v>
      </c>
      <c r="AY514" s="17" t="s">
        <v>146</v>
      </c>
      <c r="BE514" s="198">
        <f>IF(N514="základní",J514,0)</f>
        <v>0</v>
      </c>
      <c r="BF514" s="198">
        <f>IF(N514="snížená",J514,0)</f>
        <v>0</v>
      </c>
      <c r="BG514" s="198">
        <f>IF(N514="zákl. přenesená",J514,0)</f>
        <v>0</v>
      </c>
      <c r="BH514" s="198">
        <f>IF(N514="sníž. přenesená",J514,0)</f>
        <v>0</v>
      </c>
      <c r="BI514" s="198">
        <f>IF(N514="nulová",J514,0)</f>
        <v>0</v>
      </c>
      <c r="BJ514" s="17" t="s">
        <v>83</v>
      </c>
      <c r="BK514" s="198">
        <f>ROUND(I514*H514,2)</f>
        <v>0</v>
      </c>
      <c r="BL514" s="17" t="s">
        <v>153</v>
      </c>
      <c r="BM514" s="197" t="s">
        <v>576</v>
      </c>
    </row>
    <row r="515" spans="2:51" s="13" customFormat="1" ht="11.25">
      <c r="B515" s="204"/>
      <c r="C515" s="205"/>
      <c r="D515" s="206" t="s">
        <v>157</v>
      </c>
      <c r="E515" s="207" t="s">
        <v>1</v>
      </c>
      <c r="F515" s="208" t="s">
        <v>158</v>
      </c>
      <c r="G515" s="205"/>
      <c r="H515" s="207" t="s">
        <v>1</v>
      </c>
      <c r="I515" s="209"/>
      <c r="J515" s="205"/>
      <c r="K515" s="205"/>
      <c r="L515" s="210"/>
      <c r="M515" s="211"/>
      <c r="N515" s="212"/>
      <c r="O515" s="212"/>
      <c r="P515" s="212"/>
      <c r="Q515" s="212"/>
      <c r="R515" s="212"/>
      <c r="S515" s="212"/>
      <c r="T515" s="213"/>
      <c r="AT515" s="214" t="s">
        <v>157</v>
      </c>
      <c r="AU515" s="214" t="s">
        <v>85</v>
      </c>
      <c r="AV515" s="13" t="s">
        <v>83</v>
      </c>
      <c r="AW515" s="13" t="s">
        <v>33</v>
      </c>
      <c r="AX515" s="13" t="s">
        <v>75</v>
      </c>
      <c r="AY515" s="214" t="s">
        <v>146</v>
      </c>
    </row>
    <row r="516" spans="2:51" s="13" customFormat="1" ht="11.25">
      <c r="B516" s="204"/>
      <c r="C516" s="205"/>
      <c r="D516" s="206" t="s">
        <v>157</v>
      </c>
      <c r="E516" s="207" t="s">
        <v>1</v>
      </c>
      <c r="F516" s="208" t="s">
        <v>159</v>
      </c>
      <c r="G516" s="205"/>
      <c r="H516" s="207" t="s">
        <v>1</v>
      </c>
      <c r="I516" s="209"/>
      <c r="J516" s="205"/>
      <c r="K516" s="205"/>
      <c r="L516" s="210"/>
      <c r="M516" s="211"/>
      <c r="N516" s="212"/>
      <c r="O516" s="212"/>
      <c r="P516" s="212"/>
      <c r="Q516" s="212"/>
      <c r="R516" s="212"/>
      <c r="S516" s="212"/>
      <c r="T516" s="213"/>
      <c r="AT516" s="214" t="s">
        <v>157</v>
      </c>
      <c r="AU516" s="214" t="s">
        <v>85</v>
      </c>
      <c r="AV516" s="13" t="s">
        <v>83</v>
      </c>
      <c r="AW516" s="13" t="s">
        <v>33</v>
      </c>
      <c r="AX516" s="13" t="s">
        <v>75</v>
      </c>
      <c r="AY516" s="214" t="s">
        <v>146</v>
      </c>
    </row>
    <row r="517" spans="2:51" s="13" customFormat="1" ht="11.25">
      <c r="B517" s="204"/>
      <c r="C517" s="205"/>
      <c r="D517" s="206" t="s">
        <v>157</v>
      </c>
      <c r="E517" s="207" t="s">
        <v>1</v>
      </c>
      <c r="F517" s="208" t="s">
        <v>558</v>
      </c>
      <c r="G517" s="205"/>
      <c r="H517" s="207" t="s">
        <v>1</v>
      </c>
      <c r="I517" s="209"/>
      <c r="J517" s="205"/>
      <c r="K517" s="205"/>
      <c r="L517" s="210"/>
      <c r="M517" s="211"/>
      <c r="N517" s="212"/>
      <c r="O517" s="212"/>
      <c r="P517" s="212"/>
      <c r="Q517" s="212"/>
      <c r="R517" s="212"/>
      <c r="S517" s="212"/>
      <c r="T517" s="213"/>
      <c r="AT517" s="214" t="s">
        <v>157</v>
      </c>
      <c r="AU517" s="214" t="s">
        <v>85</v>
      </c>
      <c r="AV517" s="13" t="s">
        <v>83</v>
      </c>
      <c r="AW517" s="13" t="s">
        <v>33</v>
      </c>
      <c r="AX517" s="13" t="s">
        <v>75</v>
      </c>
      <c r="AY517" s="214" t="s">
        <v>146</v>
      </c>
    </row>
    <row r="518" spans="2:51" s="14" customFormat="1" ht="11.25">
      <c r="B518" s="215"/>
      <c r="C518" s="216"/>
      <c r="D518" s="206" t="s">
        <v>157</v>
      </c>
      <c r="E518" s="217" t="s">
        <v>1</v>
      </c>
      <c r="F518" s="218" t="s">
        <v>83</v>
      </c>
      <c r="G518" s="216"/>
      <c r="H518" s="219">
        <v>1</v>
      </c>
      <c r="I518" s="220"/>
      <c r="J518" s="216"/>
      <c r="K518" s="216"/>
      <c r="L518" s="221"/>
      <c r="M518" s="222"/>
      <c r="N518" s="223"/>
      <c r="O518" s="223"/>
      <c r="P518" s="223"/>
      <c r="Q518" s="223"/>
      <c r="R518" s="223"/>
      <c r="S518" s="223"/>
      <c r="T518" s="224"/>
      <c r="AT518" s="225" t="s">
        <v>157</v>
      </c>
      <c r="AU518" s="225" t="s">
        <v>85</v>
      </c>
      <c r="AV518" s="14" t="s">
        <v>85</v>
      </c>
      <c r="AW518" s="14" t="s">
        <v>33</v>
      </c>
      <c r="AX518" s="14" t="s">
        <v>75</v>
      </c>
      <c r="AY518" s="225" t="s">
        <v>146</v>
      </c>
    </row>
    <row r="519" spans="1:65" s="2" customFormat="1" ht="26.45" customHeight="1">
      <c r="A519" s="34"/>
      <c r="B519" s="35"/>
      <c r="C519" s="186" t="s">
        <v>577</v>
      </c>
      <c r="D519" s="186" t="s">
        <v>148</v>
      </c>
      <c r="E519" s="187" t="s">
        <v>578</v>
      </c>
      <c r="F519" s="188" t="s">
        <v>579</v>
      </c>
      <c r="G519" s="189" t="s">
        <v>329</v>
      </c>
      <c r="H519" s="190">
        <v>15</v>
      </c>
      <c r="I519" s="191"/>
      <c r="J519" s="192">
        <f>ROUND(I519*H519,2)</f>
        <v>0</v>
      </c>
      <c r="K519" s="188" t="s">
        <v>152</v>
      </c>
      <c r="L519" s="39"/>
      <c r="M519" s="193" t="s">
        <v>1</v>
      </c>
      <c r="N519" s="194" t="s">
        <v>40</v>
      </c>
      <c r="O519" s="71"/>
      <c r="P519" s="195">
        <f>O519*H519</f>
        <v>0</v>
      </c>
      <c r="Q519" s="195">
        <v>0.02972</v>
      </c>
      <c r="R519" s="195">
        <f>Q519*H519</f>
        <v>0.4458</v>
      </c>
      <c r="S519" s="195">
        <v>0</v>
      </c>
      <c r="T519" s="196">
        <f>S519*H519</f>
        <v>0</v>
      </c>
      <c r="U519" s="34"/>
      <c r="V519" s="34"/>
      <c r="W519" s="34"/>
      <c r="X519" s="34"/>
      <c r="Y519" s="34"/>
      <c r="Z519" s="34"/>
      <c r="AA519" s="34"/>
      <c r="AB519" s="34"/>
      <c r="AC519" s="34"/>
      <c r="AD519" s="34"/>
      <c r="AE519" s="34"/>
      <c r="AR519" s="197" t="s">
        <v>153</v>
      </c>
      <c r="AT519" s="197" t="s">
        <v>148</v>
      </c>
      <c r="AU519" s="197" t="s">
        <v>85</v>
      </c>
      <c r="AY519" s="17" t="s">
        <v>146</v>
      </c>
      <c r="BE519" s="198">
        <f>IF(N519="základní",J519,0)</f>
        <v>0</v>
      </c>
      <c r="BF519" s="198">
        <f>IF(N519="snížená",J519,0)</f>
        <v>0</v>
      </c>
      <c r="BG519" s="198">
        <f>IF(N519="zákl. přenesená",J519,0)</f>
        <v>0</v>
      </c>
      <c r="BH519" s="198">
        <f>IF(N519="sníž. přenesená",J519,0)</f>
        <v>0</v>
      </c>
      <c r="BI519" s="198">
        <f>IF(N519="nulová",J519,0)</f>
        <v>0</v>
      </c>
      <c r="BJ519" s="17" t="s">
        <v>83</v>
      </c>
      <c r="BK519" s="198">
        <f>ROUND(I519*H519,2)</f>
        <v>0</v>
      </c>
      <c r="BL519" s="17" t="s">
        <v>153</v>
      </c>
      <c r="BM519" s="197" t="s">
        <v>580</v>
      </c>
    </row>
    <row r="520" spans="1:47" s="2" customFormat="1" ht="11.25">
      <c r="A520" s="34"/>
      <c r="B520" s="35"/>
      <c r="C520" s="36"/>
      <c r="D520" s="199" t="s">
        <v>155</v>
      </c>
      <c r="E520" s="36"/>
      <c r="F520" s="200" t="s">
        <v>581</v>
      </c>
      <c r="G520" s="36"/>
      <c r="H520" s="36"/>
      <c r="I520" s="201"/>
      <c r="J520" s="36"/>
      <c r="K520" s="36"/>
      <c r="L520" s="39"/>
      <c r="M520" s="202"/>
      <c r="N520" s="203"/>
      <c r="O520" s="71"/>
      <c r="P520" s="71"/>
      <c r="Q520" s="71"/>
      <c r="R520" s="71"/>
      <c r="S520" s="71"/>
      <c r="T520" s="72"/>
      <c r="U520" s="34"/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T520" s="17" t="s">
        <v>155</v>
      </c>
      <c r="AU520" s="17" t="s">
        <v>85</v>
      </c>
    </row>
    <row r="521" spans="1:65" s="2" customFormat="1" ht="24" customHeight="1">
      <c r="A521" s="34"/>
      <c r="B521" s="35"/>
      <c r="C521" s="226" t="s">
        <v>582</v>
      </c>
      <c r="D521" s="226" t="s">
        <v>223</v>
      </c>
      <c r="E521" s="227" t="s">
        <v>583</v>
      </c>
      <c r="F521" s="228" t="s">
        <v>584</v>
      </c>
      <c r="G521" s="229" t="s">
        <v>329</v>
      </c>
      <c r="H521" s="230">
        <v>15</v>
      </c>
      <c r="I521" s="231"/>
      <c r="J521" s="232">
        <f>ROUND(I521*H521,2)</f>
        <v>0</v>
      </c>
      <c r="K521" s="228" t="s">
        <v>152</v>
      </c>
      <c r="L521" s="233"/>
      <c r="M521" s="234" t="s">
        <v>1</v>
      </c>
      <c r="N521" s="235" t="s">
        <v>40</v>
      </c>
      <c r="O521" s="71"/>
      <c r="P521" s="195">
        <f>O521*H521</f>
        <v>0</v>
      </c>
      <c r="Q521" s="195">
        <v>0.111</v>
      </c>
      <c r="R521" s="195">
        <f>Q521*H521</f>
        <v>1.665</v>
      </c>
      <c r="S521" s="195">
        <v>0</v>
      </c>
      <c r="T521" s="196">
        <f>S521*H521</f>
        <v>0</v>
      </c>
      <c r="U521" s="34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R521" s="197" t="s">
        <v>200</v>
      </c>
      <c r="AT521" s="197" t="s">
        <v>223</v>
      </c>
      <c r="AU521" s="197" t="s">
        <v>85</v>
      </c>
      <c r="AY521" s="17" t="s">
        <v>146</v>
      </c>
      <c r="BE521" s="198">
        <f>IF(N521="základní",J521,0)</f>
        <v>0</v>
      </c>
      <c r="BF521" s="198">
        <f>IF(N521="snížená",J521,0)</f>
        <v>0</v>
      </c>
      <c r="BG521" s="198">
        <f>IF(N521="zákl. přenesená",J521,0)</f>
        <v>0</v>
      </c>
      <c r="BH521" s="198">
        <f>IF(N521="sníž. přenesená",J521,0)</f>
        <v>0</v>
      </c>
      <c r="BI521" s="198">
        <f>IF(N521="nulová",J521,0)</f>
        <v>0</v>
      </c>
      <c r="BJ521" s="17" t="s">
        <v>83</v>
      </c>
      <c r="BK521" s="198">
        <f>ROUND(I521*H521,2)</f>
        <v>0</v>
      </c>
      <c r="BL521" s="17" t="s">
        <v>153</v>
      </c>
      <c r="BM521" s="197" t="s">
        <v>585</v>
      </c>
    </row>
    <row r="522" spans="2:51" s="13" customFormat="1" ht="11.25">
      <c r="B522" s="204"/>
      <c r="C522" s="205"/>
      <c r="D522" s="206" t="s">
        <v>157</v>
      </c>
      <c r="E522" s="207" t="s">
        <v>1</v>
      </c>
      <c r="F522" s="208" t="s">
        <v>158</v>
      </c>
      <c r="G522" s="205"/>
      <c r="H522" s="207" t="s">
        <v>1</v>
      </c>
      <c r="I522" s="209"/>
      <c r="J522" s="205"/>
      <c r="K522" s="205"/>
      <c r="L522" s="210"/>
      <c r="M522" s="211"/>
      <c r="N522" s="212"/>
      <c r="O522" s="212"/>
      <c r="P522" s="212"/>
      <c r="Q522" s="212"/>
      <c r="R522" s="212"/>
      <c r="S522" s="212"/>
      <c r="T522" s="213"/>
      <c r="AT522" s="214" t="s">
        <v>157</v>
      </c>
      <c r="AU522" s="214" t="s">
        <v>85</v>
      </c>
      <c r="AV522" s="13" t="s">
        <v>83</v>
      </c>
      <c r="AW522" s="13" t="s">
        <v>33</v>
      </c>
      <c r="AX522" s="13" t="s">
        <v>75</v>
      </c>
      <c r="AY522" s="214" t="s">
        <v>146</v>
      </c>
    </row>
    <row r="523" spans="2:51" s="13" customFormat="1" ht="11.25">
      <c r="B523" s="204"/>
      <c r="C523" s="205"/>
      <c r="D523" s="206" t="s">
        <v>157</v>
      </c>
      <c r="E523" s="207" t="s">
        <v>1</v>
      </c>
      <c r="F523" s="208" t="s">
        <v>159</v>
      </c>
      <c r="G523" s="205"/>
      <c r="H523" s="207" t="s">
        <v>1</v>
      </c>
      <c r="I523" s="209"/>
      <c r="J523" s="205"/>
      <c r="K523" s="205"/>
      <c r="L523" s="210"/>
      <c r="M523" s="211"/>
      <c r="N523" s="212"/>
      <c r="O523" s="212"/>
      <c r="P523" s="212"/>
      <c r="Q523" s="212"/>
      <c r="R523" s="212"/>
      <c r="S523" s="212"/>
      <c r="T523" s="213"/>
      <c r="AT523" s="214" t="s">
        <v>157</v>
      </c>
      <c r="AU523" s="214" t="s">
        <v>85</v>
      </c>
      <c r="AV523" s="13" t="s">
        <v>83</v>
      </c>
      <c r="AW523" s="13" t="s">
        <v>33</v>
      </c>
      <c r="AX523" s="13" t="s">
        <v>75</v>
      </c>
      <c r="AY523" s="214" t="s">
        <v>146</v>
      </c>
    </row>
    <row r="524" spans="2:51" s="13" customFormat="1" ht="11.25">
      <c r="B524" s="204"/>
      <c r="C524" s="205"/>
      <c r="D524" s="206" t="s">
        <v>157</v>
      </c>
      <c r="E524" s="207" t="s">
        <v>1</v>
      </c>
      <c r="F524" s="208" t="s">
        <v>537</v>
      </c>
      <c r="G524" s="205"/>
      <c r="H524" s="207" t="s">
        <v>1</v>
      </c>
      <c r="I524" s="209"/>
      <c r="J524" s="205"/>
      <c r="K524" s="205"/>
      <c r="L524" s="210"/>
      <c r="M524" s="211"/>
      <c r="N524" s="212"/>
      <c r="O524" s="212"/>
      <c r="P524" s="212"/>
      <c r="Q524" s="212"/>
      <c r="R524" s="212"/>
      <c r="S524" s="212"/>
      <c r="T524" s="213"/>
      <c r="AT524" s="214" t="s">
        <v>157</v>
      </c>
      <c r="AU524" s="214" t="s">
        <v>85</v>
      </c>
      <c r="AV524" s="13" t="s">
        <v>83</v>
      </c>
      <c r="AW524" s="13" t="s">
        <v>33</v>
      </c>
      <c r="AX524" s="13" t="s">
        <v>75</v>
      </c>
      <c r="AY524" s="214" t="s">
        <v>146</v>
      </c>
    </row>
    <row r="525" spans="2:51" s="14" customFormat="1" ht="11.25">
      <c r="B525" s="215"/>
      <c r="C525" s="216"/>
      <c r="D525" s="206" t="s">
        <v>157</v>
      </c>
      <c r="E525" s="217" t="s">
        <v>1</v>
      </c>
      <c r="F525" s="218" t="s">
        <v>253</v>
      </c>
      <c r="G525" s="216"/>
      <c r="H525" s="219">
        <v>15</v>
      </c>
      <c r="I525" s="220"/>
      <c r="J525" s="216"/>
      <c r="K525" s="216"/>
      <c r="L525" s="221"/>
      <c r="M525" s="222"/>
      <c r="N525" s="223"/>
      <c r="O525" s="223"/>
      <c r="P525" s="223"/>
      <c r="Q525" s="223"/>
      <c r="R525" s="223"/>
      <c r="S525" s="223"/>
      <c r="T525" s="224"/>
      <c r="AT525" s="225" t="s">
        <v>157</v>
      </c>
      <c r="AU525" s="225" t="s">
        <v>85</v>
      </c>
      <c r="AV525" s="14" t="s">
        <v>85</v>
      </c>
      <c r="AW525" s="14" t="s">
        <v>33</v>
      </c>
      <c r="AX525" s="14" t="s">
        <v>75</v>
      </c>
      <c r="AY525" s="225" t="s">
        <v>146</v>
      </c>
    </row>
    <row r="526" spans="1:65" s="2" customFormat="1" ht="26.45" customHeight="1">
      <c r="A526" s="34"/>
      <c r="B526" s="35"/>
      <c r="C526" s="186" t="s">
        <v>586</v>
      </c>
      <c r="D526" s="186" t="s">
        <v>148</v>
      </c>
      <c r="E526" s="187" t="s">
        <v>587</v>
      </c>
      <c r="F526" s="188" t="s">
        <v>588</v>
      </c>
      <c r="G526" s="189" t="s">
        <v>329</v>
      </c>
      <c r="H526" s="190">
        <v>15</v>
      </c>
      <c r="I526" s="191"/>
      <c r="J526" s="192">
        <f>ROUND(I526*H526,2)</f>
        <v>0</v>
      </c>
      <c r="K526" s="188" t="s">
        <v>152</v>
      </c>
      <c r="L526" s="39"/>
      <c r="M526" s="193" t="s">
        <v>1</v>
      </c>
      <c r="N526" s="194" t="s">
        <v>40</v>
      </c>
      <c r="O526" s="71"/>
      <c r="P526" s="195">
        <f>O526*H526</f>
        <v>0</v>
      </c>
      <c r="Q526" s="195">
        <v>0.02972</v>
      </c>
      <c r="R526" s="195">
        <f>Q526*H526</f>
        <v>0.4458</v>
      </c>
      <c r="S526" s="195">
        <v>0</v>
      </c>
      <c r="T526" s="196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197" t="s">
        <v>153</v>
      </c>
      <c r="AT526" s="197" t="s">
        <v>148</v>
      </c>
      <c r="AU526" s="197" t="s">
        <v>85</v>
      </c>
      <c r="AY526" s="17" t="s">
        <v>146</v>
      </c>
      <c r="BE526" s="198">
        <f>IF(N526="základní",J526,0)</f>
        <v>0</v>
      </c>
      <c r="BF526" s="198">
        <f>IF(N526="snížená",J526,0)</f>
        <v>0</v>
      </c>
      <c r="BG526" s="198">
        <f>IF(N526="zákl. přenesená",J526,0)</f>
        <v>0</v>
      </c>
      <c r="BH526" s="198">
        <f>IF(N526="sníž. přenesená",J526,0)</f>
        <v>0</v>
      </c>
      <c r="BI526" s="198">
        <f>IF(N526="nulová",J526,0)</f>
        <v>0</v>
      </c>
      <c r="BJ526" s="17" t="s">
        <v>83</v>
      </c>
      <c r="BK526" s="198">
        <f>ROUND(I526*H526,2)</f>
        <v>0</v>
      </c>
      <c r="BL526" s="17" t="s">
        <v>153</v>
      </c>
      <c r="BM526" s="197" t="s">
        <v>589</v>
      </c>
    </row>
    <row r="527" spans="1:47" s="2" customFormat="1" ht="11.25">
      <c r="A527" s="34"/>
      <c r="B527" s="35"/>
      <c r="C527" s="36"/>
      <c r="D527" s="199" t="s">
        <v>155</v>
      </c>
      <c r="E527" s="36"/>
      <c r="F527" s="200" t="s">
        <v>590</v>
      </c>
      <c r="G527" s="36"/>
      <c r="H527" s="36"/>
      <c r="I527" s="201"/>
      <c r="J527" s="36"/>
      <c r="K527" s="36"/>
      <c r="L527" s="39"/>
      <c r="M527" s="202"/>
      <c r="N527" s="203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155</v>
      </c>
      <c r="AU527" s="17" t="s">
        <v>85</v>
      </c>
    </row>
    <row r="528" spans="1:65" s="2" customFormat="1" ht="26.45" customHeight="1">
      <c r="A528" s="34"/>
      <c r="B528" s="35"/>
      <c r="C528" s="226" t="s">
        <v>591</v>
      </c>
      <c r="D528" s="226" t="s">
        <v>223</v>
      </c>
      <c r="E528" s="227" t="s">
        <v>592</v>
      </c>
      <c r="F528" s="228" t="s">
        <v>593</v>
      </c>
      <c r="G528" s="229" t="s">
        <v>329</v>
      </c>
      <c r="H528" s="230">
        <v>15</v>
      </c>
      <c r="I528" s="231"/>
      <c r="J528" s="232">
        <f>ROUND(I528*H528,2)</f>
        <v>0</v>
      </c>
      <c r="K528" s="228" t="s">
        <v>152</v>
      </c>
      <c r="L528" s="233"/>
      <c r="M528" s="234" t="s">
        <v>1</v>
      </c>
      <c r="N528" s="235" t="s">
        <v>40</v>
      </c>
      <c r="O528" s="71"/>
      <c r="P528" s="195">
        <f>O528*H528</f>
        <v>0</v>
      </c>
      <c r="Q528" s="195">
        <v>0.057</v>
      </c>
      <c r="R528" s="195">
        <f>Q528*H528</f>
        <v>0.855</v>
      </c>
      <c r="S528" s="195">
        <v>0</v>
      </c>
      <c r="T528" s="196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97" t="s">
        <v>200</v>
      </c>
      <c r="AT528" s="197" t="s">
        <v>223</v>
      </c>
      <c r="AU528" s="197" t="s">
        <v>85</v>
      </c>
      <c r="AY528" s="17" t="s">
        <v>146</v>
      </c>
      <c r="BE528" s="198">
        <f>IF(N528="základní",J528,0)</f>
        <v>0</v>
      </c>
      <c r="BF528" s="198">
        <f>IF(N528="snížená",J528,0)</f>
        <v>0</v>
      </c>
      <c r="BG528" s="198">
        <f>IF(N528="zákl. přenesená",J528,0)</f>
        <v>0</v>
      </c>
      <c r="BH528" s="198">
        <f>IF(N528="sníž. přenesená",J528,0)</f>
        <v>0</v>
      </c>
      <c r="BI528" s="198">
        <f>IF(N528="nulová",J528,0)</f>
        <v>0</v>
      </c>
      <c r="BJ528" s="17" t="s">
        <v>83</v>
      </c>
      <c r="BK528" s="198">
        <f>ROUND(I528*H528,2)</f>
        <v>0</v>
      </c>
      <c r="BL528" s="17" t="s">
        <v>153</v>
      </c>
      <c r="BM528" s="197" t="s">
        <v>594</v>
      </c>
    </row>
    <row r="529" spans="2:51" s="13" customFormat="1" ht="11.25">
      <c r="B529" s="204"/>
      <c r="C529" s="205"/>
      <c r="D529" s="206" t="s">
        <v>157</v>
      </c>
      <c r="E529" s="207" t="s">
        <v>1</v>
      </c>
      <c r="F529" s="208" t="s">
        <v>158</v>
      </c>
      <c r="G529" s="205"/>
      <c r="H529" s="207" t="s">
        <v>1</v>
      </c>
      <c r="I529" s="209"/>
      <c r="J529" s="205"/>
      <c r="K529" s="205"/>
      <c r="L529" s="210"/>
      <c r="M529" s="211"/>
      <c r="N529" s="212"/>
      <c r="O529" s="212"/>
      <c r="P529" s="212"/>
      <c r="Q529" s="212"/>
      <c r="R529" s="212"/>
      <c r="S529" s="212"/>
      <c r="T529" s="213"/>
      <c r="AT529" s="214" t="s">
        <v>157</v>
      </c>
      <c r="AU529" s="214" t="s">
        <v>85</v>
      </c>
      <c r="AV529" s="13" t="s">
        <v>83</v>
      </c>
      <c r="AW529" s="13" t="s">
        <v>33</v>
      </c>
      <c r="AX529" s="13" t="s">
        <v>75</v>
      </c>
      <c r="AY529" s="214" t="s">
        <v>146</v>
      </c>
    </row>
    <row r="530" spans="2:51" s="13" customFormat="1" ht="11.25">
      <c r="B530" s="204"/>
      <c r="C530" s="205"/>
      <c r="D530" s="206" t="s">
        <v>157</v>
      </c>
      <c r="E530" s="207" t="s">
        <v>1</v>
      </c>
      <c r="F530" s="208" t="s">
        <v>159</v>
      </c>
      <c r="G530" s="205"/>
      <c r="H530" s="207" t="s">
        <v>1</v>
      </c>
      <c r="I530" s="209"/>
      <c r="J530" s="205"/>
      <c r="K530" s="205"/>
      <c r="L530" s="210"/>
      <c r="M530" s="211"/>
      <c r="N530" s="212"/>
      <c r="O530" s="212"/>
      <c r="P530" s="212"/>
      <c r="Q530" s="212"/>
      <c r="R530" s="212"/>
      <c r="S530" s="212"/>
      <c r="T530" s="213"/>
      <c r="AT530" s="214" t="s">
        <v>157</v>
      </c>
      <c r="AU530" s="214" t="s">
        <v>85</v>
      </c>
      <c r="AV530" s="13" t="s">
        <v>83</v>
      </c>
      <c r="AW530" s="13" t="s">
        <v>33</v>
      </c>
      <c r="AX530" s="13" t="s">
        <v>75</v>
      </c>
      <c r="AY530" s="214" t="s">
        <v>146</v>
      </c>
    </row>
    <row r="531" spans="2:51" s="13" customFormat="1" ht="11.25">
      <c r="B531" s="204"/>
      <c r="C531" s="205"/>
      <c r="D531" s="206" t="s">
        <v>157</v>
      </c>
      <c r="E531" s="207" t="s">
        <v>1</v>
      </c>
      <c r="F531" s="208" t="s">
        <v>537</v>
      </c>
      <c r="G531" s="205"/>
      <c r="H531" s="207" t="s">
        <v>1</v>
      </c>
      <c r="I531" s="209"/>
      <c r="J531" s="205"/>
      <c r="K531" s="205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157</v>
      </c>
      <c r="AU531" s="214" t="s">
        <v>85</v>
      </c>
      <c r="AV531" s="13" t="s">
        <v>83</v>
      </c>
      <c r="AW531" s="13" t="s">
        <v>33</v>
      </c>
      <c r="AX531" s="13" t="s">
        <v>75</v>
      </c>
      <c r="AY531" s="214" t="s">
        <v>146</v>
      </c>
    </row>
    <row r="532" spans="2:51" s="14" customFormat="1" ht="11.25">
      <c r="B532" s="215"/>
      <c r="C532" s="216"/>
      <c r="D532" s="206" t="s">
        <v>157</v>
      </c>
      <c r="E532" s="217" t="s">
        <v>1</v>
      </c>
      <c r="F532" s="218" t="s">
        <v>253</v>
      </c>
      <c r="G532" s="216"/>
      <c r="H532" s="219">
        <v>15</v>
      </c>
      <c r="I532" s="220"/>
      <c r="J532" s="216"/>
      <c r="K532" s="216"/>
      <c r="L532" s="221"/>
      <c r="M532" s="222"/>
      <c r="N532" s="223"/>
      <c r="O532" s="223"/>
      <c r="P532" s="223"/>
      <c r="Q532" s="223"/>
      <c r="R532" s="223"/>
      <c r="S532" s="223"/>
      <c r="T532" s="224"/>
      <c r="AT532" s="225" t="s">
        <v>157</v>
      </c>
      <c r="AU532" s="225" t="s">
        <v>85</v>
      </c>
      <c r="AV532" s="14" t="s">
        <v>85</v>
      </c>
      <c r="AW532" s="14" t="s">
        <v>33</v>
      </c>
      <c r="AX532" s="14" t="s">
        <v>75</v>
      </c>
      <c r="AY532" s="225" t="s">
        <v>146</v>
      </c>
    </row>
    <row r="533" spans="1:65" s="2" customFormat="1" ht="26.45" customHeight="1">
      <c r="A533" s="34"/>
      <c r="B533" s="35"/>
      <c r="C533" s="186" t="s">
        <v>595</v>
      </c>
      <c r="D533" s="186" t="s">
        <v>148</v>
      </c>
      <c r="E533" s="187" t="s">
        <v>596</v>
      </c>
      <c r="F533" s="188" t="s">
        <v>597</v>
      </c>
      <c r="G533" s="189" t="s">
        <v>329</v>
      </c>
      <c r="H533" s="190">
        <v>15</v>
      </c>
      <c r="I533" s="191"/>
      <c r="J533" s="192">
        <f>ROUND(I533*H533,2)</f>
        <v>0</v>
      </c>
      <c r="K533" s="188" t="s">
        <v>152</v>
      </c>
      <c r="L533" s="39"/>
      <c r="M533" s="193" t="s">
        <v>1</v>
      </c>
      <c r="N533" s="194" t="s">
        <v>40</v>
      </c>
      <c r="O533" s="71"/>
      <c r="P533" s="195">
        <f>O533*H533</f>
        <v>0</v>
      </c>
      <c r="Q533" s="195">
        <v>0.02972</v>
      </c>
      <c r="R533" s="195">
        <f>Q533*H533</f>
        <v>0.4458</v>
      </c>
      <c r="S533" s="195">
        <v>0</v>
      </c>
      <c r="T533" s="196">
        <f>S533*H533</f>
        <v>0</v>
      </c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R533" s="197" t="s">
        <v>153</v>
      </c>
      <c r="AT533" s="197" t="s">
        <v>148</v>
      </c>
      <c r="AU533" s="197" t="s">
        <v>85</v>
      </c>
      <c r="AY533" s="17" t="s">
        <v>146</v>
      </c>
      <c r="BE533" s="198">
        <f>IF(N533="základní",J533,0)</f>
        <v>0</v>
      </c>
      <c r="BF533" s="198">
        <f>IF(N533="snížená",J533,0)</f>
        <v>0</v>
      </c>
      <c r="BG533" s="198">
        <f>IF(N533="zákl. přenesená",J533,0)</f>
        <v>0</v>
      </c>
      <c r="BH533" s="198">
        <f>IF(N533="sníž. přenesená",J533,0)</f>
        <v>0</v>
      </c>
      <c r="BI533" s="198">
        <f>IF(N533="nulová",J533,0)</f>
        <v>0</v>
      </c>
      <c r="BJ533" s="17" t="s">
        <v>83</v>
      </c>
      <c r="BK533" s="198">
        <f>ROUND(I533*H533,2)</f>
        <v>0</v>
      </c>
      <c r="BL533" s="17" t="s">
        <v>153</v>
      </c>
      <c r="BM533" s="197" t="s">
        <v>598</v>
      </c>
    </row>
    <row r="534" spans="1:47" s="2" customFormat="1" ht="11.25">
      <c r="A534" s="34"/>
      <c r="B534" s="35"/>
      <c r="C534" s="36"/>
      <c r="D534" s="199" t="s">
        <v>155</v>
      </c>
      <c r="E534" s="36"/>
      <c r="F534" s="200" t="s">
        <v>599</v>
      </c>
      <c r="G534" s="36"/>
      <c r="H534" s="36"/>
      <c r="I534" s="201"/>
      <c r="J534" s="36"/>
      <c r="K534" s="36"/>
      <c r="L534" s="39"/>
      <c r="M534" s="202"/>
      <c r="N534" s="203"/>
      <c r="O534" s="71"/>
      <c r="P534" s="71"/>
      <c r="Q534" s="71"/>
      <c r="R534" s="71"/>
      <c r="S534" s="71"/>
      <c r="T534" s="72"/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T534" s="17" t="s">
        <v>155</v>
      </c>
      <c r="AU534" s="17" t="s">
        <v>85</v>
      </c>
    </row>
    <row r="535" spans="1:65" s="2" customFormat="1" ht="26.45" customHeight="1">
      <c r="A535" s="34"/>
      <c r="B535" s="35"/>
      <c r="C535" s="226" t="s">
        <v>600</v>
      </c>
      <c r="D535" s="226" t="s">
        <v>223</v>
      </c>
      <c r="E535" s="227" t="s">
        <v>601</v>
      </c>
      <c r="F535" s="228" t="s">
        <v>602</v>
      </c>
      <c r="G535" s="229" t="s">
        <v>329</v>
      </c>
      <c r="H535" s="230">
        <v>15</v>
      </c>
      <c r="I535" s="231"/>
      <c r="J535" s="232">
        <f>ROUND(I535*H535,2)</f>
        <v>0</v>
      </c>
      <c r="K535" s="228" t="s">
        <v>152</v>
      </c>
      <c r="L535" s="233"/>
      <c r="M535" s="234" t="s">
        <v>1</v>
      </c>
      <c r="N535" s="235" t="s">
        <v>40</v>
      </c>
      <c r="O535" s="71"/>
      <c r="P535" s="195">
        <f>O535*H535</f>
        <v>0</v>
      </c>
      <c r="Q535" s="195">
        <v>0.08</v>
      </c>
      <c r="R535" s="195">
        <f>Q535*H535</f>
        <v>1.2</v>
      </c>
      <c r="S535" s="195">
        <v>0</v>
      </c>
      <c r="T535" s="196">
        <f>S535*H535</f>
        <v>0</v>
      </c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R535" s="197" t="s">
        <v>200</v>
      </c>
      <c r="AT535" s="197" t="s">
        <v>223</v>
      </c>
      <c r="AU535" s="197" t="s">
        <v>85</v>
      </c>
      <c r="AY535" s="17" t="s">
        <v>146</v>
      </c>
      <c r="BE535" s="198">
        <f>IF(N535="základní",J535,0)</f>
        <v>0</v>
      </c>
      <c r="BF535" s="198">
        <f>IF(N535="snížená",J535,0)</f>
        <v>0</v>
      </c>
      <c r="BG535" s="198">
        <f>IF(N535="zákl. přenesená",J535,0)</f>
        <v>0</v>
      </c>
      <c r="BH535" s="198">
        <f>IF(N535="sníž. přenesená",J535,0)</f>
        <v>0</v>
      </c>
      <c r="BI535" s="198">
        <f>IF(N535="nulová",J535,0)</f>
        <v>0</v>
      </c>
      <c r="BJ535" s="17" t="s">
        <v>83</v>
      </c>
      <c r="BK535" s="198">
        <f>ROUND(I535*H535,2)</f>
        <v>0</v>
      </c>
      <c r="BL535" s="17" t="s">
        <v>153</v>
      </c>
      <c r="BM535" s="197" t="s">
        <v>603</v>
      </c>
    </row>
    <row r="536" spans="2:51" s="13" customFormat="1" ht="11.25">
      <c r="B536" s="204"/>
      <c r="C536" s="205"/>
      <c r="D536" s="206" t="s">
        <v>157</v>
      </c>
      <c r="E536" s="207" t="s">
        <v>1</v>
      </c>
      <c r="F536" s="208" t="s">
        <v>158</v>
      </c>
      <c r="G536" s="205"/>
      <c r="H536" s="207" t="s">
        <v>1</v>
      </c>
      <c r="I536" s="209"/>
      <c r="J536" s="205"/>
      <c r="K536" s="205"/>
      <c r="L536" s="210"/>
      <c r="M536" s="211"/>
      <c r="N536" s="212"/>
      <c r="O536" s="212"/>
      <c r="P536" s="212"/>
      <c r="Q536" s="212"/>
      <c r="R536" s="212"/>
      <c r="S536" s="212"/>
      <c r="T536" s="213"/>
      <c r="AT536" s="214" t="s">
        <v>157</v>
      </c>
      <c r="AU536" s="214" t="s">
        <v>85</v>
      </c>
      <c r="AV536" s="13" t="s">
        <v>83</v>
      </c>
      <c r="AW536" s="13" t="s">
        <v>33</v>
      </c>
      <c r="AX536" s="13" t="s">
        <v>75</v>
      </c>
      <c r="AY536" s="214" t="s">
        <v>146</v>
      </c>
    </row>
    <row r="537" spans="2:51" s="13" customFormat="1" ht="11.25">
      <c r="B537" s="204"/>
      <c r="C537" s="205"/>
      <c r="D537" s="206" t="s">
        <v>157</v>
      </c>
      <c r="E537" s="207" t="s">
        <v>1</v>
      </c>
      <c r="F537" s="208" t="s">
        <v>159</v>
      </c>
      <c r="G537" s="205"/>
      <c r="H537" s="207" t="s">
        <v>1</v>
      </c>
      <c r="I537" s="209"/>
      <c r="J537" s="205"/>
      <c r="K537" s="205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157</v>
      </c>
      <c r="AU537" s="214" t="s">
        <v>85</v>
      </c>
      <c r="AV537" s="13" t="s">
        <v>83</v>
      </c>
      <c r="AW537" s="13" t="s">
        <v>33</v>
      </c>
      <c r="AX537" s="13" t="s">
        <v>75</v>
      </c>
      <c r="AY537" s="214" t="s">
        <v>146</v>
      </c>
    </row>
    <row r="538" spans="2:51" s="13" customFormat="1" ht="11.25">
      <c r="B538" s="204"/>
      <c r="C538" s="205"/>
      <c r="D538" s="206" t="s">
        <v>157</v>
      </c>
      <c r="E538" s="207" t="s">
        <v>1</v>
      </c>
      <c r="F538" s="208" t="s">
        <v>537</v>
      </c>
      <c r="G538" s="205"/>
      <c r="H538" s="207" t="s">
        <v>1</v>
      </c>
      <c r="I538" s="209"/>
      <c r="J538" s="205"/>
      <c r="K538" s="205"/>
      <c r="L538" s="210"/>
      <c r="M538" s="211"/>
      <c r="N538" s="212"/>
      <c r="O538" s="212"/>
      <c r="P538" s="212"/>
      <c r="Q538" s="212"/>
      <c r="R538" s="212"/>
      <c r="S538" s="212"/>
      <c r="T538" s="213"/>
      <c r="AT538" s="214" t="s">
        <v>157</v>
      </c>
      <c r="AU538" s="214" t="s">
        <v>85</v>
      </c>
      <c r="AV538" s="13" t="s">
        <v>83</v>
      </c>
      <c r="AW538" s="13" t="s">
        <v>33</v>
      </c>
      <c r="AX538" s="13" t="s">
        <v>75</v>
      </c>
      <c r="AY538" s="214" t="s">
        <v>146</v>
      </c>
    </row>
    <row r="539" spans="2:51" s="14" customFormat="1" ht="11.25">
      <c r="B539" s="215"/>
      <c r="C539" s="216"/>
      <c r="D539" s="206" t="s">
        <v>157</v>
      </c>
      <c r="E539" s="217" t="s">
        <v>1</v>
      </c>
      <c r="F539" s="218" t="s">
        <v>253</v>
      </c>
      <c r="G539" s="216"/>
      <c r="H539" s="219">
        <v>15</v>
      </c>
      <c r="I539" s="220"/>
      <c r="J539" s="216"/>
      <c r="K539" s="216"/>
      <c r="L539" s="221"/>
      <c r="M539" s="222"/>
      <c r="N539" s="223"/>
      <c r="O539" s="223"/>
      <c r="P539" s="223"/>
      <c r="Q539" s="223"/>
      <c r="R539" s="223"/>
      <c r="S539" s="223"/>
      <c r="T539" s="224"/>
      <c r="AT539" s="225" t="s">
        <v>157</v>
      </c>
      <c r="AU539" s="225" t="s">
        <v>85</v>
      </c>
      <c r="AV539" s="14" t="s">
        <v>85</v>
      </c>
      <c r="AW539" s="14" t="s">
        <v>33</v>
      </c>
      <c r="AX539" s="14" t="s">
        <v>75</v>
      </c>
      <c r="AY539" s="225" t="s">
        <v>146</v>
      </c>
    </row>
    <row r="540" spans="1:65" s="2" customFormat="1" ht="16.5" customHeight="1">
      <c r="A540" s="34"/>
      <c r="B540" s="35"/>
      <c r="C540" s="186" t="s">
        <v>604</v>
      </c>
      <c r="D540" s="186" t="s">
        <v>148</v>
      </c>
      <c r="E540" s="187" t="s">
        <v>605</v>
      </c>
      <c r="F540" s="188" t="s">
        <v>606</v>
      </c>
      <c r="G540" s="189" t="s">
        <v>329</v>
      </c>
      <c r="H540" s="190">
        <v>15</v>
      </c>
      <c r="I540" s="191"/>
      <c r="J540" s="192">
        <f>ROUND(I540*H540,2)</f>
        <v>0</v>
      </c>
      <c r="K540" s="188" t="s">
        <v>152</v>
      </c>
      <c r="L540" s="39"/>
      <c r="M540" s="193" t="s">
        <v>1</v>
      </c>
      <c r="N540" s="194" t="s">
        <v>40</v>
      </c>
      <c r="O540" s="71"/>
      <c r="P540" s="195">
        <f>O540*H540</f>
        <v>0</v>
      </c>
      <c r="Q540" s="195">
        <v>0.00468</v>
      </c>
      <c r="R540" s="195">
        <f>Q540*H540</f>
        <v>0.0702</v>
      </c>
      <c r="S540" s="195">
        <v>0</v>
      </c>
      <c r="T540" s="196">
        <f>S540*H540</f>
        <v>0</v>
      </c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R540" s="197" t="s">
        <v>153</v>
      </c>
      <c r="AT540" s="197" t="s">
        <v>148</v>
      </c>
      <c r="AU540" s="197" t="s">
        <v>85</v>
      </c>
      <c r="AY540" s="17" t="s">
        <v>146</v>
      </c>
      <c r="BE540" s="198">
        <f>IF(N540="základní",J540,0)</f>
        <v>0</v>
      </c>
      <c r="BF540" s="198">
        <f>IF(N540="snížená",J540,0)</f>
        <v>0</v>
      </c>
      <c r="BG540" s="198">
        <f>IF(N540="zákl. přenesená",J540,0)</f>
        <v>0</v>
      </c>
      <c r="BH540" s="198">
        <f>IF(N540="sníž. přenesená",J540,0)</f>
        <v>0</v>
      </c>
      <c r="BI540" s="198">
        <f>IF(N540="nulová",J540,0)</f>
        <v>0</v>
      </c>
      <c r="BJ540" s="17" t="s">
        <v>83</v>
      </c>
      <c r="BK540" s="198">
        <f>ROUND(I540*H540,2)</f>
        <v>0</v>
      </c>
      <c r="BL540" s="17" t="s">
        <v>153</v>
      </c>
      <c r="BM540" s="197" t="s">
        <v>607</v>
      </c>
    </row>
    <row r="541" spans="1:47" s="2" customFormat="1" ht="11.25">
      <c r="A541" s="34"/>
      <c r="B541" s="35"/>
      <c r="C541" s="36"/>
      <c r="D541" s="199" t="s">
        <v>155</v>
      </c>
      <c r="E541" s="36"/>
      <c r="F541" s="200" t="s">
        <v>608</v>
      </c>
      <c r="G541" s="36"/>
      <c r="H541" s="36"/>
      <c r="I541" s="201"/>
      <c r="J541" s="36"/>
      <c r="K541" s="36"/>
      <c r="L541" s="39"/>
      <c r="M541" s="202"/>
      <c r="N541" s="203"/>
      <c r="O541" s="71"/>
      <c r="P541" s="71"/>
      <c r="Q541" s="71"/>
      <c r="R541" s="71"/>
      <c r="S541" s="71"/>
      <c r="T541" s="72"/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T541" s="17" t="s">
        <v>155</v>
      </c>
      <c r="AU541" s="17" t="s">
        <v>85</v>
      </c>
    </row>
    <row r="542" spans="1:65" s="2" customFormat="1" ht="26.45" customHeight="1">
      <c r="A542" s="34"/>
      <c r="B542" s="35"/>
      <c r="C542" s="226" t="s">
        <v>609</v>
      </c>
      <c r="D542" s="226" t="s">
        <v>223</v>
      </c>
      <c r="E542" s="227" t="s">
        <v>610</v>
      </c>
      <c r="F542" s="228" t="s">
        <v>611</v>
      </c>
      <c r="G542" s="229" t="s">
        <v>329</v>
      </c>
      <c r="H542" s="230">
        <v>15</v>
      </c>
      <c r="I542" s="231"/>
      <c r="J542" s="232">
        <f>ROUND(I542*H542,2)</f>
        <v>0</v>
      </c>
      <c r="K542" s="228" t="s">
        <v>152</v>
      </c>
      <c r="L542" s="233"/>
      <c r="M542" s="234" t="s">
        <v>1</v>
      </c>
      <c r="N542" s="235" t="s">
        <v>40</v>
      </c>
      <c r="O542" s="71"/>
      <c r="P542" s="195">
        <f>O542*H542</f>
        <v>0</v>
      </c>
      <c r="Q542" s="195">
        <v>0.108</v>
      </c>
      <c r="R542" s="195">
        <f>Q542*H542</f>
        <v>1.6199999999999999</v>
      </c>
      <c r="S542" s="195">
        <v>0</v>
      </c>
      <c r="T542" s="196">
        <f>S542*H542</f>
        <v>0</v>
      </c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R542" s="197" t="s">
        <v>200</v>
      </c>
      <c r="AT542" s="197" t="s">
        <v>223</v>
      </c>
      <c r="AU542" s="197" t="s">
        <v>85</v>
      </c>
      <c r="AY542" s="17" t="s">
        <v>146</v>
      </c>
      <c r="BE542" s="198">
        <f>IF(N542="základní",J542,0)</f>
        <v>0</v>
      </c>
      <c r="BF542" s="198">
        <f>IF(N542="snížená",J542,0)</f>
        <v>0</v>
      </c>
      <c r="BG542" s="198">
        <f>IF(N542="zákl. přenesená",J542,0)</f>
        <v>0</v>
      </c>
      <c r="BH542" s="198">
        <f>IF(N542="sníž. přenesená",J542,0)</f>
        <v>0</v>
      </c>
      <c r="BI542" s="198">
        <f>IF(N542="nulová",J542,0)</f>
        <v>0</v>
      </c>
      <c r="BJ542" s="17" t="s">
        <v>83</v>
      </c>
      <c r="BK542" s="198">
        <f>ROUND(I542*H542,2)</f>
        <v>0</v>
      </c>
      <c r="BL542" s="17" t="s">
        <v>153</v>
      </c>
      <c r="BM542" s="197" t="s">
        <v>612</v>
      </c>
    </row>
    <row r="543" spans="2:51" s="13" customFormat="1" ht="11.25">
      <c r="B543" s="204"/>
      <c r="C543" s="205"/>
      <c r="D543" s="206" t="s">
        <v>157</v>
      </c>
      <c r="E543" s="207" t="s">
        <v>1</v>
      </c>
      <c r="F543" s="208" t="s">
        <v>158</v>
      </c>
      <c r="G543" s="205"/>
      <c r="H543" s="207" t="s">
        <v>1</v>
      </c>
      <c r="I543" s="209"/>
      <c r="J543" s="205"/>
      <c r="K543" s="205"/>
      <c r="L543" s="210"/>
      <c r="M543" s="211"/>
      <c r="N543" s="212"/>
      <c r="O543" s="212"/>
      <c r="P543" s="212"/>
      <c r="Q543" s="212"/>
      <c r="R543" s="212"/>
      <c r="S543" s="212"/>
      <c r="T543" s="213"/>
      <c r="AT543" s="214" t="s">
        <v>157</v>
      </c>
      <c r="AU543" s="214" t="s">
        <v>85</v>
      </c>
      <c r="AV543" s="13" t="s">
        <v>83</v>
      </c>
      <c r="AW543" s="13" t="s">
        <v>33</v>
      </c>
      <c r="AX543" s="13" t="s">
        <v>75</v>
      </c>
      <c r="AY543" s="214" t="s">
        <v>146</v>
      </c>
    </row>
    <row r="544" spans="2:51" s="13" customFormat="1" ht="11.25">
      <c r="B544" s="204"/>
      <c r="C544" s="205"/>
      <c r="D544" s="206" t="s">
        <v>157</v>
      </c>
      <c r="E544" s="207" t="s">
        <v>1</v>
      </c>
      <c r="F544" s="208" t="s">
        <v>159</v>
      </c>
      <c r="G544" s="205"/>
      <c r="H544" s="207" t="s">
        <v>1</v>
      </c>
      <c r="I544" s="209"/>
      <c r="J544" s="205"/>
      <c r="K544" s="205"/>
      <c r="L544" s="210"/>
      <c r="M544" s="211"/>
      <c r="N544" s="212"/>
      <c r="O544" s="212"/>
      <c r="P544" s="212"/>
      <c r="Q544" s="212"/>
      <c r="R544" s="212"/>
      <c r="S544" s="212"/>
      <c r="T544" s="213"/>
      <c r="AT544" s="214" t="s">
        <v>157</v>
      </c>
      <c r="AU544" s="214" t="s">
        <v>85</v>
      </c>
      <c r="AV544" s="13" t="s">
        <v>83</v>
      </c>
      <c r="AW544" s="13" t="s">
        <v>33</v>
      </c>
      <c r="AX544" s="13" t="s">
        <v>75</v>
      </c>
      <c r="AY544" s="214" t="s">
        <v>146</v>
      </c>
    </row>
    <row r="545" spans="2:51" s="13" customFormat="1" ht="11.25">
      <c r="B545" s="204"/>
      <c r="C545" s="205"/>
      <c r="D545" s="206" t="s">
        <v>157</v>
      </c>
      <c r="E545" s="207" t="s">
        <v>1</v>
      </c>
      <c r="F545" s="208" t="s">
        <v>537</v>
      </c>
      <c r="G545" s="205"/>
      <c r="H545" s="207" t="s">
        <v>1</v>
      </c>
      <c r="I545" s="209"/>
      <c r="J545" s="205"/>
      <c r="K545" s="205"/>
      <c r="L545" s="210"/>
      <c r="M545" s="211"/>
      <c r="N545" s="212"/>
      <c r="O545" s="212"/>
      <c r="P545" s="212"/>
      <c r="Q545" s="212"/>
      <c r="R545" s="212"/>
      <c r="S545" s="212"/>
      <c r="T545" s="213"/>
      <c r="AT545" s="214" t="s">
        <v>157</v>
      </c>
      <c r="AU545" s="214" t="s">
        <v>85</v>
      </c>
      <c r="AV545" s="13" t="s">
        <v>83</v>
      </c>
      <c r="AW545" s="13" t="s">
        <v>33</v>
      </c>
      <c r="AX545" s="13" t="s">
        <v>75</v>
      </c>
      <c r="AY545" s="214" t="s">
        <v>146</v>
      </c>
    </row>
    <row r="546" spans="2:51" s="14" customFormat="1" ht="11.25">
      <c r="B546" s="215"/>
      <c r="C546" s="216"/>
      <c r="D546" s="206" t="s">
        <v>157</v>
      </c>
      <c r="E546" s="217" t="s">
        <v>1</v>
      </c>
      <c r="F546" s="218" t="s">
        <v>253</v>
      </c>
      <c r="G546" s="216"/>
      <c r="H546" s="219">
        <v>15</v>
      </c>
      <c r="I546" s="220"/>
      <c r="J546" s="216"/>
      <c r="K546" s="216"/>
      <c r="L546" s="221"/>
      <c r="M546" s="222"/>
      <c r="N546" s="223"/>
      <c r="O546" s="223"/>
      <c r="P546" s="223"/>
      <c r="Q546" s="223"/>
      <c r="R546" s="223"/>
      <c r="S546" s="223"/>
      <c r="T546" s="224"/>
      <c r="AT546" s="225" t="s">
        <v>157</v>
      </c>
      <c r="AU546" s="225" t="s">
        <v>85</v>
      </c>
      <c r="AV546" s="14" t="s">
        <v>85</v>
      </c>
      <c r="AW546" s="14" t="s">
        <v>33</v>
      </c>
      <c r="AX546" s="14" t="s">
        <v>75</v>
      </c>
      <c r="AY546" s="225" t="s">
        <v>146</v>
      </c>
    </row>
    <row r="547" spans="1:65" s="2" customFormat="1" ht="36" customHeight="1">
      <c r="A547" s="34"/>
      <c r="B547" s="35"/>
      <c r="C547" s="186" t="s">
        <v>613</v>
      </c>
      <c r="D547" s="186" t="s">
        <v>148</v>
      </c>
      <c r="E547" s="187" t="s">
        <v>614</v>
      </c>
      <c r="F547" s="188" t="s">
        <v>615</v>
      </c>
      <c r="G547" s="189" t="s">
        <v>289</v>
      </c>
      <c r="H547" s="190">
        <v>7.2</v>
      </c>
      <c r="I547" s="191"/>
      <c r="J547" s="192">
        <f>ROUND(I547*H547,2)</f>
        <v>0</v>
      </c>
      <c r="K547" s="188" t="s">
        <v>499</v>
      </c>
      <c r="L547" s="39"/>
      <c r="M547" s="193" t="s">
        <v>1</v>
      </c>
      <c r="N547" s="194" t="s">
        <v>40</v>
      </c>
      <c r="O547" s="71"/>
      <c r="P547" s="195">
        <f>O547*H547</f>
        <v>0</v>
      </c>
      <c r="Q547" s="195">
        <v>0.25565</v>
      </c>
      <c r="R547" s="195">
        <f>Q547*H547</f>
        <v>1.8406799999999999</v>
      </c>
      <c r="S547" s="195">
        <v>0</v>
      </c>
      <c r="T547" s="196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197" t="s">
        <v>153</v>
      </c>
      <c r="AT547" s="197" t="s">
        <v>148</v>
      </c>
      <c r="AU547" s="197" t="s">
        <v>85</v>
      </c>
      <c r="AY547" s="17" t="s">
        <v>146</v>
      </c>
      <c r="BE547" s="198">
        <f>IF(N547="základní",J547,0)</f>
        <v>0</v>
      </c>
      <c r="BF547" s="198">
        <f>IF(N547="snížená",J547,0)</f>
        <v>0</v>
      </c>
      <c r="BG547" s="198">
        <f>IF(N547="zákl. přenesená",J547,0)</f>
        <v>0</v>
      </c>
      <c r="BH547" s="198">
        <f>IF(N547="sníž. přenesená",J547,0)</f>
        <v>0</v>
      </c>
      <c r="BI547" s="198">
        <f>IF(N547="nulová",J547,0)</f>
        <v>0</v>
      </c>
      <c r="BJ547" s="17" t="s">
        <v>83</v>
      </c>
      <c r="BK547" s="198">
        <f>ROUND(I547*H547,2)</f>
        <v>0</v>
      </c>
      <c r="BL547" s="17" t="s">
        <v>153</v>
      </c>
      <c r="BM547" s="197" t="s">
        <v>616</v>
      </c>
    </row>
    <row r="548" spans="1:47" s="2" customFormat="1" ht="11.25">
      <c r="A548" s="34"/>
      <c r="B548" s="35"/>
      <c r="C548" s="36"/>
      <c r="D548" s="199" t="s">
        <v>155</v>
      </c>
      <c r="E548" s="36"/>
      <c r="F548" s="200" t="s">
        <v>617</v>
      </c>
      <c r="G548" s="36"/>
      <c r="H548" s="36"/>
      <c r="I548" s="201"/>
      <c r="J548" s="36"/>
      <c r="K548" s="36"/>
      <c r="L548" s="39"/>
      <c r="M548" s="202"/>
      <c r="N548" s="203"/>
      <c r="O548" s="71"/>
      <c r="P548" s="71"/>
      <c r="Q548" s="71"/>
      <c r="R548" s="71"/>
      <c r="S548" s="71"/>
      <c r="T548" s="72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T548" s="17" t="s">
        <v>155</v>
      </c>
      <c r="AU548" s="17" t="s">
        <v>85</v>
      </c>
    </row>
    <row r="549" spans="2:51" s="13" customFormat="1" ht="11.25">
      <c r="B549" s="204"/>
      <c r="C549" s="205"/>
      <c r="D549" s="206" t="s">
        <v>157</v>
      </c>
      <c r="E549" s="207" t="s">
        <v>1</v>
      </c>
      <c r="F549" s="208" t="s">
        <v>158</v>
      </c>
      <c r="G549" s="205"/>
      <c r="H549" s="207" t="s">
        <v>1</v>
      </c>
      <c r="I549" s="209"/>
      <c r="J549" s="205"/>
      <c r="K549" s="205"/>
      <c r="L549" s="210"/>
      <c r="M549" s="211"/>
      <c r="N549" s="212"/>
      <c r="O549" s="212"/>
      <c r="P549" s="212"/>
      <c r="Q549" s="212"/>
      <c r="R549" s="212"/>
      <c r="S549" s="212"/>
      <c r="T549" s="213"/>
      <c r="AT549" s="214" t="s">
        <v>157</v>
      </c>
      <c r="AU549" s="214" t="s">
        <v>85</v>
      </c>
      <c r="AV549" s="13" t="s">
        <v>83</v>
      </c>
      <c r="AW549" s="13" t="s">
        <v>33</v>
      </c>
      <c r="AX549" s="13" t="s">
        <v>75</v>
      </c>
      <c r="AY549" s="214" t="s">
        <v>146</v>
      </c>
    </row>
    <row r="550" spans="2:51" s="13" customFormat="1" ht="11.25">
      <c r="B550" s="204"/>
      <c r="C550" s="205"/>
      <c r="D550" s="206" t="s">
        <v>157</v>
      </c>
      <c r="E550" s="207" t="s">
        <v>1</v>
      </c>
      <c r="F550" s="208" t="s">
        <v>159</v>
      </c>
      <c r="G550" s="205"/>
      <c r="H550" s="207" t="s">
        <v>1</v>
      </c>
      <c r="I550" s="209"/>
      <c r="J550" s="205"/>
      <c r="K550" s="205"/>
      <c r="L550" s="210"/>
      <c r="M550" s="211"/>
      <c r="N550" s="212"/>
      <c r="O550" s="212"/>
      <c r="P550" s="212"/>
      <c r="Q550" s="212"/>
      <c r="R550" s="212"/>
      <c r="S550" s="212"/>
      <c r="T550" s="213"/>
      <c r="AT550" s="214" t="s">
        <v>157</v>
      </c>
      <c r="AU550" s="214" t="s">
        <v>85</v>
      </c>
      <c r="AV550" s="13" t="s">
        <v>83</v>
      </c>
      <c r="AW550" s="13" t="s">
        <v>33</v>
      </c>
      <c r="AX550" s="13" t="s">
        <v>75</v>
      </c>
      <c r="AY550" s="214" t="s">
        <v>146</v>
      </c>
    </row>
    <row r="551" spans="2:51" s="13" customFormat="1" ht="11.25">
      <c r="B551" s="204"/>
      <c r="C551" s="205"/>
      <c r="D551" s="206" t="s">
        <v>157</v>
      </c>
      <c r="E551" s="207" t="s">
        <v>1</v>
      </c>
      <c r="F551" s="208" t="s">
        <v>618</v>
      </c>
      <c r="G551" s="205"/>
      <c r="H551" s="207" t="s">
        <v>1</v>
      </c>
      <c r="I551" s="209"/>
      <c r="J551" s="205"/>
      <c r="K551" s="205"/>
      <c r="L551" s="210"/>
      <c r="M551" s="211"/>
      <c r="N551" s="212"/>
      <c r="O551" s="212"/>
      <c r="P551" s="212"/>
      <c r="Q551" s="212"/>
      <c r="R551" s="212"/>
      <c r="S551" s="212"/>
      <c r="T551" s="213"/>
      <c r="AT551" s="214" t="s">
        <v>157</v>
      </c>
      <c r="AU551" s="214" t="s">
        <v>85</v>
      </c>
      <c r="AV551" s="13" t="s">
        <v>83</v>
      </c>
      <c r="AW551" s="13" t="s">
        <v>33</v>
      </c>
      <c r="AX551" s="13" t="s">
        <v>75</v>
      </c>
      <c r="AY551" s="214" t="s">
        <v>146</v>
      </c>
    </row>
    <row r="552" spans="2:51" s="14" customFormat="1" ht="11.25">
      <c r="B552" s="215"/>
      <c r="C552" s="216"/>
      <c r="D552" s="206" t="s">
        <v>157</v>
      </c>
      <c r="E552" s="217" t="s">
        <v>1</v>
      </c>
      <c r="F552" s="218" t="s">
        <v>619</v>
      </c>
      <c r="G552" s="216"/>
      <c r="H552" s="219">
        <v>7.2</v>
      </c>
      <c r="I552" s="220"/>
      <c r="J552" s="216"/>
      <c r="K552" s="216"/>
      <c r="L552" s="221"/>
      <c r="M552" s="222"/>
      <c r="N552" s="223"/>
      <c r="O552" s="223"/>
      <c r="P552" s="223"/>
      <c r="Q552" s="223"/>
      <c r="R552" s="223"/>
      <c r="S552" s="223"/>
      <c r="T552" s="224"/>
      <c r="AT552" s="225" t="s">
        <v>157</v>
      </c>
      <c r="AU552" s="225" t="s">
        <v>85</v>
      </c>
      <c r="AV552" s="14" t="s">
        <v>85</v>
      </c>
      <c r="AW552" s="14" t="s">
        <v>33</v>
      </c>
      <c r="AX552" s="14" t="s">
        <v>75</v>
      </c>
      <c r="AY552" s="225" t="s">
        <v>146</v>
      </c>
    </row>
    <row r="553" spans="1:65" s="2" customFormat="1" ht="16.5" customHeight="1">
      <c r="A553" s="34"/>
      <c r="B553" s="35"/>
      <c r="C553" s="186" t="s">
        <v>620</v>
      </c>
      <c r="D553" s="186" t="s">
        <v>148</v>
      </c>
      <c r="E553" s="187" t="s">
        <v>621</v>
      </c>
      <c r="F553" s="188" t="s">
        <v>622</v>
      </c>
      <c r="G553" s="189" t="s">
        <v>329</v>
      </c>
      <c r="H553" s="190">
        <v>1</v>
      </c>
      <c r="I553" s="191"/>
      <c r="J553" s="192">
        <f>ROUND(I553*H553,2)</f>
        <v>0</v>
      </c>
      <c r="K553" s="188" t="s">
        <v>1</v>
      </c>
      <c r="L553" s="39"/>
      <c r="M553" s="193" t="s">
        <v>1</v>
      </c>
      <c r="N553" s="194" t="s">
        <v>40</v>
      </c>
      <c r="O553" s="71"/>
      <c r="P553" s="195">
        <f>O553*H553</f>
        <v>0</v>
      </c>
      <c r="Q553" s="195">
        <v>0.0036</v>
      </c>
      <c r="R553" s="195">
        <f>Q553*H553</f>
        <v>0.0036</v>
      </c>
      <c r="S553" s="195">
        <v>0</v>
      </c>
      <c r="T553" s="196">
        <f>S553*H553</f>
        <v>0</v>
      </c>
      <c r="U553" s="34"/>
      <c r="V553" s="34"/>
      <c r="W553" s="34"/>
      <c r="X553" s="34"/>
      <c r="Y553" s="34"/>
      <c r="Z553" s="34"/>
      <c r="AA553" s="34"/>
      <c r="AB553" s="34"/>
      <c r="AC553" s="34"/>
      <c r="AD553" s="34"/>
      <c r="AE553" s="34"/>
      <c r="AR553" s="197" t="s">
        <v>153</v>
      </c>
      <c r="AT553" s="197" t="s">
        <v>148</v>
      </c>
      <c r="AU553" s="197" t="s">
        <v>85</v>
      </c>
      <c r="AY553" s="17" t="s">
        <v>146</v>
      </c>
      <c r="BE553" s="198">
        <f>IF(N553="základní",J553,0)</f>
        <v>0</v>
      </c>
      <c r="BF553" s="198">
        <f>IF(N553="snížená",J553,0)</f>
        <v>0</v>
      </c>
      <c r="BG553" s="198">
        <f>IF(N553="zákl. přenesená",J553,0)</f>
        <v>0</v>
      </c>
      <c r="BH553" s="198">
        <f>IF(N553="sníž. přenesená",J553,0)</f>
        <v>0</v>
      </c>
      <c r="BI553" s="198">
        <f>IF(N553="nulová",J553,0)</f>
        <v>0</v>
      </c>
      <c r="BJ553" s="17" t="s">
        <v>83</v>
      </c>
      <c r="BK553" s="198">
        <f>ROUND(I553*H553,2)</f>
        <v>0</v>
      </c>
      <c r="BL553" s="17" t="s">
        <v>153</v>
      </c>
      <c r="BM553" s="197" t="s">
        <v>623</v>
      </c>
    </row>
    <row r="554" spans="2:51" s="13" customFormat="1" ht="11.25">
      <c r="B554" s="204"/>
      <c r="C554" s="205"/>
      <c r="D554" s="206" t="s">
        <v>157</v>
      </c>
      <c r="E554" s="207" t="s">
        <v>1</v>
      </c>
      <c r="F554" s="208" t="s">
        <v>158</v>
      </c>
      <c r="G554" s="205"/>
      <c r="H554" s="207" t="s">
        <v>1</v>
      </c>
      <c r="I554" s="209"/>
      <c r="J554" s="205"/>
      <c r="K554" s="205"/>
      <c r="L554" s="210"/>
      <c r="M554" s="211"/>
      <c r="N554" s="212"/>
      <c r="O554" s="212"/>
      <c r="P554" s="212"/>
      <c r="Q554" s="212"/>
      <c r="R554" s="212"/>
      <c r="S554" s="212"/>
      <c r="T554" s="213"/>
      <c r="AT554" s="214" t="s">
        <v>157</v>
      </c>
      <c r="AU554" s="214" t="s">
        <v>85</v>
      </c>
      <c r="AV554" s="13" t="s">
        <v>83</v>
      </c>
      <c r="AW554" s="13" t="s">
        <v>33</v>
      </c>
      <c r="AX554" s="13" t="s">
        <v>75</v>
      </c>
      <c r="AY554" s="214" t="s">
        <v>146</v>
      </c>
    </row>
    <row r="555" spans="2:51" s="13" customFormat="1" ht="11.25">
      <c r="B555" s="204"/>
      <c r="C555" s="205"/>
      <c r="D555" s="206" t="s">
        <v>157</v>
      </c>
      <c r="E555" s="207" t="s">
        <v>1</v>
      </c>
      <c r="F555" s="208" t="s">
        <v>159</v>
      </c>
      <c r="G555" s="205"/>
      <c r="H555" s="207" t="s">
        <v>1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157</v>
      </c>
      <c r="AU555" s="214" t="s">
        <v>85</v>
      </c>
      <c r="AV555" s="13" t="s">
        <v>83</v>
      </c>
      <c r="AW555" s="13" t="s">
        <v>33</v>
      </c>
      <c r="AX555" s="13" t="s">
        <v>75</v>
      </c>
      <c r="AY555" s="214" t="s">
        <v>146</v>
      </c>
    </row>
    <row r="556" spans="2:51" s="13" customFormat="1" ht="11.25">
      <c r="B556" s="204"/>
      <c r="C556" s="205"/>
      <c r="D556" s="206" t="s">
        <v>157</v>
      </c>
      <c r="E556" s="207" t="s">
        <v>1</v>
      </c>
      <c r="F556" s="208" t="s">
        <v>558</v>
      </c>
      <c r="G556" s="205"/>
      <c r="H556" s="207" t="s">
        <v>1</v>
      </c>
      <c r="I556" s="209"/>
      <c r="J556" s="205"/>
      <c r="K556" s="205"/>
      <c r="L556" s="210"/>
      <c r="M556" s="211"/>
      <c r="N556" s="212"/>
      <c r="O556" s="212"/>
      <c r="P556" s="212"/>
      <c r="Q556" s="212"/>
      <c r="R556" s="212"/>
      <c r="S556" s="212"/>
      <c r="T556" s="213"/>
      <c r="AT556" s="214" t="s">
        <v>157</v>
      </c>
      <c r="AU556" s="214" t="s">
        <v>85</v>
      </c>
      <c r="AV556" s="13" t="s">
        <v>83</v>
      </c>
      <c r="AW556" s="13" t="s">
        <v>33</v>
      </c>
      <c r="AX556" s="13" t="s">
        <v>75</v>
      </c>
      <c r="AY556" s="214" t="s">
        <v>146</v>
      </c>
    </row>
    <row r="557" spans="2:51" s="14" customFormat="1" ht="11.25">
      <c r="B557" s="215"/>
      <c r="C557" s="216"/>
      <c r="D557" s="206" t="s">
        <v>157</v>
      </c>
      <c r="E557" s="217" t="s">
        <v>1</v>
      </c>
      <c r="F557" s="218" t="s">
        <v>83</v>
      </c>
      <c r="G557" s="216"/>
      <c r="H557" s="219">
        <v>1</v>
      </c>
      <c r="I557" s="220"/>
      <c r="J557" s="216"/>
      <c r="K557" s="216"/>
      <c r="L557" s="221"/>
      <c r="M557" s="222"/>
      <c r="N557" s="223"/>
      <c r="O557" s="223"/>
      <c r="P557" s="223"/>
      <c r="Q557" s="223"/>
      <c r="R557" s="223"/>
      <c r="S557" s="223"/>
      <c r="T557" s="224"/>
      <c r="AT557" s="225" t="s">
        <v>157</v>
      </c>
      <c r="AU557" s="225" t="s">
        <v>85</v>
      </c>
      <c r="AV557" s="14" t="s">
        <v>85</v>
      </c>
      <c r="AW557" s="14" t="s">
        <v>33</v>
      </c>
      <c r="AX557" s="14" t="s">
        <v>75</v>
      </c>
      <c r="AY557" s="225" t="s">
        <v>146</v>
      </c>
    </row>
    <row r="558" spans="1:65" s="2" customFormat="1" ht="26.45" customHeight="1">
      <c r="A558" s="34"/>
      <c r="B558" s="35"/>
      <c r="C558" s="186" t="s">
        <v>624</v>
      </c>
      <c r="D558" s="186" t="s">
        <v>148</v>
      </c>
      <c r="E558" s="187" t="s">
        <v>625</v>
      </c>
      <c r="F558" s="188" t="s">
        <v>626</v>
      </c>
      <c r="G558" s="189" t="s">
        <v>329</v>
      </c>
      <c r="H558" s="190">
        <v>1</v>
      </c>
      <c r="I558" s="191"/>
      <c r="J558" s="192">
        <f>ROUND(I558*H558,2)</f>
        <v>0</v>
      </c>
      <c r="K558" s="188" t="s">
        <v>499</v>
      </c>
      <c r="L558" s="39"/>
      <c r="M558" s="193" t="s">
        <v>1</v>
      </c>
      <c r="N558" s="194" t="s">
        <v>40</v>
      </c>
      <c r="O558" s="71"/>
      <c r="P558" s="195">
        <f>O558*H558</f>
        <v>0</v>
      </c>
      <c r="Q558" s="195">
        <v>0.0047</v>
      </c>
      <c r="R558" s="195">
        <f>Q558*H558</f>
        <v>0.0047</v>
      </c>
      <c r="S558" s="195">
        <v>0</v>
      </c>
      <c r="T558" s="196">
        <f>S558*H558</f>
        <v>0</v>
      </c>
      <c r="U558" s="34"/>
      <c r="V558" s="34"/>
      <c r="W558" s="34"/>
      <c r="X558" s="34"/>
      <c r="Y558" s="34"/>
      <c r="Z558" s="34"/>
      <c r="AA558" s="34"/>
      <c r="AB558" s="34"/>
      <c r="AC558" s="34"/>
      <c r="AD558" s="34"/>
      <c r="AE558" s="34"/>
      <c r="AR558" s="197" t="s">
        <v>153</v>
      </c>
      <c r="AT558" s="197" t="s">
        <v>148</v>
      </c>
      <c r="AU558" s="197" t="s">
        <v>85</v>
      </c>
      <c r="AY558" s="17" t="s">
        <v>146</v>
      </c>
      <c r="BE558" s="198">
        <f>IF(N558="základní",J558,0)</f>
        <v>0</v>
      </c>
      <c r="BF558" s="198">
        <f>IF(N558="snížená",J558,0)</f>
        <v>0</v>
      </c>
      <c r="BG558" s="198">
        <f>IF(N558="zákl. přenesená",J558,0)</f>
        <v>0</v>
      </c>
      <c r="BH558" s="198">
        <f>IF(N558="sníž. přenesená",J558,0)</f>
        <v>0</v>
      </c>
      <c r="BI558" s="198">
        <f>IF(N558="nulová",J558,0)</f>
        <v>0</v>
      </c>
      <c r="BJ558" s="17" t="s">
        <v>83</v>
      </c>
      <c r="BK558" s="198">
        <f>ROUND(I558*H558,2)</f>
        <v>0</v>
      </c>
      <c r="BL558" s="17" t="s">
        <v>153</v>
      </c>
      <c r="BM558" s="197" t="s">
        <v>627</v>
      </c>
    </row>
    <row r="559" spans="1:47" s="2" customFormat="1" ht="11.25">
      <c r="A559" s="34"/>
      <c r="B559" s="35"/>
      <c r="C559" s="36"/>
      <c r="D559" s="199" t="s">
        <v>155</v>
      </c>
      <c r="E559" s="36"/>
      <c r="F559" s="200" t="s">
        <v>628</v>
      </c>
      <c r="G559" s="36"/>
      <c r="H559" s="36"/>
      <c r="I559" s="201"/>
      <c r="J559" s="36"/>
      <c r="K559" s="36"/>
      <c r="L559" s="39"/>
      <c r="M559" s="202"/>
      <c r="N559" s="203"/>
      <c r="O559" s="71"/>
      <c r="P559" s="71"/>
      <c r="Q559" s="71"/>
      <c r="R559" s="71"/>
      <c r="S559" s="71"/>
      <c r="T559" s="72"/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T559" s="17" t="s">
        <v>155</v>
      </c>
      <c r="AU559" s="17" t="s">
        <v>85</v>
      </c>
    </row>
    <row r="560" spans="2:51" s="13" customFormat="1" ht="11.25">
      <c r="B560" s="204"/>
      <c r="C560" s="205"/>
      <c r="D560" s="206" t="s">
        <v>157</v>
      </c>
      <c r="E560" s="207" t="s">
        <v>1</v>
      </c>
      <c r="F560" s="208" t="s">
        <v>158</v>
      </c>
      <c r="G560" s="205"/>
      <c r="H560" s="207" t="s">
        <v>1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157</v>
      </c>
      <c r="AU560" s="214" t="s">
        <v>85</v>
      </c>
      <c r="AV560" s="13" t="s">
        <v>83</v>
      </c>
      <c r="AW560" s="13" t="s">
        <v>33</v>
      </c>
      <c r="AX560" s="13" t="s">
        <v>75</v>
      </c>
      <c r="AY560" s="214" t="s">
        <v>146</v>
      </c>
    </row>
    <row r="561" spans="2:51" s="13" customFormat="1" ht="11.25">
      <c r="B561" s="204"/>
      <c r="C561" s="205"/>
      <c r="D561" s="206" t="s">
        <v>157</v>
      </c>
      <c r="E561" s="207" t="s">
        <v>1</v>
      </c>
      <c r="F561" s="208" t="s">
        <v>159</v>
      </c>
      <c r="G561" s="205"/>
      <c r="H561" s="207" t="s">
        <v>1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157</v>
      </c>
      <c r="AU561" s="214" t="s">
        <v>85</v>
      </c>
      <c r="AV561" s="13" t="s">
        <v>83</v>
      </c>
      <c r="AW561" s="13" t="s">
        <v>33</v>
      </c>
      <c r="AX561" s="13" t="s">
        <v>75</v>
      </c>
      <c r="AY561" s="214" t="s">
        <v>146</v>
      </c>
    </row>
    <row r="562" spans="2:51" s="13" customFormat="1" ht="11.25">
      <c r="B562" s="204"/>
      <c r="C562" s="205"/>
      <c r="D562" s="206" t="s">
        <v>157</v>
      </c>
      <c r="E562" s="207" t="s">
        <v>1</v>
      </c>
      <c r="F562" s="208" t="s">
        <v>558</v>
      </c>
      <c r="G562" s="205"/>
      <c r="H562" s="207" t="s">
        <v>1</v>
      </c>
      <c r="I562" s="209"/>
      <c r="J562" s="205"/>
      <c r="K562" s="205"/>
      <c r="L562" s="210"/>
      <c r="M562" s="211"/>
      <c r="N562" s="212"/>
      <c r="O562" s="212"/>
      <c r="P562" s="212"/>
      <c r="Q562" s="212"/>
      <c r="R562" s="212"/>
      <c r="S562" s="212"/>
      <c r="T562" s="213"/>
      <c r="AT562" s="214" t="s">
        <v>157</v>
      </c>
      <c r="AU562" s="214" t="s">
        <v>85</v>
      </c>
      <c r="AV562" s="13" t="s">
        <v>83</v>
      </c>
      <c r="AW562" s="13" t="s">
        <v>33</v>
      </c>
      <c r="AX562" s="13" t="s">
        <v>75</v>
      </c>
      <c r="AY562" s="214" t="s">
        <v>146</v>
      </c>
    </row>
    <row r="563" spans="2:51" s="14" customFormat="1" ht="11.25">
      <c r="B563" s="215"/>
      <c r="C563" s="216"/>
      <c r="D563" s="206" t="s">
        <v>157</v>
      </c>
      <c r="E563" s="217" t="s">
        <v>1</v>
      </c>
      <c r="F563" s="218" t="s">
        <v>83</v>
      </c>
      <c r="G563" s="216"/>
      <c r="H563" s="219">
        <v>1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157</v>
      </c>
      <c r="AU563" s="225" t="s">
        <v>85</v>
      </c>
      <c r="AV563" s="14" t="s">
        <v>85</v>
      </c>
      <c r="AW563" s="14" t="s">
        <v>33</v>
      </c>
      <c r="AX563" s="14" t="s">
        <v>75</v>
      </c>
      <c r="AY563" s="225" t="s">
        <v>146</v>
      </c>
    </row>
    <row r="564" spans="1:65" s="2" customFormat="1" ht="26.45" customHeight="1">
      <c r="A564" s="34"/>
      <c r="B564" s="35"/>
      <c r="C564" s="186" t="s">
        <v>629</v>
      </c>
      <c r="D564" s="186" t="s">
        <v>148</v>
      </c>
      <c r="E564" s="187" t="s">
        <v>630</v>
      </c>
      <c r="F564" s="188" t="s">
        <v>631</v>
      </c>
      <c r="G564" s="189" t="s">
        <v>329</v>
      </c>
      <c r="H564" s="190">
        <v>15</v>
      </c>
      <c r="I564" s="191"/>
      <c r="J564" s="192">
        <f>ROUND(I564*H564,2)</f>
        <v>0</v>
      </c>
      <c r="K564" s="188" t="s">
        <v>499</v>
      </c>
      <c r="L564" s="39"/>
      <c r="M564" s="193" t="s">
        <v>1</v>
      </c>
      <c r="N564" s="194" t="s">
        <v>40</v>
      </c>
      <c r="O564" s="71"/>
      <c r="P564" s="195">
        <f>O564*H564</f>
        <v>0</v>
      </c>
      <c r="Q564" s="195">
        <v>0.0062</v>
      </c>
      <c r="R564" s="195">
        <f>Q564*H564</f>
        <v>0.093</v>
      </c>
      <c r="S564" s="195">
        <v>0</v>
      </c>
      <c r="T564" s="196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197" t="s">
        <v>153</v>
      </c>
      <c r="AT564" s="197" t="s">
        <v>148</v>
      </c>
      <c r="AU564" s="197" t="s">
        <v>85</v>
      </c>
      <c r="AY564" s="17" t="s">
        <v>146</v>
      </c>
      <c r="BE564" s="198">
        <f>IF(N564="základní",J564,0)</f>
        <v>0</v>
      </c>
      <c r="BF564" s="198">
        <f>IF(N564="snížená",J564,0)</f>
        <v>0</v>
      </c>
      <c r="BG564" s="198">
        <f>IF(N564="zákl. přenesená",J564,0)</f>
        <v>0</v>
      </c>
      <c r="BH564" s="198">
        <f>IF(N564="sníž. přenesená",J564,0)</f>
        <v>0</v>
      </c>
      <c r="BI564" s="198">
        <f>IF(N564="nulová",J564,0)</f>
        <v>0</v>
      </c>
      <c r="BJ564" s="17" t="s">
        <v>83</v>
      </c>
      <c r="BK564" s="198">
        <f>ROUND(I564*H564,2)</f>
        <v>0</v>
      </c>
      <c r="BL564" s="17" t="s">
        <v>153</v>
      </c>
      <c r="BM564" s="197" t="s">
        <v>632</v>
      </c>
    </row>
    <row r="565" spans="1:47" s="2" customFormat="1" ht="11.25">
      <c r="A565" s="34"/>
      <c r="B565" s="35"/>
      <c r="C565" s="36"/>
      <c r="D565" s="199" t="s">
        <v>155</v>
      </c>
      <c r="E565" s="36"/>
      <c r="F565" s="200" t="s">
        <v>633</v>
      </c>
      <c r="G565" s="36"/>
      <c r="H565" s="36"/>
      <c r="I565" s="201"/>
      <c r="J565" s="36"/>
      <c r="K565" s="36"/>
      <c r="L565" s="39"/>
      <c r="M565" s="202"/>
      <c r="N565" s="203"/>
      <c r="O565" s="71"/>
      <c r="P565" s="71"/>
      <c r="Q565" s="71"/>
      <c r="R565" s="71"/>
      <c r="S565" s="71"/>
      <c r="T565" s="72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T565" s="17" t="s">
        <v>155</v>
      </c>
      <c r="AU565" s="17" t="s">
        <v>85</v>
      </c>
    </row>
    <row r="566" spans="2:51" s="13" customFormat="1" ht="11.25">
      <c r="B566" s="204"/>
      <c r="C566" s="205"/>
      <c r="D566" s="206" t="s">
        <v>157</v>
      </c>
      <c r="E566" s="207" t="s">
        <v>1</v>
      </c>
      <c r="F566" s="208" t="s">
        <v>158</v>
      </c>
      <c r="G566" s="205"/>
      <c r="H566" s="207" t="s">
        <v>1</v>
      </c>
      <c r="I566" s="209"/>
      <c r="J566" s="205"/>
      <c r="K566" s="205"/>
      <c r="L566" s="210"/>
      <c r="M566" s="211"/>
      <c r="N566" s="212"/>
      <c r="O566" s="212"/>
      <c r="P566" s="212"/>
      <c r="Q566" s="212"/>
      <c r="R566" s="212"/>
      <c r="S566" s="212"/>
      <c r="T566" s="213"/>
      <c r="AT566" s="214" t="s">
        <v>157</v>
      </c>
      <c r="AU566" s="214" t="s">
        <v>85</v>
      </c>
      <c r="AV566" s="13" t="s">
        <v>83</v>
      </c>
      <c r="AW566" s="13" t="s">
        <v>33</v>
      </c>
      <c r="AX566" s="13" t="s">
        <v>75</v>
      </c>
      <c r="AY566" s="214" t="s">
        <v>146</v>
      </c>
    </row>
    <row r="567" spans="2:51" s="13" customFormat="1" ht="11.25">
      <c r="B567" s="204"/>
      <c r="C567" s="205"/>
      <c r="D567" s="206" t="s">
        <v>157</v>
      </c>
      <c r="E567" s="207" t="s">
        <v>1</v>
      </c>
      <c r="F567" s="208" t="s">
        <v>159</v>
      </c>
      <c r="G567" s="205"/>
      <c r="H567" s="207" t="s">
        <v>1</v>
      </c>
      <c r="I567" s="209"/>
      <c r="J567" s="205"/>
      <c r="K567" s="205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157</v>
      </c>
      <c r="AU567" s="214" t="s">
        <v>85</v>
      </c>
      <c r="AV567" s="13" t="s">
        <v>83</v>
      </c>
      <c r="AW567" s="13" t="s">
        <v>33</v>
      </c>
      <c r="AX567" s="13" t="s">
        <v>75</v>
      </c>
      <c r="AY567" s="214" t="s">
        <v>146</v>
      </c>
    </row>
    <row r="568" spans="2:51" s="13" customFormat="1" ht="11.25">
      <c r="B568" s="204"/>
      <c r="C568" s="205"/>
      <c r="D568" s="206" t="s">
        <v>157</v>
      </c>
      <c r="E568" s="207" t="s">
        <v>1</v>
      </c>
      <c r="F568" s="208" t="s">
        <v>537</v>
      </c>
      <c r="G568" s="205"/>
      <c r="H568" s="207" t="s">
        <v>1</v>
      </c>
      <c r="I568" s="209"/>
      <c r="J568" s="205"/>
      <c r="K568" s="205"/>
      <c r="L568" s="210"/>
      <c r="M568" s="211"/>
      <c r="N568" s="212"/>
      <c r="O568" s="212"/>
      <c r="P568" s="212"/>
      <c r="Q568" s="212"/>
      <c r="R568" s="212"/>
      <c r="S568" s="212"/>
      <c r="T568" s="213"/>
      <c r="AT568" s="214" t="s">
        <v>157</v>
      </c>
      <c r="AU568" s="214" t="s">
        <v>85</v>
      </c>
      <c r="AV568" s="13" t="s">
        <v>83</v>
      </c>
      <c r="AW568" s="13" t="s">
        <v>33</v>
      </c>
      <c r="AX568" s="13" t="s">
        <v>75</v>
      </c>
      <c r="AY568" s="214" t="s">
        <v>146</v>
      </c>
    </row>
    <row r="569" spans="2:51" s="14" customFormat="1" ht="11.25">
      <c r="B569" s="215"/>
      <c r="C569" s="216"/>
      <c r="D569" s="206" t="s">
        <v>157</v>
      </c>
      <c r="E569" s="217" t="s">
        <v>1</v>
      </c>
      <c r="F569" s="218" t="s">
        <v>253</v>
      </c>
      <c r="G569" s="216"/>
      <c r="H569" s="219">
        <v>15</v>
      </c>
      <c r="I569" s="220"/>
      <c r="J569" s="216"/>
      <c r="K569" s="216"/>
      <c r="L569" s="221"/>
      <c r="M569" s="222"/>
      <c r="N569" s="223"/>
      <c r="O569" s="223"/>
      <c r="P569" s="223"/>
      <c r="Q569" s="223"/>
      <c r="R569" s="223"/>
      <c r="S569" s="223"/>
      <c r="T569" s="224"/>
      <c r="AT569" s="225" t="s">
        <v>157</v>
      </c>
      <c r="AU569" s="225" t="s">
        <v>85</v>
      </c>
      <c r="AV569" s="14" t="s">
        <v>85</v>
      </c>
      <c r="AW569" s="14" t="s">
        <v>33</v>
      </c>
      <c r="AX569" s="14" t="s">
        <v>75</v>
      </c>
      <c r="AY569" s="225" t="s">
        <v>146</v>
      </c>
    </row>
    <row r="570" spans="2:63" s="12" customFormat="1" ht="22.9" customHeight="1">
      <c r="B570" s="170"/>
      <c r="C570" s="171"/>
      <c r="D570" s="172" t="s">
        <v>74</v>
      </c>
      <c r="E570" s="184" t="s">
        <v>207</v>
      </c>
      <c r="F570" s="184" t="s">
        <v>634</v>
      </c>
      <c r="G570" s="171"/>
      <c r="H570" s="171"/>
      <c r="I570" s="174"/>
      <c r="J570" s="185">
        <f>BK570</f>
        <v>0</v>
      </c>
      <c r="K570" s="171"/>
      <c r="L570" s="176"/>
      <c r="M570" s="177"/>
      <c r="N570" s="178"/>
      <c r="O570" s="178"/>
      <c r="P570" s="179">
        <f>P571+P675</f>
        <v>0</v>
      </c>
      <c r="Q570" s="178"/>
      <c r="R570" s="179">
        <f>R571+R675</f>
        <v>531.916021</v>
      </c>
      <c r="S570" s="178"/>
      <c r="T570" s="180">
        <f>T571+T675</f>
        <v>0</v>
      </c>
      <c r="AR570" s="181" t="s">
        <v>83</v>
      </c>
      <c r="AT570" s="182" t="s">
        <v>74</v>
      </c>
      <c r="AU570" s="182" t="s">
        <v>83</v>
      </c>
      <c r="AY570" s="181" t="s">
        <v>146</v>
      </c>
      <c r="BK570" s="183">
        <f>BK571+BK675</f>
        <v>0</v>
      </c>
    </row>
    <row r="571" spans="2:63" s="12" customFormat="1" ht="20.85" customHeight="1">
      <c r="B571" s="170"/>
      <c r="C571" s="171"/>
      <c r="D571" s="172" t="s">
        <v>74</v>
      </c>
      <c r="E571" s="184" t="s">
        <v>635</v>
      </c>
      <c r="F571" s="184" t="s">
        <v>636</v>
      </c>
      <c r="G571" s="171"/>
      <c r="H571" s="171"/>
      <c r="I571" s="174"/>
      <c r="J571" s="185">
        <f>BK571</f>
        <v>0</v>
      </c>
      <c r="K571" s="171"/>
      <c r="L571" s="176"/>
      <c r="M571" s="177"/>
      <c r="N571" s="178"/>
      <c r="O571" s="178"/>
      <c r="P571" s="179">
        <f>SUM(P572:P674)</f>
        <v>0</v>
      </c>
      <c r="Q571" s="178"/>
      <c r="R571" s="179">
        <f>SUM(R572:R674)</f>
        <v>531.916021</v>
      </c>
      <c r="S571" s="178"/>
      <c r="T571" s="180">
        <f>SUM(T572:T674)</f>
        <v>0</v>
      </c>
      <c r="AR571" s="181" t="s">
        <v>83</v>
      </c>
      <c r="AT571" s="182" t="s">
        <v>74</v>
      </c>
      <c r="AU571" s="182" t="s">
        <v>85</v>
      </c>
      <c r="AY571" s="181" t="s">
        <v>146</v>
      </c>
      <c r="BK571" s="183">
        <f>SUM(BK572:BK674)</f>
        <v>0</v>
      </c>
    </row>
    <row r="572" spans="1:65" s="2" customFormat="1" ht="26.45" customHeight="1">
      <c r="A572" s="34"/>
      <c r="B572" s="35"/>
      <c r="C572" s="186" t="s">
        <v>637</v>
      </c>
      <c r="D572" s="186" t="s">
        <v>148</v>
      </c>
      <c r="E572" s="187" t="s">
        <v>638</v>
      </c>
      <c r="F572" s="188" t="s">
        <v>639</v>
      </c>
      <c r="G572" s="189" t="s">
        <v>329</v>
      </c>
      <c r="H572" s="190">
        <v>12</v>
      </c>
      <c r="I572" s="191"/>
      <c r="J572" s="192">
        <f>ROUND(I572*H572,2)</f>
        <v>0</v>
      </c>
      <c r="K572" s="188" t="s">
        <v>152</v>
      </c>
      <c r="L572" s="39"/>
      <c r="M572" s="193" t="s">
        <v>1</v>
      </c>
      <c r="N572" s="194" t="s">
        <v>40</v>
      </c>
      <c r="O572" s="71"/>
      <c r="P572" s="195">
        <f>O572*H572</f>
        <v>0</v>
      </c>
      <c r="Q572" s="195">
        <v>0.0007</v>
      </c>
      <c r="R572" s="195">
        <f>Q572*H572</f>
        <v>0.0084</v>
      </c>
      <c r="S572" s="195">
        <v>0</v>
      </c>
      <c r="T572" s="196">
        <f>S572*H572</f>
        <v>0</v>
      </c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R572" s="197" t="s">
        <v>153</v>
      </c>
      <c r="AT572" s="197" t="s">
        <v>148</v>
      </c>
      <c r="AU572" s="197" t="s">
        <v>168</v>
      </c>
      <c r="AY572" s="17" t="s">
        <v>146</v>
      </c>
      <c r="BE572" s="198">
        <f>IF(N572="základní",J572,0)</f>
        <v>0</v>
      </c>
      <c r="BF572" s="198">
        <f>IF(N572="snížená",J572,0)</f>
        <v>0</v>
      </c>
      <c r="BG572" s="198">
        <f>IF(N572="zákl. přenesená",J572,0)</f>
        <v>0</v>
      </c>
      <c r="BH572" s="198">
        <f>IF(N572="sníž. přenesená",J572,0)</f>
        <v>0</v>
      </c>
      <c r="BI572" s="198">
        <f>IF(N572="nulová",J572,0)</f>
        <v>0</v>
      </c>
      <c r="BJ572" s="17" t="s">
        <v>83</v>
      </c>
      <c r="BK572" s="198">
        <f>ROUND(I572*H572,2)</f>
        <v>0</v>
      </c>
      <c r="BL572" s="17" t="s">
        <v>153</v>
      </c>
      <c r="BM572" s="197" t="s">
        <v>640</v>
      </c>
    </row>
    <row r="573" spans="1:47" s="2" customFormat="1" ht="11.25">
      <c r="A573" s="34"/>
      <c r="B573" s="35"/>
      <c r="C573" s="36"/>
      <c r="D573" s="199" t="s">
        <v>155</v>
      </c>
      <c r="E573" s="36"/>
      <c r="F573" s="200" t="s">
        <v>641</v>
      </c>
      <c r="G573" s="36"/>
      <c r="H573" s="36"/>
      <c r="I573" s="201"/>
      <c r="J573" s="36"/>
      <c r="K573" s="36"/>
      <c r="L573" s="39"/>
      <c r="M573" s="202"/>
      <c r="N573" s="203"/>
      <c r="O573" s="71"/>
      <c r="P573" s="71"/>
      <c r="Q573" s="71"/>
      <c r="R573" s="71"/>
      <c r="S573" s="71"/>
      <c r="T573" s="72"/>
      <c r="U573" s="34"/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T573" s="17" t="s">
        <v>155</v>
      </c>
      <c r="AU573" s="17" t="s">
        <v>168</v>
      </c>
    </row>
    <row r="574" spans="1:65" s="2" customFormat="1" ht="26.45" customHeight="1">
      <c r="A574" s="34"/>
      <c r="B574" s="35"/>
      <c r="C574" s="226" t="s">
        <v>642</v>
      </c>
      <c r="D574" s="226" t="s">
        <v>223</v>
      </c>
      <c r="E574" s="227" t="s">
        <v>643</v>
      </c>
      <c r="F574" s="228" t="s">
        <v>644</v>
      </c>
      <c r="G574" s="229" t="s">
        <v>329</v>
      </c>
      <c r="H574" s="230">
        <v>2</v>
      </c>
      <c r="I574" s="231"/>
      <c r="J574" s="232">
        <f>ROUND(I574*H574,2)</f>
        <v>0</v>
      </c>
      <c r="K574" s="228" t="s">
        <v>152</v>
      </c>
      <c r="L574" s="233"/>
      <c r="M574" s="234" t="s">
        <v>1</v>
      </c>
      <c r="N574" s="235" t="s">
        <v>40</v>
      </c>
      <c r="O574" s="71"/>
      <c r="P574" s="195">
        <f>O574*H574</f>
        <v>0</v>
      </c>
      <c r="Q574" s="195">
        <v>0.0035</v>
      </c>
      <c r="R574" s="195">
        <f>Q574*H574</f>
        <v>0.007</v>
      </c>
      <c r="S574" s="195">
        <v>0</v>
      </c>
      <c r="T574" s="196">
        <f>S574*H574</f>
        <v>0</v>
      </c>
      <c r="U574" s="34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R574" s="197" t="s">
        <v>200</v>
      </c>
      <c r="AT574" s="197" t="s">
        <v>223</v>
      </c>
      <c r="AU574" s="197" t="s">
        <v>168</v>
      </c>
      <c r="AY574" s="17" t="s">
        <v>146</v>
      </c>
      <c r="BE574" s="198">
        <f>IF(N574="základní",J574,0)</f>
        <v>0</v>
      </c>
      <c r="BF574" s="198">
        <f>IF(N574="snížená",J574,0)</f>
        <v>0</v>
      </c>
      <c r="BG574" s="198">
        <f>IF(N574="zákl. přenesená",J574,0)</f>
        <v>0</v>
      </c>
      <c r="BH574" s="198">
        <f>IF(N574="sníž. přenesená",J574,0)</f>
        <v>0</v>
      </c>
      <c r="BI574" s="198">
        <f>IF(N574="nulová",J574,0)</f>
        <v>0</v>
      </c>
      <c r="BJ574" s="17" t="s">
        <v>83</v>
      </c>
      <c r="BK574" s="198">
        <f>ROUND(I574*H574,2)</f>
        <v>0</v>
      </c>
      <c r="BL574" s="17" t="s">
        <v>153</v>
      </c>
      <c r="BM574" s="197" t="s">
        <v>645</v>
      </c>
    </row>
    <row r="575" spans="2:51" s="13" customFormat="1" ht="11.25">
      <c r="B575" s="204"/>
      <c r="C575" s="205"/>
      <c r="D575" s="206" t="s">
        <v>157</v>
      </c>
      <c r="E575" s="207" t="s">
        <v>1</v>
      </c>
      <c r="F575" s="208" t="s">
        <v>248</v>
      </c>
      <c r="G575" s="205"/>
      <c r="H575" s="207" t="s">
        <v>1</v>
      </c>
      <c r="I575" s="209"/>
      <c r="J575" s="205"/>
      <c r="K575" s="205"/>
      <c r="L575" s="210"/>
      <c r="M575" s="211"/>
      <c r="N575" s="212"/>
      <c r="O575" s="212"/>
      <c r="P575" s="212"/>
      <c r="Q575" s="212"/>
      <c r="R575" s="212"/>
      <c r="S575" s="212"/>
      <c r="T575" s="213"/>
      <c r="AT575" s="214" t="s">
        <v>157</v>
      </c>
      <c r="AU575" s="214" t="s">
        <v>168</v>
      </c>
      <c r="AV575" s="13" t="s">
        <v>83</v>
      </c>
      <c r="AW575" s="13" t="s">
        <v>33</v>
      </c>
      <c r="AX575" s="13" t="s">
        <v>75</v>
      </c>
      <c r="AY575" s="214" t="s">
        <v>146</v>
      </c>
    </row>
    <row r="576" spans="2:51" s="13" customFormat="1" ht="11.25">
      <c r="B576" s="204"/>
      <c r="C576" s="205"/>
      <c r="D576" s="206" t="s">
        <v>157</v>
      </c>
      <c r="E576" s="207" t="s">
        <v>1</v>
      </c>
      <c r="F576" s="208" t="s">
        <v>159</v>
      </c>
      <c r="G576" s="205"/>
      <c r="H576" s="207" t="s">
        <v>1</v>
      </c>
      <c r="I576" s="209"/>
      <c r="J576" s="205"/>
      <c r="K576" s="205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157</v>
      </c>
      <c r="AU576" s="214" t="s">
        <v>168</v>
      </c>
      <c r="AV576" s="13" t="s">
        <v>83</v>
      </c>
      <c r="AW576" s="13" t="s">
        <v>33</v>
      </c>
      <c r="AX576" s="13" t="s">
        <v>75</v>
      </c>
      <c r="AY576" s="214" t="s">
        <v>146</v>
      </c>
    </row>
    <row r="577" spans="2:51" s="14" customFormat="1" ht="11.25">
      <c r="B577" s="215"/>
      <c r="C577" s="216"/>
      <c r="D577" s="206" t="s">
        <v>157</v>
      </c>
      <c r="E577" s="217" t="s">
        <v>1</v>
      </c>
      <c r="F577" s="218" t="s">
        <v>646</v>
      </c>
      <c r="G577" s="216"/>
      <c r="H577" s="219">
        <v>2</v>
      </c>
      <c r="I577" s="220"/>
      <c r="J577" s="216"/>
      <c r="K577" s="216"/>
      <c r="L577" s="221"/>
      <c r="M577" s="222"/>
      <c r="N577" s="223"/>
      <c r="O577" s="223"/>
      <c r="P577" s="223"/>
      <c r="Q577" s="223"/>
      <c r="R577" s="223"/>
      <c r="S577" s="223"/>
      <c r="T577" s="224"/>
      <c r="AT577" s="225" t="s">
        <v>157</v>
      </c>
      <c r="AU577" s="225" t="s">
        <v>168</v>
      </c>
      <c r="AV577" s="14" t="s">
        <v>85</v>
      </c>
      <c r="AW577" s="14" t="s">
        <v>33</v>
      </c>
      <c r="AX577" s="14" t="s">
        <v>75</v>
      </c>
      <c r="AY577" s="225" t="s">
        <v>146</v>
      </c>
    </row>
    <row r="578" spans="1:65" s="2" customFormat="1" ht="26.45" customHeight="1">
      <c r="A578" s="34"/>
      <c r="B578" s="35"/>
      <c r="C578" s="226" t="s">
        <v>647</v>
      </c>
      <c r="D578" s="226" t="s">
        <v>223</v>
      </c>
      <c r="E578" s="227" t="s">
        <v>648</v>
      </c>
      <c r="F578" s="228" t="s">
        <v>649</v>
      </c>
      <c r="G578" s="229" t="s">
        <v>329</v>
      </c>
      <c r="H578" s="230">
        <v>2</v>
      </c>
      <c r="I578" s="231"/>
      <c r="J578" s="232">
        <f>ROUND(I578*H578,2)</f>
        <v>0</v>
      </c>
      <c r="K578" s="228" t="s">
        <v>152</v>
      </c>
      <c r="L578" s="233"/>
      <c r="M578" s="234" t="s">
        <v>1</v>
      </c>
      <c r="N578" s="235" t="s">
        <v>40</v>
      </c>
      <c r="O578" s="71"/>
      <c r="P578" s="195">
        <f>O578*H578</f>
        <v>0</v>
      </c>
      <c r="Q578" s="195">
        <v>0.0155</v>
      </c>
      <c r="R578" s="195">
        <f>Q578*H578</f>
        <v>0.031</v>
      </c>
      <c r="S578" s="195">
        <v>0</v>
      </c>
      <c r="T578" s="196">
        <f>S578*H578</f>
        <v>0</v>
      </c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R578" s="197" t="s">
        <v>200</v>
      </c>
      <c r="AT578" s="197" t="s">
        <v>223</v>
      </c>
      <c r="AU578" s="197" t="s">
        <v>168</v>
      </c>
      <c r="AY578" s="17" t="s">
        <v>146</v>
      </c>
      <c r="BE578" s="198">
        <f>IF(N578="základní",J578,0)</f>
        <v>0</v>
      </c>
      <c r="BF578" s="198">
        <f>IF(N578="snížená",J578,0)</f>
        <v>0</v>
      </c>
      <c r="BG578" s="198">
        <f>IF(N578="zákl. přenesená",J578,0)</f>
        <v>0</v>
      </c>
      <c r="BH578" s="198">
        <f>IF(N578="sníž. přenesená",J578,0)</f>
        <v>0</v>
      </c>
      <c r="BI578" s="198">
        <f>IF(N578="nulová",J578,0)</f>
        <v>0</v>
      </c>
      <c r="BJ578" s="17" t="s">
        <v>83</v>
      </c>
      <c r="BK578" s="198">
        <f>ROUND(I578*H578,2)</f>
        <v>0</v>
      </c>
      <c r="BL578" s="17" t="s">
        <v>153</v>
      </c>
      <c r="BM578" s="197" t="s">
        <v>650</v>
      </c>
    </row>
    <row r="579" spans="2:51" s="13" customFormat="1" ht="11.25">
      <c r="B579" s="204"/>
      <c r="C579" s="205"/>
      <c r="D579" s="206" t="s">
        <v>157</v>
      </c>
      <c r="E579" s="207" t="s">
        <v>1</v>
      </c>
      <c r="F579" s="208" t="s">
        <v>158</v>
      </c>
      <c r="G579" s="205"/>
      <c r="H579" s="207" t="s">
        <v>1</v>
      </c>
      <c r="I579" s="209"/>
      <c r="J579" s="205"/>
      <c r="K579" s="205"/>
      <c r="L579" s="210"/>
      <c r="M579" s="211"/>
      <c r="N579" s="212"/>
      <c r="O579" s="212"/>
      <c r="P579" s="212"/>
      <c r="Q579" s="212"/>
      <c r="R579" s="212"/>
      <c r="S579" s="212"/>
      <c r="T579" s="213"/>
      <c r="AT579" s="214" t="s">
        <v>157</v>
      </c>
      <c r="AU579" s="214" t="s">
        <v>168</v>
      </c>
      <c r="AV579" s="13" t="s">
        <v>83</v>
      </c>
      <c r="AW579" s="13" t="s">
        <v>33</v>
      </c>
      <c r="AX579" s="13" t="s">
        <v>75</v>
      </c>
      <c r="AY579" s="214" t="s">
        <v>146</v>
      </c>
    </row>
    <row r="580" spans="2:51" s="13" customFormat="1" ht="11.25">
      <c r="B580" s="204"/>
      <c r="C580" s="205"/>
      <c r="D580" s="206" t="s">
        <v>157</v>
      </c>
      <c r="E580" s="207" t="s">
        <v>1</v>
      </c>
      <c r="F580" s="208" t="s">
        <v>159</v>
      </c>
      <c r="G580" s="205"/>
      <c r="H580" s="207" t="s">
        <v>1</v>
      </c>
      <c r="I580" s="209"/>
      <c r="J580" s="205"/>
      <c r="K580" s="205"/>
      <c r="L580" s="210"/>
      <c r="M580" s="211"/>
      <c r="N580" s="212"/>
      <c r="O580" s="212"/>
      <c r="P580" s="212"/>
      <c r="Q580" s="212"/>
      <c r="R580" s="212"/>
      <c r="S580" s="212"/>
      <c r="T580" s="213"/>
      <c r="AT580" s="214" t="s">
        <v>157</v>
      </c>
      <c r="AU580" s="214" t="s">
        <v>168</v>
      </c>
      <c r="AV580" s="13" t="s">
        <v>83</v>
      </c>
      <c r="AW580" s="13" t="s">
        <v>33</v>
      </c>
      <c r="AX580" s="13" t="s">
        <v>75</v>
      </c>
      <c r="AY580" s="214" t="s">
        <v>146</v>
      </c>
    </row>
    <row r="581" spans="2:51" s="13" customFormat="1" ht="11.25">
      <c r="B581" s="204"/>
      <c r="C581" s="205"/>
      <c r="D581" s="206" t="s">
        <v>157</v>
      </c>
      <c r="E581" s="207" t="s">
        <v>1</v>
      </c>
      <c r="F581" s="208" t="s">
        <v>651</v>
      </c>
      <c r="G581" s="205"/>
      <c r="H581" s="207" t="s">
        <v>1</v>
      </c>
      <c r="I581" s="209"/>
      <c r="J581" s="205"/>
      <c r="K581" s="205"/>
      <c r="L581" s="210"/>
      <c r="M581" s="211"/>
      <c r="N581" s="212"/>
      <c r="O581" s="212"/>
      <c r="P581" s="212"/>
      <c r="Q581" s="212"/>
      <c r="R581" s="212"/>
      <c r="S581" s="212"/>
      <c r="T581" s="213"/>
      <c r="AT581" s="214" t="s">
        <v>157</v>
      </c>
      <c r="AU581" s="214" t="s">
        <v>168</v>
      </c>
      <c r="AV581" s="13" t="s">
        <v>83</v>
      </c>
      <c r="AW581" s="13" t="s">
        <v>33</v>
      </c>
      <c r="AX581" s="13" t="s">
        <v>75</v>
      </c>
      <c r="AY581" s="214" t="s">
        <v>146</v>
      </c>
    </row>
    <row r="582" spans="2:51" s="14" customFormat="1" ht="33.75">
      <c r="B582" s="215"/>
      <c r="C582" s="216"/>
      <c r="D582" s="206" t="s">
        <v>157</v>
      </c>
      <c r="E582" s="217" t="s">
        <v>1</v>
      </c>
      <c r="F582" s="218" t="s">
        <v>652</v>
      </c>
      <c r="G582" s="216"/>
      <c r="H582" s="219">
        <v>1</v>
      </c>
      <c r="I582" s="220"/>
      <c r="J582" s="216"/>
      <c r="K582" s="216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157</v>
      </c>
      <c r="AU582" s="225" t="s">
        <v>168</v>
      </c>
      <c r="AV582" s="14" t="s">
        <v>85</v>
      </c>
      <c r="AW582" s="14" t="s">
        <v>33</v>
      </c>
      <c r="AX582" s="14" t="s">
        <v>75</v>
      </c>
      <c r="AY582" s="225" t="s">
        <v>146</v>
      </c>
    </row>
    <row r="583" spans="2:51" s="14" customFormat="1" ht="33.75">
      <c r="B583" s="215"/>
      <c r="C583" s="216"/>
      <c r="D583" s="206" t="s">
        <v>157</v>
      </c>
      <c r="E583" s="217" t="s">
        <v>1</v>
      </c>
      <c r="F583" s="218" t="s">
        <v>653</v>
      </c>
      <c r="G583" s="216"/>
      <c r="H583" s="219">
        <v>1</v>
      </c>
      <c r="I583" s="220"/>
      <c r="J583" s="216"/>
      <c r="K583" s="216"/>
      <c r="L583" s="221"/>
      <c r="M583" s="222"/>
      <c r="N583" s="223"/>
      <c r="O583" s="223"/>
      <c r="P583" s="223"/>
      <c r="Q583" s="223"/>
      <c r="R583" s="223"/>
      <c r="S583" s="223"/>
      <c r="T583" s="224"/>
      <c r="AT583" s="225" t="s">
        <v>157</v>
      </c>
      <c r="AU583" s="225" t="s">
        <v>168</v>
      </c>
      <c r="AV583" s="14" t="s">
        <v>85</v>
      </c>
      <c r="AW583" s="14" t="s">
        <v>33</v>
      </c>
      <c r="AX583" s="14" t="s">
        <v>75</v>
      </c>
      <c r="AY583" s="225" t="s">
        <v>146</v>
      </c>
    </row>
    <row r="584" spans="1:65" s="2" customFormat="1" ht="26.45" customHeight="1">
      <c r="A584" s="34"/>
      <c r="B584" s="35"/>
      <c r="C584" s="226" t="s">
        <v>654</v>
      </c>
      <c r="D584" s="226" t="s">
        <v>223</v>
      </c>
      <c r="E584" s="227" t="s">
        <v>655</v>
      </c>
      <c r="F584" s="228" t="s">
        <v>656</v>
      </c>
      <c r="G584" s="229" t="s">
        <v>329</v>
      </c>
      <c r="H584" s="230">
        <v>4</v>
      </c>
      <c r="I584" s="231"/>
      <c r="J584" s="232">
        <f>ROUND(I584*H584,2)</f>
        <v>0</v>
      </c>
      <c r="K584" s="228" t="s">
        <v>152</v>
      </c>
      <c r="L584" s="233"/>
      <c r="M584" s="234" t="s">
        <v>1</v>
      </c>
      <c r="N584" s="235" t="s">
        <v>40</v>
      </c>
      <c r="O584" s="71"/>
      <c r="P584" s="195">
        <f>O584*H584</f>
        <v>0</v>
      </c>
      <c r="Q584" s="195">
        <v>0.0025</v>
      </c>
      <c r="R584" s="195">
        <f>Q584*H584</f>
        <v>0.01</v>
      </c>
      <c r="S584" s="195">
        <v>0</v>
      </c>
      <c r="T584" s="196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97" t="s">
        <v>200</v>
      </c>
      <c r="AT584" s="197" t="s">
        <v>223</v>
      </c>
      <c r="AU584" s="197" t="s">
        <v>168</v>
      </c>
      <c r="AY584" s="17" t="s">
        <v>146</v>
      </c>
      <c r="BE584" s="198">
        <f>IF(N584="základní",J584,0)</f>
        <v>0</v>
      </c>
      <c r="BF584" s="198">
        <f>IF(N584="snížená",J584,0)</f>
        <v>0</v>
      </c>
      <c r="BG584" s="198">
        <f>IF(N584="zákl. přenesená",J584,0)</f>
        <v>0</v>
      </c>
      <c r="BH584" s="198">
        <f>IF(N584="sníž. přenesená",J584,0)</f>
        <v>0</v>
      </c>
      <c r="BI584" s="198">
        <f>IF(N584="nulová",J584,0)</f>
        <v>0</v>
      </c>
      <c r="BJ584" s="17" t="s">
        <v>83</v>
      </c>
      <c r="BK584" s="198">
        <f>ROUND(I584*H584,2)</f>
        <v>0</v>
      </c>
      <c r="BL584" s="17" t="s">
        <v>153</v>
      </c>
      <c r="BM584" s="197" t="s">
        <v>657</v>
      </c>
    </row>
    <row r="585" spans="2:51" s="13" customFormat="1" ht="11.25">
      <c r="B585" s="204"/>
      <c r="C585" s="205"/>
      <c r="D585" s="206" t="s">
        <v>157</v>
      </c>
      <c r="E585" s="207" t="s">
        <v>1</v>
      </c>
      <c r="F585" s="208" t="s">
        <v>158</v>
      </c>
      <c r="G585" s="205"/>
      <c r="H585" s="207" t="s">
        <v>1</v>
      </c>
      <c r="I585" s="209"/>
      <c r="J585" s="205"/>
      <c r="K585" s="205"/>
      <c r="L585" s="210"/>
      <c r="M585" s="211"/>
      <c r="N585" s="212"/>
      <c r="O585" s="212"/>
      <c r="P585" s="212"/>
      <c r="Q585" s="212"/>
      <c r="R585" s="212"/>
      <c r="S585" s="212"/>
      <c r="T585" s="213"/>
      <c r="AT585" s="214" t="s">
        <v>157</v>
      </c>
      <c r="AU585" s="214" t="s">
        <v>168</v>
      </c>
      <c r="AV585" s="13" t="s">
        <v>83</v>
      </c>
      <c r="AW585" s="13" t="s">
        <v>33</v>
      </c>
      <c r="AX585" s="13" t="s">
        <v>75</v>
      </c>
      <c r="AY585" s="214" t="s">
        <v>146</v>
      </c>
    </row>
    <row r="586" spans="2:51" s="13" customFormat="1" ht="11.25">
      <c r="B586" s="204"/>
      <c r="C586" s="205"/>
      <c r="D586" s="206" t="s">
        <v>157</v>
      </c>
      <c r="E586" s="207" t="s">
        <v>1</v>
      </c>
      <c r="F586" s="208" t="s">
        <v>159</v>
      </c>
      <c r="G586" s="205"/>
      <c r="H586" s="207" t="s">
        <v>1</v>
      </c>
      <c r="I586" s="209"/>
      <c r="J586" s="205"/>
      <c r="K586" s="205"/>
      <c r="L586" s="210"/>
      <c r="M586" s="211"/>
      <c r="N586" s="212"/>
      <c r="O586" s="212"/>
      <c r="P586" s="212"/>
      <c r="Q586" s="212"/>
      <c r="R586" s="212"/>
      <c r="S586" s="212"/>
      <c r="T586" s="213"/>
      <c r="AT586" s="214" t="s">
        <v>157</v>
      </c>
      <c r="AU586" s="214" t="s">
        <v>168</v>
      </c>
      <c r="AV586" s="13" t="s">
        <v>83</v>
      </c>
      <c r="AW586" s="13" t="s">
        <v>33</v>
      </c>
      <c r="AX586" s="13" t="s">
        <v>75</v>
      </c>
      <c r="AY586" s="214" t="s">
        <v>146</v>
      </c>
    </row>
    <row r="587" spans="2:51" s="14" customFormat="1" ht="11.25">
      <c r="B587" s="215"/>
      <c r="C587" s="216"/>
      <c r="D587" s="206" t="s">
        <v>157</v>
      </c>
      <c r="E587" s="217" t="s">
        <v>1</v>
      </c>
      <c r="F587" s="218" t="s">
        <v>658</v>
      </c>
      <c r="G587" s="216"/>
      <c r="H587" s="219">
        <v>2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157</v>
      </c>
      <c r="AU587" s="225" t="s">
        <v>168</v>
      </c>
      <c r="AV587" s="14" t="s">
        <v>85</v>
      </c>
      <c r="AW587" s="14" t="s">
        <v>33</v>
      </c>
      <c r="AX587" s="14" t="s">
        <v>75</v>
      </c>
      <c r="AY587" s="225" t="s">
        <v>146</v>
      </c>
    </row>
    <row r="588" spans="2:51" s="14" customFormat="1" ht="11.25">
      <c r="B588" s="215"/>
      <c r="C588" s="216"/>
      <c r="D588" s="206" t="s">
        <v>157</v>
      </c>
      <c r="E588" s="217" t="s">
        <v>1</v>
      </c>
      <c r="F588" s="218" t="s">
        <v>659</v>
      </c>
      <c r="G588" s="216"/>
      <c r="H588" s="219">
        <v>2</v>
      </c>
      <c r="I588" s="220"/>
      <c r="J588" s="216"/>
      <c r="K588" s="216"/>
      <c r="L588" s="221"/>
      <c r="M588" s="222"/>
      <c r="N588" s="223"/>
      <c r="O588" s="223"/>
      <c r="P588" s="223"/>
      <c r="Q588" s="223"/>
      <c r="R588" s="223"/>
      <c r="S588" s="223"/>
      <c r="T588" s="224"/>
      <c r="AT588" s="225" t="s">
        <v>157</v>
      </c>
      <c r="AU588" s="225" t="s">
        <v>168</v>
      </c>
      <c r="AV588" s="14" t="s">
        <v>85</v>
      </c>
      <c r="AW588" s="14" t="s">
        <v>33</v>
      </c>
      <c r="AX588" s="14" t="s">
        <v>75</v>
      </c>
      <c r="AY588" s="225" t="s">
        <v>146</v>
      </c>
    </row>
    <row r="589" spans="1:65" s="2" customFormat="1" ht="16.5" customHeight="1">
      <c r="A589" s="34"/>
      <c r="B589" s="35"/>
      <c r="C589" s="226" t="s">
        <v>660</v>
      </c>
      <c r="D589" s="226" t="s">
        <v>223</v>
      </c>
      <c r="E589" s="227" t="s">
        <v>661</v>
      </c>
      <c r="F589" s="228" t="s">
        <v>662</v>
      </c>
      <c r="G589" s="229" t="s">
        <v>329</v>
      </c>
      <c r="H589" s="230">
        <v>2</v>
      </c>
      <c r="I589" s="231"/>
      <c r="J589" s="232">
        <f>ROUND(I589*H589,2)</f>
        <v>0</v>
      </c>
      <c r="K589" s="228" t="s">
        <v>152</v>
      </c>
      <c r="L589" s="233"/>
      <c r="M589" s="234" t="s">
        <v>1</v>
      </c>
      <c r="N589" s="235" t="s">
        <v>40</v>
      </c>
      <c r="O589" s="71"/>
      <c r="P589" s="195">
        <f>O589*H589</f>
        <v>0</v>
      </c>
      <c r="Q589" s="195">
        <v>0.0017</v>
      </c>
      <c r="R589" s="195">
        <f>Q589*H589</f>
        <v>0.0034</v>
      </c>
      <c r="S589" s="195">
        <v>0</v>
      </c>
      <c r="T589" s="196">
        <f>S589*H589</f>
        <v>0</v>
      </c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R589" s="197" t="s">
        <v>200</v>
      </c>
      <c r="AT589" s="197" t="s">
        <v>223</v>
      </c>
      <c r="AU589" s="197" t="s">
        <v>168</v>
      </c>
      <c r="AY589" s="17" t="s">
        <v>146</v>
      </c>
      <c r="BE589" s="198">
        <f>IF(N589="základní",J589,0)</f>
        <v>0</v>
      </c>
      <c r="BF589" s="198">
        <f>IF(N589="snížená",J589,0)</f>
        <v>0</v>
      </c>
      <c r="BG589" s="198">
        <f>IF(N589="zákl. přenesená",J589,0)</f>
        <v>0</v>
      </c>
      <c r="BH589" s="198">
        <f>IF(N589="sníž. přenesená",J589,0)</f>
        <v>0</v>
      </c>
      <c r="BI589" s="198">
        <f>IF(N589="nulová",J589,0)</f>
        <v>0</v>
      </c>
      <c r="BJ589" s="17" t="s">
        <v>83</v>
      </c>
      <c r="BK589" s="198">
        <f>ROUND(I589*H589,2)</f>
        <v>0</v>
      </c>
      <c r="BL589" s="17" t="s">
        <v>153</v>
      </c>
      <c r="BM589" s="197" t="s">
        <v>663</v>
      </c>
    </row>
    <row r="590" spans="2:51" s="13" customFormat="1" ht="11.25">
      <c r="B590" s="204"/>
      <c r="C590" s="205"/>
      <c r="D590" s="206" t="s">
        <v>157</v>
      </c>
      <c r="E590" s="207" t="s">
        <v>1</v>
      </c>
      <c r="F590" s="208" t="s">
        <v>158</v>
      </c>
      <c r="G590" s="205"/>
      <c r="H590" s="207" t="s">
        <v>1</v>
      </c>
      <c r="I590" s="209"/>
      <c r="J590" s="205"/>
      <c r="K590" s="205"/>
      <c r="L590" s="210"/>
      <c r="M590" s="211"/>
      <c r="N590" s="212"/>
      <c r="O590" s="212"/>
      <c r="P590" s="212"/>
      <c r="Q590" s="212"/>
      <c r="R590" s="212"/>
      <c r="S590" s="212"/>
      <c r="T590" s="213"/>
      <c r="AT590" s="214" t="s">
        <v>157</v>
      </c>
      <c r="AU590" s="214" t="s">
        <v>168</v>
      </c>
      <c r="AV590" s="13" t="s">
        <v>83</v>
      </c>
      <c r="AW590" s="13" t="s">
        <v>33</v>
      </c>
      <c r="AX590" s="13" t="s">
        <v>75</v>
      </c>
      <c r="AY590" s="214" t="s">
        <v>146</v>
      </c>
    </row>
    <row r="591" spans="2:51" s="13" customFormat="1" ht="11.25">
      <c r="B591" s="204"/>
      <c r="C591" s="205"/>
      <c r="D591" s="206" t="s">
        <v>157</v>
      </c>
      <c r="E591" s="207" t="s">
        <v>1</v>
      </c>
      <c r="F591" s="208" t="s">
        <v>159</v>
      </c>
      <c r="G591" s="205"/>
      <c r="H591" s="207" t="s">
        <v>1</v>
      </c>
      <c r="I591" s="209"/>
      <c r="J591" s="205"/>
      <c r="K591" s="205"/>
      <c r="L591" s="210"/>
      <c r="M591" s="211"/>
      <c r="N591" s="212"/>
      <c r="O591" s="212"/>
      <c r="P591" s="212"/>
      <c r="Q591" s="212"/>
      <c r="R591" s="212"/>
      <c r="S591" s="212"/>
      <c r="T591" s="213"/>
      <c r="AT591" s="214" t="s">
        <v>157</v>
      </c>
      <c r="AU591" s="214" t="s">
        <v>168</v>
      </c>
      <c r="AV591" s="13" t="s">
        <v>83</v>
      </c>
      <c r="AW591" s="13" t="s">
        <v>33</v>
      </c>
      <c r="AX591" s="13" t="s">
        <v>75</v>
      </c>
      <c r="AY591" s="214" t="s">
        <v>146</v>
      </c>
    </row>
    <row r="592" spans="2:51" s="14" customFormat="1" ht="11.25">
      <c r="B592" s="215"/>
      <c r="C592" s="216"/>
      <c r="D592" s="206" t="s">
        <v>157</v>
      </c>
      <c r="E592" s="217" t="s">
        <v>1</v>
      </c>
      <c r="F592" s="218" t="s">
        <v>664</v>
      </c>
      <c r="G592" s="216"/>
      <c r="H592" s="219">
        <v>2</v>
      </c>
      <c r="I592" s="220"/>
      <c r="J592" s="216"/>
      <c r="K592" s="216"/>
      <c r="L592" s="221"/>
      <c r="M592" s="222"/>
      <c r="N592" s="223"/>
      <c r="O592" s="223"/>
      <c r="P592" s="223"/>
      <c r="Q592" s="223"/>
      <c r="R592" s="223"/>
      <c r="S592" s="223"/>
      <c r="T592" s="224"/>
      <c r="AT592" s="225" t="s">
        <v>157</v>
      </c>
      <c r="AU592" s="225" t="s">
        <v>168</v>
      </c>
      <c r="AV592" s="14" t="s">
        <v>85</v>
      </c>
      <c r="AW592" s="14" t="s">
        <v>33</v>
      </c>
      <c r="AX592" s="14" t="s">
        <v>75</v>
      </c>
      <c r="AY592" s="225" t="s">
        <v>146</v>
      </c>
    </row>
    <row r="593" spans="1:65" s="2" customFormat="1" ht="24" customHeight="1">
      <c r="A593" s="34"/>
      <c r="B593" s="35"/>
      <c r="C593" s="226" t="s">
        <v>665</v>
      </c>
      <c r="D593" s="226" t="s">
        <v>223</v>
      </c>
      <c r="E593" s="227" t="s">
        <v>666</v>
      </c>
      <c r="F593" s="228" t="s">
        <v>667</v>
      </c>
      <c r="G593" s="229" t="s">
        <v>329</v>
      </c>
      <c r="H593" s="230">
        <v>2</v>
      </c>
      <c r="I593" s="231"/>
      <c r="J593" s="232">
        <f>ROUND(I593*H593,2)</f>
        <v>0</v>
      </c>
      <c r="K593" s="228" t="s">
        <v>152</v>
      </c>
      <c r="L593" s="233"/>
      <c r="M593" s="234" t="s">
        <v>1</v>
      </c>
      <c r="N593" s="235" t="s">
        <v>40</v>
      </c>
      <c r="O593" s="71"/>
      <c r="P593" s="195">
        <f>O593*H593</f>
        <v>0</v>
      </c>
      <c r="Q593" s="195">
        <v>0.0009</v>
      </c>
      <c r="R593" s="195">
        <f>Q593*H593</f>
        <v>0.0018</v>
      </c>
      <c r="S593" s="195">
        <v>0</v>
      </c>
      <c r="T593" s="196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97" t="s">
        <v>200</v>
      </c>
      <c r="AT593" s="197" t="s">
        <v>223</v>
      </c>
      <c r="AU593" s="197" t="s">
        <v>168</v>
      </c>
      <c r="AY593" s="17" t="s">
        <v>146</v>
      </c>
      <c r="BE593" s="198">
        <f>IF(N593="základní",J593,0)</f>
        <v>0</v>
      </c>
      <c r="BF593" s="198">
        <f>IF(N593="snížená",J593,0)</f>
        <v>0</v>
      </c>
      <c r="BG593" s="198">
        <f>IF(N593="zákl. přenesená",J593,0)</f>
        <v>0</v>
      </c>
      <c r="BH593" s="198">
        <f>IF(N593="sníž. přenesená",J593,0)</f>
        <v>0</v>
      </c>
      <c r="BI593" s="198">
        <f>IF(N593="nulová",J593,0)</f>
        <v>0</v>
      </c>
      <c r="BJ593" s="17" t="s">
        <v>83</v>
      </c>
      <c r="BK593" s="198">
        <f>ROUND(I593*H593,2)</f>
        <v>0</v>
      </c>
      <c r="BL593" s="17" t="s">
        <v>153</v>
      </c>
      <c r="BM593" s="197" t="s">
        <v>668</v>
      </c>
    </row>
    <row r="594" spans="2:51" s="13" customFormat="1" ht="11.25">
      <c r="B594" s="204"/>
      <c r="C594" s="205"/>
      <c r="D594" s="206" t="s">
        <v>157</v>
      </c>
      <c r="E594" s="207" t="s">
        <v>1</v>
      </c>
      <c r="F594" s="208" t="s">
        <v>158</v>
      </c>
      <c r="G594" s="205"/>
      <c r="H594" s="207" t="s">
        <v>1</v>
      </c>
      <c r="I594" s="209"/>
      <c r="J594" s="205"/>
      <c r="K594" s="205"/>
      <c r="L594" s="210"/>
      <c r="M594" s="211"/>
      <c r="N594" s="212"/>
      <c r="O594" s="212"/>
      <c r="P594" s="212"/>
      <c r="Q594" s="212"/>
      <c r="R594" s="212"/>
      <c r="S594" s="212"/>
      <c r="T594" s="213"/>
      <c r="AT594" s="214" t="s">
        <v>157</v>
      </c>
      <c r="AU594" s="214" t="s">
        <v>168</v>
      </c>
      <c r="AV594" s="13" t="s">
        <v>83</v>
      </c>
      <c r="AW594" s="13" t="s">
        <v>33</v>
      </c>
      <c r="AX594" s="13" t="s">
        <v>75</v>
      </c>
      <c r="AY594" s="214" t="s">
        <v>146</v>
      </c>
    </row>
    <row r="595" spans="2:51" s="13" customFormat="1" ht="11.25">
      <c r="B595" s="204"/>
      <c r="C595" s="205"/>
      <c r="D595" s="206" t="s">
        <v>157</v>
      </c>
      <c r="E595" s="207" t="s">
        <v>1</v>
      </c>
      <c r="F595" s="208" t="s">
        <v>159</v>
      </c>
      <c r="G595" s="205"/>
      <c r="H595" s="207" t="s">
        <v>1</v>
      </c>
      <c r="I595" s="209"/>
      <c r="J595" s="205"/>
      <c r="K595" s="205"/>
      <c r="L595" s="210"/>
      <c r="M595" s="211"/>
      <c r="N595" s="212"/>
      <c r="O595" s="212"/>
      <c r="P595" s="212"/>
      <c r="Q595" s="212"/>
      <c r="R595" s="212"/>
      <c r="S595" s="212"/>
      <c r="T595" s="213"/>
      <c r="AT595" s="214" t="s">
        <v>157</v>
      </c>
      <c r="AU595" s="214" t="s">
        <v>168</v>
      </c>
      <c r="AV595" s="13" t="s">
        <v>83</v>
      </c>
      <c r="AW595" s="13" t="s">
        <v>33</v>
      </c>
      <c r="AX595" s="13" t="s">
        <v>75</v>
      </c>
      <c r="AY595" s="214" t="s">
        <v>146</v>
      </c>
    </row>
    <row r="596" spans="2:51" s="14" customFormat="1" ht="11.25">
      <c r="B596" s="215"/>
      <c r="C596" s="216"/>
      <c r="D596" s="206" t="s">
        <v>157</v>
      </c>
      <c r="E596" s="217" t="s">
        <v>1</v>
      </c>
      <c r="F596" s="218" t="s">
        <v>669</v>
      </c>
      <c r="G596" s="216"/>
      <c r="H596" s="219">
        <v>2</v>
      </c>
      <c r="I596" s="220"/>
      <c r="J596" s="216"/>
      <c r="K596" s="216"/>
      <c r="L596" s="221"/>
      <c r="M596" s="222"/>
      <c r="N596" s="223"/>
      <c r="O596" s="223"/>
      <c r="P596" s="223"/>
      <c r="Q596" s="223"/>
      <c r="R596" s="223"/>
      <c r="S596" s="223"/>
      <c r="T596" s="224"/>
      <c r="AT596" s="225" t="s">
        <v>157</v>
      </c>
      <c r="AU596" s="225" t="s">
        <v>168</v>
      </c>
      <c r="AV596" s="14" t="s">
        <v>85</v>
      </c>
      <c r="AW596" s="14" t="s">
        <v>33</v>
      </c>
      <c r="AX596" s="14" t="s">
        <v>75</v>
      </c>
      <c r="AY596" s="225" t="s">
        <v>146</v>
      </c>
    </row>
    <row r="597" spans="1:65" s="2" customFormat="1" ht="26.45" customHeight="1">
      <c r="A597" s="34"/>
      <c r="B597" s="35"/>
      <c r="C597" s="186" t="s">
        <v>670</v>
      </c>
      <c r="D597" s="186" t="s">
        <v>148</v>
      </c>
      <c r="E597" s="187" t="s">
        <v>671</v>
      </c>
      <c r="F597" s="188" t="s">
        <v>672</v>
      </c>
      <c r="G597" s="189" t="s">
        <v>329</v>
      </c>
      <c r="H597" s="190">
        <v>6</v>
      </c>
      <c r="I597" s="191"/>
      <c r="J597" s="192">
        <f>ROUND(I597*H597,2)</f>
        <v>0</v>
      </c>
      <c r="K597" s="188" t="s">
        <v>152</v>
      </c>
      <c r="L597" s="39"/>
      <c r="M597" s="193" t="s">
        <v>1</v>
      </c>
      <c r="N597" s="194" t="s">
        <v>40</v>
      </c>
      <c r="O597" s="71"/>
      <c r="P597" s="195">
        <f>O597*H597</f>
        <v>0</v>
      </c>
      <c r="Q597" s="195">
        <v>0.11241</v>
      </c>
      <c r="R597" s="195">
        <f>Q597*H597</f>
        <v>0.67446</v>
      </c>
      <c r="S597" s="195">
        <v>0</v>
      </c>
      <c r="T597" s="196">
        <f>S597*H597</f>
        <v>0</v>
      </c>
      <c r="U597" s="34"/>
      <c r="V597" s="34"/>
      <c r="W597" s="34"/>
      <c r="X597" s="34"/>
      <c r="Y597" s="34"/>
      <c r="Z597" s="34"/>
      <c r="AA597" s="34"/>
      <c r="AB597" s="34"/>
      <c r="AC597" s="34"/>
      <c r="AD597" s="34"/>
      <c r="AE597" s="34"/>
      <c r="AR597" s="197" t="s">
        <v>153</v>
      </c>
      <c r="AT597" s="197" t="s">
        <v>148</v>
      </c>
      <c r="AU597" s="197" t="s">
        <v>168</v>
      </c>
      <c r="AY597" s="17" t="s">
        <v>146</v>
      </c>
      <c r="BE597" s="198">
        <f>IF(N597="základní",J597,0)</f>
        <v>0</v>
      </c>
      <c r="BF597" s="198">
        <f>IF(N597="snížená",J597,0)</f>
        <v>0</v>
      </c>
      <c r="BG597" s="198">
        <f>IF(N597="zákl. přenesená",J597,0)</f>
        <v>0</v>
      </c>
      <c r="BH597" s="198">
        <f>IF(N597="sníž. přenesená",J597,0)</f>
        <v>0</v>
      </c>
      <c r="BI597" s="198">
        <f>IF(N597="nulová",J597,0)</f>
        <v>0</v>
      </c>
      <c r="BJ597" s="17" t="s">
        <v>83</v>
      </c>
      <c r="BK597" s="198">
        <f>ROUND(I597*H597,2)</f>
        <v>0</v>
      </c>
      <c r="BL597" s="17" t="s">
        <v>153</v>
      </c>
      <c r="BM597" s="197" t="s">
        <v>673</v>
      </c>
    </row>
    <row r="598" spans="1:47" s="2" customFormat="1" ht="11.25">
      <c r="A598" s="34"/>
      <c r="B598" s="35"/>
      <c r="C598" s="36"/>
      <c r="D598" s="199" t="s">
        <v>155</v>
      </c>
      <c r="E598" s="36"/>
      <c r="F598" s="200" t="s">
        <v>674</v>
      </c>
      <c r="G598" s="36"/>
      <c r="H598" s="36"/>
      <c r="I598" s="201"/>
      <c r="J598" s="36"/>
      <c r="K598" s="36"/>
      <c r="L598" s="39"/>
      <c r="M598" s="202"/>
      <c r="N598" s="203"/>
      <c r="O598" s="71"/>
      <c r="P598" s="71"/>
      <c r="Q598" s="71"/>
      <c r="R598" s="71"/>
      <c r="S598" s="71"/>
      <c r="T598" s="72"/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T598" s="17" t="s">
        <v>155</v>
      </c>
      <c r="AU598" s="17" t="s">
        <v>168</v>
      </c>
    </row>
    <row r="599" spans="2:51" s="14" customFormat="1" ht="11.25">
      <c r="B599" s="215"/>
      <c r="C599" s="216"/>
      <c r="D599" s="206" t="s">
        <v>157</v>
      </c>
      <c r="E599" s="217" t="s">
        <v>1</v>
      </c>
      <c r="F599" s="218" t="s">
        <v>188</v>
      </c>
      <c r="G599" s="216"/>
      <c r="H599" s="219">
        <v>6</v>
      </c>
      <c r="I599" s="220"/>
      <c r="J599" s="216"/>
      <c r="K599" s="216"/>
      <c r="L599" s="221"/>
      <c r="M599" s="222"/>
      <c r="N599" s="223"/>
      <c r="O599" s="223"/>
      <c r="P599" s="223"/>
      <c r="Q599" s="223"/>
      <c r="R599" s="223"/>
      <c r="S599" s="223"/>
      <c r="T599" s="224"/>
      <c r="AT599" s="225" t="s">
        <v>157</v>
      </c>
      <c r="AU599" s="225" t="s">
        <v>168</v>
      </c>
      <c r="AV599" s="14" t="s">
        <v>85</v>
      </c>
      <c r="AW599" s="14" t="s">
        <v>33</v>
      </c>
      <c r="AX599" s="14" t="s">
        <v>75</v>
      </c>
      <c r="AY599" s="225" t="s">
        <v>146</v>
      </c>
    </row>
    <row r="600" spans="1:65" s="2" customFormat="1" ht="24" customHeight="1">
      <c r="A600" s="34"/>
      <c r="B600" s="35"/>
      <c r="C600" s="226" t="s">
        <v>675</v>
      </c>
      <c r="D600" s="226" t="s">
        <v>223</v>
      </c>
      <c r="E600" s="227" t="s">
        <v>676</v>
      </c>
      <c r="F600" s="228" t="s">
        <v>677</v>
      </c>
      <c r="G600" s="229" t="s">
        <v>329</v>
      </c>
      <c r="H600" s="230">
        <v>6</v>
      </c>
      <c r="I600" s="231"/>
      <c r="J600" s="232">
        <f>ROUND(I600*H600,2)</f>
        <v>0</v>
      </c>
      <c r="K600" s="228" t="s">
        <v>152</v>
      </c>
      <c r="L600" s="233"/>
      <c r="M600" s="234" t="s">
        <v>1</v>
      </c>
      <c r="N600" s="235" t="s">
        <v>40</v>
      </c>
      <c r="O600" s="71"/>
      <c r="P600" s="195">
        <f>O600*H600</f>
        <v>0</v>
      </c>
      <c r="Q600" s="195">
        <v>0.0061</v>
      </c>
      <c r="R600" s="195">
        <f>Q600*H600</f>
        <v>0.0366</v>
      </c>
      <c r="S600" s="195">
        <v>0</v>
      </c>
      <c r="T600" s="196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197" t="s">
        <v>200</v>
      </c>
      <c r="AT600" s="197" t="s">
        <v>223</v>
      </c>
      <c r="AU600" s="197" t="s">
        <v>168</v>
      </c>
      <c r="AY600" s="17" t="s">
        <v>146</v>
      </c>
      <c r="BE600" s="198">
        <f>IF(N600="základní",J600,0)</f>
        <v>0</v>
      </c>
      <c r="BF600" s="198">
        <f>IF(N600="snížená",J600,0)</f>
        <v>0</v>
      </c>
      <c r="BG600" s="198">
        <f>IF(N600="zákl. přenesená",J600,0)</f>
        <v>0</v>
      </c>
      <c r="BH600" s="198">
        <f>IF(N600="sníž. přenesená",J600,0)</f>
        <v>0</v>
      </c>
      <c r="BI600" s="198">
        <f>IF(N600="nulová",J600,0)</f>
        <v>0</v>
      </c>
      <c r="BJ600" s="17" t="s">
        <v>83</v>
      </c>
      <c r="BK600" s="198">
        <f>ROUND(I600*H600,2)</f>
        <v>0</v>
      </c>
      <c r="BL600" s="17" t="s">
        <v>153</v>
      </c>
      <c r="BM600" s="197" t="s">
        <v>678</v>
      </c>
    </row>
    <row r="601" spans="2:51" s="13" customFormat="1" ht="11.25">
      <c r="B601" s="204"/>
      <c r="C601" s="205"/>
      <c r="D601" s="206" t="s">
        <v>157</v>
      </c>
      <c r="E601" s="207" t="s">
        <v>1</v>
      </c>
      <c r="F601" s="208" t="s">
        <v>158</v>
      </c>
      <c r="G601" s="205"/>
      <c r="H601" s="207" t="s">
        <v>1</v>
      </c>
      <c r="I601" s="209"/>
      <c r="J601" s="205"/>
      <c r="K601" s="205"/>
      <c r="L601" s="210"/>
      <c r="M601" s="211"/>
      <c r="N601" s="212"/>
      <c r="O601" s="212"/>
      <c r="P601" s="212"/>
      <c r="Q601" s="212"/>
      <c r="R601" s="212"/>
      <c r="S601" s="212"/>
      <c r="T601" s="213"/>
      <c r="AT601" s="214" t="s">
        <v>157</v>
      </c>
      <c r="AU601" s="214" t="s">
        <v>168</v>
      </c>
      <c r="AV601" s="13" t="s">
        <v>83</v>
      </c>
      <c r="AW601" s="13" t="s">
        <v>33</v>
      </c>
      <c r="AX601" s="13" t="s">
        <v>75</v>
      </c>
      <c r="AY601" s="214" t="s">
        <v>146</v>
      </c>
    </row>
    <row r="602" spans="2:51" s="13" customFormat="1" ht="11.25">
      <c r="B602" s="204"/>
      <c r="C602" s="205"/>
      <c r="D602" s="206" t="s">
        <v>157</v>
      </c>
      <c r="E602" s="207" t="s">
        <v>1</v>
      </c>
      <c r="F602" s="208" t="s">
        <v>159</v>
      </c>
      <c r="G602" s="205"/>
      <c r="H602" s="207" t="s">
        <v>1</v>
      </c>
      <c r="I602" s="209"/>
      <c r="J602" s="205"/>
      <c r="K602" s="205"/>
      <c r="L602" s="210"/>
      <c r="M602" s="211"/>
      <c r="N602" s="212"/>
      <c r="O602" s="212"/>
      <c r="P602" s="212"/>
      <c r="Q602" s="212"/>
      <c r="R602" s="212"/>
      <c r="S602" s="212"/>
      <c r="T602" s="213"/>
      <c r="AT602" s="214" t="s">
        <v>157</v>
      </c>
      <c r="AU602" s="214" t="s">
        <v>168</v>
      </c>
      <c r="AV602" s="13" t="s">
        <v>83</v>
      </c>
      <c r="AW602" s="13" t="s">
        <v>33</v>
      </c>
      <c r="AX602" s="13" t="s">
        <v>75</v>
      </c>
      <c r="AY602" s="214" t="s">
        <v>146</v>
      </c>
    </row>
    <row r="603" spans="2:51" s="13" customFormat="1" ht="11.25">
      <c r="B603" s="204"/>
      <c r="C603" s="205"/>
      <c r="D603" s="206" t="s">
        <v>157</v>
      </c>
      <c r="E603" s="207" t="s">
        <v>1</v>
      </c>
      <c r="F603" s="208" t="s">
        <v>679</v>
      </c>
      <c r="G603" s="205"/>
      <c r="H603" s="207" t="s">
        <v>1</v>
      </c>
      <c r="I603" s="209"/>
      <c r="J603" s="205"/>
      <c r="K603" s="205"/>
      <c r="L603" s="210"/>
      <c r="M603" s="211"/>
      <c r="N603" s="212"/>
      <c r="O603" s="212"/>
      <c r="P603" s="212"/>
      <c r="Q603" s="212"/>
      <c r="R603" s="212"/>
      <c r="S603" s="212"/>
      <c r="T603" s="213"/>
      <c r="AT603" s="214" t="s">
        <v>157</v>
      </c>
      <c r="AU603" s="214" t="s">
        <v>168</v>
      </c>
      <c r="AV603" s="13" t="s">
        <v>83</v>
      </c>
      <c r="AW603" s="13" t="s">
        <v>33</v>
      </c>
      <c r="AX603" s="13" t="s">
        <v>75</v>
      </c>
      <c r="AY603" s="214" t="s">
        <v>146</v>
      </c>
    </row>
    <row r="604" spans="2:51" s="14" customFormat="1" ht="11.25">
      <c r="B604" s="215"/>
      <c r="C604" s="216"/>
      <c r="D604" s="206" t="s">
        <v>157</v>
      </c>
      <c r="E604" s="217" t="s">
        <v>1</v>
      </c>
      <c r="F604" s="218" t="s">
        <v>188</v>
      </c>
      <c r="G604" s="216"/>
      <c r="H604" s="219">
        <v>6</v>
      </c>
      <c r="I604" s="220"/>
      <c r="J604" s="216"/>
      <c r="K604" s="216"/>
      <c r="L604" s="221"/>
      <c r="M604" s="222"/>
      <c r="N604" s="223"/>
      <c r="O604" s="223"/>
      <c r="P604" s="223"/>
      <c r="Q604" s="223"/>
      <c r="R604" s="223"/>
      <c r="S604" s="223"/>
      <c r="T604" s="224"/>
      <c r="AT604" s="225" t="s">
        <v>157</v>
      </c>
      <c r="AU604" s="225" t="s">
        <v>168</v>
      </c>
      <c r="AV604" s="14" t="s">
        <v>85</v>
      </c>
      <c r="AW604" s="14" t="s">
        <v>33</v>
      </c>
      <c r="AX604" s="14" t="s">
        <v>75</v>
      </c>
      <c r="AY604" s="225" t="s">
        <v>146</v>
      </c>
    </row>
    <row r="605" spans="1:65" s="2" customFormat="1" ht="16.5" customHeight="1">
      <c r="A605" s="34"/>
      <c r="B605" s="35"/>
      <c r="C605" s="226" t="s">
        <v>680</v>
      </c>
      <c r="D605" s="226" t="s">
        <v>223</v>
      </c>
      <c r="E605" s="227" t="s">
        <v>681</v>
      </c>
      <c r="F605" s="228" t="s">
        <v>682</v>
      </c>
      <c r="G605" s="229" t="s">
        <v>329</v>
      </c>
      <c r="H605" s="230">
        <v>6</v>
      </c>
      <c r="I605" s="231"/>
      <c r="J605" s="232">
        <f>ROUND(I605*H605,2)</f>
        <v>0</v>
      </c>
      <c r="K605" s="228" t="s">
        <v>152</v>
      </c>
      <c r="L605" s="233"/>
      <c r="M605" s="234" t="s">
        <v>1</v>
      </c>
      <c r="N605" s="235" t="s">
        <v>40</v>
      </c>
      <c r="O605" s="71"/>
      <c r="P605" s="195">
        <f>O605*H605</f>
        <v>0</v>
      </c>
      <c r="Q605" s="195">
        <v>0.003</v>
      </c>
      <c r="R605" s="195">
        <f>Q605*H605</f>
        <v>0.018000000000000002</v>
      </c>
      <c r="S605" s="195">
        <v>0</v>
      </c>
      <c r="T605" s="196">
        <f>S605*H605</f>
        <v>0</v>
      </c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R605" s="197" t="s">
        <v>200</v>
      </c>
      <c r="AT605" s="197" t="s">
        <v>223</v>
      </c>
      <c r="AU605" s="197" t="s">
        <v>168</v>
      </c>
      <c r="AY605" s="17" t="s">
        <v>146</v>
      </c>
      <c r="BE605" s="198">
        <f>IF(N605="základní",J605,0)</f>
        <v>0</v>
      </c>
      <c r="BF605" s="198">
        <f>IF(N605="snížená",J605,0)</f>
        <v>0</v>
      </c>
      <c r="BG605" s="198">
        <f>IF(N605="zákl. přenesená",J605,0)</f>
        <v>0</v>
      </c>
      <c r="BH605" s="198">
        <f>IF(N605="sníž. přenesená",J605,0)</f>
        <v>0</v>
      </c>
      <c r="BI605" s="198">
        <f>IF(N605="nulová",J605,0)</f>
        <v>0</v>
      </c>
      <c r="BJ605" s="17" t="s">
        <v>83</v>
      </c>
      <c r="BK605" s="198">
        <f>ROUND(I605*H605,2)</f>
        <v>0</v>
      </c>
      <c r="BL605" s="17" t="s">
        <v>153</v>
      </c>
      <c r="BM605" s="197" t="s">
        <v>683</v>
      </c>
    </row>
    <row r="606" spans="2:51" s="13" customFormat="1" ht="11.25">
      <c r="B606" s="204"/>
      <c r="C606" s="205"/>
      <c r="D606" s="206" t="s">
        <v>157</v>
      </c>
      <c r="E606" s="207" t="s">
        <v>1</v>
      </c>
      <c r="F606" s="208" t="s">
        <v>158</v>
      </c>
      <c r="G606" s="205"/>
      <c r="H606" s="207" t="s">
        <v>1</v>
      </c>
      <c r="I606" s="209"/>
      <c r="J606" s="205"/>
      <c r="K606" s="205"/>
      <c r="L606" s="210"/>
      <c r="M606" s="211"/>
      <c r="N606" s="212"/>
      <c r="O606" s="212"/>
      <c r="P606" s="212"/>
      <c r="Q606" s="212"/>
      <c r="R606" s="212"/>
      <c r="S606" s="212"/>
      <c r="T606" s="213"/>
      <c r="AT606" s="214" t="s">
        <v>157</v>
      </c>
      <c r="AU606" s="214" t="s">
        <v>168</v>
      </c>
      <c r="AV606" s="13" t="s">
        <v>83</v>
      </c>
      <c r="AW606" s="13" t="s">
        <v>33</v>
      </c>
      <c r="AX606" s="13" t="s">
        <v>75</v>
      </c>
      <c r="AY606" s="214" t="s">
        <v>146</v>
      </c>
    </row>
    <row r="607" spans="2:51" s="13" customFormat="1" ht="11.25">
      <c r="B607" s="204"/>
      <c r="C607" s="205"/>
      <c r="D607" s="206" t="s">
        <v>157</v>
      </c>
      <c r="E607" s="207" t="s">
        <v>1</v>
      </c>
      <c r="F607" s="208" t="s">
        <v>159</v>
      </c>
      <c r="G607" s="205"/>
      <c r="H607" s="207" t="s">
        <v>1</v>
      </c>
      <c r="I607" s="209"/>
      <c r="J607" s="205"/>
      <c r="K607" s="205"/>
      <c r="L607" s="210"/>
      <c r="M607" s="211"/>
      <c r="N607" s="212"/>
      <c r="O607" s="212"/>
      <c r="P607" s="212"/>
      <c r="Q607" s="212"/>
      <c r="R607" s="212"/>
      <c r="S607" s="212"/>
      <c r="T607" s="213"/>
      <c r="AT607" s="214" t="s">
        <v>157</v>
      </c>
      <c r="AU607" s="214" t="s">
        <v>168</v>
      </c>
      <c r="AV607" s="13" t="s">
        <v>83</v>
      </c>
      <c r="AW607" s="13" t="s">
        <v>33</v>
      </c>
      <c r="AX607" s="13" t="s">
        <v>75</v>
      </c>
      <c r="AY607" s="214" t="s">
        <v>146</v>
      </c>
    </row>
    <row r="608" spans="2:51" s="13" customFormat="1" ht="11.25">
      <c r="B608" s="204"/>
      <c r="C608" s="205"/>
      <c r="D608" s="206" t="s">
        <v>157</v>
      </c>
      <c r="E608" s="207" t="s">
        <v>1</v>
      </c>
      <c r="F608" s="208" t="s">
        <v>684</v>
      </c>
      <c r="G608" s="205"/>
      <c r="H608" s="207" t="s">
        <v>1</v>
      </c>
      <c r="I608" s="209"/>
      <c r="J608" s="205"/>
      <c r="K608" s="205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157</v>
      </c>
      <c r="AU608" s="214" t="s">
        <v>168</v>
      </c>
      <c r="AV608" s="13" t="s">
        <v>83</v>
      </c>
      <c r="AW608" s="13" t="s">
        <v>33</v>
      </c>
      <c r="AX608" s="13" t="s">
        <v>75</v>
      </c>
      <c r="AY608" s="214" t="s">
        <v>146</v>
      </c>
    </row>
    <row r="609" spans="2:51" s="14" customFormat="1" ht="11.25">
      <c r="B609" s="215"/>
      <c r="C609" s="216"/>
      <c r="D609" s="206" t="s">
        <v>157</v>
      </c>
      <c r="E609" s="217" t="s">
        <v>1</v>
      </c>
      <c r="F609" s="218" t="s">
        <v>188</v>
      </c>
      <c r="G609" s="216"/>
      <c r="H609" s="219">
        <v>6</v>
      </c>
      <c r="I609" s="220"/>
      <c r="J609" s="216"/>
      <c r="K609" s="216"/>
      <c r="L609" s="221"/>
      <c r="M609" s="222"/>
      <c r="N609" s="223"/>
      <c r="O609" s="223"/>
      <c r="P609" s="223"/>
      <c r="Q609" s="223"/>
      <c r="R609" s="223"/>
      <c r="S609" s="223"/>
      <c r="T609" s="224"/>
      <c r="AT609" s="225" t="s">
        <v>157</v>
      </c>
      <c r="AU609" s="225" t="s">
        <v>168</v>
      </c>
      <c r="AV609" s="14" t="s">
        <v>85</v>
      </c>
      <c r="AW609" s="14" t="s">
        <v>33</v>
      </c>
      <c r="AX609" s="14" t="s">
        <v>75</v>
      </c>
      <c r="AY609" s="225" t="s">
        <v>146</v>
      </c>
    </row>
    <row r="610" spans="1:65" s="2" customFormat="1" ht="24" customHeight="1">
      <c r="A610" s="34"/>
      <c r="B610" s="35"/>
      <c r="C610" s="226" t="s">
        <v>635</v>
      </c>
      <c r="D610" s="226" t="s">
        <v>223</v>
      </c>
      <c r="E610" s="227" t="s">
        <v>685</v>
      </c>
      <c r="F610" s="228" t="s">
        <v>686</v>
      </c>
      <c r="G610" s="229" t="s">
        <v>329</v>
      </c>
      <c r="H610" s="230">
        <v>20</v>
      </c>
      <c r="I610" s="231"/>
      <c r="J610" s="232">
        <f>ROUND(I610*H610,2)</f>
        <v>0</v>
      </c>
      <c r="K610" s="228" t="s">
        <v>152</v>
      </c>
      <c r="L610" s="233"/>
      <c r="M610" s="234" t="s">
        <v>1</v>
      </c>
      <c r="N610" s="235" t="s">
        <v>40</v>
      </c>
      <c r="O610" s="71"/>
      <c r="P610" s="195">
        <f>O610*H610</f>
        <v>0</v>
      </c>
      <c r="Q610" s="195">
        <v>0.00035</v>
      </c>
      <c r="R610" s="195">
        <f>Q610*H610</f>
        <v>0.007</v>
      </c>
      <c r="S610" s="195">
        <v>0</v>
      </c>
      <c r="T610" s="196">
        <f>S610*H610</f>
        <v>0</v>
      </c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R610" s="197" t="s">
        <v>200</v>
      </c>
      <c r="AT610" s="197" t="s">
        <v>223</v>
      </c>
      <c r="AU610" s="197" t="s">
        <v>168</v>
      </c>
      <c r="AY610" s="17" t="s">
        <v>146</v>
      </c>
      <c r="BE610" s="198">
        <f>IF(N610="základní",J610,0)</f>
        <v>0</v>
      </c>
      <c r="BF610" s="198">
        <f>IF(N610="snížená",J610,0)</f>
        <v>0</v>
      </c>
      <c r="BG610" s="198">
        <f>IF(N610="zákl. přenesená",J610,0)</f>
        <v>0</v>
      </c>
      <c r="BH610" s="198">
        <f>IF(N610="sníž. přenesená",J610,0)</f>
        <v>0</v>
      </c>
      <c r="BI610" s="198">
        <f>IF(N610="nulová",J610,0)</f>
        <v>0</v>
      </c>
      <c r="BJ610" s="17" t="s">
        <v>83</v>
      </c>
      <c r="BK610" s="198">
        <f>ROUND(I610*H610,2)</f>
        <v>0</v>
      </c>
      <c r="BL610" s="17" t="s">
        <v>153</v>
      </c>
      <c r="BM610" s="197" t="s">
        <v>687</v>
      </c>
    </row>
    <row r="611" spans="2:51" s="13" customFormat="1" ht="11.25">
      <c r="B611" s="204"/>
      <c r="C611" s="205"/>
      <c r="D611" s="206" t="s">
        <v>157</v>
      </c>
      <c r="E611" s="207" t="s">
        <v>1</v>
      </c>
      <c r="F611" s="208" t="s">
        <v>158</v>
      </c>
      <c r="G611" s="205"/>
      <c r="H611" s="207" t="s">
        <v>1</v>
      </c>
      <c r="I611" s="209"/>
      <c r="J611" s="205"/>
      <c r="K611" s="205"/>
      <c r="L611" s="210"/>
      <c r="M611" s="211"/>
      <c r="N611" s="212"/>
      <c r="O611" s="212"/>
      <c r="P611" s="212"/>
      <c r="Q611" s="212"/>
      <c r="R611" s="212"/>
      <c r="S611" s="212"/>
      <c r="T611" s="213"/>
      <c r="AT611" s="214" t="s">
        <v>157</v>
      </c>
      <c r="AU611" s="214" t="s">
        <v>168</v>
      </c>
      <c r="AV611" s="13" t="s">
        <v>83</v>
      </c>
      <c r="AW611" s="13" t="s">
        <v>33</v>
      </c>
      <c r="AX611" s="13" t="s">
        <v>75</v>
      </c>
      <c r="AY611" s="214" t="s">
        <v>146</v>
      </c>
    </row>
    <row r="612" spans="2:51" s="13" customFormat="1" ht="11.25">
      <c r="B612" s="204"/>
      <c r="C612" s="205"/>
      <c r="D612" s="206" t="s">
        <v>157</v>
      </c>
      <c r="E612" s="207" t="s">
        <v>1</v>
      </c>
      <c r="F612" s="208" t="s">
        <v>159</v>
      </c>
      <c r="G612" s="205"/>
      <c r="H612" s="207" t="s">
        <v>1</v>
      </c>
      <c r="I612" s="209"/>
      <c r="J612" s="205"/>
      <c r="K612" s="205"/>
      <c r="L612" s="210"/>
      <c r="M612" s="211"/>
      <c r="N612" s="212"/>
      <c r="O612" s="212"/>
      <c r="P612" s="212"/>
      <c r="Q612" s="212"/>
      <c r="R612" s="212"/>
      <c r="S612" s="212"/>
      <c r="T612" s="213"/>
      <c r="AT612" s="214" t="s">
        <v>157</v>
      </c>
      <c r="AU612" s="214" t="s">
        <v>168</v>
      </c>
      <c r="AV612" s="13" t="s">
        <v>83</v>
      </c>
      <c r="AW612" s="13" t="s">
        <v>33</v>
      </c>
      <c r="AX612" s="13" t="s">
        <v>75</v>
      </c>
      <c r="AY612" s="214" t="s">
        <v>146</v>
      </c>
    </row>
    <row r="613" spans="2:51" s="14" customFormat="1" ht="11.25">
      <c r="B613" s="215"/>
      <c r="C613" s="216"/>
      <c r="D613" s="206" t="s">
        <v>157</v>
      </c>
      <c r="E613" s="217" t="s">
        <v>1</v>
      </c>
      <c r="F613" s="218" t="s">
        <v>282</v>
      </c>
      <c r="G613" s="216"/>
      <c r="H613" s="219">
        <v>20</v>
      </c>
      <c r="I613" s="220"/>
      <c r="J613" s="216"/>
      <c r="K613" s="216"/>
      <c r="L613" s="221"/>
      <c r="M613" s="222"/>
      <c r="N613" s="223"/>
      <c r="O613" s="223"/>
      <c r="P613" s="223"/>
      <c r="Q613" s="223"/>
      <c r="R613" s="223"/>
      <c r="S613" s="223"/>
      <c r="T613" s="224"/>
      <c r="AT613" s="225" t="s">
        <v>157</v>
      </c>
      <c r="AU613" s="225" t="s">
        <v>168</v>
      </c>
      <c r="AV613" s="14" t="s">
        <v>85</v>
      </c>
      <c r="AW613" s="14" t="s">
        <v>33</v>
      </c>
      <c r="AX613" s="14" t="s">
        <v>75</v>
      </c>
      <c r="AY613" s="225" t="s">
        <v>146</v>
      </c>
    </row>
    <row r="614" spans="1:65" s="2" customFormat="1" ht="26.45" customHeight="1">
      <c r="A614" s="34"/>
      <c r="B614" s="35"/>
      <c r="C614" s="186" t="s">
        <v>688</v>
      </c>
      <c r="D614" s="186" t="s">
        <v>148</v>
      </c>
      <c r="E614" s="187" t="s">
        <v>689</v>
      </c>
      <c r="F614" s="188" t="s">
        <v>690</v>
      </c>
      <c r="G614" s="189" t="s">
        <v>151</v>
      </c>
      <c r="H614" s="190">
        <v>7.4</v>
      </c>
      <c r="I614" s="191"/>
      <c r="J614" s="192">
        <f>ROUND(I614*H614,2)</f>
        <v>0</v>
      </c>
      <c r="K614" s="188" t="s">
        <v>152</v>
      </c>
      <c r="L614" s="39"/>
      <c r="M614" s="193" t="s">
        <v>1</v>
      </c>
      <c r="N614" s="194" t="s">
        <v>40</v>
      </c>
      <c r="O614" s="71"/>
      <c r="P614" s="195">
        <f>O614*H614</f>
        <v>0</v>
      </c>
      <c r="Q614" s="195">
        <v>0.0012</v>
      </c>
      <c r="R614" s="195">
        <f>Q614*H614</f>
        <v>0.008879999999999999</v>
      </c>
      <c r="S614" s="195">
        <v>0</v>
      </c>
      <c r="T614" s="196">
        <f>S614*H614</f>
        <v>0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R614" s="197" t="s">
        <v>153</v>
      </c>
      <c r="AT614" s="197" t="s">
        <v>148</v>
      </c>
      <c r="AU614" s="197" t="s">
        <v>168</v>
      </c>
      <c r="AY614" s="17" t="s">
        <v>146</v>
      </c>
      <c r="BE614" s="198">
        <f>IF(N614="základní",J614,0)</f>
        <v>0</v>
      </c>
      <c r="BF614" s="198">
        <f>IF(N614="snížená",J614,0)</f>
        <v>0</v>
      </c>
      <c r="BG614" s="198">
        <f>IF(N614="zákl. přenesená",J614,0)</f>
        <v>0</v>
      </c>
      <c r="BH614" s="198">
        <f>IF(N614="sníž. přenesená",J614,0)</f>
        <v>0</v>
      </c>
      <c r="BI614" s="198">
        <f>IF(N614="nulová",J614,0)</f>
        <v>0</v>
      </c>
      <c r="BJ614" s="17" t="s">
        <v>83</v>
      </c>
      <c r="BK614" s="198">
        <f>ROUND(I614*H614,2)</f>
        <v>0</v>
      </c>
      <c r="BL614" s="17" t="s">
        <v>153</v>
      </c>
      <c r="BM614" s="197" t="s">
        <v>691</v>
      </c>
    </row>
    <row r="615" spans="1:47" s="2" customFormat="1" ht="11.25">
      <c r="A615" s="34"/>
      <c r="B615" s="35"/>
      <c r="C615" s="36"/>
      <c r="D615" s="199" t="s">
        <v>155</v>
      </c>
      <c r="E615" s="36"/>
      <c r="F615" s="200" t="s">
        <v>692</v>
      </c>
      <c r="G615" s="36"/>
      <c r="H615" s="36"/>
      <c r="I615" s="201"/>
      <c r="J615" s="36"/>
      <c r="K615" s="36"/>
      <c r="L615" s="39"/>
      <c r="M615" s="202"/>
      <c r="N615" s="203"/>
      <c r="O615" s="71"/>
      <c r="P615" s="71"/>
      <c r="Q615" s="71"/>
      <c r="R615" s="71"/>
      <c r="S615" s="71"/>
      <c r="T615" s="72"/>
      <c r="U615" s="34"/>
      <c r="V615" s="34"/>
      <c r="W615" s="34"/>
      <c r="X615" s="34"/>
      <c r="Y615" s="34"/>
      <c r="Z615" s="34"/>
      <c r="AA615" s="34"/>
      <c r="AB615" s="34"/>
      <c r="AC615" s="34"/>
      <c r="AD615" s="34"/>
      <c r="AE615" s="34"/>
      <c r="AT615" s="17" t="s">
        <v>155</v>
      </c>
      <c r="AU615" s="17" t="s">
        <v>168</v>
      </c>
    </row>
    <row r="616" spans="2:51" s="13" customFormat="1" ht="11.25">
      <c r="B616" s="204"/>
      <c r="C616" s="205"/>
      <c r="D616" s="206" t="s">
        <v>157</v>
      </c>
      <c r="E616" s="207" t="s">
        <v>1</v>
      </c>
      <c r="F616" s="208" t="s">
        <v>158</v>
      </c>
      <c r="G616" s="205"/>
      <c r="H616" s="207" t="s">
        <v>1</v>
      </c>
      <c r="I616" s="209"/>
      <c r="J616" s="205"/>
      <c r="K616" s="205"/>
      <c r="L616" s="210"/>
      <c r="M616" s="211"/>
      <c r="N616" s="212"/>
      <c r="O616" s="212"/>
      <c r="P616" s="212"/>
      <c r="Q616" s="212"/>
      <c r="R616" s="212"/>
      <c r="S616" s="212"/>
      <c r="T616" s="213"/>
      <c r="AT616" s="214" t="s">
        <v>157</v>
      </c>
      <c r="AU616" s="214" t="s">
        <v>168</v>
      </c>
      <c r="AV616" s="13" t="s">
        <v>83</v>
      </c>
      <c r="AW616" s="13" t="s">
        <v>33</v>
      </c>
      <c r="AX616" s="13" t="s">
        <v>75</v>
      </c>
      <c r="AY616" s="214" t="s">
        <v>146</v>
      </c>
    </row>
    <row r="617" spans="2:51" s="13" customFormat="1" ht="11.25">
      <c r="B617" s="204"/>
      <c r="C617" s="205"/>
      <c r="D617" s="206" t="s">
        <v>157</v>
      </c>
      <c r="E617" s="207" t="s">
        <v>1</v>
      </c>
      <c r="F617" s="208" t="s">
        <v>159</v>
      </c>
      <c r="G617" s="205"/>
      <c r="H617" s="207" t="s">
        <v>1</v>
      </c>
      <c r="I617" s="209"/>
      <c r="J617" s="205"/>
      <c r="K617" s="205"/>
      <c r="L617" s="210"/>
      <c r="M617" s="211"/>
      <c r="N617" s="212"/>
      <c r="O617" s="212"/>
      <c r="P617" s="212"/>
      <c r="Q617" s="212"/>
      <c r="R617" s="212"/>
      <c r="S617" s="212"/>
      <c r="T617" s="213"/>
      <c r="AT617" s="214" t="s">
        <v>157</v>
      </c>
      <c r="AU617" s="214" t="s">
        <v>168</v>
      </c>
      <c r="AV617" s="13" t="s">
        <v>83</v>
      </c>
      <c r="AW617" s="13" t="s">
        <v>33</v>
      </c>
      <c r="AX617" s="13" t="s">
        <v>75</v>
      </c>
      <c r="AY617" s="214" t="s">
        <v>146</v>
      </c>
    </row>
    <row r="618" spans="2:51" s="14" customFormat="1" ht="11.25">
      <c r="B618" s="215"/>
      <c r="C618" s="216"/>
      <c r="D618" s="206" t="s">
        <v>157</v>
      </c>
      <c r="E618" s="217" t="s">
        <v>1</v>
      </c>
      <c r="F618" s="218" t="s">
        <v>693</v>
      </c>
      <c r="G618" s="216"/>
      <c r="H618" s="219">
        <v>5</v>
      </c>
      <c r="I618" s="220"/>
      <c r="J618" s="216"/>
      <c r="K618" s="216"/>
      <c r="L618" s="221"/>
      <c r="M618" s="222"/>
      <c r="N618" s="223"/>
      <c r="O618" s="223"/>
      <c r="P618" s="223"/>
      <c r="Q618" s="223"/>
      <c r="R618" s="223"/>
      <c r="S618" s="223"/>
      <c r="T618" s="224"/>
      <c r="AT618" s="225" t="s">
        <v>157</v>
      </c>
      <c r="AU618" s="225" t="s">
        <v>168</v>
      </c>
      <c r="AV618" s="14" t="s">
        <v>85</v>
      </c>
      <c r="AW618" s="14" t="s">
        <v>33</v>
      </c>
      <c r="AX618" s="14" t="s">
        <v>75</v>
      </c>
      <c r="AY618" s="225" t="s">
        <v>146</v>
      </c>
    </row>
    <row r="619" spans="2:51" s="14" customFormat="1" ht="11.25">
      <c r="B619" s="215"/>
      <c r="C619" s="216"/>
      <c r="D619" s="206" t="s">
        <v>157</v>
      </c>
      <c r="E619" s="217" t="s">
        <v>1</v>
      </c>
      <c r="F619" s="218" t="s">
        <v>694</v>
      </c>
      <c r="G619" s="216"/>
      <c r="H619" s="219">
        <v>2.4</v>
      </c>
      <c r="I619" s="220"/>
      <c r="J619" s="216"/>
      <c r="K619" s="216"/>
      <c r="L619" s="221"/>
      <c r="M619" s="222"/>
      <c r="N619" s="223"/>
      <c r="O619" s="223"/>
      <c r="P619" s="223"/>
      <c r="Q619" s="223"/>
      <c r="R619" s="223"/>
      <c r="S619" s="223"/>
      <c r="T619" s="224"/>
      <c r="AT619" s="225" t="s">
        <v>157</v>
      </c>
      <c r="AU619" s="225" t="s">
        <v>168</v>
      </c>
      <c r="AV619" s="14" t="s">
        <v>85</v>
      </c>
      <c r="AW619" s="14" t="s">
        <v>33</v>
      </c>
      <c r="AX619" s="14" t="s">
        <v>75</v>
      </c>
      <c r="AY619" s="225" t="s">
        <v>146</v>
      </c>
    </row>
    <row r="620" spans="1:65" s="2" customFormat="1" ht="26.45" customHeight="1">
      <c r="A620" s="34"/>
      <c r="B620" s="35"/>
      <c r="C620" s="186" t="s">
        <v>695</v>
      </c>
      <c r="D620" s="186" t="s">
        <v>148</v>
      </c>
      <c r="E620" s="187" t="s">
        <v>696</v>
      </c>
      <c r="F620" s="188" t="s">
        <v>697</v>
      </c>
      <c r="G620" s="189" t="s">
        <v>329</v>
      </c>
      <c r="H620" s="190">
        <v>2</v>
      </c>
      <c r="I620" s="191"/>
      <c r="J620" s="192">
        <f>ROUND(I620*H620,2)</f>
        <v>0</v>
      </c>
      <c r="K620" s="188" t="s">
        <v>152</v>
      </c>
      <c r="L620" s="39"/>
      <c r="M620" s="193" t="s">
        <v>1</v>
      </c>
      <c r="N620" s="194" t="s">
        <v>40</v>
      </c>
      <c r="O620" s="71"/>
      <c r="P620" s="195">
        <f>O620*H620</f>
        <v>0</v>
      </c>
      <c r="Q620" s="195">
        <v>0.01106</v>
      </c>
      <c r="R620" s="195">
        <f>Q620*H620</f>
        <v>0.02212</v>
      </c>
      <c r="S620" s="195">
        <v>0</v>
      </c>
      <c r="T620" s="196">
        <f>S620*H620</f>
        <v>0</v>
      </c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R620" s="197" t="s">
        <v>153</v>
      </c>
      <c r="AT620" s="197" t="s">
        <v>148</v>
      </c>
      <c r="AU620" s="197" t="s">
        <v>168</v>
      </c>
      <c r="AY620" s="17" t="s">
        <v>146</v>
      </c>
      <c r="BE620" s="198">
        <f>IF(N620="základní",J620,0)</f>
        <v>0</v>
      </c>
      <c r="BF620" s="198">
        <f>IF(N620="snížená",J620,0)</f>
        <v>0</v>
      </c>
      <c r="BG620" s="198">
        <f>IF(N620="zákl. přenesená",J620,0)</f>
        <v>0</v>
      </c>
      <c r="BH620" s="198">
        <f>IF(N620="sníž. přenesená",J620,0)</f>
        <v>0</v>
      </c>
      <c r="BI620" s="198">
        <f>IF(N620="nulová",J620,0)</f>
        <v>0</v>
      </c>
      <c r="BJ620" s="17" t="s">
        <v>83</v>
      </c>
      <c r="BK620" s="198">
        <f>ROUND(I620*H620,2)</f>
        <v>0</v>
      </c>
      <c r="BL620" s="17" t="s">
        <v>153</v>
      </c>
      <c r="BM620" s="197" t="s">
        <v>698</v>
      </c>
    </row>
    <row r="621" spans="1:47" s="2" customFormat="1" ht="11.25">
      <c r="A621" s="34"/>
      <c r="B621" s="35"/>
      <c r="C621" s="36"/>
      <c r="D621" s="199" t="s">
        <v>155</v>
      </c>
      <c r="E621" s="36"/>
      <c r="F621" s="200" t="s">
        <v>699</v>
      </c>
      <c r="G621" s="36"/>
      <c r="H621" s="36"/>
      <c r="I621" s="201"/>
      <c r="J621" s="36"/>
      <c r="K621" s="36"/>
      <c r="L621" s="39"/>
      <c r="M621" s="202"/>
      <c r="N621" s="203"/>
      <c r="O621" s="71"/>
      <c r="P621" s="71"/>
      <c r="Q621" s="71"/>
      <c r="R621" s="71"/>
      <c r="S621" s="71"/>
      <c r="T621" s="72"/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T621" s="17" t="s">
        <v>155</v>
      </c>
      <c r="AU621" s="17" t="s">
        <v>168</v>
      </c>
    </row>
    <row r="622" spans="2:51" s="13" customFormat="1" ht="11.25">
      <c r="B622" s="204"/>
      <c r="C622" s="205"/>
      <c r="D622" s="206" t="s">
        <v>157</v>
      </c>
      <c r="E622" s="207" t="s">
        <v>1</v>
      </c>
      <c r="F622" s="208" t="s">
        <v>158</v>
      </c>
      <c r="G622" s="205"/>
      <c r="H622" s="207" t="s">
        <v>1</v>
      </c>
      <c r="I622" s="209"/>
      <c r="J622" s="205"/>
      <c r="K622" s="205"/>
      <c r="L622" s="210"/>
      <c r="M622" s="211"/>
      <c r="N622" s="212"/>
      <c r="O622" s="212"/>
      <c r="P622" s="212"/>
      <c r="Q622" s="212"/>
      <c r="R622" s="212"/>
      <c r="S622" s="212"/>
      <c r="T622" s="213"/>
      <c r="AT622" s="214" t="s">
        <v>157</v>
      </c>
      <c r="AU622" s="214" t="s">
        <v>168</v>
      </c>
      <c r="AV622" s="13" t="s">
        <v>83</v>
      </c>
      <c r="AW622" s="13" t="s">
        <v>33</v>
      </c>
      <c r="AX622" s="13" t="s">
        <v>75</v>
      </c>
      <c r="AY622" s="214" t="s">
        <v>146</v>
      </c>
    </row>
    <row r="623" spans="2:51" s="13" customFormat="1" ht="11.25">
      <c r="B623" s="204"/>
      <c r="C623" s="205"/>
      <c r="D623" s="206" t="s">
        <v>157</v>
      </c>
      <c r="E623" s="207" t="s">
        <v>1</v>
      </c>
      <c r="F623" s="208" t="s">
        <v>159</v>
      </c>
      <c r="G623" s="205"/>
      <c r="H623" s="207" t="s">
        <v>1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157</v>
      </c>
      <c r="AU623" s="214" t="s">
        <v>168</v>
      </c>
      <c r="AV623" s="13" t="s">
        <v>83</v>
      </c>
      <c r="AW623" s="13" t="s">
        <v>33</v>
      </c>
      <c r="AX623" s="13" t="s">
        <v>75</v>
      </c>
      <c r="AY623" s="214" t="s">
        <v>146</v>
      </c>
    </row>
    <row r="624" spans="2:51" s="14" customFormat="1" ht="11.25">
      <c r="B624" s="215"/>
      <c r="C624" s="216"/>
      <c r="D624" s="206" t="s">
        <v>157</v>
      </c>
      <c r="E624" s="217" t="s">
        <v>1</v>
      </c>
      <c r="F624" s="218" t="s">
        <v>700</v>
      </c>
      <c r="G624" s="216"/>
      <c r="H624" s="219">
        <v>2</v>
      </c>
      <c r="I624" s="220"/>
      <c r="J624" s="216"/>
      <c r="K624" s="216"/>
      <c r="L624" s="221"/>
      <c r="M624" s="222"/>
      <c r="N624" s="223"/>
      <c r="O624" s="223"/>
      <c r="P624" s="223"/>
      <c r="Q624" s="223"/>
      <c r="R624" s="223"/>
      <c r="S624" s="223"/>
      <c r="T624" s="224"/>
      <c r="AT624" s="225" t="s">
        <v>157</v>
      </c>
      <c r="AU624" s="225" t="s">
        <v>168</v>
      </c>
      <c r="AV624" s="14" t="s">
        <v>85</v>
      </c>
      <c r="AW624" s="14" t="s">
        <v>33</v>
      </c>
      <c r="AX624" s="14" t="s">
        <v>75</v>
      </c>
      <c r="AY624" s="225" t="s">
        <v>146</v>
      </c>
    </row>
    <row r="625" spans="1:65" s="2" customFormat="1" ht="36" customHeight="1">
      <c r="A625" s="34"/>
      <c r="B625" s="35"/>
      <c r="C625" s="186" t="s">
        <v>701</v>
      </c>
      <c r="D625" s="186" t="s">
        <v>148</v>
      </c>
      <c r="E625" s="187" t="s">
        <v>702</v>
      </c>
      <c r="F625" s="188" t="s">
        <v>703</v>
      </c>
      <c r="G625" s="189" t="s">
        <v>289</v>
      </c>
      <c r="H625" s="190">
        <v>948</v>
      </c>
      <c r="I625" s="191"/>
      <c r="J625" s="192">
        <f>ROUND(I625*H625,2)</f>
        <v>0</v>
      </c>
      <c r="K625" s="188" t="s">
        <v>152</v>
      </c>
      <c r="L625" s="39"/>
      <c r="M625" s="193" t="s">
        <v>1</v>
      </c>
      <c r="N625" s="194" t="s">
        <v>40</v>
      </c>
      <c r="O625" s="71"/>
      <c r="P625" s="195">
        <f>O625*H625</f>
        <v>0</v>
      </c>
      <c r="Q625" s="195">
        <v>0.08088</v>
      </c>
      <c r="R625" s="195">
        <f>Q625*H625</f>
        <v>76.67424</v>
      </c>
      <c r="S625" s="195">
        <v>0</v>
      </c>
      <c r="T625" s="196">
        <f>S625*H625</f>
        <v>0</v>
      </c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R625" s="197" t="s">
        <v>153</v>
      </c>
      <c r="AT625" s="197" t="s">
        <v>148</v>
      </c>
      <c r="AU625" s="197" t="s">
        <v>168</v>
      </c>
      <c r="AY625" s="17" t="s">
        <v>146</v>
      </c>
      <c r="BE625" s="198">
        <f>IF(N625="základní",J625,0)</f>
        <v>0</v>
      </c>
      <c r="BF625" s="198">
        <f>IF(N625="snížená",J625,0)</f>
        <v>0</v>
      </c>
      <c r="BG625" s="198">
        <f>IF(N625="zákl. přenesená",J625,0)</f>
        <v>0</v>
      </c>
      <c r="BH625" s="198">
        <f>IF(N625="sníž. přenesená",J625,0)</f>
        <v>0</v>
      </c>
      <c r="BI625" s="198">
        <f>IF(N625="nulová",J625,0)</f>
        <v>0</v>
      </c>
      <c r="BJ625" s="17" t="s">
        <v>83</v>
      </c>
      <c r="BK625" s="198">
        <f>ROUND(I625*H625,2)</f>
        <v>0</v>
      </c>
      <c r="BL625" s="17" t="s">
        <v>153</v>
      </c>
      <c r="BM625" s="197" t="s">
        <v>704</v>
      </c>
    </row>
    <row r="626" spans="1:47" s="2" customFormat="1" ht="11.25">
      <c r="A626" s="34"/>
      <c r="B626" s="35"/>
      <c r="C626" s="36"/>
      <c r="D626" s="199" t="s">
        <v>155</v>
      </c>
      <c r="E626" s="36"/>
      <c r="F626" s="200" t="s">
        <v>705</v>
      </c>
      <c r="G626" s="36"/>
      <c r="H626" s="36"/>
      <c r="I626" s="201"/>
      <c r="J626" s="36"/>
      <c r="K626" s="36"/>
      <c r="L626" s="39"/>
      <c r="M626" s="202"/>
      <c r="N626" s="203"/>
      <c r="O626" s="71"/>
      <c r="P626" s="71"/>
      <c r="Q626" s="71"/>
      <c r="R626" s="71"/>
      <c r="S626" s="71"/>
      <c r="T626" s="72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T626" s="17" t="s">
        <v>155</v>
      </c>
      <c r="AU626" s="17" t="s">
        <v>168</v>
      </c>
    </row>
    <row r="627" spans="1:65" s="2" customFormat="1" ht="16.5" customHeight="1">
      <c r="A627" s="34"/>
      <c r="B627" s="35"/>
      <c r="C627" s="226" t="s">
        <v>706</v>
      </c>
      <c r="D627" s="226" t="s">
        <v>223</v>
      </c>
      <c r="E627" s="227" t="s">
        <v>707</v>
      </c>
      <c r="F627" s="228" t="s">
        <v>708</v>
      </c>
      <c r="G627" s="229" t="s">
        <v>289</v>
      </c>
      <c r="H627" s="230">
        <v>957.48</v>
      </c>
      <c r="I627" s="231"/>
      <c r="J627" s="232">
        <f>ROUND(I627*H627,2)</f>
        <v>0</v>
      </c>
      <c r="K627" s="228" t="s">
        <v>152</v>
      </c>
      <c r="L627" s="233"/>
      <c r="M627" s="234" t="s">
        <v>1</v>
      </c>
      <c r="N627" s="235" t="s">
        <v>40</v>
      </c>
      <c r="O627" s="71"/>
      <c r="P627" s="195">
        <f>O627*H627</f>
        <v>0</v>
      </c>
      <c r="Q627" s="195">
        <v>0.056</v>
      </c>
      <c r="R627" s="195">
        <f>Q627*H627</f>
        <v>53.618880000000004</v>
      </c>
      <c r="S627" s="195">
        <v>0</v>
      </c>
      <c r="T627" s="196">
        <f>S627*H627</f>
        <v>0</v>
      </c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R627" s="197" t="s">
        <v>200</v>
      </c>
      <c r="AT627" s="197" t="s">
        <v>223</v>
      </c>
      <c r="AU627" s="197" t="s">
        <v>168</v>
      </c>
      <c r="AY627" s="17" t="s">
        <v>146</v>
      </c>
      <c r="BE627" s="198">
        <f>IF(N627="základní",J627,0)</f>
        <v>0</v>
      </c>
      <c r="BF627" s="198">
        <f>IF(N627="snížená",J627,0)</f>
        <v>0</v>
      </c>
      <c r="BG627" s="198">
        <f>IF(N627="zákl. přenesená",J627,0)</f>
        <v>0</v>
      </c>
      <c r="BH627" s="198">
        <f>IF(N627="sníž. přenesená",J627,0)</f>
        <v>0</v>
      </c>
      <c r="BI627" s="198">
        <f>IF(N627="nulová",J627,0)</f>
        <v>0</v>
      </c>
      <c r="BJ627" s="17" t="s">
        <v>83</v>
      </c>
      <c r="BK627" s="198">
        <f>ROUND(I627*H627,2)</f>
        <v>0</v>
      </c>
      <c r="BL627" s="17" t="s">
        <v>153</v>
      </c>
      <c r="BM627" s="197" t="s">
        <v>709</v>
      </c>
    </row>
    <row r="628" spans="2:51" s="13" customFormat="1" ht="11.25">
      <c r="B628" s="204"/>
      <c r="C628" s="205"/>
      <c r="D628" s="206" t="s">
        <v>157</v>
      </c>
      <c r="E628" s="207" t="s">
        <v>1</v>
      </c>
      <c r="F628" s="208" t="s">
        <v>158</v>
      </c>
      <c r="G628" s="205"/>
      <c r="H628" s="207" t="s">
        <v>1</v>
      </c>
      <c r="I628" s="209"/>
      <c r="J628" s="205"/>
      <c r="K628" s="205"/>
      <c r="L628" s="210"/>
      <c r="M628" s="211"/>
      <c r="N628" s="212"/>
      <c r="O628" s="212"/>
      <c r="P628" s="212"/>
      <c r="Q628" s="212"/>
      <c r="R628" s="212"/>
      <c r="S628" s="212"/>
      <c r="T628" s="213"/>
      <c r="AT628" s="214" t="s">
        <v>157</v>
      </c>
      <c r="AU628" s="214" t="s">
        <v>168</v>
      </c>
      <c r="AV628" s="13" t="s">
        <v>83</v>
      </c>
      <c r="AW628" s="13" t="s">
        <v>33</v>
      </c>
      <c r="AX628" s="13" t="s">
        <v>75</v>
      </c>
      <c r="AY628" s="214" t="s">
        <v>146</v>
      </c>
    </row>
    <row r="629" spans="2:51" s="13" customFormat="1" ht="11.25">
      <c r="B629" s="204"/>
      <c r="C629" s="205"/>
      <c r="D629" s="206" t="s">
        <v>157</v>
      </c>
      <c r="E629" s="207" t="s">
        <v>1</v>
      </c>
      <c r="F629" s="208" t="s">
        <v>159</v>
      </c>
      <c r="G629" s="205"/>
      <c r="H629" s="207" t="s">
        <v>1</v>
      </c>
      <c r="I629" s="209"/>
      <c r="J629" s="205"/>
      <c r="K629" s="205"/>
      <c r="L629" s="210"/>
      <c r="M629" s="211"/>
      <c r="N629" s="212"/>
      <c r="O629" s="212"/>
      <c r="P629" s="212"/>
      <c r="Q629" s="212"/>
      <c r="R629" s="212"/>
      <c r="S629" s="212"/>
      <c r="T629" s="213"/>
      <c r="AT629" s="214" t="s">
        <v>157</v>
      </c>
      <c r="AU629" s="214" t="s">
        <v>168</v>
      </c>
      <c r="AV629" s="13" t="s">
        <v>83</v>
      </c>
      <c r="AW629" s="13" t="s">
        <v>33</v>
      </c>
      <c r="AX629" s="13" t="s">
        <v>75</v>
      </c>
      <c r="AY629" s="214" t="s">
        <v>146</v>
      </c>
    </row>
    <row r="630" spans="2:51" s="14" customFormat="1" ht="11.25">
      <c r="B630" s="215"/>
      <c r="C630" s="216"/>
      <c r="D630" s="206" t="s">
        <v>157</v>
      </c>
      <c r="E630" s="217" t="s">
        <v>1</v>
      </c>
      <c r="F630" s="218" t="s">
        <v>710</v>
      </c>
      <c r="G630" s="216"/>
      <c r="H630" s="219">
        <v>948</v>
      </c>
      <c r="I630" s="220"/>
      <c r="J630" s="216"/>
      <c r="K630" s="216"/>
      <c r="L630" s="221"/>
      <c r="M630" s="222"/>
      <c r="N630" s="223"/>
      <c r="O630" s="223"/>
      <c r="P630" s="223"/>
      <c r="Q630" s="223"/>
      <c r="R630" s="223"/>
      <c r="S630" s="223"/>
      <c r="T630" s="224"/>
      <c r="AT630" s="225" t="s">
        <v>157</v>
      </c>
      <c r="AU630" s="225" t="s">
        <v>168</v>
      </c>
      <c r="AV630" s="14" t="s">
        <v>85</v>
      </c>
      <c r="AW630" s="14" t="s">
        <v>33</v>
      </c>
      <c r="AX630" s="14" t="s">
        <v>75</v>
      </c>
      <c r="AY630" s="225" t="s">
        <v>146</v>
      </c>
    </row>
    <row r="631" spans="2:51" s="14" customFormat="1" ht="11.25">
      <c r="B631" s="215"/>
      <c r="C631" s="216"/>
      <c r="D631" s="206" t="s">
        <v>157</v>
      </c>
      <c r="E631" s="216"/>
      <c r="F631" s="218" t="s">
        <v>711</v>
      </c>
      <c r="G631" s="216"/>
      <c r="H631" s="219">
        <v>957.48</v>
      </c>
      <c r="I631" s="220"/>
      <c r="J631" s="216"/>
      <c r="K631" s="216"/>
      <c r="L631" s="221"/>
      <c r="M631" s="222"/>
      <c r="N631" s="223"/>
      <c r="O631" s="223"/>
      <c r="P631" s="223"/>
      <c r="Q631" s="223"/>
      <c r="R631" s="223"/>
      <c r="S631" s="223"/>
      <c r="T631" s="224"/>
      <c r="AT631" s="225" t="s">
        <v>157</v>
      </c>
      <c r="AU631" s="225" t="s">
        <v>168</v>
      </c>
      <c r="AV631" s="14" t="s">
        <v>85</v>
      </c>
      <c r="AW631" s="14" t="s">
        <v>4</v>
      </c>
      <c r="AX631" s="14" t="s">
        <v>83</v>
      </c>
      <c r="AY631" s="225" t="s">
        <v>146</v>
      </c>
    </row>
    <row r="632" spans="1:65" s="2" customFormat="1" ht="26.45" customHeight="1">
      <c r="A632" s="34"/>
      <c r="B632" s="35"/>
      <c r="C632" s="186" t="s">
        <v>712</v>
      </c>
      <c r="D632" s="186" t="s">
        <v>148</v>
      </c>
      <c r="E632" s="187" t="s">
        <v>713</v>
      </c>
      <c r="F632" s="188" t="s">
        <v>714</v>
      </c>
      <c r="G632" s="189" t="s">
        <v>289</v>
      </c>
      <c r="H632" s="190">
        <v>843</v>
      </c>
      <c r="I632" s="191"/>
      <c r="J632" s="192">
        <f>ROUND(I632*H632,2)</f>
        <v>0</v>
      </c>
      <c r="K632" s="188" t="s">
        <v>152</v>
      </c>
      <c r="L632" s="39"/>
      <c r="M632" s="193" t="s">
        <v>1</v>
      </c>
      <c r="N632" s="194" t="s">
        <v>40</v>
      </c>
      <c r="O632" s="71"/>
      <c r="P632" s="195">
        <f>O632*H632</f>
        <v>0</v>
      </c>
      <c r="Q632" s="195">
        <v>0.20219</v>
      </c>
      <c r="R632" s="195">
        <f>Q632*H632</f>
        <v>170.44617</v>
      </c>
      <c r="S632" s="195">
        <v>0</v>
      </c>
      <c r="T632" s="196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97" t="s">
        <v>153</v>
      </c>
      <c r="AT632" s="197" t="s">
        <v>148</v>
      </c>
      <c r="AU632" s="197" t="s">
        <v>168</v>
      </c>
      <c r="AY632" s="17" t="s">
        <v>146</v>
      </c>
      <c r="BE632" s="198">
        <f>IF(N632="základní",J632,0)</f>
        <v>0</v>
      </c>
      <c r="BF632" s="198">
        <f>IF(N632="snížená",J632,0)</f>
        <v>0</v>
      </c>
      <c r="BG632" s="198">
        <f>IF(N632="zákl. přenesená",J632,0)</f>
        <v>0</v>
      </c>
      <c r="BH632" s="198">
        <f>IF(N632="sníž. přenesená",J632,0)</f>
        <v>0</v>
      </c>
      <c r="BI632" s="198">
        <f>IF(N632="nulová",J632,0)</f>
        <v>0</v>
      </c>
      <c r="BJ632" s="17" t="s">
        <v>83</v>
      </c>
      <c r="BK632" s="198">
        <f>ROUND(I632*H632,2)</f>
        <v>0</v>
      </c>
      <c r="BL632" s="17" t="s">
        <v>153</v>
      </c>
      <c r="BM632" s="197" t="s">
        <v>715</v>
      </c>
    </row>
    <row r="633" spans="1:47" s="2" customFormat="1" ht="11.25">
      <c r="A633" s="34"/>
      <c r="B633" s="35"/>
      <c r="C633" s="36"/>
      <c r="D633" s="199" t="s">
        <v>155</v>
      </c>
      <c r="E633" s="36"/>
      <c r="F633" s="200" t="s">
        <v>716</v>
      </c>
      <c r="G633" s="36"/>
      <c r="H633" s="36"/>
      <c r="I633" s="201"/>
      <c r="J633" s="36"/>
      <c r="K633" s="36"/>
      <c r="L633" s="39"/>
      <c r="M633" s="202"/>
      <c r="N633" s="203"/>
      <c r="O633" s="71"/>
      <c r="P633" s="71"/>
      <c r="Q633" s="71"/>
      <c r="R633" s="71"/>
      <c r="S633" s="71"/>
      <c r="T633" s="72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T633" s="17" t="s">
        <v>155</v>
      </c>
      <c r="AU633" s="17" t="s">
        <v>168</v>
      </c>
    </row>
    <row r="634" spans="1:65" s="2" customFormat="1" ht="16.5" customHeight="1">
      <c r="A634" s="34"/>
      <c r="B634" s="35"/>
      <c r="C634" s="226" t="s">
        <v>717</v>
      </c>
      <c r="D634" s="226" t="s">
        <v>223</v>
      </c>
      <c r="E634" s="227" t="s">
        <v>718</v>
      </c>
      <c r="F634" s="228" t="s">
        <v>719</v>
      </c>
      <c r="G634" s="229" t="s">
        <v>289</v>
      </c>
      <c r="H634" s="230">
        <v>643.37</v>
      </c>
      <c r="I634" s="231"/>
      <c r="J634" s="232">
        <f>ROUND(I634*H634,2)</f>
        <v>0</v>
      </c>
      <c r="K634" s="228" t="s">
        <v>152</v>
      </c>
      <c r="L634" s="233"/>
      <c r="M634" s="234" t="s">
        <v>1</v>
      </c>
      <c r="N634" s="235" t="s">
        <v>40</v>
      </c>
      <c r="O634" s="71"/>
      <c r="P634" s="195">
        <f>O634*H634</f>
        <v>0</v>
      </c>
      <c r="Q634" s="195">
        <v>0.08</v>
      </c>
      <c r="R634" s="195">
        <f>Q634*H634</f>
        <v>51.4696</v>
      </c>
      <c r="S634" s="195">
        <v>0</v>
      </c>
      <c r="T634" s="196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197" t="s">
        <v>200</v>
      </c>
      <c r="AT634" s="197" t="s">
        <v>223</v>
      </c>
      <c r="AU634" s="197" t="s">
        <v>168</v>
      </c>
      <c r="AY634" s="17" t="s">
        <v>146</v>
      </c>
      <c r="BE634" s="198">
        <f>IF(N634="základní",J634,0)</f>
        <v>0</v>
      </c>
      <c r="BF634" s="198">
        <f>IF(N634="snížená",J634,0)</f>
        <v>0</v>
      </c>
      <c r="BG634" s="198">
        <f>IF(N634="zákl. přenesená",J634,0)</f>
        <v>0</v>
      </c>
      <c r="BH634" s="198">
        <f>IF(N634="sníž. přenesená",J634,0)</f>
        <v>0</v>
      </c>
      <c r="BI634" s="198">
        <f>IF(N634="nulová",J634,0)</f>
        <v>0</v>
      </c>
      <c r="BJ634" s="17" t="s">
        <v>83</v>
      </c>
      <c r="BK634" s="198">
        <f>ROUND(I634*H634,2)</f>
        <v>0</v>
      </c>
      <c r="BL634" s="17" t="s">
        <v>153</v>
      </c>
      <c r="BM634" s="197" t="s">
        <v>720</v>
      </c>
    </row>
    <row r="635" spans="2:51" s="13" customFormat="1" ht="11.25">
      <c r="B635" s="204"/>
      <c r="C635" s="205"/>
      <c r="D635" s="206" t="s">
        <v>157</v>
      </c>
      <c r="E635" s="207" t="s">
        <v>1</v>
      </c>
      <c r="F635" s="208" t="s">
        <v>158</v>
      </c>
      <c r="G635" s="205"/>
      <c r="H635" s="207" t="s">
        <v>1</v>
      </c>
      <c r="I635" s="209"/>
      <c r="J635" s="205"/>
      <c r="K635" s="205"/>
      <c r="L635" s="210"/>
      <c r="M635" s="211"/>
      <c r="N635" s="212"/>
      <c r="O635" s="212"/>
      <c r="P635" s="212"/>
      <c r="Q635" s="212"/>
      <c r="R635" s="212"/>
      <c r="S635" s="212"/>
      <c r="T635" s="213"/>
      <c r="AT635" s="214" t="s">
        <v>157</v>
      </c>
      <c r="AU635" s="214" t="s">
        <v>168</v>
      </c>
      <c r="AV635" s="13" t="s">
        <v>83</v>
      </c>
      <c r="AW635" s="13" t="s">
        <v>33</v>
      </c>
      <c r="AX635" s="13" t="s">
        <v>75</v>
      </c>
      <c r="AY635" s="214" t="s">
        <v>146</v>
      </c>
    </row>
    <row r="636" spans="2:51" s="13" customFormat="1" ht="11.25">
      <c r="B636" s="204"/>
      <c r="C636" s="205"/>
      <c r="D636" s="206" t="s">
        <v>157</v>
      </c>
      <c r="E636" s="207" t="s">
        <v>1</v>
      </c>
      <c r="F636" s="208" t="s">
        <v>159</v>
      </c>
      <c r="G636" s="205"/>
      <c r="H636" s="207" t="s">
        <v>1</v>
      </c>
      <c r="I636" s="209"/>
      <c r="J636" s="205"/>
      <c r="K636" s="205"/>
      <c r="L636" s="210"/>
      <c r="M636" s="211"/>
      <c r="N636" s="212"/>
      <c r="O636" s="212"/>
      <c r="P636" s="212"/>
      <c r="Q636" s="212"/>
      <c r="R636" s="212"/>
      <c r="S636" s="212"/>
      <c r="T636" s="213"/>
      <c r="AT636" s="214" t="s">
        <v>157</v>
      </c>
      <c r="AU636" s="214" t="s">
        <v>168</v>
      </c>
      <c r="AV636" s="13" t="s">
        <v>83</v>
      </c>
      <c r="AW636" s="13" t="s">
        <v>33</v>
      </c>
      <c r="AX636" s="13" t="s">
        <v>75</v>
      </c>
      <c r="AY636" s="214" t="s">
        <v>146</v>
      </c>
    </row>
    <row r="637" spans="2:51" s="13" customFormat="1" ht="11.25">
      <c r="B637" s="204"/>
      <c r="C637" s="205"/>
      <c r="D637" s="206" t="s">
        <v>157</v>
      </c>
      <c r="E637" s="207" t="s">
        <v>1</v>
      </c>
      <c r="F637" s="208" t="s">
        <v>721</v>
      </c>
      <c r="G637" s="205"/>
      <c r="H637" s="207" t="s">
        <v>1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157</v>
      </c>
      <c r="AU637" s="214" t="s">
        <v>168</v>
      </c>
      <c r="AV637" s="13" t="s">
        <v>83</v>
      </c>
      <c r="AW637" s="13" t="s">
        <v>33</v>
      </c>
      <c r="AX637" s="13" t="s">
        <v>75</v>
      </c>
      <c r="AY637" s="214" t="s">
        <v>146</v>
      </c>
    </row>
    <row r="638" spans="2:51" s="14" customFormat="1" ht="11.25">
      <c r="B638" s="215"/>
      <c r="C638" s="216"/>
      <c r="D638" s="206" t="s">
        <v>157</v>
      </c>
      <c r="E638" s="217" t="s">
        <v>1</v>
      </c>
      <c r="F638" s="218" t="s">
        <v>722</v>
      </c>
      <c r="G638" s="216"/>
      <c r="H638" s="219">
        <v>637</v>
      </c>
      <c r="I638" s="220"/>
      <c r="J638" s="216"/>
      <c r="K638" s="216"/>
      <c r="L638" s="221"/>
      <c r="M638" s="222"/>
      <c r="N638" s="223"/>
      <c r="O638" s="223"/>
      <c r="P638" s="223"/>
      <c r="Q638" s="223"/>
      <c r="R638" s="223"/>
      <c r="S638" s="223"/>
      <c r="T638" s="224"/>
      <c r="AT638" s="225" t="s">
        <v>157</v>
      </c>
      <c r="AU638" s="225" t="s">
        <v>168</v>
      </c>
      <c r="AV638" s="14" t="s">
        <v>85</v>
      </c>
      <c r="AW638" s="14" t="s">
        <v>33</v>
      </c>
      <c r="AX638" s="14" t="s">
        <v>75</v>
      </c>
      <c r="AY638" s="225" t="s">
        <v>146</v>
      </c>
    </row>
    <row r="639" spans="2:51" s="14" customFormat="1" ht="11.25">
      <c r="B639" s="215"/>
      <c r="C639" s="216"/>
      <c r="D639" s="206" t="s">
        <v>157</v>
      </c>
      <c r="E639" s="216"/>
      <c r="F639" s="218" t="s">
        <v>723</v>
      </c>
      <c r="G639" s="216"/>
      <c r="H639" s="219">
        <v>643.37</v>
      </c>
      <c r="I639" s="220"/>
      <c r="J639" s="216"/>
      <c r="K639" s="216"/>
      <c r="L639" s="221"/>
      <c r="M639" s="222"/>
      <c r="N639" s="223"/>
      <c r="O639" s="223"/>
      <c r="P639" s="223"/>
      <c r="Q639" s="223"/>
      <c r="R639" s="223"/>
      <c r="S639" s="223"/>
      <c r="T639" s="224"/>
      <c r="AT639" s="225" t="s">
        <v>157</v>
      </c>
      <c r="AU639" s="225" t="s">
        <v>168</v>
      </c>
      <c r="AV639" s="14" t="s">
        <v>85</v>
      </c>
      <c r="AW639" s="14" t="s">
        <v>4</v>
      </c>
      <c r="AX639" s="14" t="s">
        <v>83</v>
      </c>
      <c r="AY639" s="225" t="s">
        <v>146</v>
      </c>
    </row>
    <row r="640" spans="1:65" s="2" customFormat="1" ht="24" customHeight="1">
      <c r="A640" s="34"/>
      <c r="B640" s="35"/>
      <c r="C640" s="226" t="s">
        <v>724</v>
      </c>
      <c r="D640" s="226" t="s">
        <v>223</v>
      </c>
      <c r="E640" s="227" t="s">
        <v>725</v>
      </c>
      <c r="F640" s="228" t="s">
        <v>726</v>
      </c>
      <c r="G640" s="229" t="s">
        <v>289</v>
      </c>
      <c r="H640" s="230">
        <v>77.25</v>
      </c>
      <c r="I640" s="231"/>
      <c r="J640" s="232">
        <f>ROUND(I640*H640,2)</f>
        <v>0</v>
      </c>
      <c r="K640" s="228" t="s">
        <v>152</v>
      </c>
      <c r="L640" s="233"/>
      <c r="M640" s="234" t="s">
        <v>1</v>
      </c>
      <c r="N640" s="235" t="s">
        <v>40</v>
      </c>
      <c r="O640" s="71"/>
      <c r="P640" s="195">
        <f>O640*H640</f>
        <v>0</v>
      </c>
      <c r="Q640" s="195">
        <v>0.0484</v>
      </c>
      <c r="R640" s="195">
        <f>Q640*H640</f>
        <v>3.7389</v>
      </c>
      <c r="S640" s="195">
        <v>0</v>
      </c>
      <c r="T640" s="196">
        <f>S640*H640</f>
        <v>0</v>
      </c>
      <c r="U640" s="34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R640" s="197" t="s">
        <v>200</v>
      </c>
      <c r="AT640" s="197" t="s">
        <v>223</v>
      </c>
      <c r="AU640" s="197" t="s">
        <v>168</v>
      </c>
      <c r="AY640" s="17" t="s">
        <v>146</v>
      </c>
      <c r="BE640" s="198">
        <f>IF(N640="základní",J640,0)</f>
        <v>0</v>
      </c>
      <c r="BF640" s="198">
        <f>IF(N640="snížená",J640,0)</f>
        <v>0</v>
      </c>
      <c r="BG640" s="198">
        <f>IF(N640="zákl. přenesená",J640,0)</f>
        <v>0</v>
      </c>
      <c r="BH640" s="198">
        <f>IF(N640="sníž. přenesená",J640,0)</f>
        <v>0</v>
      </c>
      <c r="BI640" s="198">
        <f>IF(N640="nulová",J640,0)</f>
        <v>0</v>
      </c>
      <c r="BJ640" s="17" t="s">
        <v>83</v>
      </c>
      <c r="BK640" s="198">
        <f>ROUND(I640*H640,2)</f>
        <v>0</v>
      </c>
      <c r="BL640" s="17" t="s">
        <v>153</v>
      </c>
      <c r="BM640" s="197" t="s">
        <v>727</v>
      </c>
    </row>
    <row r="641" spans="2:51" s="13" customFormat="1" ht="11.25">
      <c r="B641" s="204"/>
      <c r="C641" s="205"/>
      <c r="D641" s="206" t="s">
        <v>157</v>
      </c>
      <c r="E641" s="207" t="s">
        <v>1</v>
      </c>
      <c r="F641" s="208" t="s">
        <v>158</v>
      </c>
      <c r="G641" s="205"/>
      <c r="H641" s="207" t="s">
        <v>1</v>
      </c>
      <c r="I641" s="209"/>
      <c r="J641" s="205"/>
      <c r="K641" s="205"/>
      <c r="L641" s="210"/>
      <c r="M641" s="211"/>
      <c r="N641" s="212"/>
      <c r="O641" s="212"/>
      <c r="P641" s="212"/>
      <c r="Q641" s="212"/>
      <c r="R641" s="212"/>
      <c r="S641" s="212"/>
      <c r="T641" s="213"/>
      <c r="AT641" s="214" t="s">
        <v>157</v>
      </c>
      <c r="AU641" s="214" t="s">
        <v>168</v>
      </c>
      <c r="AV641" s="13" t="s">
        <v>83</v>
      </c>
      <c r="AW641" s="13" t="s">
        <v>33</v>
      </c>
      <c r="AX641" s="13" t="s">
        <v>75</v>
      </c>
      <c r="AY641" s="214" t="s">
        <v>146</v>
      </c>
    </row>
    <row r="642" spans="2:51" s="13" customFormat="1" ht="11.25">
      <c r="B642" s="204"/>
      <c r="C642" s="205"/>
      <c r="D642" s="206" t="s">
        <v>157</v>
      </c>
      <c r="E642" s="207" t="s">
        <v>1</v>
      </c>
      <c r="F642" s="208" t="s">
        <v>159</v>
      </c>
      <c r="G642" s="205"/>
      <c r="H642" s="207" t="s">
        <v>1</v>
      </c>
      <c r="I642" s="209"/>
      <c r="J642" s="205"/>
      <c r="K642" s="205"/>
      <c r="L642" s="210"/>
      <c r="M642" s="211"/>
      <c r="N642" s="212"/>
      <c r="O642" s="212"/>
      <c r="P642" s="212"/>
      <c r="Q642" s="212"/>
      <c r="R642" s="212"/>
      <c r="S642" s="212"/>
      <c r="T642" s="213"/>
      <c r="AT642" s="214" t="s">
        <v>157</v>
      </c>
      <c r="AU642" s="214" t="s">
        <v>168</v>
      </c>
      <c r="AV642" s="13" t="s">
        <v>83</v>
      </c>
      <c r="AW642" s="13" t="s">
        <v>33</v>
      </c>
      <c r="AX642" s="13" t="s">
        <v>75</v>
      </c>
      <c r="AY642" s="214" t="s">
        <v>146</v>
      </c>
    </row>
    <row r="643" spans="2:51" s="14" customFormat="1" ht="11.25">
      <c r="B643" s="215"/>
      <c r="C643" s="216"/>
      <c r="D643" s="206" t="s">
        <v>157</v>
      </c>
      <c r="E643" s="217" t="s">
        <v>1</v>
      </c>
      <c r="F643" s="218" t="s">
        <v>728</v>
      </c>
      <c r="G643" s="216"/>
      <c r="H643" s="219">
        <v>75</v>
      </c>
      <c r="I643" s="220"/>
      <c r="J643" s="216"/>
      <c r="K643" s="216"/>
      <c r="L643" s="221"/>
      <c r="M643" s="222"/>
      <c r="N643" s="223"/>
      <c r="O643" s="223"/>
      <c r="P643" s="223"/>
      <c r="Q643" s="223"/>
      <c r="R643" s="223"/>
      <c r="S643" s="223"/>
      <c r="T643" s="224"/>
      <c r="AT643" s="225" t="s">
        <v>157</v>
      </c>
      <c r="AU643" s="225" t="s">
        <v>168</v>
      </c>
      <c r="AV643" s="14" t="s">
        <v>85</v>
      </c>
      <c r="AW643" s="14" t="s">
        <v>33</v>
      </c>
      <c r="AX643" s="14" t="s">
        <v>75</v>
      </c>
      <c r="AY643" s="225" t="s">
        <v>146</v>
      </c>
    </row>
    <row r="644" spans="2:51" s="14" customFormat="1" ht="11.25">
      <c r="B644" s="215"/>
      <c r="C644" s="216"/>
      <c r="D644" s="206" t="s">
        <v>157</v>
      </c>
      <c r="E644" s="216"/>
      <c r="F644" s="218" t="s">
        <v>729</v>
      </c>
      <c r="G644" s="216"/>
      <c r="H644" s="219">
        <v>77.25</v>
      </c>
      <c r="I644" s="220"/>
      <c r="J644" s="216"/>
      <c r="K644" s="216"/>
      <c r="L644" s="221"/>
      <c r="M644" s="222"/>
      <c r="N644" s="223"/>
      <c r="O644" s="223"/>
      <c r="P644" s="223"/>
      <c r="Q644" s="223"/>
      <c r="R644" s="223"/>
      <c r="S644" s="223"/>
      <c r="T644" s="224"/>
      <c r="AT644" s="225" t="s">
        <v>157</v>
      </c>
      <c r="AU644" s="225" t="s">
        <v>168</v>
      </c>
      <c r="AV644" s="14" t="s">
        <v>85</v>
      </c>
      <c r="AW644" s="14" t="s">
        <v>4</v>
      </c>
      <c r="AX644" s="14" t="s">
        <v>83</v>
      </c>
      <c r="AY644" s="225" t="s">
        <v>146</v>
      </c>
    </row>
    <row r="645" spans="1:65" s="2" customFormat="1" ht="26.45" customHeight="1">
      <c r="A645" s="34"/>
      <c r="B645" s="35"/>
      <c r="C645" s="226" t="s">
        <v>730</v>
      </c>
      <c r="D645" s="226" t="s">
        <v>223</v>
      </c>
      <c r="E645" s="227" t="s">
        <v>731</v>
      </c>
      <c r="F645" s="228" t="s">
        <v>732</v>
      </c>
      <c r="G645" s="229" t="s">
        <v>289</v>
      </c>
      <c r="H645" s="230">
        <v>22.66</v>
      </c>
      <c r="I645" s="231"/>
      <c r="J645" s="232">
        <f>ROUND(I645*H645,2)</f>
        <v>0</v>
      </c>
      <c r="K645" s="228" t="s">
        <v>152</v>
      </c>
      <c r="L645" s="233"/>
      <c r="M645" s="234" t="s">
        <v>1</v>
      </c>
      <c r="N645" s="235" t="s">
        <v>40</v>
      </c>
      <c r="O645" s="71"/>
      <c r="P645" s="195">
        <f>O645*H645</f>
        <v>0</v>
      </c>
      <c r="Q645" s="195">
        <v>0.06567</v>
      </c>
      <c r="R645" s="195">
        <f>Q645*H645</f>
        <v>1.4880822000000002</v>
      </c>
      <c r="S645" s="195">
        <v>0</v>
      </c>
      <c r="T645" s="196">
        <f>S645*H645</f>
        <v>0</v>
      </c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R645" s="197" t="s">
        <v>200</v>
      </c>
      <c r="AT645" s="197" t="s">
        <v>223</v>
      </c>
      <c r="AU645" s="197" t="s">
        <v>168</v>
      </c>
      <c r="AY645" s="17" t="s">
        <v>146</v>
      </c>
      <c r="BE645" s="198">
        <f>IF(N645="základní",J645,0)</f>
        <v>0</v>
      </c>
      <c r="BF645" s="198">
        <f>IF(N645="snížená",J645,0)</f>
        <v>0</v>
      </c>
      <c r="BG645" s="198">
        <f>IF(N645="zákl. přenesená",J645,0)</f>
        <v>0</v>
      </c>
      <c r="BH645" s="198">
        <f>IF(N645="sníž. přenesená",J645,0)</f>
        <v>0</v>
      </c>
      <c r="BI645" s="198">
        <f>IF(N645="nulová",J645,0)</f>
        <v>0</v>
      </c>
      <c r="BJ645" s="17" t="s">
        <v>83</v>
      </c>
      <c r="BK645" s="198">
        <f>ROUND(I645*H645,2)</f>
        <v>0</v>
      </c>
      <c r="BL645" s="17" t="s">
        <v>153</v>
      </c>
      <c r="BM645" s="197" t="s">
        <v>733</v>
      </c>
    </row>
    <row r="646" spans="2:51" s="13" customFormat="1" ht="11.25">
      <c r="B646" s="204"/>
      <c r="C646" s="205"/>
      <c r="D646" s="206" t="s">
        <v>157</v>
      </c>
      <c r="E646" s="207" t="s">
        <v>1</v>
      </c>
      <c r="F646" s="208" t="s">
        <v>158</v>
      </c>
      <c r="G646" s="205"/>
      <c r="H646" s="207" t="s">
        <v>1</v>
      </c>
      <c r="I646" s="209"/>
      <c r="J646" s="205"/>
      <c r="K646" s="205"/>
      <c r="L646" s="210"/>
      <c r="M646" s="211"/>
      <c r="N646" s="212"/>
      <c r="O646" s="212"/>
      <c r="P646" s="212"/>
      <c r="Q646" s="212"/>
      <c r="R646" s="212"/>
      <c r="S646" s="212"/>
      <c r="T646" s="213"/>
      <c r="AT646" s="214" t="s">
        <v>157</v>
      </c>
      <c r="AU646" s="214" t="s">
        <v>168</v>
      </c>
      <c r="AV646" s="13" t="s">
        <v>83</v>
      </c>
      <c r="AW646" s="13" t="s">
        <v>33</v>
      </c>
      <c r="AX646" s="13" t="s">
        <v>75</v>
      </c>
      <c r="AY646" s="214" t="s">
        <v>146</v>
      </c>
    </row>
    <row r="647" spans="2:51" s="13" customFormat="1" ht="11.25">
      <c r="B647" s="204"/>
      <c r="C647" s="205"/>
      <c r="D647" s="206" t="s">
        <v>157</v>
      </c>
      <c r="E647" s="207" t="s">
        <v>1</v>
      </c>
      <c r="F647" s="208" t="s">
        <v>159</v>
      </c>
      <c r="G647" s="205"/>
      <c r="H647" s="207" t="s">
        <v>1</v>
      </c>
      <c r="I647" s="209"/>
      <c r="J647" s="205"/>
      <c r="K647" s="205"/>
      <c r="L647" s="210"/>
      <c r="M647" s="211"/>
      <c r="N647" s="212"/>
      <c r="O647" s="212"/>
      <c r="P647" s="212"/>
      <c r="Q647" s="212"/>
      <c r="R647" s="212"/>
      <c r="S647" s="212"/>
      <c r="T647" s="213"/>
      <c r="AT647" s="214" t="s">
        <v>157</v>
      </c>
      <c r="AU647" s="214" t="s">
        <v>168</v>
      </c>
      <c r="AV647" s="13" t="s">
        <v>83</v>
      </c>
      <c r="AW647" s="13" t="s">
        <v>33</v>
      </c>
      <c r="AX647" s="13" t="s">
        <v>75</v>
      </c>
      <c r="AY647" s="214" t="s">
        <v>146</v>
      </c>
    </row>
    <row r="648" spans="2:51" s="14" customFormat="1" ht="11.25">
      <c r="B648" s="215"/>
      <c r="C648" s="216"/>
      <c r="D648" s="206" t="s">
        <v>157</v>
      </c>
      <c r="E648" s="217" t="s">
        <v>1</v>
      </c>
      <c r="F648" s="218" t="s">
        <v>734</v>
      </c>
      <c r="G648" s="216"/>
      <c r="H648" s="219">
        <v>22</v>
      </c>
      <c r="I648" s="220"/>
      <c r="J648" s="216"/>
      <c r="K648" s="216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157</v>
      </c>
      <c r="AU648" s="225" t="s">
        <v>168</v>
      </c>
      <c r="AV648" s="14" t="s">
        <v>85</v>
      </c>
      <c r="AW648" s="14" t="s">
        <v>33</v>
      </c>
      <c r="AX648" s="14" t="s">
        <v>75</v>
      </c>
      <c r="AY648" s="225" t="s">
        <v>146</v>
      </c>
    </row>
    <row r="649" spans="2:51" s="14" customFormat="1" ht="11.25">
      <c r="B649" s="215"/>
      <c r="C649" s="216"/>
      <c r="D649" s="206" t="s">
        <v>157</v>
      </c>
      <c r="E649" s="216"/>
      <c r="F649" s="218" t="s">
        <v>735</v>
      </c>
      <c r="G649" s="216"/>
      <c r="H649" s="219">
        <v>22.66</v>
      </c>
      <c r="I649" s="220"/>
      <c r="J649" s="216"/>
      <c r="K649" s="216"/>
      <c r="L649" s="221"/>
      <c r="M649" s="222"/>
      <c r="N649" s="223"/>
      <c r="O649" s="223"/>
      <c r="P649" s="223"/>
      <c r="Q649" s="223"/>
      <c r="R649" s="223"/>
      <c r="S649" s="223"/>
      <c r="T649" s="224"/>
      <c r="AT649" s="225" t="s">
        <v>157</v>
      </c>
      <c r="AU649" s="225" t="s">
        <v>168</v>
      </c>
      <c r="AV649" s="14" t="s">
        <v>85</v>
      </c>
      <c r="AW649" s="14" t="s">
        <v>4</v>
      </c>
      <c r="AX649" s="14" t="s">
        <v>83</v>
      </c>
      <c r="AY649" s="225" t="s">
        <v>146</v>
      </c>
    </row>
    <row r="650" spans="1:65" s="2" customFormat="1" ht="26.45" customHeight="1">
      <c r="A650" s="34"/>
      <c r="B650" s="35"/>
      <c r="C650" s="226" t="s">
        <v>736</v>
      </c>
      <c r="D650" s="226" t="s">
        <v>223</v>
      </c>
      <c r="E650" s="227" t="s">
        <v>737</v>
      </c>
      <c r="F650" s="228" t="s">
        <v>738</v>
      </c>
      <c r="G650" s="229" t="s">
        <v>289</v>
      </c>
      <c r="H650" s="230">
        <v>111.18</v>
      </c>
      <c r="I650" s="231"/>
      <c r="J650" s="232">
        <f>ROUND(I650*H650,2)</f>
        <v>0</v>
      </c>
      <c r="K650" s="228" t="s">
        <v>152</v>
      </c>
      <c r="L650" s="233"/>
      <c r="M650" s="234" t="s">
        <v>1</v>
      </c>
      <c r="N650" s="235" t="s">
        <v>40</v>
      </c>
      <c r="O650" s="71"/>
      <c r="P650" s="195">
        <f>O650*H650</f>
        <v>0</v>
      </c>
      <c r="Q650" s="195">
        <v>0.12</v>
      </c>
      <c r="R650" s="195">
        <f>Q650*H650</f>
        <v>13.3416</v>
      </c>
      <c r="S650" s="195">
        <v>0</v>
      </c>
      <c r="T650" s="196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197" t="s">
        <v>200</v>
      </c>
      <c r="AT650" s="197" t="s">
        <v>223</v>
      </c>
      <c r="AU650" s="197" t="s">
        <v>168</v>
      </c>
      <c r="AY650" s="17" t="s">
        <v>146</v>
      </c>
      <c r="BE650" s="198">
        <f>IF(N650="základní",J650,0)</f>
        <v>0</v>
      </c>
      <c r="BF650" s="198">
        <f>IF(N650="snížená",J650,0)</f>
        <v>0</v>
      </c>
      <c r="BG650" s="198">
        <f>IF(N650="zákl. přenesená",J650,0)</f>
        <v>0</v>
      </c>
      <c r="BH650" s="198">
        <f>IF(N650="sníž. přenesená",J650,0)</f>
        <v>0</v>
      </c>
      <c r="BI650" s="198">
        <f>IF(N650="nulová",J650,0)</f>
        <v>0</v>
      </c>
      <c r="BJ650" s="17" t="s">
        <v>83</v>
      </c>
      <c r="BK650" s="198">
        <f>ROUND(I650*H650,2)</f>
        <v>0</v>
      </c>
      <c r="BL650" s="17" t="s">
        <v>153</v>
      </c>
      <c r="BM650" s="197" t="s">
        <v>739</v>
      </c>
    </row>
    <row r="651" spans="2:51" s="13" customFormat="1" ht="11.25">
      <c r="B651" s="204"/>
      <c r="C651" s="205"/>
      <c r="D651" s="206" t="s">
        <v>157</v>
      </c>
      <c r="E651" s="207" t="s">
        <v>1</v>
      </c>
      <c r="F651" s="208" t="s">
        <v>158</v>
      </c>
      <c r="G651" s="205"/>
      <c r="H651" s="207" t="s">
        <v>1</v>
      </c>
      <c r="I651" s="209"/>
      <c r="J651" s="205"/>
      <c r="K651" s="205"/>
      <c r="L651" s="210"/>
      <c r="M651" s="211"/>
      <c r="N651" s="212"/>
      <c r="O651" s="212"/>
      <c r="P651" s="212"/>
      <c r="Q651" s="212"/>
      <c r="R651" s="212"/>
      <c r="S651" s="212"/>
      <c r="T651" s="213"/>
      <c r="AT651" s="214" t="s">
        <v>157</v>
      </c>
      <c r="AU651" s="214" t="s">
        <v>168</v>
      </c>
      <c r="AV651" s="13" t="s">
        <v>83</v>
      </c>
      <c r="AW651" s="13" t="s">
        <v>33</v>
      </c>
      <c r="AX651" s="13" t="s">
        <v>75</v>
      </c>
      <c r="AY651" s="214" t="s">
        <v>146</v>
      </c>
    </row>
    <row r="652" spans="2:51" s="13" customFormat="1" ht="11.25">
      <c r="B652" s="204"/>
      <c r="C652" s="205"/>
      <c r="D652" s="206" t="s">
        <v>157</v>
      </c>
      <c r="E652" s="207" t="s">
        <v>1</v>
      </c>
      <c r="F652" s="208" t="s">
        <v>159</v>
      </c>
      <c r="G652" s="205"/>
      <c r="H652" s="207" t="s">
        <v>1</v>
      </c>
      <c r="I652" s="209"/>
      <c r="J652" s="205"/>
      <c r="K652" s="205"/>
      <c r="L652" s="210"/>
      <c r="M652" s="211"/>
      <c r="N652" s="212"/>
      <c r="O652" s="212"/>
      <c r="P652" s="212"/>
      <c r="Q652" s="212"/>
      <c r="R652" s="212"/>
      <c r="S652" s="212"/>
      <c r="T652" s="213"/>
      <c r="AT652" s="214" t="s">
        <v>157</v>
      </c>
      <c r="AU652" s="214" t="s">
        <v>168</v>
      </c>
      <c r="AV652" s="13" t="s">
        <v>83</v>
      </c>
      <c r="AW652" s="13" t="s">
        <v>33</v>
      </c>
      <c r="AX652" s="13" t="s">
        <v>75</v>
      </c>
      <c r="AY652" s="214" t="s">
        <v>146</v>
      </c>
    </row>
    <row r="653" spans="2:51" s="14" customFormat="1" ht="11.25">
      <c r="B653" s="215"/>
      <c r="C653" s="216"/>
      <c r="D653" s="206" t="s">
        <v>157</v>
      </c>
      <c r="E653" s="217" t="s">
        <v>1</v>
      </c>
      <c r="F653" s="218" t="s">
        <v>740</v>
      </c>
      <c r="G653" s="216"/>
      <c r="H653" s="219">
        <v>109</v>
      </c>
      <c r="I653" s="220"/>
      <c r="J653" s="216"/>
      <c r="K653" s="216"/>
      <c r="L653" s="221"/>
      <c r="M653" s="222"/>
      <c r="N653" s="223"/>
      <c r="O653" s="223"/>
      <c r="P653" s="223"/>
      <c r="Q653" s="223"/>
      <c r="R653" s="223"/>
      <c r="S653" s="223"/>
      <c r="T653" s="224"/>
      <c r="AT653" s="225" t="s">
        <v>157</v>
      </c>
      <c r="AU653" s="225" t="s">
        <v>168</v>
      </c>
      <c r="AV653" s="14" t="s">
        <v>85</v>
      </c>
      <c r="AW653" s="14" t="s">
        <v>33</v>
      </c>
      <c r="AX653" s="14" t="s">
        <v>75</v>
      </c>
      <c r="AY653" s="225" t="s">
        <v>146</v>
      </c>
    </row>
    <row r="654" spans="2:51" s="14" customFormat="1" ht="11.25">
      <c r="B654" s="215"/>
      <c r="C654" s="216"/>
      <c r="D654" s="206" t="s">
        <v>157</v>
      </c>
      <c r="E654" s="216"/>
      <c r="F654" s="218" t="s">
        <v>741</v>
      </c>
      <c r="G654" s="216"/>
      <c r="H654" s="219">
        <v>111.18</v>
      </c>
      <c r="I654" s="220"/>
      <c r="J654" s="216"/>
      <c r="K654" s="216"/>
      <c r="L654" s="221"/>
      <c r="M654" s="222"/>
      <c r="N654" s="223"/>
      <c r="O654" s="223"/>
      <c r="P654" s="223"/>
      <c r="Q654" s="223"/>
      <c r="R654" s="223"/>
      <c r="S654" s="223"/>
      <c r="T654" s="224"/>
      <c r="AT654" s="225" t="s">
        <v>157</v>
      </c>
      <c r="AU654" s="225" t="s">
        <v>168</v>
      </c>
      <c r="AV654" s="14" t="s">
        <v>85</v>
      </c>
      <c r="AW654" s="14" t="s">
        <v>4</v>
      </c>
      <c r="AX654" s="14" t="s">
        <v>83</v>
      </c>
      <c r="AY654" s="225" t="s">
        <v>146</v>
      </c>
    </row>
    <row r="655" spans="1:65" s="2" customFormat="1" ht="36" customHeight="1">
      <c r="A655" s="34"/>
      <c r="B655" s="35"/>
      <c r="C655" s="186" t="s">
        <v>742</v>
      </c>
      <c r="D655" s="186" t="s">
        <v>148</v>
      </c>
      <c r="E655" s="187" t="s">
        <v>743</v>
      </c>
      <c r="F655" s="188" t="s">
        <v>744</v>
      </c>
      <c r="G655" s="189" t="s">
        <v>289</v>
      </c>
      <c r="H655" s="190">
        <v>524</v>
      </c>
      <c r="I655" s="191"/>
      <c r="J655" s="192">
        <f>ROUND(I655*H655,2)</f>
        <v>0</v>
      </c>
      <c r="K655" s="188" t="s">
        <v>152</v>
      </c>
      <c r="L655" s="39"/>
      <c r="M655" s="193" t="s">
        <v>1</v>
      </c>
      <c r="N655" s="194" t="s">
        <v>40</v>
      </c>
      <c r="O655" s="71"/>
      <c r="P655" s="195">
        <f>O655*H655</f>
        <v>0</v>
      </c>
      <c r="Q655" s="195">
        <v>0.1295</v>
      </c>
      <c r="R655" s="195">
        <f>Q655*H655</f>
        <v>67.858</v>
      </c>
      <c r="S655" s="195">
        <v>0</v>
      </c>
      <c r="T655" s="196">
        <f>S655*H655</f>
        <v>0</v>
      </c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R655" s="197" t="s">
        <v>153</v>
      </c>
      <c r="AT655" s="197" t="s">
        <v>148</v>
      </c>
      <c r="AU655" s="197" t="s">
        <v>168</v>
      </c>
      <c r="AY655" s="17" t="s">
        <v>146</v>
      </c>
      <c r="BE655" s="198">
        <f>IF(N655="základní",J655,0)</f>
        <v>0</v>
      </c>
      <c r="BF655" s="198">
        <f>IF(N655="snížená",J655,0)</f>
        <v>0</v>
      </c>
      <c r="BG655" s="198">
        <f>IF(N655="zákl. přenesená",J655,0)</f>
        <v>0</v>
      </c>
      <c r="BH655" s="198">
        <f>IF(N655="sníž. přenesená",J655,0)</f>
        <v>0</v>
      </c>
      <c r="BI655" s="198">
        <f>IF(N655="nulová",J655,0)</f>
        <v>0</v>
      </c>
      <c r="BJ655" s="17" t="s">
        <v>83</v>
      </c>
      <c r="BK655" s="198">
        <f>ROUND(I655*H655,2)</f>
        <v>0</v>
      </c>
      <c r="BL655" s="17" t="s">
        <v>153</v>
      </c>
      <c r="BM655" s="197" t="s">
        <v>745</v>
      </c>
    </row>
    <row r="656" spans="1:47" s="2" customFormat="1" ht="11.25">
      <c r="A656" s="34"/>
      <c r="B656" s="35"/>
      <c r="C656" s="36"/>
      <c r="D656" s="199" t="s">
        <v>155</v>
      </c>
      <c r="E656" s="36"/>
      <c r="F656" s="200" t="s">
        <v>746</v>
      </c>
      <c r="G656" s="36"/>
      <c r="H656" s="36"/>
      <c r="I656" s="201"/>
      <c r="J656" s="36"/>
      <c r="K656" s="36"/>
      <c r="L656" s="39"/>
      <c r="M656" s="202"/>
      <c r="N656" s="203"/>
      <c r="O656" s="71"/>
      <c r="P656" s="71"/>
      <c r="Q656" s="71"/>
      <c r="R656" s="71"/>
      <c r="S656" s="71"/>
      <c r="T656" s="72"/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T656" s="17" t="s">
        <v>155</v>
      </c>
      <c r="AU656" s="17" t="s">
        <v>168</v>
      </c>
    </row>
    <row r="657" spans="1:65" s="2" customFormat="1" ht="16.5" customHeight="1">
      <c r="A657" s="34"/>
      <c r="B657" s="35"/>
      <c r="C657" s="226" t="s">
        <v>747</v>
      </c>
      <c r="D657" s="226" t="s">
        <v>223</v>
      </c>
      <c r="E657" s="227" t="s">
        <v>748</v>
      </c>
      <c r="F657" s="228" t="s">
        <v>749</v>
      </c>
      <c r="G657" s="229" t="s">
        <v>289</v>
      </c>
      <c r="H657" s="230">
        <v>529.24</v>
      </c>
      <c r="I657" s="231"/>
      <c r="J657" s="232">
        <f>ROUND(I657*H657,2)</f>
        <v>0</v>
      </c>
      <c r="K657" s="228" t="s">
        <v>152</v>
      </c>
      <c r="L657" s="233"/>
      <c r="M657" s="234" t="s">
        <v>1</v>
      </c>
      <c r="N657" s="235" t="s">
        <v>40</v>
      </c>
      <c r="O657" s="71"/>
      <c r="P657" s="195">
        <f>O657*H657</f>
        <v>0</v>
      </c>
      <c r="Q657" s="195">
        <v>0.05612</v>
      </c>
      <c r="R657" s="195">
        <f>Q657*H657</f>
        <v>29.700948800000003</v>
      </c>
      <c r="S657" s="195">
        <v>0</v>
      </c>
      <c r="T657" s="196">
        <f>S657*H657</f>
        <v>0</v>
      </c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R657" s="197" t="s">
        <v>200</v>
      </c>
      <c r="AT657" s="197" t="s">
        <v>223</v>
      </c>
      <c r="AU657" s="197" t="s">
        <v>168</v>
      </c>
      <c r="AY657" s="17" t="s">
        <v>146</v>
      </c>
      <c r="BE657" s="198">
        <f>IF(N657="základní",J657,0)</f>
        <v>0</v>
      </c>
      <c r="BF657" s="198">
        <f>IF(N657="snížená",J657,0)</f>
        <v>0</v>
      </c>
      <c r="BG657" s="198">
        <f>IF(N657="zákl. přenesená",J657,0)</f>
        <v>0</v>
      </c>
      <c r="BH657" s="198">
        <f>IF(N657="sníž. přenesená",J657,0)</f>
        <v>0</v>
      </c>
      <c r="BI657" s="198">
        <f>IF(N657="nulová",J657,0)</f>
        <v>0</v>
      </c>
      <c r="BJ657" s="17" t="s">
        <v>83</v>
      </c>
      <c r="BK657" s="198">
        <f>ROUND(I657*H657,2)</f>
        <v>0</v>
      </c>
      <c r="BL657" s="17" t="s">
        <v>153</v>
      </c>
      <c r="BM657" s="197" t="s">
        <v>750</v>
      </c>
    </row>
    <row r="658" spans="2:51" s="13" customFormat="1" ht="11.25">
      <c r="B658" s="204"/>
      <c r="C658" s="205"/>
      <c r="D658" s="206" t="s">
        <v>157</v>
      </c>
      <c r="E658" s="207" t="s">
        <v>1</v>
      </c>
      <c r="F658" s="208" t="s">
        <v>158</v>
      </c>
      <c r="G658" s="205"/>
      <c r="H658" s="207" t="s">
        <v>1</v>
      </c>
      <c r="I658" s="209"/>
      <c r="J658" s="205"/>
      <c r="K658" s="205"/>
      <c r="L658" s="210"/>
      <c r="M658" s="211"/>
      <c r="N658" s="212"/>
      <c r="O658" s="212"/>
      <c r="P658" s="212"/>
      <c r="Q658" s="212"/>
      <c r="R658" s="212"/>
      <c r="S658" s="212"/>
      <c r="T658" s="213"/>
      <c r="AT658" s="214" t="s">
        <v>157</v>
      </c>
      <c r="AU658" s="214" t="s">
        <v>168</v>
      </c>
      <c r="AV658" s="13" t="s">
        <v>83</v>
      </c>
      <c r="AW658" s="13" t="s">
        <v>33</v>
      </c>
      <c r="AX658" s="13" t="s">
        <v>75</v>
      </c>
      <c r="AY658" s="214" t="s">
        <v>146</v>
      </c>
    </row>
    <row r="659" spans="2:51" s="13" customFormat="1" ht="11.25">
      <c r="B659" s="204"/>
      <c r="C659" s="205"/>
      <c r="D659" s="206" t="s">
        <v>157</v>
      </c>
      <c r="E659" s="207" t="s">
        <v>1</v>
      </c>
      <c r="F659" s="208" t="s">
        <v>159</v>
      </c>
      <c r="G659" s="205"/>
      <c r="H659" s="207" t="s">
        <v>1</v>
      </c>
      <c r="I659" s="209"/>
      <c r="J659" s="205"/>
      <c r="K659" s="205"/>
      <c r="L659" s="210"/>
      <c r="M659" s="211"/>
      <c r="N659" s="212"/>
      <c r="O659" s="212"/>
      <c r="P659" s="212"/>
      <c r="Q659" s="212"/>
      <c r="R659" s="212"/>
      <c r="S659" s="212"/>
      <c r="T659" s="213"/>
      <c r="AT659" s="214" t="s">
        <v>157</v>
      </c>
      <c r="AU659" s="214" t="s">
        <v>168</v>
      </c>
      <c r="AV659" s="13" t="s">
        <v>83</v>
      </c>
      <c r="AW659" s="13" t="s">
        <v>33</v>
      </c>
      <c r="AX659" s="13" t="s">
        <v>75</v>
      </c>
      <c r="AY659" s="214" t="s">
        <v>146</v>
      </c>
    </row>
    <row r="660" spans="2:51" s="14" customFormat="1" ht="11.25">
      <c r="B660" s="215"/>
      <c r="C660" s="216"/>
      <c r="D660" s="206" t="s">
        <v>157</v>
      </c>
      <c r="E660" s="217" t="s">
        <v>1</v>
      </c>
      <c r="F660" s="218" t="s">
        <v>751</v>
      </c>
      <c r="G660" s="216"/>
      <c r="H660" s="219">
        <v>524</v>
      </c>
      <c r="I660" s="220"/>
      <c r="J660" s="216"/>
      <c r="K660" s="216"/>
      <c r="L660" s="221"/>
      <c r="M660" s="222"/>
      <c r="N660" s="223"/>
      <c r="O660" s="223"/>
      <c r="P660" s="223"/>
      <c r="Q660" s="223"/>
      <c r="R660" s="223"/>
      <c r="S660" s="223"/>
      <c r="T660" s="224"/>
      <c r="AT660" s="225" t="s">
        <v>157</v>
      </c>
      <c r="AU660" s="225" t="s">
        <v>168</v>
      </c>
      <c r="AV660" s="14" t="s">
        <v>85</v>
      </c>
      <c r="AW660" s="14" t="s">
        <v>33</v>
      </c>
      <c r="AX660" s="14" t="s">
        <v>75</v>
      </c>
      <c r="AY660" s="225" t="s">
        <v>146</v>
      </c>
    </row>
    <row r="661" spans="2:51" s="14" customFormat="1" ht="11.25">
      <c r="B661" s="215"/>
      <c r="C661" s="216"/>
      <c r="D661" s="206" t="s">
        <v>157</v>
      </c>
      <c r="E661" s="216"/>
      <c r="F661" s="218" t="s">
        <v>752</v>
      </c>
      <c r="G661" s="216"/>
      <c r="H661" s="219">
        <v>529.24</v>
      </c>
      <c r="I661" s="220"/>
      <c r="J661" s="216"/>
      <c r="K661" s="216"/>
      <c r="L661" s="221"/>
      <c r="M661" s="222"/>
      <c r="N661" s="223"/>
      <c r="O661" s="223"/>
      <c r="P661" s="223"/>
      <c r="Q661" s="223"/>
      <c r="R661" s="223"/>
      <c r="S661" s="223"/>
      <c r="T661" s="224"/>
      <c r="AT661" s="225" t="s">
        <v>157</v>
      </c>
      <c r="AU661" s="225" t="s">
        <v>168</v>
      </c>
      <c r="AV661" s="14" t="s">
        <v>85</v>
      </c>
      <c r="AW661" s="14" t="s">
        <v>4</v>
      </c>
      <c r="AX661" s="14" t="s">
        <v>83</v>
      </c>
      <c r="AY661" s="225" t="s">
        <v>146</v>
      </c>
    </row>
    <row r="662" spans="1:65" s="2" customFormat="1" ht="26.45" customHeight="1">
      <c r="A662" s="34"/>
      <c r="B662" s="35"/>
      <c r="C662" s="186" t="s">
        <v>753</v>
      </c>
      <c r="D662" s="186" t="s">
        <v>148</v>
      </c>
      <c r="E662" s="187" t="s">
        <v>754</v>
      </c>
      <c r="F662" s="188" t="s">
        <v>755</v>
      </c>
      <c r="G662" s="189" t="s">
        <v>289</v>
      </c>
      <c r="H662" s="190">
        <v>498</v>
      </c>
      <c r="I662" s="191"/>
      <c r="J662" s="192">
        <f>ROUND(I662*H662,2)</f>
        <v>0</v>
      </c>
      <c r="K662" s="188" t="s">
        <v>152</v>
      </c>
      <c r="L662" s="39"/>
      <c r="M662" s="193" t="s">
        <v>1</v>
      </c>
      <c r="N662" s="194" t="s">
        <v>40</v>
      </c>
      <c r="O662" s="71"/>
      <c r="P662" s="195">
        <f>O662*H662</f>
        <v>0</v>
      </c>
      <c r="Q662" s="195">
        <v>0.10095</v>
      </c>
      <c r="R662" s="195">
        <f>Q662*H662</f>
        <v>50.2731</v>
      </c>
      <c r="S662" s="195">
        <v>0</v>
      </c>
      <c r="T662" s="196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197" t="s">
        <v>153</v>
      </c>
      <c r="AT662" s="197" t="s">
        <v>148</v>
      </c>
      <c r="AU662" s="197" t="s">
        <v>168</v>
      </c>
      <c r="AY662" s="17" t="s">
        <v>146</v>
      </c>
      <c r="BE662" s="198">
        <f>IF(N662="základní",J662,0)</f>
        <v>0</v>
      </c>
      <c r="BF662" s="198">
        <f>IF(N662="snížená",J662,0)</f>
        <v>0</v>
      </c>
      <c r="BG662" s="198">
        <f>IF(N662="zákl. přenesená",J662,0)</f>
        <v>0</v>
      </c>
      <c r="BH662" s="198">
        <f>IF(N662="sníž. přenesená",J662,0)</f>
        <v>0</v>
      </c>
      <c r="BI662" s="198">
        <f>IF(N662="nulová",J662,0)</f>
        <v>0</v>
      </c>
      <c r="BJ662" s="17" t="s">
        <v>83</v>
      </c>
      <c r="BK662" s="198">
        <f>ROUND(I662*H662,2)</f>
        <v>0</v>
      </c>
      <c r="BL662" s="17" t="s">
        <v>153</v>
      </c>
      <c r="BM662" s="197" t="s">
        <v>756</v>
      </c>
    </row>
    <row r="663" spans="1:47" s="2" customFormat="1" ht="11.25">
      <c r="A663" s="34"/>
      <c r="B663" s="35"/>
      <c r="C663" s="36"/>
      <c r="D663" s="199" t="s">
        <v>155</v>
      </c>
      <c r="E663" s="36"/>
      <c r="F663" s="200" t="s">
        <v>757</v>
      </c>
      <c r="G663" s="36"/>
      <c r="H663" s="36"/>
      <c r="I663" s="201"/>
      <c r="J663" s="36"/>
      <c r="K663" s="36"/>
      <c r="L663" s="39"/>
      <c r="M663" s="202"/>
      <c r="N663" s="203"/>
      <c r="O663" s="71"/>
      <c r="P663" s="71"/>
      <c r="Q663" s="71"/>
      <c r="R663" s="71"/>
      <c r="S663" s="71"/>
      <c r="T663" s="72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T663" s="17" t="s">
        <v>155</v>
      </c>
      <c r="AU663" s="17" t="s">
        <v>168</v>
      </c>
    </row>
    <row r="664" spans="1:65" s="2" customFormat="1" ht="24" customHeight="1">
      <c r="A664" s="34"/>
      <c r="B664" s="35"/>
      <c r="C664" s="226" t="s">
        <v>758</v>
      </c>
      <c r="D664" s="226" t="s">
        <v>223</v>
      </c>
      <c r="E664" s="227" t="s">
        <v>759</v>
      </c>
      <c r="F664" s="228" t="s">
        <v>760</v>
      </c>
      <c r="G664" s="229" t="s">
        <v>289</v>
      </c>
      <c r="H664" s="230">
        <v>502.98</v>
      </c>
      <c r="I664" s="231"/>
      <c r="J664" s="232">
        <f>ROUND(I664*H664,2)</f>
        <v>0</v>
      </c>
      <c r="K664" s="228" t="s">
        <v>152</v>
      </c>
      <c r="L664" s="233"/>
      <c r="M664" s="234" t="s">
        <v>1</v>
      </c>
      <c r="N664" s="235" t="s">
        <v>40</v>
      </c>
      <c r="O664" s="71"/>
      <c r="P664" s="195">
        <f>O664*H664</f>
        <v>0</v>
      </c>
      <c r="Q664" s="195">
        <v>0.024</v>
      </c>
      <c r="R664" s="195">
        <f>Q664*H664</f>
        <v>12.071520000000001</v>
      </c>
      <c r="S664" s="195">
        <v>0</v>
      </c>
      <c r="T664" s="196">
        <f>S664*H664</f>
        <v>0</v>
      </c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R664" s="197" t="s">
        <v>200</v>
      </c>
      <c r="AT664" s="197" t="s">
        <v>223</v>
      </c>
      <c r="AU664" s="197" t="s">
        <v>168</v>
      </c>
      <c r="AY664" s="17" t="s">
        <v>146</v>
      </c>
      <c r="BE664" s="198">
        <f>IF(N664="základní",J664,0)</f>
        <v>0</v>
      </c>
      <c r="BF664" s="198">
        <f>IF(N664="snížená",J664,0)</f>
        <v>0</v>
      </c>
      <c r="BG664" s="198">
        <f>IF(N664="zákl. přenesená",J664,0)</f>
        <v>0</v>
      </c>
      <c r="BH664" s="198">
        <f>IF(N664="sníž. přenesená",J664,0)</f>
        <v>0</v>
      </c>
      <c r="BI664" s="198">
        <f>IF(N664="nulová",J664,0)</f>
        <v>0</v>
      </c>
      <c r="BJ664" s="17" t="s">
        <v>83</v>
      </c>
      <c r="BK664" s="198">
        <f>ROUND(I664*H664,2)</f>
        <v>0</v>
      </c>
      <c r="BL664" s="17" t="s">
        <v>153</v>
      </c>
      <c r="BM664" s="197" t="s">
        <v>761</v>
      </c>
    </row>
    <row r="665" spans="2:51" s="13" customFormat="1" ht="11.25">
      <c r="B665" s="204"/>
      <c r="C665" s="205"/>
      <c r="D665" s="206" t="s">
        <v>157</v>
      </c>
      <c r="E665" s="207" t="s">
        <v>1</v>
      </c>
      <c r="F665" s="208" t="s">
        <v>158</v>
      </c>
      <c r="G665" s="205"/>
      <c r="H665" s="207" t="s">
        <v>1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157</v>
      </c>
      <c r="AU665" s="214" t="s">
        <v>168</v>
      </c>
      <c r="AV665" s="13" t="s">
        <v>83</v>
      </c>
      <c r="AW665" s="13" t="s">
        <v>33</v>
      </c>
      <c r="AX665" s="13" t="s">
        <v>75</v>
      </c>
      <c r="AY665" s="214" t="s">
        <v>146</v>
      </c>
    </row>
    <row r="666" spans="2:51" s="13" customFormat="1" ht="11.25">
      <c r="B666" s="204"/>
      <c r="C666" s="205"/>
      <c r="D666" s="206" t="s">
        <v>157</v>
      </c>
      <c r="E666" s="207" t="s">
        <v>1</v>
      </c>
      <c r="F666" s="208" t="s">
        <v>159</v>
      </c>
      <c r="G666" s="205"/>
      <c r="H666" s="207" t="s">
        <v>1</v>
      </c>
      <c r="I666" s="209"/>
      <c r="J666" s="205"/>
      <c r="K666" s="205"/>
      <c r="L666" s="210"/>
      <c r="M666" s="211"/>
      <c r="N666" s="212"/>
      <c r="O666" s="212"/>
      <c r="P666" s="212"/>
      <c r="Q666" s="212"/>
      <c r="R666" s="212"/>
      <c r="S666" s="212"/>
      <c r="T666" s="213"/>
      <c r="AT666" s="214" t="s">
        <v>157</v>
      </c>
      <c r="AU666" s="214" t="s">
        <v>168</v>
      </c>
      <c r="AV666" s="13" t="s">
        <v>83</v>
      </c>
      <c r="AW666" s="13" t="s">
        <v>33</v>
      </c>
      <c r="AX666" s="13" t="s">
        <v>75</v>
      </c>
      <c r="AY666" s="214" t="s">
        <v>146</v>
      </c>
    </row>
    <row r="667" spans="2:51" s="13" customFormat="1" ht="11.25">
      <c r="B667" s="204"/>
      <c r="C667" s="205"/>
      <c r="D667" s="206" t="s">
        <v>157</v>
      </c>
      <c r="E667" s="207" t="s">
        <v>1</v>
      </c>
      <c r="F667" s="208" t="s">
        <v>762</v>
      </c>
      <c r="G667" s="205"/>
      <c r="H667" s="207" t="s">
        <v>1</v>
      </c>
      <c r="I667" s="209"/>
      <c r="J667" s="205"/>
      <c r="K667" s="205"/>
      <c r="L667" s="210"/>
      <c r="M667" s="211"/>
      <c r="N667" s="212"/>
      <c r="O667" s="212"/>
      <c r="P667" s="212"/>
      <c r="Q667" s="212"/>
      <c r="R667" s="212"/>
      <c r="S667" s="212"/>
      <c r="T667" s="213"/>
      <c r="AT667" s="214" t="s">
        <v>157</v>
      </c>
      <c r="AU667" s="214" t="s">
        <v>168</v>
      </c>
      <c r="AV667" s="13" t="s">
        <v>83</v>
      </c>
      <c r="AW667" s="13" t="s">
        <v>33</v>
      </c>
      <c r="AX667" s="13" t="s">
        <v>75</v>
      </c>
      <c r="AY667" s="214" t="s">
        <v>146</v>
      </c>
    </row>
    <row r="668" spans="2:51" s="14" customFormat="1" ht="11.25">
      <c r="B668" s="215"/>
      <c r="C668" s="216"/>
      <c r="D668" s="206" t="s">
        <v>157</v>
      </c>
      <c r="E668" s="217" t="s">
        <v>1</v>
      </c>
      <c r="F668" s="218" t="s">
        <v>763</v>
      </c>
      <c r="G668" s="216"/>
      <c r="H668" s="219">
        <v>498</v>
      </c>
      <c r="I668" s="220"/>
      <c r="J668" s="216"/>
      <c r="K668" s="216"/>
      <c r="L668" s="221"/>
      <c r="M668" s="222"/>
      <c r="N668" s="223"/>
      <c r="O668" s="223"/>
      <c r="P668" s="223"/>
      <c r="Q668" s="223"/>
      <c r="R668" s="223"/>
      <c r="S668" s="223"/>
      <c r="T668" s="224"/>
      <c r="AT668" s="225" t="s">
        <v>157</v>
      </c>
      <c r="AU668" s="225" t="s">
        <v>168</v>
      </c>
      <c r="AV668" s="14" t="s">
        <v>85</v>
      </c>
      <c r="AW668" s="14" t="s">
        <v>33</v>
      </c>
      <c r="AX668" s="14" t="s">
        <v>75</v>
      </c>
      <c r="AY668" s="225" t="s">
        <v>146</v>
      </c>
    </row>
    <row r="669" spans="2:51" s="14" customFormat="1" ht="11.25">
      <c r="B669" s="215"/>
      <c r="C669" s="216"/>
      <c r="D669" s="206" t="s">
        <v>157</v>
      </c>
      <c r="E669" s="216"/>
      <c r="F669" s="218" t="s">
        <v>764</v>
      </c>
      <c r="G669" s="216"/>
      <c r="H669" s="219">
        <v>502.98</v>
      </c>
      <c r="I669" s="220"/>
      <c r="J669" s="216"/>
      <c r="K669" s="216"/>
      <c r="L669" s="221"/>
      <c r="M669" s="222"/>
      <c r="N669" s="223"/>
      <c r="O669" s="223"/>
      <c r="P669" s="223"/>
      <c r="Q669" s="223"/>
      <c r="R669" s="223"/>
      <c r="S669" s="223"/>
      <c r="T669" s="224"/>
      <c r="AT669" s="225" t="s">
        <v>157</v>
      </c>
      <c r="AU669" s="225" t="s">
        <v>168</v>
      </c>
      <c r="AV669" s="14" t="s">
        <v>85</v>
      </c>
      <c r="AW669" s="14" t="s">
        <v>4</v>
      </c>
      <c r="AX669" s="14" t="s">
        <v>83</v>
      </c>
      <c r="AY669" s="225" t="s">
        <v>146</v>
      </c>
    </row>
    <row r="670" spans="1:65" s="2" customFormat="1" ht="26.45" customHeight="1">
      <c r="A670" s="34"/>
      <c r="B670" s="35"/>
      <c r="C670" s="186" t="s">
        <v>765</v>
      </c>
      <c r="D670" s="186" t="s">
        <v>148</v>
      </c>
      <c r="E670" s="187" t="s">
        <v>766</v>
      </c>
      <c r="F670" s="188" t="s">
        <v>767</v>
      </c>
      <c r="G670" s="189" t="s">
        <v>289</v>
      </c>
      <c r="H670" s="190">
        <v>3</v>
      </c>
      <c r="I670" s="191"/>
      <c r="J670" s="192">
        <f>ROUND(I670*H670,2)</f>
        <v>0</v>
      </c>
      <c r="K670" s="188" t="s">
        <v>499</v>
      </c>
      <c r="L670" s="39"/>
      <c r="M670" s="193" t="s">
        <v>1</v>
      </c>
      <c r="N670" s="194" t="s">
        <v>40</v>
      </c>
      <c r="O670" s="71"/>
      <c r="P670" s="195">
        <f>O670*H670</f>
        <v>0</v>
      </c>
      <c r="Q670" s="195">
        <v>0.13544</v>
      </c>
      <c r="R670" s="195">
        <f>Q670*H670</f>
        <v>0.40632</v>
      </c>
      <c r="S670" s="195">
        <v>0</v>
      </c>
      <c r="T670" s="196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97" t="s">
        <v>153</v>
      </c>
      <c r="AT670" s="197" t="s">
        <v>148</v>
      </c>
      <c r="AU670" s="197" t="s">
        <v>168</v>
      </c>
      <c r="AY670" s="17" t="s">
        <v>146</v>
      </c>
      <c r="BE670" s="198">
        <f>IF(N670="základní",J670,0)</f>
        <v>0</v>
      </c>
      <c r="BF670" s="198">
        <f>IF(N670="snížená",J670,0)</f>
        <v>0</v>
      </c>
      <c r="BG670" s="198">
        <f>IF(N670="zákl. přenesená",J670,0)</f>
        <v>0</v>
      </c>
      <c r="BH670" s="198">
        <f>IF(N670="sníž. přenesená",J670,0)</f>
        <v>0</v>
      </c>
      <c r="BI670" s="198">
        <f>IF(N670="nulová",J670,0)</f>
        <v>0</v>
      </c>
      <c r="BJ670" s="17" t="s">
        <v>83</v>
      </c>
      <c r="BK670" s="198">
        <f>ROUND(I670*H670,2)</f>
        <v>0</v>
      </c>
      <c r="BL670" s="17" t="s">
        <v>153</v>
      </c>
      <c r="BM670" s="197" t="s">
        <v>768</v>
      </c>
    </row>
    <row r="671" spans="1:47" s="2" customFormat="1" ht="11.25">
      <c r="A671" s="34"/>
      <c r="B671" s="35"/>
      <c r="C671" s="36"/>
      <c r="D671" s="199" t="s">
        <v>155</v>
      </c>
      <c r="E671" s="36"/>
      <c r="F671" s="200" t="s">
        <v>769</v>
      </c>
      <c r="G671" s="36"/>
      <c r="H671" s="36"/>
      <c r="I671" s="201"/>
      <c r="J671" s="36"/>
      <c r="K671" s="36"/>
      <c r="L671" s="39"/>
      <c r="M671" s="202"/>
      <c r="N671" s="203"/>
      <c r="O671" s="71"/>
      <c r="P671" s="71"/>
      <c r="Q671" s="71"/>
      <c r="R671" s="71"/>
      <c r="S671" s="71"/>
      <c r="T671" s="72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T671" s="17" t="s">
        <v>155</v>
      </c>
      <c r="AU671" s="17" t="s">
        <v>168</v>
      </c>
    </row>
    <row r="672" spans="2:51" s="13" customFormat="1" ht="11.25">
      <c r="B672" s="204"/>
      <c r="C672" s="205"/>
      <c r="D672" s="206" t="s">
        <v>157</v>
      </c>
      <c r="E672" s="207" t="s">
        <v>1</v>
      </c>
      <c r="F672" s="208" t="s">
        <v>158</v>
      </c>
      <c r="G672" s="205"/>
      <c r="H672" s="207" t="s">
        <v>1</v>
      </c>
      <c r="I672" s="209"/>
      <c r="J672" s="205"/>
      <c r="K672" s="205"/>
      <c r="L672" s="210"/>
      <c r="M672" s="211"/>
      <c r="N672" s="212"/>
      <c r="O672" s="212"/>
      <c r="P672" s="212"/>
      <c r="Q672" s="212"/>
      <c r="R672" s="212"/>
      <c r="S672" s="212"/>
      <c r="T672" s="213"/>
      <c r="AT672" s="214" t="s">
        <v>157</v>
      </c>
      <c r="AU672" s="214" t="s">
        <v>168</v>
      </c>
      <c r="AV672" s="13" t="s">
        <v>83</v>
      </c>
      <c r="AW672" s="13" t="s">
        <v>33</v>
      </c>
      <c r="AX672" s="13" t="s">
        <v>75</v>
      </c>
      <c r="AY672" s="214" t="s">
        <v>146</v>
      </c>
    </row>
    <row r="673" spans="2:51" s="13" customFormat="1" ht="11.25">
      <c r="B673" s="204"/>
      <c r="C673" s="205"/>
      <c r="D673" s="206" t="s">
        <v>157</v>
      </c>
      <c r="E673" s="207" t="s">
        <v>1</v>
      </c>
      <c r="F673" s="208" t="s">
        <v>159</v>
      </c>
      <c r="G673" s="205"/>
      <c r="H673" s="207" t="s">
        <v>1</v>
      </c>
      <c r="I673" s="209"/>
      <c r="J673" s="205"/>
      <c r="K673" s="205"/>
      <c r="L673" s="210"/>
      <c r="M673" s="211"/>
      <c r="N673" s="212"/>
      <c r="O673" s="212"/>
      <c r="P673" s="212"/>
      <c r="Q673" s="212"/>
      <c r="R673" s="212"/>
      <c r="S673" s="212"/>
      <c r="T673" s="213"/>
      <c r="AT673" s="214" t="s">
        <v>157</v>
      </c>
      <c r="AU673" s="214" t="s">
        <v>168</v>
      </c>
      <c r="AV673" s="13" t="s">
        <v>83</v>
      </c>
      <c r="AW673" s="13" t="s">
        <v>33</v>
      </c>
      <c r="AX673" s="13" t="s">
        <v>75</v>
      </c>
      <c r="AY673" s="214" t="s">
        <v>146</v>
      </c>
    </row>
    <row r="674" spans="2:51" s="14" customFormat="1" ht="11.25">
      <c r="B674" s="215"/>
      <c r="C674" s="216"/>
      <c r="D674" s="206" t="s">
        <v>157</v>
      </c>
      <c r="E674" s="217" t="s">
        <v>1</v>
      </c>
      <c r="F674" s="218" t="s">
        <v>770</v>
      </c>
      <c r="G674" s="216"/>
      <c r="H674" s="219">
        <v>3</v>
      </c>
      <c r="I674" s="220"/>
      <c r="J674" s="216"/>
      <c r="K674" s="216"/>
      <c r="L674" s="221"/>
      <c r="M674" s="222"/>
      <c r="N674" s="223"/>
      <c r="O674" s="223"/>
      <c r="P674" s="223"/>
      <c r="Q674" s="223"/>
      <c r="R674" s="223"/>
      <c r="S674" s="223"/>
      <c r="T674" s="224"/>
      <c r="AT674" s="225" t="s">
        <v>157</v>
      </c>
      <c r="AU674" s="225" t="s">
        <v>168</v>
      </c>
      <c r="AV674" s="14" t="s">
        <v>85</v>
      </c>
      <c r="AW674" s="14" t="s">
        <v>33</v>
      </c>
      <c r="AX674" s="14" t="s">
        <v>75</v>
      </c>
      <c r="AY674" s="225" t="s">
        <v>146</v>
      </c>
    </row>
    <row r="675" spans="2:63" s="12" customFormat="1" ht="20.85" customHeight="1">
      <c r="B675" s="170"/>
      <c r="C675" s="171"/>
      <c r="D675" s="172" t="s">
        <v>74</v>
      </c>
      <c r="E675" s="184" t="s">
        <v>730</v>
      </c>
      <c r="F675" s="184" t="s">
        <v>771</v>
      </c>
      <c r="G675" s="171"/>
      <c r="H675" s="171"/>
      <c r="I675" s="174"/>
      <c r="J675" s="185">
        <f>BK675</f>
        <v>0</v>
      </c>
      <c r="K675" s="171"/>
      <c r="L675" s="176"/>
      <c r="M675" s="177"/>
      <c r="N675" s="178"/>
      <c r="O675" s="178"/>
      <c r="P675" s="179">
        <f>SUM(P676:P708)</f>
        <v>0</v>
      </c>
      <c r="Q675" s="178"/>
      <c r="R675" s="179">
        <f>SUM(R676:R708)</f>
        <v>0</v>
      </c>
      <c r="S675" s="178"/>
      <c r="T675" s="180">
        <f>SUM(T676:T708)</f>
        <v>0</v>
      </c>
      <c r="AR675" s="181" t="s">
        <v>83</v>
      </c>
      <c r="AT675" s="182" t="s">
        <v>74</v>
      </c>
      <c r="AU675" s="182" t="s">
        <v>85</v>
      </c>
      <c r="AY675" s="181" t="s">
        <v>146</v>
      </c>
      <c r="BK675" s="183">
        <f>SUM(BK676:BK708)</f>
        <v>0</v>
      </c>
    </row>
    <row r="676" spans="1:65" s="2" customFormat="1" ht="24" customHeight="1">
      <c r="A676" s="34"/>
      <c r="B676" s="35"/>
      <c r="C676" s="186" t="s">
        <v>772</v>
      </c>
      <c r="D676" s="186" t="s">
        <v>148</v>
      </c>
      <c r="E676" s="187" t="s">
        <v>773</v>
      </c>
      <c r="F676" s="188" t="s">
        <v>774</v>
      </c>
      <c r="G676" s="189" t="s">
        <v>203</v>
      </c>
      <c r="H676" s="190">
        <v>701.172</v>
      </c>
      <c r="I676" s="191"/>
      <c r="J676" s="192">
        <f>ROUND(I676*H676,2)</f>
        <v>0</v>
      </c>
      <c r="K676" s="188" t="s">
        <v>152</v>
      </c>
      <c r="L676" s="39"/>
      <c r="M676" s="193" t="s">
        <v>1</v>
      </c>
      <c r="N676" s="194" t="s">
        <v>40</v>
      </c>
      <c r="O676" s="71"/>
      <c r="P676" s="195">
        <f>O676*H676</f>
        <v>0</v>
      </c>
      <c r="Q676" s="195">
        <v>0</v>
      </c>
      <c r="R676" s="195">
        <f>Q676*H676</f>
        <v>0</v>
      </c>
      <c r="S676" s="195">
        <v>0</v>
      </c>
      <c r="T676" s="196">
        <f>S676*H676</f>
        <v>0</v>
      </c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R676" s="197" t="s">
        <v>153</v>
      </c>
      <c r="AT676" s="197" t="s">
        <v>148</v>
      </c>
      <c r="AU676" s="197" t="s">
        <v>168</v>
      </c>
      <c r="AY676" s="17" t="s">
        <v>146</v>
      </c>
      <c r="BE676" s="198">
        <f>IF(N676="základní",J676,0)</f>
        <v>0</v>
      </c>
      <c r="BF676" s="198">
        <f>IF(N676="snížená",J676,0)</f>
        <v>0</v>
      </c>
      <c r="BG676" s="198">
        <f>IF(N676="zákl. přenesená",J676,0)</f>
        <v>0</v>
      </c>
      <c r="BH676" s="198">
        <f>IF(N676="sníž. přenesená",J676,0)</f>
        <v>0</v>
      </c>
      <c r="BI676" s="198">
        <f>IF(N676="nulová",J676,0)</f>
        <v>0</v>
      </c>
      <c r="BJ676" s="17" t="s">
        <v>83</v>
      </c>
      <c r="BK676" s="198">
        <f>ROUND(I676*H676,2)</f>
        <v>0</v>
      </c>
      <c r="BL676" s="17" t="s">
        <v>153</v>
      </c>
      <c r="BM676" s="197" t="s">
        <v>775</v>
      </c>
    </row>
    <row r="677" spans="1:47" s="2" customFormat="1" ht="11.25">
      <c r="A677" s="34"/>
      <c r="B677" s="35"/>
      <c r="C677" s="36"/>
      <c r="D677" s="199" t="s">
        <v>155</v>
      </c>
      <c r="E677" s="36"/>
      <c r="F677" s="200" t="s">
        <v>776</v>
      </c>
      <c r="G677" s="36"/>
      <c r="H677" s="36"/>
      <c r="I677" s="201"/>
      <c r="J677" s="36"/>
      <c r="K677" s="36"/>
      <c r="L677" s="39"/>
      <c r="M677" s="202"/>
      <c r="N677" s="203"/>
      <c r="O677" s="71"/>
      <c r="P677" s="71"/>
      <c r="Q677" s="71"/>
      <c r="R677" s="71"/>
      <c r="S677" s="71"/>
      <c r="T677" s="72"/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T677" s="17" t="s">
        <v>155</v>
      </c>
      <c r="AU677" s="17" t="s">
        <v>168</v>
      </c>
    </row>
    <row r="678" spans="1:65" s="2" customFormat="1" ht="26.45" customHeight="1">
      <c r="A678" s="34"/>
      <c r="B678" s="35"/>
      <c r="C678" s="186" t="s">
        <v>777</v>
      </c>
      <c r="D678" s="186" t="s">
        <v>148</v>
      </c>
      <c r="E678" s="187" t="s">
        <v>778</v>
      </c>
      <c r="F678" s="188" t="s">
        <v>779</v>
      </c>
      <c r="G678" s="189" t="s">
        <v>203</v>
      </c>
      <c r="H678" s="190">
        <v>5609.376</v>
      </c>
      <c r="I678" s="191"/>
      <c r="J678" s="192">
        <f>ROUND(I678*H678,2)</f>
        <v>0</v>
      </c>
      <c r="K678" s="188" t="s">
        <v>152</v>
      </c>
      <c r="L678" s="39"/>
      <c r="M678" s="193" t="s">
        <v>1</v>
      </c>
      <c r="N678" s="194" t="s">
        <v>40</v>
      </c>
      <c r="O678" s="71"/>
      <c r="P678" s="195">
        <f>O678*H678</f>
        <v>0</v>
      </c>
      <c r="Q678" s="195">
        <v>0</v>
      </c>
      <c r="R678" s="195">
        <f>Q678*H678</f>
        <v>0</v>
      </c>
      <c r="S678" s="195">
        <v>0</v>
      </c>
      <c r="T678" s="196">
        <f>S678*H678</f>
        <v>0</v>
      </c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R678" s="197" t="s">
        <v>153</v>
      </c>
      <c r="AT678" s="197" t="s">
        <v>148</v>
      </c>
      <c r="AU678" s="197" t="s">
        <v>168</v>
      </c>
      <c r="AY678" s="17" t="s">
        <v>146</v>
      </c>
      <c r="BE678" s="198">
        <f>IF(N678="základní",J678,0)</f>
        <v>0</v>
      </c>
      <c r="BF678" s="198">
        <f>IF(N678="snížená",J678,0)</f>
        <v>0</v>
      </c>
      <c r="BG678" s="198">
        <f>IF(N678="zákl. přenesená",J678,0)</f>
        <v>0</v>
      </c>
      <c r="BH678" s="198">
        <f>IF(N678="sníž. přenesená",J678,0)</f>
        <v>0</v>
      </c>
      <c r="BI678" s="198">
        <f>IF(N678="nulová",J678,0)</f>
        <v>0</v>
      </c>
      <c r="BJ678" s="17" t="s">
        <v>83</v>
      </c>
      <c r="BK678" s="198">
        <f>ROUND(I678*H678,2)</f>
        <v>0</v>
      </c>
      <c r="BL678" s="17" t="s">
        <v>153</v>
      </c>
      <c r="BM678" s="197" t="s">
        <v>780</v>
      </c>
    </row>
    <row r="679" spans="1:47" s="2" customFormat="1" ht="11.25">
      <c r="A679" s="34"/>
      <c r="B679" s="35"/>
      <c r="C679" s="36"/>
      <c r="D679" s="199" t="s">
        <v>155</v>
      </c>
      <c r="E679" s="36"/>
      <c r="F679" s="200" t="s">
        <v>781</v>
      </c>
      <c r="G679" s="36"/>
      <c r="H679" s="36"/>
      <c r="I679" s="201"/>
      <c r="J679" s="36"/>
      <c r="K679" s="36"/>
      <c r="L679" s="39"/>
      <c r="M679" s="202"/>
      <c r="N679" s="203"/>
      <c r="O679" s="71"/>
      <c r="P679" s="71"/>
      <c r="Q679" s="71"/>
      <c r="R679" s="71"/>
      <c r="S679" s="71"/>
      <c r="T679" s="72"/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T679" s="17" t="s">
        <v>155</v>
      </c>
      <c r="AU679" s="17" t="s">
        <v>168</v>
      </c>
    </row>
    <row r="680" spans="2:51" s="14" customFormat="1" ht="11.25">
      <c r="B680" s="215"/>
      <c r="C680" s="216"/>
      <c r="D680" s="206" t="s">
        <v>157</v>
      </c>
      <c r="E680" s="216"/>
      <c r="F680" s="218" t="s">
        <v>782</v>
      </c>
      <c r="G680" s="216"/>
      <c r="H680" s="219">
        <v>5609.376</v>
      </c>
      <c r="I680" s="220"/>
      <c r="J680" s="216"/>
      <c r="K680" s="216"/>
      <c r="L680" s="221"/>
      <c r="M680" s="222"/>
      <c r="N680" s="223"/>
      <c r="O680" s="223"/>
      <c r="P680" s="223"/>
      <c r="Q680" s="223"/>
      <c r="R680" s="223"/>
      <c r="S680" s="223"/>
      <c r="T680" s="224"/>
      <c r="AT680" s="225" t="s">
        <v>157</v>
      </c>
      <c r="AU680" s="225" t="s">
        <v>168</v>
      </c>
      <c r="AV680" s="14" t="s">
        <v>85</v>
      </c>
      <c r="AW680" s="14" t="s">
        <v>4</v>
      </c>
      <c r="AX680" s="14" t="s">
        <v>83</v>
      </c>
      <c r="AY680" s="225" t="s">
        <v>146</v>
      </c>
    </row>
    <row r="681" spans="1:65" s="2" customFormat="1" ht="24" customHeight="1">
      <c r="A681" s="34"/>
      <c r="B681" s="35"/>
      <c r="C681" s="186" t="s">
        <v>783</v>
      </c>
      <c r="D681" s="186" t="s">
        <v>148</v>
      </c>
      <c r="E681" s="187" t="s">
        <v>784</v>
      </c>
      <c r="F681" s="188" t="s">
        <v>785</v>
      </c>
      <c r="G681" s="189" t="s">
        <v>203</v>
      </c>
      <c r="H681" s="190">
        <v>701.172</v>
      </c>
      <c r="I681" s="191"/>
      <c r="J681" s="192">
        <f>ROUND(I681*H681,2)</f>
        <v>0</v>
      </c>
      <c r="K681" s="188" t="s">
        <v>152</v>
      </c>
      <c r="L681" s="39"/>
      <c r="M681" s="193" t="s">
        <v>1</v>
      </c>
      <c r="N681" s="194" t="s">
        <v>40</v>
      </c>
      <c r="O681" s="71"/>
      <c r="P681" s="195">
        <f>O681*H681</f>
        <v>0</v>
      </c>
      <c r="Q681" s="195">
        <v>0</v>
      </c>
      <c r="R681" s="195">
        <f>Q681*H681</f>
        <v>0</v>
      </c>
      <c r="S681" s="195">
        <v>0</v>
      </c>
      <c r="T681" s="196">
        <f>S681*H681</f>
        <v>0</v>
      </c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R681" s="197" t="s">
        <v>153</v>
      </c>
      <c r="AT681" s="197" t="s">
        <v>148</v>
      </c>
      <c r="AU681" s="197" t="s">
        <v>168</v>
      </c>
      <c r="AY681" s="17" t="s">
        <v>146</v>
      </c>
      <c r="BE681" s="198">
        <f>IF(N681="základní",J681,0)</f>
        <v>0</v>
      </c>
      <c r="BF681" s="198">
        <f>IF(N681="snížená",J681,0)</f>
        <v>0</v>
      </c>
      <c r="BG681" s="198">
        <f>IF(N681="zákl. přenesená",J681,0)</f>
        <v>0</v>
      </c>
      <c r="BH681" s="198">
        <f>IF(N681="sníž. přenesená",J681,0)</f>
        <v>0</v>
      </c>
      <c r="BI681" s="198">
        <f>IF(N681="nulová",J681,0)</f>
        <v>0</v>
      </c>
      <c r="BJ681" s="17" t="s">
        <v>83</v>
      </c>
      <c r="BK681" s="198">
        <f>ROUND(I681*H681,2)</f>
        <v>0</v>
      </c>
      <c r="BL681" s="17" t="s">
        <v>153</v>
      </c>
      <c r="BM681" s="197" t="s">
        <v>786</v>
      </c>
    </row>
    <row r="682" spans="1:47" s="2" customFormat="1" ht="11.25">
      <c r="A682" s="34"/>
      <c r="B682" s="35"/>
      <c r="C682" s="36"/>
      <c r="D682" s="199" t="s">
        <v>155</v>
      </c>
      <c r="E682" s="36"/>
      <c r="F682" s="200" t="s">
        <v>787</v>
      </c>
      <c r="G682" s="36"/>
      <c r="H682" s="36"/>
      <c r="I682" s="201"/>
      <c r="J682" s="36"/>
      <c r="K682" s="36"/>
      <c r="L682" s="39"/>
      <c r="M682" s="202"/>
      <c r="N682" s="203"/>
      <c r="O682" s="71"/>
      <c r="P682" s="71"/>
      <c r="Q682" s="71"/>
      <c r="R682" s="71"/>
      <c r="S682" s="71"/>
      <c r="T682" s="72"/>
      <c r="U682" s="34"/>
      <c r="V682" s="34"/>
      <c r="W682" s="34"/>
      <c r="X682" s="34"/>
      <c r="Y682" s="34"/>
      <c r="Z682" s="34"/>
      <c r="AA682" s="34"/>
      <c r="AB682" s="34"/>
      <c r="AC682" s="34"/>
      <c r="AD682" s="34"/>
      <c r="AE682" s="34"/>
      <c r="AT682" s="17" t="s">
        <v>155</v>
      </c>
      <c r="AU682" s="17" t="s">
        <v>168</v>
      </c>
    </row>
    <row r="683" spans="1:65" s="2" customFormat="1" ht="26.45" customHeight="1">
      <c r="A683" s="34"/>
      <c r="B683" s="35"/>
      <c r="C683" s="186" t="s">
        <v>788</v>
      </c>
      <c r="D683" s="186" t="s">
        <v>148</v>
      </c>
      <c r="E683" s="187" t="s">
        <v>789</v>
      </c>
      <c r="F683" s="188" t="s">
        <v>790</v>
      </c>
      <c r="G683" s="189" t="s">
        <v>203</v>
      </c>
      <c r="H683" s="190">
        <v>5609.376</v>
      </c>
      <c r="I683" s="191"/>
      <c r="J683" s="192">
        <f>ROUND(I683*H683,2)</f>
        <v>0</v>
      </c>
      <c r="K683" s="188" t="s">
        <v>152</v>
      </c>
      <c r="L683" s="39"/>
      <c r="M683" s="193" t="s">
        <v>1</v>
      </c>
      <c r="N683" s="194" t="s">
        <v>40</v>
      </c>
      <c r="O683" s="71"/>
      <c r="P683" s="195">
        <f>O683*H683</f>
        <v>0</v>
      </c>
      <c r="Q683" s="195">
        <v>0</v>
      </c>
      <c r="R683" s="195">
        <f>Q683*H683</f>
        <v>0</v>
      </c>
      <c r="S683" s="195">
        <v>0</v>
      </c>
      <c r="T683" s="196">
        <f>S683*H683</f>
        <v>0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97" t="s">
        <v>153</v>
      </c>
      <c r="AT683" s="197" t="s">
        <v>148</v>
      </c>
      <c r="AU683" s="197" t="s">
        <v>168</v>
      </c>
      <c r="AY683" s="17" t="s">
        <v>146</v>
      </c>
      <c r="BE683" s="198">
        <f>IF(N683="základní",J683,0)</f>
        <v>0</v>
      </c>
      <c r="BF683" s="198">
        <f>IF(N683="snížená",J683,0)</f>
        <v>0</v>
      </c>
      <c r="BG683" s="198">
        <f>IF(N683="zákl. přenesená",J683,0)</f>
        <v>0</v>
      </c>
      <c r="BH683" s="198">
        <f>IF(N683="sníž. přenesená",J683,0)</f>
        <v>0</v>
      </c>
      <c r="BI683" s="198">
        <f>IF(N683="nulová",J683,0)</f>
        <v>0</v>
      </c>
      <c r="BJ683" s="17" t="s">
        <v>83</v>
      </c>
      <c r="BK683" s="198">
        <f>ROUND(I683*H683,2)</f>
        <v>0</v>
      </c>
      <c r="BL683" s="17" t="s">
        <v>153</v>
      </c>
      <c r="BM683" s="197" t="s">
        <v>791</v>
      </c>
    </row>
    <row r="684" spans="1:47" s="2" customFormat="1" ht="11.25">
      <c r="A684" s="34"/>
      <c r="B684" s="35"/>
      <c r="C684" s="36"/>
      <c r="D684" s="199" t="s">
        <v>155</v>
      </c>
      <c r="E684" s="36"/>
      <c r="F684" s="200" t="s">
        <v>792</v>
      </c>
      <c r="G684" s="36"/>
      <c r="H684" s="36"/>
      <c r="I684" s="201"/>
      <c r="J684" s="36"/>
      <c r="K684" s="36"/>
      <c r="L684" s="39"/>
      <c r="M684" s="202"/>
      <c r="N684" s="203"/>
      <c r="O684" s="71"/>
      <c r="P684" s="71"/>
      <c r="Q684" s="71"/>
      <c r="R684" s="71"/>
      <c r="S684" s="71"/>
      <c r="T684" s="72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7" t="s">
        <v>155</v>
      </c>
      <c r="AU684" s="17" t="s">
        <v>168</v>
      </c>
    </row>
    <row r="685" spans="2:51" s="14" customFormat="1" ht="11.25">
      <c r="B685" s="215"/>
      <c r="C685" s="216"/>
      <c r="D685" s="206" t="s">
        <v>157</v>
      </c>
      <c r="E685" s="216"/>
      <c r="F685" s="218" t="s">
        <v>782</v>
      </c>
      <c r="G685" s="216"/>
      <c r="H685" s="219">
        <v>5609.376</v>
      </c>
      <c r="I685" s="220"/>
      <c r="J685" s="216"/>
      <c r="K685" s="216"/>
      <c r="L685" s="221"/>
      <c r="M685" s="222"/>
      <c r="N685" s="223"/>
      <c r="O685" s="223"/>
      <c r="P685" s="223"/>
      <c r="Q685" s="223"/>
      <c r="R685" s="223"/>
      <c r="S685" s="223"/>
      <c r="T685" s="224"/>
      <c r="AT685" s="225" t="s">
        <v>157</v>
      </c>
      <c r="AU685" s="225" t="s">
        <v>168</v>
      </c>
      <c r="AV685" s="14" t="s">
        <v>85</v>
      </c>
      <c r="AW685" s="14" t="s">
        <v>4</v>
      </c>
      <c r="AX685" s="14" t="s">
        <v>83</v>
      </c>
      <c r="AY685" s="225" t="s">
        <v>146</v>
      </c>
    </row>
    <row r="686" spans="1:65" s="2" customFormat="1" ht="26.45" customHeight="1">
      <c r="A686" s="34"/>
      <c r="B686" s="35"/>
      <c r="C686" s="186" t="s">
        <v>793</v>
      </c>
      <c r="D686" s="186" t="s">
        <v>148</v>
      </c>
      <c r="E686" s="187" t="s">
        <v>794</v>
      </c>
      <c r="F686" s="188" t="s">
        <v>795</v>
      </c>
      <c r="G686" s="189" t="s">
        <v>203</v>
      </c>
      <c r="H686" s="190">
        <v>701.172</v>
      </c>
      <c r="I686" s="191"/>
      <c r="J686" s="192">
        <f>ROUND(I686*H686,2)</f>
        <v>0</v>
      </c>
      <c r="K686" s="188" t="s">
        <v>152</v>
      </c>
      <c r="L686" s="39"/>
      <c r="M686" s="193" t="s">
        <v>1</v>
      </c>
      <c r="N686" s="194" t="s">
        <v>40</v>
      </c>
      <c r="O686" s="71"/>
      <c r="P686" s="195">
        <f>O686*H686</f>
        <v>0</v>
      </c>
      <c r="Q686" s="195">
        <v>0</v>
      </c>
      <c r="R686" s="195">
        <f>Q686*H686</f>
        <v>0</v>
      </c>
      <c r="S686" s="195">
        <v>0</v>
      </c>
      <c r="T686" s="196">
        <f>S686*H686</f>
        <v>0</v>
      </c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R686" s="197" t="s">
        <v>153</v>
      </c>
      <c r="AT686" s="197" t="s">
        <v>148</v>
      </c>
      <c r="AU686" s="197" t="s">
        <v>168</v>
      </c>
      <c r="AY686" s="17" t="s">
        <v>146</v>
      </c>
      <c r="BE686" s="198">
        <f>IF(N686="základní",J686,0)</f>
        <v>0</v>
      </c>
      <c r="BF686" s="198">
        <f>IF(N686="snížená",J686,0)</f>
        <v>0</v>
      </c>
      <c r="BG686" s="198">
        <f>IF(N686="zákl. přenesená",J686,0)</f>
        <v>0</v>
      </c>
      <c r="BH686" s="198">
        <f>IF(N686="sníž. přenesená",J686,0)</f>
        <v>0</v>
      </c>
      <c r="BI686" s="198">
        <f>IF(N686="nulová",J686,0)</f>
        <v>0</v>
      </c>
      <c r="BJ686" s="17" t="s">
        <v>83</v>
      </c>
      <c r="BK686" s="198">
        <f>ROUND(I686*H686,2)</f>
        <v>0</v>
      </c>
      <c r="BL686" s="17" t="s">
        <v>153</v>
      </c>
      <c r="BM686" s="197" t="s">
        <v>796</v>
      </c>
    </row>
    <row r="687" spans="1:47" s="2" customFormat="1" ht="11.25">
      <c r="A687" s="34"/>
      <c r="B687" s="35"/>
      <c r="C687" s="36"/>
      <c r="D687" s="199" t="s">
        <v>155</v>
      </c>
      <c r="E687" s="36"/>
      <c r="F687" s="200" t="s">
        <v>797</v>
      </c>
      <c r="G687" s="36"/>
      <c r="H687" s="36"/>
      <c r="I687" s="201"/>
      <c r="J687" s="36"/>
      <c r="K687" s="36"/>
      <c r="L687" s="39"/>
      <c r="M687" s="202"/>
      <c r="N687" s="203"/>
      <c r="O687" s="71"/>
      <c r="P687" s="71"/>
      <c r="Q687" s="71"/>
      <c r="R687" s="71"/>
      <c r="S687" s="71"/>
      <c r="T687" s="72"/>
      <c r="U687" s="34"/>
      <c r="V687" s="34"/>
      <c r="W687" s="34"/>
      <c r="X687" s="34"/>
      <c r="Y687" s="34"/>
      <c r="Z687" s="34"/>
      <c r="AA687" s="34"/>
      <c r="AB687" s="34"/>
      <c r="AC687" s="34"/>
      <c r="AD687" s="34"/>
      <c r="AE687" s="34"/>
      <c r="AT687" s="17" t="s">
        <v>155</v>
      </c>
      <c r="AU687" s="17" t="s">
        <v>168</v>
      </c>
    </row>
    <row r="688" spans="1:65" s="2" customFormat="1" ht="40.9" customHeight="1">
      <c r="A688" s="34"/>
      <c r="B688" s="35"/>
      <c r="C688" s="186" t="s">
        <v>798</v>
      </c>
      <c r="D688" s="186" t="s">
        <v>148</v>
      </c>
      <c r="E688" s="187" t="s">
        <v>799</v>
      </c>
      <c r="F688" s="188" t="s">
        <v>800</v>
      </c>
      <c r="G688" s="189" t="s">
        <v>203</v>
      </c>
      <c r="H688" s="190">
        <v>224.375</v>
      </c>
      <c r="I688" s="191"/>
      <c r="J688" s="192">
        <f>ROUND(I688*H688,2)</f>
        <v>0</v>
      </c>
      <c r="K688" s="188" t="s">
        <v>152</v>
      </c>
      <c r="L688" s="39"/>
      <c r="M688" s="193" t="s">
        <v>1</v>
      </c>
      <c r="N688" s="194" t="s">
        <v>40</v>
      </c>
      <c r="O688" s="71"/>
      <c r="P688" s="195">
        <f>O688*H688</f>
        <v>0</v>
      </c>
      <c r="Q688" s="195">
        <v>0</v>
      </c>
      <c r="R688" s="195">
        <f>Q688*H688</f>
        <v>0</v>
      </c>
      <c r="S688" s="195">
        <v>0</v>
      </c>
      <c r="T688" s="196">
        <f>S688*H688</f>
        <v>0</v>
      </c>
      <c r="U688" s="34"/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97" t="s">
        <v>153</v>
      </c>
      <c r="AT688" s="197" t="s">
        <v>148</v>
      </c>
      <c r="AU688" s="197" t="s">
        <v>168</v>
      </c>
      <c r="AY688" s="17" t="s">
        <v>146</v>
      </c>
      <c r="BE688" s="198">
        <f>IF(N688="základní",J688,0)</f>
        <v>0</v>
      </c>
      <c r="BF688" s="198">
        <f>IF(N688="snížená",J688,0)</f>
        <v>0</v>
      </c>
      <c r="BG688" s="198">
        <f>IF(N688="zákl. přenesená",J688,0)</f>
        <v>0</v>
      </c>
      <c r="BH688" s="198">
        <f>IF(N688="sníž. přenesená",J688,0)</f>
        <v>0</v>
      </c>
      <c r="BI688" s="198">
        <f>IF(N688="nulová",J688,0)</f>
        <v>0</v>
      </c>
      <c r="BJ688" s="17" t="s">
        <v>83</v>
      </c>
      <c r="BK688" s="198">
        <f>ROUND(I688*H688,2)</f>
        <v>0</v>
      </c>
      <c r="BL688" s="17" t="s">
        <v>153</v>
      </c>
      <c r="BM688" s="197" t="s">
        <v>801</v>
      </c>
    </row>
    <row r="689" spans="1:47" s="2" customFormat="1" ht="11.25">
      <c r="A689" s="34"/>
      <c r="B689" s="35"/>
      <c r="C689" s="36"/>
      <c r="D689" s="199" t="s">
        <v>155</v>
      </c>
      <c r="E689" s="36"/>
      <c r="F689" s="200" t="s">
        <v>802</v>
      </c>
      <c r="G689" s="36"/>
      <c r="H689" s="36"/>
      <c r="I689" s="201"/>
      <c r="J689" s="36"/>
      <c r="K689" s="36"/>
      <c r="L689" s="39"/>
      <c r="M689" s="202"/>
      <c r="N689" s="203"/>
      <c r="O689" s="71"/>
      <c r="P689" s="71"/>
      <c r="Q689" s="71"/>
      <c r="R689" s="71"/>
      <c r="S689" s="71"/>
      <c r="T689" s="72"/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T689" s="17" t="s">
        <v>155</v>
      </c>
      <c r="AU689" s="17" t="s">
        <v>168</v>
      </c>
    </row>
    <row r="690" spans="2:51" s="14" customFormat="1" ht="11.25">
      <c r="B690" s="215"/>
      <c r="C690" s="216"/>
      <c r="D690" s="206" t="s">
        <v>157</v>
      </c>
      <c r="E690" s="216"/>
      <c r="F690" s="218" t="s">
        <v>803</v>
      </c>
      <c r="G690" s="216"/>
      <c r="H690" s="219">
        <v>224.375</v>
      </c>
      <c r="I690" s="220"/>
      <c r="J690" s="216"/>
      <c r="K690" s="216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157</v>
      </c>
      <c r="AU690" s="225" t="s">
        <v>168</v>
      </c>
      <c r="AV690" s="14" t="s">
        <v>85</v>
      </c>
      <c r="AW690" s="14" t="s">
        <v>4</v>
      </c>
      <c r="AX690" s="14" t="s">
        <v>83</v>
      </c>
      <c r="AY690" s="225" t="s">
        <v>146</v>
      </c>
    </row>
    <row r="691" spans="1:65" s="2" customFormat="1" ht="40.9" customHeight="1">
      <c r="A691" s="34"/>
      <c r="B691" s="35"/>
      <c r="C691" s="186" t="s">
        <v>804</v>
      </c>
      <c r="D691" s="186" t="s">
        <v>148</v>
      </c>
      <c r="E691" s="187" t="s">
        <v>805</v>
      </c>
      <c r="F691" s="188" t="s">
        <v>806</v>
      </c>
      <c r="G691" s="189" t="s">
        <v>203</v>
      </c>
      <c r="H691" s="190">
        <v>21.035</v>
      </c>
      <c r="I691" s="191"/>
      <c r="J691" s="192">
        <f>ROUND(I691*H691,2)</f>
        <v>0</v>
      </c>
      <c r="K691" s="188" t="s">
        <v>152</v>
      </c>
      <c r="L691" s="39"/>
      <c r="M691" s="193" t="s">
        <v>1</v>
      </c>
      <c r="N691" s="194" t="s">
        <v>40</v>
      </c>
      <c r="O691" s="71"/>
      <c r="P691" s="195">
        <f>O691*H691</f>
        <v>0</v>
      </c>
      <c r="Q691" s="195">
        <v>0</v>
      </c>
      <c r="R691" s="195">
        <f>Q691*H691</f>
        <v>0</v>
      </c>
      <c r="S691" s="195">
        <v>0</v>
      </c>
      <c r="T691" s="196">
        <f>S691*H691</f>
        <v>0</v>
      </c>
      <c r="U691" s="34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R691" s="197" t="s">
        <v>153</v>
      </c>
      <c r="AT691" s="197" t="s">
        <v>148</v>
      </c>
      <c r="AU691" s="197" t="s">
        <v>168</v>
      </c>
      <c r="AY691" s="17" t="s">
        <v>146</v>
      </c>
      <c r="BE691" s="198">
        <f>IF(N691="základní",J691,0)</f>
        <v>0</v>
      </c>
      <c r="BF691" s="198">
        <f>IF(N691="snížená",J691,0)</f>
        <v>0</v>
      </c>
      <c r="BG691" s="198">
        <f>IF(N691="zákl. přenesená",J691,0)</f>
        <v>0</v>
      </c>
      <c r="BH691" s="198">
        <f>IF(N691="sníž. přenesená",J691,0)</f>
        <v>0</v>
      </c>
      <c r="BI691" s="198">
        <f>IF(N691="nulová",J691,0)</f>
        <v>0</v>
      </c>
      <c r="BJ691" s="17" t="s">
        <v>83</v>
      </c>
      <c r="BK691" s="198">
        <f>ROUND(I691*H691,2)</f>
        <v>0</v>
      </c>
      <c r="BL691" s="17" t="s">
        <v>153</v>
      </c>
      <c r="BM691" s="197" t="s">
        <v>807</v>
      </c>
    </row>
    <row r="692" spans="1:47" s="2" customFormat="1" ht="11.25">
      <c r="A692" s="34"/>
      <c r="B692" s="35"/>
      <c r="C692" s="36"/>
      <c r="D692" s="199" t="s">
        <v>155</v>
      </c>
      <c r="E692" s="36"/>
      <c r="F692" s="200" t="s">
        <v>808</v>
      </c>
      <c r="G692" s="36"/>
      <c r="H692" s="36"/>
      <c r="I692" s="201"/>
      <c r="J692" s="36"/>
      <c r="K692" s="36"/>
      <c r="L692" s="39"/>
      <c r="M692" s="202"/>
      <c r="N692" s="203"/>
      <c r="O692" s="71"/>
      <c r="P692" s="71"/>
      <c r="Q692" s="71"/>
      <c r="R692" s="71"/>
      <c r="S692" s="71"/>
      <c r="T692" s="72"/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T692" s="17" t="s">
        <v>155</v>
      </c>
      <c r="AU692" s="17" t="s">
        <v>168</v>
      </c>
    </row>
    <row r="693" spans="2:51" s="14" customFormat="1" ht="11.25">
      <c r="B693" s="215"/>
      <c r="C693" s="216"/>
      <c r="D693" s="206" t="s">
        <v>157</v>
      </c>
      <c r="E693" s="216"/>
      <c r="F693" s="218" t="s">
        <v>809</v>
      </c>
      <c r="G693" s="216"/>
      <c r="H693" s="219">
        <v>21.035</v>
      </c>
      <c r="I693" s="220"/>
      <c r="J693" s="216"/>
      <c r="K693" s="216"/>
      <c r="L693" s="221"/>
      <c r="M693" s="222"/>
      <c r="N693" s="223"/>
      <c r="O693" s="223"/>
      <c r="P693" s="223"/>
      <c r="Q693" s="223"/>
      <c r="R693" s="223"/>
      <c r="S693" s="223"/>
      <c r="T693" s="224"/>
      <c r="AT693" s="225" t="s">
        <v>157</v>
      </c>
      <c r="AU693" s="225" t="s">
        <v>168</v>
      </c>
      <c r="AV693" s="14" t="s">
        <v>85</v>
      </c>
      <c r="AW693" s="14" t="s">
        <v>4</v>
      </c>
      <c r="AX693" s="14" t="s">
        <v>83</v>
      </c>
      <c r="AY693" s="225" t="s">
        <v>146</v>
      </c>
    </row>
    <row r="694" spans="1:65" s="2" customFormat="1" ht="48" customHeight="1">
      <c r="A694" s="34"/>
      <c r="B694" s="35"/>
      <c r="C694" s="186" t="s">
        <v>810</v>
      </c>
      <c r="D694" s="186" t="s">
        <v>148</v>
      </c>
      <c r="E694" s="187" t="s">
        <v>811</v>
      </c>
      <c r="F694" s="188" t="s">
        <v>812</v>
      </c>
      <c r="G694" s="189" t="s">
        <v>203</v>
      </c>
      <c r="H694" s="190">
        <v>273.457</v>
      </c>
      <c r="I694" s="191"/>
      <c r="J694" s="192">
        <f>ROUND(I694*H694,2)</f>
        <v>0</v>
      </c>
      <c r="K694" s="188" t="s">
        <v>152</v>
      </c>
      <c r="L694" s="39"/>
      <c r="M694" s="193" t="s">
        <v>1</v>
      </c>
      <c r="N694" s="194" t="s">
        <v>40</v>
      </c>
      <c r="O694" s="71"/>
      <c r="P694" s="195">
        <f>O694*H694</f>
        <v>0</v>
      </c>
      <c r="Q694" s="195">
        <v>0</v>
      </c>
      <c r="R694" s="195">
        <f>Q694*H694</f>
        <v>0</v>
      </c>
      <c r="S694" s="195">
        <v>0</v>
      </c>
      <c r="T694" s="196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197" t="s">
        <v>153</v>
      </c>
      <c r="AT694" s="197" t="s">
        <v>148</v>
      </c>
      <c r="AU694" s="197" t="s">
        <v>168</v>
      </c>
      <c r="AY694" s="17" t="s">
        <v>146</v>
      </c>
      <c r="BE694" s="198">
        <f>IF(N694="základní",J694,0)</f>
        <v>0</v>
      </c>
      <c r="BF694" s="198">
        <f>IF(N694="snížená",J694,0)</f>
        <v>0</v>
      </c>
      <c r="BG694" s="198">
        <f>IF(N694="zákl. přenesená",J694,0)</f>
        <v>0</v>
      </c>
      <c r="BH694" s="198">
        <f>IF(N694="sníž. přenesená",J694,0)</f>
        <v>0</v>
      </c>
      <c r="BI694" s="198">
        <f>IF(N694="nulová",J694,0)</f>
        <v>0</v>
      </c>
      <c r="BJ694" s="17" t="s">
        <v>83</v>
      </c>
      <c r="BK694" s="198">
        <f>ROUND(I694*H694,2)</f>
        <v>0</v>
      </c>
      <c r="BL694" s="17" t="s">
        <v>153</v>
      </c>
      <c r="BM694" s="197" t="s">
        <v>813</v>
      </c>
    </row>
    <row r="695" spans="1:47" s="2" customFormat="1" ht="11.25">
      <c r="A695" s="34"/>
      <c r="B695" s="35"/>
      <c r="C695" s="36"/>
      <c r="D695" s="199" t="s">
        <v>155</v>
      </c>
      <c r="E695" s="36"/>
      <c r="F695" s="200" t="s">
        <v>814</v>
      </c>
      <c r="G695" s="36"/>
      <c r="H695" s="36"/>
      <c r="I695" s="201"/>
      <c r="J695" s="36"/>
      <c r="K695" s="36"/>
      <c r="L695" s="39"/>
      <c r="M695" s="202"/>
      <c r="N695" s="203"/>
      <c r="O695" s="71"/>
      <c r="P695" s="71"/>
      <c r="Q695" s="71"/>
      <c r="R695" s="71"/>
      <c r="S695" s="71"/>
      <c r="T695" s="72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T695" s="17" t="s">
        <v>155</v>
      </c>
      <c r="AU695" s="17" t="s">
        <v>168</v>
      </c>
    </row>
    <row r="696" spans="2:51" s="14" customFormat="1" ht="11.25">
      <c r="B696" s="215"/>
      <c r="C696" s="216"/>
      <c r="D696" s="206" t="s">
        <v>157</v>
      </c>
      <c r="E696" s="216"/>
      <c r="F696" s="218" t="s">
        <v>815</v>
      </c>
      <c r="G696" s="216"/>
      <c r="H696" s="219">
        <v>273.457</v>
      </c>
      <c r="I696" s="220"/>
      <c r="J696" s="216"/>
      <c r="K696" s="216"/>
      <c r="L696" s="221"/>
      <c r="M696" s="222"/>
      <c r="N696" s="223"/>
      <c r="O696" s="223"/>
      <c r="P696" s="223"/>
      <c r="Q696" s="223"/>
      <c r="R696" s="223"/>
      <c r="S696" s="223"/>
      <c r="T696" s="224"/>
      <c r="AT696" s="225" t="s">
        <v>157</v>
      </c>
      <c r="AU696" s="225" t="s">
        <v>168</v>
      </c>
      <c r="AV696" s="14" t="s">
        <v>85</v>
      </c>
      <c r="AW696" s="14" t="s">
        <v>4</v>
      </c>
      <c r="AX696" s="14" t="s">
        <v>83</v>
      </c>
      <c r="AY696" s="225" t="s">
        <v>146</v>
      </c>
    </row>
    <row r="697" spans="1:65" s="2" customFormat="1" ht="48" customHeight="1">
      <c r="A697" s="34"/>
      <c r="B697" s="35"/>
      <c r="C697" s="186" t="s">
        <v>816</v>
      </c>
      <c r="D697" s="186" t="s">
        <v>148</v>
      </c>
      <c r="E697" s="187" t="s">
        <v>817</v>
      </c>
      <c r="F697" s="188" t="s">
        <v>818</v>
      </c>
      <c r="G697" s="189" t="s">
        <v>203</v>
      </c>
      <c r="H697" s="190">
        <v>175.293</v>
      </c>
      <c r="I697" s="191"/>
      <c r="J697" s="192">
        <f>ROUND(I697*H697,2)</f>
        <v>0</v>
      </c>
      <c r="K697" s="188" t="s">
        <v>152</v>
      </c>
      <c r="L697" s="39"/>
      <c r="M697" s="193" t="s">
        <v>1</v>
      </c>
      <c r="N697" s="194" t="s">
        <v>40</v>
      </c>
      <c r="O697" s="71"/>
      <c r="P697" s="195">
        <f>O697*H697</f>
        <v>0</v>
      </c>
      <c r="Q697" s="195">
        <v>0</v>
      </c>
      <c r="R697" s="195">
        <f>Q697*H697</f>
        <v>0</v>
      </c>
      <c r="S697" s="195">
        <v>0</v>
      </c>
      <c r="T697" s="196">
        <f>S697*H697</f>
        <v>0</v>
      </c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R697" s="197" t="s">
        <v>153</v>
      </c>
      <c r="AT697" s="197" t="s">
        <v>148</v>
      </c>
      <c r="AU697" s="197" t="s">
        <v>168</v>
      </c>
      <c r="AY697" s="17" t="s">
        <v>146</v>
      </c>
      <c r="BE697" s="198">
        <f>IF(N697="základní",J697,0)</f>
        <v>0</v>
      </c>
      <c r="BF697" s="198">
        <f>IF(N697="snížená",J697,0)</f>
        <v>0</v>
      </c>
      <c r="BG697" s="198">
        <f>IF(N697="zákl. přenesená",J697,0)</f>
        <v>0</v>
      </c>
      <c r="BH697" s="198">
        <f>IF(N697="sníž. přenesená",J697,0)</f>
        <v>0</v>
      </c>
      <c r="BI697" s="198">
        <f>IF(N697="nulová",J697,0)</f>
        <v>0</v>
      </c>
      <c r="BJ697" s="17" t="s">
        <v>83</v>
      </c>
      <c r="BK697" s="198">
        <f>ROUND(I697*H697,2)</f>
        <v>0</v>
      </c>
      <c r="BL697" s="17" t="s">
        <v>153</v>
      </c>
      <c r="BM697" s="197" t="s">
        <v>819</v>
      </c>
    </row>
    <row r="698" spans="1:47" s="2" customFormat="1" ht="11.25">
      <c r="A698" s="34"/>
      <c r="B698" s="35"/>
      <c r="C698" s="36"/>
      <c r="D698" s="199" t="s">
        <v>155</v>
      </c>
      <c r="E698" s="36"/>
      <c r="F698" s="200" t="s">
        <v>820</v>
      </c>
      <c r="G698" s="36"/>
      <c r="H698" s="36"/>
      <c r="I698" s="201"/>
      <c r="J698" s="36"/>
      <c r="K698" s="36"/>
      <c r="L698" s="39"/>
      <c r="M698" s="202"/>
      <c r="N698" s="203"/>
      <c r="O698" s="71"/>
      <c r="P698" s="71"/>
      <c r="Q698" s="71"/>
      <c r="R698" s="71"/>
      <c r="S698" s="71"/>
      <c r="T698" s="72"/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T698" s="17" t="s">
        <v>155</v>
      </c>
      <c r="AU698" s="17" t="s">
        <v>168</v>
      </c>
    </row>
    <row r="699" spans="2:51" s="14" customFormat="1" ht="11.25">
      <c r="B699" s="215"/>
      <c r="C699" s="216"/>
      <c r="D699" s="206" t="s">
        <v>157</v>
      </c>
      <c r="E699" s="216"/>
      <c r="F699" s="218" t="s">
        <v>821</v>
      </c>
      <c r="G699" s="216"/>
      <c r="H699" s="219">
        <v>175.293</v>
      </c>
      <c r="I699" s="220"/>
      <c r="J699" s="216"/>
      <c r="K699" s="216"/>
      <c r="L699" s="221"/>
      <c r="M699" s="222"/>
      <c r="N699" s="223"/>
      <c r="O699" s="223"/>
      <c r="P699" s="223"/>
      <c r="Q699" s="223"/>
      <c r="R699" s="223"/>
      <c r="S699" s="223"/>
      <c r="T699" s="224"/>
      <c r="AT699" s="225" t="s">
        <v>157</v>
      </c>
      <c r="AU699" s="225" t="s">
        <v>168</v>
      </c>
      <c r="AV699" s="14" t="s">
        <v>85</v>
      </c>
      <c r="AW699" s="14" t="s">
        <v>4</v>
      </c>
      <c r="AX699" s="14" t="s">
        <v>83</v>
      </c>
      <c r="AY699" s="225" t="s">
        <v>146</v>
      </c>
    </row>
    <row r="700" spans="1:65" s="2" customFormat="1" ht="36" customHeight="1">
      <c r="A700" s="34"/>
      <c r="B700" s="35"/>
      <c r="C700" s="186" t="s">
        <v>822</v>
      </c>
      <c r="D700" s="186" t="s">
        <v>148</v>
      </c>
      <c r="E700" s="187" t="s">
        <v>823</v>
      </c>
      <c r="F700" s="188" t="s">
        <v>824</v>
      </c>
      <c r="G700" s="189" t="s">
        <v>203</v>
      </c>
      <c r="H700" s="190">
        <v>7.012</v>
      </c>
      <c r="I700" s="191"/>
      <c r="J700" s="192">
        <f>ROUND(I700*H700,2)</f>
        <v>0</v>
      </c>
      <c r="K700" s="188" t="s">
        <v>152</v>
      </c>
      <c r="L700" s="39"/>
      <c r="M700" s="193" t="s">
        <v>1</v>
      </c>
      <c r="N700" s="194" t="s">
        <v>40</v>
      </c>
      <c r="O700" s="71"/>
      <c r="P700" s="195">
        <f>O700*H700</f>
        <v>0</v>
      </c>
      <c r="Q700" s="195">
        <v>0</v>
      </c>
      <c r="R700" s="195">
        <f>Q700*H700</f>
        <v>0</v>
      </c>
      <c r="S700" s="195">
        <v>0</v>
      </c>
      <c r="T700" s="196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7" t="s">
        <v>153</v>
      </c>
      <c r="AT700" s="197" t="s">
        <v>148</v>
      </c>
      <c r="AU700" s="197" t="s">
        <v>168</v>
      </c>
      <c r="AY700" s="17" t="s">
        <v>146</v>
      </c>
      <c r="BE700" s="198">
        <f>IF(N700="základní",J700,0)</f>
        <v>0</v>
      </c>
      <c r="BF700" s="198">
        <f>IF(N700="snížená",J700,0)</f>
        <v>0</v>
      </c>
      <c r="BG700" s="198">
        <f>IF(N700="zákl. přenesená",J700,0)</f>
        <v>0</v>
      </c>
      <c r="BH700" s="198">
        <f>IF(N700="sníž. přenesená",J700,0)</f>
        <v>0</v>
      </c>
      <c r="BI700" s="198">
        <f>IF(N700="nulová",J700,0)</f>
        <v>0</v>
      </c>
      <c r="BJ700" s="17" t="s">
        <v>83</v>
      </c>
      <c r="BK700" s="198">
        <f>ROUND(I700*H700,2)</f>
        <v>0</v>
      </c>
      <c r="BL700" s="17" t="s">
        <v>153</v>
      </c>
      <c r="BM700" s="197" t="s">
        <v>825</v>
      </c>
    </row>
    <row r="701" spans="1:47" s="2" customFormat="1" ht="11.25">
      <c r="A701" s="34"/>
      <c r="B701" s="35"/>
      <c r="C701" s="36"/>
      <c r="D701" s="199" t="s">
        <v>155</v>
      </c>
      <c r="E701" s="36"/>
      <c r="F701" s="200" t="s">
        <v>826</v>
      </c>
      <c r="G701" s="36"/>
      <c r="H701" s="36"/>
      <c r="I701" s="201"/>
      <c r="J701" s="36"/>
      <c r="K701" s="36"/>
      <c r="L701" s="39"/>
      <c r="M701" s="202"/>
      <c r="N701" s="203"/>
      <c r="O701" s="71"/>
      <c r="P701" s="71"/>
      <c r="Q701" s="71"/>
      <c r="R701" s="71"/>
      <c r="S701" s="71"/>
      <c r="T701" s="72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7" t="s">
        <v>155</v>
      </c>
      <c r="AU701" s="17" t="s">
        <v>168</v>
      </c>
    </row>
    <row r="702" spans="2:51" s="14" customFormat="1" ht="11.25">
      <c r="B702" s="215"/>
      <c r="C702" s="216"/>
      <c r="D702" s="206" t="s">
        <v>157</v>
      </c>
      <c r="E702" s="216"/>
      <c r="F702" s="218" t="s">
        <v>827</v>
      </c>
      <c r="G702" s="216"/>
      <c r="H702" s="219">
        <v>7.012</v>
      </c>
      <c r="I702" s="220"/>
      <c r="J702" s="216"/>
      <c r="K702" s="216"/>
      <c r="L702" s="221"/>
      <c r="M702" s="222"/>
      <c r="N702" s="223"/>
      <c r="O702" s="223"/>
      <c r="P702" s="223"/>
      <c r="Q702" s="223"/>
      <c r="R702" s="223"/>
      <c r="S702" s="223"/>
      <c r="T702" s="224"/>
      <c r="AT702" s="225" t="s">
        <v>157</v>
      </c>
      <c r="AU702" s="225" t="s">
        <v>168</v>
      </c>
      <c r="AV702" s="14" t="s">
        <v>85</v>
      </c>
      <c r="AW702" s="14" t="s">
        <v>4</v>
      </c>
      <c r="AX702" s="14" t="s">
        <v>83</v>
      </c>
      <c r="AY702" s="225" t="s">
        <v>146</v>
      </c>
    </row>
    <row r="703" spans="1:65" s="2" customFormat="1" ht="26.45" customHeight="1">
      <c r="A703" s="34"/>
      <c r="B703" s="35"/>
      <c r="C703" s="186" t="s">
        <v>828</v>
      </c>
      <c r="D703" s="186" t="s">
        <v>148</v>
      </c>
      <c r="E703" s="187" t="s">
        <v>829</v>
      </c>
      <c r="F703" s="188" t="s">
        <v>830</v>
      </c>
      <c r="G703" s="189" t="s">
        <v>203</v>
      </c>
      <c r="H703" s="190">
        <v>784.953</v>
      </c>
      <c r="I703" s="191"/>
      <c r="J703" s="192">
        <f>ROUND(I703*H703,2)</f>
        <v>0</v>
      </c>
      <c r="K703" s="188" t="s">
        <v>152</v>
      </c>
      <c r="L703" s="39"/>
      <c r="M703" s="193" t="s">
        <v>1</v>
      </c>
      <c r="N703" s="194" t="s">
        <v>40</v>
      </c>
      <c r="O703" s="71"/>
      <c r="P703" s="195">
        <f>O703*H703</f>
        <v>0</v>
      </c>
      <c r="Q703" s="195">
        <v>0</v>
      </c>
      <c r="R703" s="195">
        <f>Q703*H703</f>
        <v>0</v>
      </c>
      <c r="S703" s="195">
        <v>0</v>
      </c>
      <c r="T703" s="196">
        <f>S703*H703</f>
        <v>0</v>
      </c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R703" s="197" t="s">
        <v>153</v>
      </c>
      <c r="AT703" s="197" t="s">
        <v>148</v>
      </c>
      <c r="AU703" s="197" t="s">
        <v>168</v>
      </c>
      <c r="AY703" s="17" t="s">
        <v>146</v>
      </c>
      <c r="BE703" s="198">
        <f>IF(N703="základní",J703,0)</f>
        <v>0</v>
      </c>
      <c r="BF703" s="198">
        <f>IF(N703="snížená",J703,0)</f>
        <v>0</v>
      </c>
      <c r="BG703" s="198">
        <f>IF(N703="zákl. přenesená",J703,0)</f>
        <v>0</v>
      </c>
      <c r="BH703" s="198">
        <f>IF(N703="sníž. přenesená",J703,0)</f>
        <v>0</v>
      </c>
      <c r="BI703" s="198">
        <f>IF(N703="nulová",J703,0)</f>
        <v>0</v>
      </c>
      <c r="BJ703" s="17" t="s">
        <v>83</v>
      </c>
      <c r="BK703" s="198">
        <f>ROUND(I703*H703,2)</f>
        <v>0</v>
      </c>
      <c r="BL703" s="17" t="s">
        <v>153</v>
      </c>
      <c r="BM703" s="197" t="s">
        <v>831</v>
      </c>
    </row>
    <row r="704" spans="1:47" s="2" customFormat="1" ht="11.25">
      <c r="A704" s="34"/>
      <c r="B704" s="35"/>
      <c r="C704" s="36"/>
      <c r="D704" s="199" t="s">
        <v>155</v>
      </c>
      <c r="E704" s="36"/>
      <c r="F704" s="200" t="s">
        <v>832</v>
      </c>
      <c r="G704" s="36"/>
      <c r="H704" s="36"/>
      <c r="I704" s="201"/>
      <c r="J704" s="36"/>
      <c r="K704" s="36"/>
      <c r="L704" s="39"/>
      <c r="M704" s="202"/>
      <c r="N704" s="203"/>
      <c r="O704" s="71"/>
      <c r="P704" s="71"/>
      <c r="Q704" s="71"/>
      <c r="R704" s="71"/>
      <c r="S704" s="71"/>
      <c r="T704" s="72"/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T704" s="17" t="s">
        <v>155</v>
      </c>
      <c r="AU704" s="17" t="s">
        <v>168</v>
      </c>
    </row>
    <row r="705" spans="2:51" s="14" customFormat="1" ht="11.25">
      <c r="B705" s="215"/>
      <c r="C705" s="216"/>
      <c r="D705" s="206" t="s">
        <v>157</v>
      </c>
      <c r="E705" s="216"/>
      <c r="F705" s="218" t="s">
        <v>833</v>
      </c>
      <c r="G705" s="216"/>
      <c r="H705" s="219">
        <v>784.953</v>
      </c>
      <c r="I705" s="220"/>
      <c r="J705" s="216"/>
      <c r="K705" s="216"/>
      <c r="L705" s="221"/>
      <c r="M705" s="222"/>
      <c r="N705" s="223"/>
      <c r="O705" s="223"/>
      <c r="P705" s="223"/>
      <c r="Q705" s="223"/>
      <c r="R705" s="223"/>
      <c r="S705" s="223"/>
      <c r="T705" s="224"/>
      <c r="AT705" s="225" t="s">
        <v>157</v>
      </c>
      <c r="AU705" s="225" t="s">
        <v>168</v>
      </c>
      <c r="AV705" s="14" t="s">
        <v>85</v>
      </c>
      <c r="AW705" s="14" t="s">
        <v>4</v>
      </c>
      <c r="AX705" s="14" t="s">
        <v>83</v>
      </c>
      <c r="AY705" s="225" t="s">
        <v>146</v>
      </c>
    </row>
    <row r="706" spans="1:65" s="2" customFormat="1" ht="36" customHeight="1">
      <c r="A706" s="34"/>
      <c r="B706" s="35"/>
      <c r="C706" s="186" t="s">
        <v>834</v>
      </c>
      <c r="D706" s="186" t="s">
        <v>148</v>
      </c>
      <c r="E706" s="187" t="s">
        <v>835</v>
      </c>
      <c r="F706" s="188" t="s">
        <v>836</v>
      </c>
      <c r="G706" s="189" t="s">
        <v>203</v>
      </c>
      <c r="H706" s="190">
        <v>784.953</v>
      </c>
      <c r="I706" s="191"/>
      <c r="J706" s="192">
        <f>ROUND(I706*H706,2)</f>
        <v>0</v>
      </c>
      <c r="K706" s="188" t="s">
        <v>152</v>
      </c>
      <c r="L706" s="39"/>
      <c r="M706" s="193" t="s">
        <v>1</v>
      </c>
      <c r="N706" s="194" t="s">
        <v>40</v>
      </c>
      <c r="O706" s="71"/>
      <c r="P706" s="195">
        <f>O706*H706</f>
        <v>0</v>
      </c>
      <c r="Q706" s="195">
        <v>0</v>
      </c>
      <c r="R706" s="195">
        <f>Q706*H706</f>
        <v>0</v>
      </c>
      <c r="S706" s="195">
        <v>0</v>
      </c>
      <c r="T706" s="196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97" t="s">
        <v>153</v>
      </c>
      <c r="AT706" s="197" t="s">
        <v>148</v>
      </c>
      <c r="AU706" s="197" t="s">
        <v>168</v>
      </c>
      <c r="AY706" s="17" t="s">
        <v>146</v>
      </c>
      <c r="BE706" s="198">
        <f>IF(N706="základní",J706,0)</f>
        <v>0</v>
      </c>
      <c r="BF706" s="198">
        <f>IF(N706="snížená",J706,0)</f>
        <v>0</v>
      </c>
      <c r="BG706" s="198">
        <f>IF(N706="zákl. přenesená",J706,0)</f>
        <v>0</v>
      </c>
      <c r="BH706" s="198">
        <f>IF(N706="sníž. přenesená",J706,0)</f>
        <v>0</v>
      </c>
      <c r="BI706" s="198">
        <f>IF(N706="nulová",J706,0)</f>
        <v>0</v>
      </c>
      <c r="BJ706" s="17" t="s">
        <v>83</v>
      </c>
      <c r="BK706" s="198">
        <f>ROUND(I706*H706,2)</f>
        <v>0</v>
      </c>
      <c r="BL706" s="17" t="s">
        <v>153</v>
      </c>
      <c r="BM706" s="197" t="s">
        <v>837</v>
      </c>
    </row>
    <row r="707" spans="1:47" s="2" customFormat="1" ht="11.25">
      <c r="A707" s="34"/>
      <c r="B707" s="35"/>
      <c r="C707" s="36"/>
      <c r="D707" s="199" t="s">
        <v>155</v>
      </c>
      <c r="E707" s="36"/>
      <c r="F707" s="200" t="s">
        <v>838</v>
      </c>
      <c r="G707" s="36"/>
      <c r="H707" s="36"/>
      <c r="I707" s="201"/>
      <c r="J707" s="36"/>
      <c r="K707" s="36"/>
      <c r="L707" s="39"/>
      <c r="M707" s="202"/>
      <c r="N707" s="203"/>
      <c r="O707" s="71"/>
      <c r="P707" s="71"/>
      <c r="Q707" s="71"/>
      <c r="R707" s="71"/>
      <c r="S707" s="71"/>
      <c r="T707" s="72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7" t="s">
        <v>155</v>
      </c>
      <c r="AU707" s="17" t="s">
        <v>168</v>
      </c>
    </row>
    <row r="708" spans="2:51" s="14" customFormat="1" ht="11.25">
      <c r="B708" s="215"/>
      <c r="C708" s="216"/>
      <c r="D708" s="206" t="s">
        <v>157</v>
      </c>
      <c r="E708" s="216"/>
      <c r="F708" s="218" t="s">
        <v>833</v>
      </c>
      <c r="G708" s="216"/>
      <c r="H708" s="219">
        <v>784.953</v>
      </c>
      <c r="I708" s="220"/>
      <c r="J708" s="216"/>
      <c r="K708" s="216"/>
      <c r="L708" s="221"/>
      <c r="M708" s="236"/>
      <c r="N708" s="237"/>
      <c r="O708" s="237"/>
      <c r="P708" s="237"/>
      <c r="Q708" s="237"/>
      <c r="R708" s="237"/>
      <c r="S708" s="237"/>
      <c r="T708" s="238"/>
      <c r="AT708" s="225" t="s">
        <v>157</v>
      </c>
      <c r="AU708" s="225" t="s">
        <v>168</v>
      </c>
      <c r="AV708" s="14" t="s">
        <v>85</v>
      </c>
      <c r="AW708" s="14" t="s">
        <v>4</v>
      </c>
      <c r="AX708" s="14" t="s">
        <v>83</v>
      </c>
      <c r="AY708" s="225" t="s">
        <v>146</v>
      </c>
    </row>
    <row r="709" spans="1:31" s="2" customFormat="1" ht="6.95" customHeight="1">
      <c r="A709" s="34"/>
      <c r="B709" s="54"/>
      <c r="C709" s="55"/>
      <c r="D709" s="55"/>
      <c r="E709" s="55"/>
      <c r="F709" s="55"/>
      <c r="G709" s="55"/>
      <c r="H709" s="55"/>
      <c r="I709" s="55"/>
      <c r="J709" s="55"/>
      <c r="K709" s="55"/>
      <c r="L709" s="39"/>
      <c r="M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</row>
  </sheetData>
  <sheetProtection algorithmName="SHA-512" hashValue="pM+f/h+SVs+uM1RprXYc6CNnw2qewdqxzZfaGu6/VUbEWt4OlISCJvsT7LZ3WemVYmOHYJTV+u56NQCszNU9dA==" saltValue="YjrqIndGBlBJO5ISPfCXg0lvyoVUVaMkrnVta1cw0ICD8eHMonn0bl8yXhRhEjzbntMlNX/AElEQs/S6d7xVcw==" spinCount="100000" sheet="1" objects="1" scenarios="1" formatColumns="0" formatRows="0" autoFilter="0"/>
  <autoFilter ref="C125:K708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hyperlinks>
    <hyperlink ref="F130" r:id="rId1" display="https://podminky.urs.cz/item/CS_URS_2024_01/121151123"/>
    <hyperlink ref="F135" r:id="rId2" display="https://podminky.urs.cz/item/CS_URS_2024_01/122251107"/>
    <hyperlink ref="F141" r:id="rId3" display="https://podminky.urs.cz/item/CS_URS_2024_01/131251100"/>
    <hyperlink ref="F147" r:id="rId4" display="https://podminky.urs.cz/item/CS_URS_2024_01/132251103"/>
    <hyperlink ref="F152" r:id="rId5" display="https://podminky.urs.cz/item/CS_URS_2024_01/162306111"/>
    <hyperlink ref="F160" r:id="rId6" display="https://podminky.urs.cz/item/CS_URS_2024_01/162751116"/>
    <hyperlink ref="F165" r:id="rId7" display="https://podminky.urs.cz/item/CS_URS_2024_01/167103101"/>
    <hyperlink ref="F171" r:id="rId8" display="https://podminky.urs.cz/item/CS_URS_2024_01/171201231"/>
    <hyperlink ref="F176" r:id="rId9" display="https://podminky.urs.cz/item/CS_URS_2024_01/174111101"/>
    <hyperlink ref="F185" r:id="rId10" display="https://podminky.urs.cz/item/CS_URS_2024_01/171151103"/>
    <hyperlink ref="F193" r:id="rId11" display="https://podminky.urs.cz/item/CS_URS_2024_01/171251201"/>
    <hyperlink ref="F199" r:id="rId12" display="https://podminky.urs.cz/item/CS_URS_2024_01/181951112"/>
    <hyperlink ref="F210" r:id="rId13" display="https://podminky.urs.cz/item/CS_URS_2024_01/113107323"/>
    <hyperlink ref="F218" r:id="rId14" display="https://podminky.urs.cz/item/CS_URS_2024_01/113107163"/>
    <hyperlink ref="F224" r:id="rId15" display="https://podminky.urs.cz/item/CS_URS_2024_01/113107223"/>
    <hyperlink ref="F230" r:id="rId16" display="https://podminky.urs.cz/item/CS_URS_2024_01/113107244"/>
    <hyperlink ref="F236" r:id="rId17" display="https://podminky.urs.cz/item/CS_URS_2024_01/113106144"/>
    <hyperlink ref="F242" r:id="rId18" display="https://podminky.urs.cz/item/CS_URS_2024_01/113106187"/>
    <hyperlink ref="F248" r:id="rId19" display="https://podminky.urs.cz/item/CS_URS_2024_01/113106195"/>
    <hyperlink ref="F254" r:id="rId20" display="https://podminky.urs.cz/item/CS_URS_2024_01/113202111"/>
    <hyperlink ref="F262" r:id="rId21" display="https://podminky.urs.cz/item/CS_URS_2024_01/966051111"/>
    <hyperlink ref="F269" r:id="rId22" display="https://podminky.urs.cz/item/CS_URS_2024_01/919735114"/>
    <hyperlink ref="F274" r:id="rId23" display="https://podminky.urs.cz/item/CS_URS_2024_01/966071822"/>
    <hyperlink ref="F283" r:id="rId24" display="https://podminky.urs.cz/item/CS_URS_2024_01/966072822"/>
    <hyperlink ref="F288" r:id="rId25" display="https://podminky.urs.cz/item/CS_URS_2024_01/966052121"/>
    <hyperlink ref="F293" r:id="rId26" display="https://podminky.urs.cz/item/CS_URS_2024_01/966071711"/>
    <hyperlink ref="F299" r:id="rId27" display="https://podminky.urs.cz/item/CS_URS_2024_01/181351113"/>
    <hyperlink ref="F305" r:id="rId28" display="https://podminky.urs.cz/item/CS_URS_2024_01/181951111"/>
    <hyperlink ref="F311" r:id="rId29" display="https://podminky.urs.cz/item/CS_URS_2024_01/182151111"/>
    <hyperlink ref="F317" r:id="rId30" display="https://podminky.urs.cz/item/CS_URS_2024_01/182351133"/>
    <hyperlink ref="F324" r:id="rId31" display="https://podminky.urs.cz/item/CS_URS_2024_01/275313611"/>
    <hyperlink ref="F330" r:id="rId32" display="https://podminky.urs.cz/item/CS_URS_2024_01/275313811"/>
    <hyperlink ref="F336" r:id="rId33" display="https://podminky.urs.cz/item/CS_URS_2024_01/275351121"/>
    <hyperlink ref="F341" r:id="rId34" display="https://podminky.urs.cz/item/CS_URS_2024_01/275351122"/>
    <hyperlink ref="F344" r:id="rId35" display="https://podminky.urs.cz/item/CS_URS_2024_01/564831111"/>
    <hyperlink ref="F350" r:id="rId36" display="https://podminky.urs.cz/item/CS_URS_2024_01/564851111"/>
    <hyperlink ref="F356" r:id="rId37" display="https://podminky.urs.cz/item/CS_URS_2024_01/564851114"/>
    <hyperlink ref="F365" r:id="rId38" display="https://podminky.urs.cz/item/CS_URS_2024_01/564952113"/>
    <hyperlink ref="F371" r:id="rId39" display="https://podminky.urs.cz/item/CS_URS_2024_01/564962111"/>
    <hyperlink ref="F377" r:id="rId40" display="https://podminky.urs.cz/item/CS_URS_2024_01/565135121"/>
    <hyperlink ref="F383" r:id="rId41" display="https://podminky.urs.cz/item/CS_URS_2024_01/573211108"/>
    <hyperlink ref="F389" r:id="rId42" display="https://podminky.urs.cz/item/CS_URS_2024_01/577134121"/>
    <hyperlink ref="F395" r:id="rId43" display="https://podminky.urs.cz/item/CS_URS_2024_01/577155122"/>
    <hyperlink ref="F401" r:id="rId44" display="https://podminky.urs.cz/item/CS_URS_2024_01/596211113"/>
    <hyperlink ref="F419" r:id="rId45" display="https://podminky.urs.cz/item/CS_URS_2024_01/596212213"/>
    <hyperlink ref="F449" r:id="rId46" display="https://podminky.urs.cz/item/CS_URS_2024_01/184911231"/>
    <hyperlink ref="F460" r:id="rId47" display="https://podminky.urs.cz/item/CS_URS_2024_01/919726123"/>
    <hyperlink ref="F466" r:id="rId48" display="https://podminky.urs.cz/item/CS_URS_2024_01/919732211"/>
    <hyperlink ref="F472" r:id="rId49" display="https://podminky.urs.cz/item/CS_URS_2024_01/211561111r"/>
    <hyperlink ref="F478" r:id="rId50" display="https://podminky.urs.cz/item/CS_URS_2024_01/212752401"/>
    <hyperlink ref="F484" r:id="rId51" display="https://podminky.urs.cz/item/CS_URS_2024_01/452112112"/>
    <hyperlink ref="F491" r:id="rId52" display="https://podminky.urs.cz/item/CS_URS_2024_01/711491172"/>
    <hyperlink ref="F499" r:id="rId53" display="https://podminky.urs.cz/item/CS_URS_2024_01/895941301"/>
    <hyperlink ref="F506" r:id="rId54" display="https://podminky.urs.cz/item/CS_URS_2024_01/895941302"/>
    <hyperlink ref="F513" r:id="rId55" display="https://podminky.urs.cz/item/CS_URS_2024_01/895941313"/>
    <hyperlink ref="F520" r:id="rId56" display="https://podminky.urs.cz/item/CS_URS_2024_01/895941314"/>
    <hyperlink ref="F527" r:id="rId57" display="https://podminky.urs.cz/item/CS_URS_2024_01/895941322"/>
    <hyperlink ref="F534" r:id="rId58" display="https://podminky.urs.cz/item/CS_URS_2024_01/895941331"/>
    <hyperlink ref="F541" r:id="rId59" display="https://podminky.urs.cz/item/CS_URS_2024_01/899211111"/>
    <hyperlink ref="F548" r:id="rId60" display="https://podminky.urs.cz/item/CS_URS_2024_01/935114112r"/>
    <hyperlink ref="F559" r:id="rId61" display="https://podminky.urs.cz/item/CS_URS_2024_01/935923212r"/>
    <hyperlink ref="F565" r:id="rId62" display="https://podminky.urs.cz/item/CS_URS_2024_01/935923213r"/>
    <hyperlink ref="F573" r:id="rId63" display="https://podminky.urs.cz/item/CS_URS_2024_01/914111111"/>
    <hyperlink ref="F598" r:id="rId64" display="https://podminky.urs.cz/item/CS_URS_2024_01/914511112"/>
    <hyperlink ref="F615" r:id="rId65" display="https://podminky.urs.cz/item/CS_URS_2024_01/915131111"/>
    <hyperlink ref="F621" r:id="rId66" display="https://podminky.urs.cz/item/CS_URS_2024_01/912411111"/>
    <hyperlink ref="F626" r:id="rId67" display="https://podminky.urs.cz/item/CS_URS_2024_01/915491211"/>
    <hyperlink ref="F633" r:id="rId68" display="https://podminky.urs.cz/item/CS_URS_2024_01/916131113"/>
    <hyperlink ref="F656" r:id="rId69" display="https://podminky.urs.cz/item/CS_URS_2024_01/916231213"/>
    <hyperlink ref="F663" r:id="rId70" display="https://podminky.urs.cz/item/CS_URS_2024_01/916331112"/>
    <hyperlink ref="F671" r:id="rId71" display="https://podminky.urs.cz/item/CS_URS_2024_01/911381212r"/>
    <hyperlink ref="F677" r:id="rId72" display="https://podminky.urs.cz/item/CS_URS_2024_01/997221551"/>
    <hyperlink ref="F679" r:id="rId73" display="https://podminky.urs.cz/item/CS_URS_2024_01/997221559"/>
    <hyperlink ref="F682" r:id="rId74" display="https://podminky.urs.cz/item/CS_URS_2024_01/997221561"/>
    <hyperlink ref="F684" r:id="rId75" display="https://podminky.urs.cz/item/CS_URS_2024_01/997221569"/>
    <hyperlink ref="F687" r:id="rId76" display="https://podminky.urs.cz/item/CS_URS_2024_01/997221612"/>
    <hyperlink ref="F689" r:id="rId77" display="https://podminky.urs.cz/item/CS_URS_2024_01/997221861"/>
    <hyperlink ref="F692" r:id="rId78" display="https://podminky.urs.cz/item/CS_URS_2024_01/997221862"/>
    <hyperlink ref="F695" r:id="rId79" display="https://podminky.urs.cz/item/CS_URS_2024_01/997221873"/>
    <hyperlink ref="F698" r:id="rId80" display="https://podminky.urs.cz/item/CS_URS_2024_01/997221875"/>
    <hyperlink ref="F701" r:id="rId81" display="https://podminky.urs.cz/item/CS_URS_2024_01/469973116"/>
    <hyperlink ref="F704" r:id="rId82" display="https://podminky.urs.cz/item/CS_URS_2024_01/998223011"/>
    <hyperlink ref="F707" r:id="rId83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7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88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839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115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ROUND((SUM(BE125:BE784)),2)</f>
        <v>0</v>
      </c>
      <c r="G33" s="34"/>
      <c r="H33" s="34"/>
      <c r="I33" s="124">
        <v>0.21</v>
      </c>
      <c r="J33" s="123">
        <f>ROUND(((SUM(BE125:BE784))*I33),2)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ROUND((SUM(BF125:BF784)),2)</f>
        <v>0</v>
      </c>
      <c r="G34" s="34"/>
      <c r="H34" s="34"/>
      <c r="I34" s="124">
        <v>0.12</v>
      </c>
      <c r="J34" s="123">
        <f>ROUND(((SUM(BF125:BF784))*I34),2)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ROUND((SUM(BG125:BG784)),2)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ROUND((SUM(BH125:BH784)),2)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ROUND((SUM(BI125:BI784)),2)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D2.02 - Areálová kanalizace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Ing. Avuk, Krejčí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121</v>
      </c>
      <c r="E97" s="150"/>
      <c r="F97" s="150"/>
      <c r="G97" s="150"/>
      <c r="H97" s="150"/>
      <c r="I97" s="150"/>
      <c r="J97" s="151">
        <f>J126</f>
        <v>0</v>
      </c>
      <c r="K97" s="148"/>
      <c r="L97" s="152"/>
    </row>
    <row r="98" spans="2:12" s="10" customFormat="1" ht="19.9" customHeight="1">
      <c r="B98" s="153"/>
      <c r="C98" s="154"/>
      <c r="D98" s="155" t="s">
        <v>122</v>
      </c>
      <c r="E98" s="156"/>
      <c r="F98" s="156"/>
      <c r="G98" s="156"/>
      <c r="H98" s="156"/>
      <c r="I98" s="156"/>
      <c r="J98" s="157">
        <f>J127</f>
        <v>0</v>
      </c>
      <c r="K98" s="154"/>
      <c r="L98" s="158"/>
    </row>
    <row r="99" spans="2:12" s="10" customFormat="1" ht="19.9" customHeight="1">
      <c r="B99" s="153"/>
      <c r="C99" s="154"/>
      <c r="D99" s="155" t="s">
        <v>125</v>
      </c>
      <c r="E99" s="156"/>
      <c r="F99" s="156"/>
      <c r="G99" s="156"/>
      <c r="H99" s="156"/>
      <c r="I99" s="156"/>
      <c r="J99" s="157">
        <f>J427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840</v>
      </c>
      <c r="E100" s="156"/>
      <c r="F100" s="156"/>
      <c r="G100" s="156"/>
      <c r="H100" s="156"/>
      <c r="I100" s="156"/>
      <c r="J100" s="157">
        <f>J446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127</v>
      </c>
      <c r="E101" s="156"/>
      <c r="F101" s="156"/>
      <c r="G101" s="156"/>
      <c r="H101" s="156"/>
      <c r="I101" s="156"/>
      <c r="J101" s="157">
        <f>J454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841</v>
      </c>
      <c r="E102" s="156"/>
      <c r="F102" s="156"/>
      <c r="G102" s="156"/>
      <c r="H102" s="156"/>
      <c r="I102" s="156"/>
      <c r="J102" s="157">
        <f>J726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842</v>
      </c>
      <c r="E103" s="156"/>
      <c r="F103" s="156"/>
      <c r="G103" s="156"/>
      <c r="H103" s="156"/>
      <c r="I103" s="156"/>
      <c r="J103" s="157">
        <f>J752</f>
        <v>0</v>
      </c>
      <c r="K103" s="154"/>
      <c r="L103" s="158"/>
    </row>
    <row r="104" spans="2:12" s="9" customFormat="1" ht="24.95" customHeight="1">
      <c r="B104" s="147"/>
      <c r="C104" s="148"/>
      <c r="D104" s="149" t="s">
        <v>843</v>
      </c>
      <c r="E104" s="150"/>
      <c r="F104" s="150"/>
      <c r="G104" s="150"/>
      <c r="H104" s="150"/>
      <c r="I104" s="150"/>
      <c r="J104" s="151">
        <f>J755</f>
        <v>0</v>
      </c>
      <c r="K104" s="148"/>
      <c r="L104" s="152"/>
    </row>
    <row r="105" spans="2:12" s="10" customFormat="1" ht="19.9" customHeight="1">
      <c r="B105" s="153"/>
      <c r="C105" s="154"/>
      <c r="D105" s="155" t="s">
        <v>844</v>
      </c>
      <c r="E105" s="156"/>
      <c r="F105" s="156"/>
      <c r="G105" s="156"/>
      <c r="H105" s="156"/>
      <c r="I105" s="156"/>
      <c r="J105" s="157">
        <f>J756</f>
        <v>0</v>
      </c>
      <c r="K105" s="154"/>
      <c r="L105" s="158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131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8.5" customHeight="1">
      <c r="A115" s="34"/>
      <c r="B115" s="35"/>
      <c r="C115" s="36"/>
      <c r="D115" s="36"/>
      <c r="E115" s="306" t="str">
        <f>E7</f>
        <v>Nemocnice Jihlava - Pavilon rehabilitační, následné a geriatrické péče a parkovací dům – rozšíření venkovního parkoviště</v>
      </c>
      <c r="F115" s="307"/>
      <c r="G115" s="307"/>
      <c r="H115" s="30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113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258" t="str">
        <f>E9</f>
        <v>D2.02 - Areálová kanalizace</v>
      </c>
      <c r="F117" s="308"/>
      <c r="G117" s="308"/>
      <c r="H117" s="308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>Jihlava</v>
      </c>
      <c r="G119" s="36"/>
      <c r="H119" s="36"/>
      <c r="I119" s="29" t="s">
        <v>22</v>
      </c>
      <c r="J119" s="66">
        <f>IF(J12="","",J12)</f>
        <v>45384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27.95" customHeight="1">
      <c r="A121" s="34"/>
      <c r="B121" s="35"/>
      <c r="C121" s="29" t="s">
        <v>23</v>
      </c>
      <c r="D121" s="36"/>
      <c r="E121" s="36"/>
      <c r="F121" s="27" t="str">
        <f>E15</f>
        <v>Kraj Vysočina</v>
      </c>
      <c r="G121" s="36"/>
      <c r="H121" s="36"/>
      <c r="I121" s="29" t="s">
        <v>29</v>
      </c>
      <c r="J121" s="32" t="str">
        <f>E21</f>
        <v>Penta Projekt s.r.o., Mrštíkova 12, Jihlava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IF(E18="","",E18)</f>
        <v>Vyplň údaj</v>
      </c>
      <c r="G122" s="36"/>
      <c r="H122" s="36"/>
      <c r="I122" s="29" t="s">
        <v>31</v>
      </c>
      <c r="J122" s="32" t="str">
        <f>E24</f>
        <v>Ing. Avuk, Krejčí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59"/>
      <c r="B124" s="160"/>
      <c r="C124" s="161" t="s">
        <v>132</v>
      </c>
      <c r="D124" s="162" t="s">
        <v>60</v>
      </c>
      <c r="E124" s="162" t="s">
        <v>56</v>
      </c>
      <c r="F124" s="162" t="s">
        <v>57</v>
      </c>
      <c r="G124" s="162" t="s">
        <v>133</v>
      </c>
      <c r="H124" s="162" t="s">
        <v>134</v>
      </c>
      <c r="I124" s="162" t="s">
        <v>135</v>
      </c>
      <c r="J124" s="162" t="s">
        <v>118</v>
      </c>
      <c r="K124" s="163" t="s">
        <v>136</v>
      </c>
      <c r="L124" s="164"/>
      <c r="M124" s="75" t="s">
        <v>1</v>
      </c>
      <c r="N124" s="76" t="s">
        <v>39</v>
      </c>
      <c r="O124" s="76" t="s">
        <v>137</v>
      </c>
      <c r="P124" s="76" t="s">
        <v>138</v>
      </c>
      <c r="Q124" s="76" t="s">
        <v>139</v>
      </c>
      <c r="R124" s="76" t="s">
        <v>140</v>
      </c>
      <c r="S124" s="76" t="s">
        <v>141</v>
      </c>
      <c r="T124" s="77" t="s">
        <v>142</v>
      </c>
      <c r="U124" s="159"/>
      <c r="V124" s="159"/>
      <c r="W124" s="159"/>
      <c r="X124" s="159"/>
      <c r="Y124" s="159"/>
      <c r="Z124" s="159"/>
      <c r="AA124" s="159"/>
      <c r="AB124" s="159"/>
      <c r="AC124" s="159"/>
      <c r="AD124" s="159"/>
      <c r="AE124" s="159"/>
    </row>
    <row r="125" spans="1:63" s="2" customFormat="1" ht="22.9" customHeight="1">
      <c r="A125" s="34"/>
      <c r="B125" s="35"/>
      <c r="C125" s="82" t="s">
        <v>143</v>
      </c>
      <c r="D125" s="36"/>
      <c r="E125" s="36"/>
      <c r="F125" s="36"/>
      <c r="G125" s="36"/>
      <c r="H125" s="36"/>
      <c r="I125" s="36"/>
      <c r="J125" s="165">
        <f>BK125</f>
        <v>0</v>
      </c>
      <c r="K125" s="36"/>
      <c r="L125" s="39"/>
      <c r="M125" s="78"/>
      <c r="N125" s="166"/>
      <c r="O125" s="79"/>
      <c r="P125" s="167">
        <f>P126+P755</f>
        <v>0</v>
      </c>
      <c r="Q125" s="79"/>
      <c r="R125" s="167">
        <f>R126+R755</f>
        <v>796.83439609</v>
      </c>
      <c r="S125" s="79"/>
      <c r="T125" s="168">
        <f>T126+T755</f>
        <v>8.11746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74</v>
      </c>
      <c r="AU125" s="17" t="s">
        <v>120</v>
      </c>
      <c r="BK125" s="169">
        <f>BK126+BK755</f>
        <v>0</v>
      </c>
    </row>
    <row r="126" spans="2:63" s="12" customFormat="1" ht="25.9" customHeight="1">
      <c r="B126" s="170"/>
      <c r="C126" s="171"/>
      <c r="D126" s="172" t="s">
        <v>74</v>
      </c>
      <c r="E126" s="173" t="s">
        <v>144</v>
      </c>
      <c r="F126" s="173" t="s">
        <v>145</v>
      </c>
      <c r="G126" s="171"/>
      <c r="H126" s="171"/>
      <c r="I126" s="174"/>
      <c r="J126" s="175">
        <f>BK126</f>
        <v>0</v>
      </c>
      <c r="K126" s="171"/>
      <c r="L126" s="176"/>
      <c r="M126" s="177"/>
      <c r="N126" s="178"/>
      <c r="O126" s="178"/>
      <c r="P126" s="179">
        <f>P127+P427+P446+P454+P726+P752</f>
        <v>0</v>
      </c>
      <c r="Q126" s="178"/>
      <c r="R126" s="179">
        <f>R127+R427+R446+R454+R726+R752</f>
        <v>796.81199929</v>
      </c>
      <c r="S126" s="178"/>
      <c r="T126" s="180">
        <f>T127+T427+T446+T454+T726+T752</f>
        <v>8.11746</v>
      </c>
      <c r="AR126" s="181" t="s">
        <v>83</v>
      </c>
      <c r="AT126" s="182" t="s">
        <v>74</v>
      </c>
      <c r="AU126" s="182" t="s">
        <v>75</v>
      </c>
      <c r="AY126" s="181" t="s">
        <v>146</v>
      </c>
      <c r="BK126" s="183">
        <f>BK127+BK427+BK446+BK454+BK726+BK752</f>
        <v>0</v>
      </c>
    </row>
    <row r="127" spans="2:63" s="12" customFormat="1" ht="22.9" customHeight="1">
      <c r="B127" s="170"/>
      <c r="C127" s="171"/>
      <c r="D127" s="172" t="s">
        <v>74</v>
      </c>
      <c r="E127" s="184" t="s">
        <v>83</v>
      </c>
      <c r="F127" s="184" t="s">
        <v>147</v>
      </c>
      <c r="G127" s="171"/>
      <c r="H127" s="171"/>
      <c r="I127" s="174"/>
      <c r="J127" s="185">
        <f>BK127</f>
        <v>0</v>
      </c>
      <c r="K127" s="171"/>
      <c r="L127" s="176"/>
      <c r="M127" s="177"/>
      <c r="N127" s="178"/>
      <c r="O127" s="178"/>
      <c r="P127" s="179">
        <f>SUM(P128:P426)</f>
        <v>0</v>
      </c>
      <c r="Q127" s="178"/>
      <c r="R127" s="179">
        <f>SUM(R128:R426)</f>
        <v>668.581368</v>
      </c>
      <c r="S127" s="178"/>
      <c r="T127" s="180">
        <f>SUM(T128:T426)</f>
        <v>0</v>
      </c>
      <c r="AR127" s="181" t="s">
        <v>83</v>
      </c>
      <c r="AT127" s="182" t="s">
        <v>74</v>
      </c>
      <c r="AU127" s="182" t="s">
        <v>83</v>
      </c>
      <c r="AY127" s="181" t="s">
        <v>146</v>
      </c>
      <c r="BK127" s="183">
        <f>SUM(BK128:BK426)</f>
        <v>0</v>
      </c>
    </row>
    <row r="128" spans="1:65" s="2" customFormat="1" ht="36" customHeight="1">
      <c r="A128" s="34"/>
      <c r="B128" s="35"/>
      <c r="C128" s="186" t="s">
        <v>83</v>
      </c>
      <c r="D128" s="186" t="s">
        <v>148</v>
      </c>
      <c r="E128" s="187" t="s">
        <v>845</v>
      </c>
      <c r="F128" s="188" t="s">
        <v>846</v>
      </c>
      <c r="G128" s="189" t="s">
        <v>163</v>
      </c>
      <c r="H128" s="190">
        <v>22.579</v>
      </c>
      <c r="I128" s="191"/>
      <c r="J128" s="192">
        <f>ROUND(I128*H128,2)</f>
        <v>0</v>
      </c>
      <c r="K128" s="188" t="s">
        <v>152</v>
      </c>
      <c r="L128" s="39"/>
      <c r="M128" s="193" t="s">
        <v>1</v>
      </c>
      <c r="N128" s="194" t="s">
        <v>40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153</v>
      </c>
      <c r="AT128" s="197" t="s">
        <v>148</v>
      </c>
      <c r="AU128" s="197" t="s">
        <v>85</v>
      </c>
      <c r="AY128" s="17" t="s">
        <v>146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83</v>
      </c>
      <c r="BK128" s="198">
        <f>ROUND(I128*H128,2)</f>
        <v>0</v>
      </c>
      <c r="BL128" s="17" t="s">
        <v>153</v>
      </c>
      <c r="BM128" s="197" t="s">
        <v>847</v>
      </c>
    </row>
    <row r="129" spans="1:47" s="2" customFormat="1" ht="11.25">
      <c r="A129" s="34"/>
      <c r="B129" s="35"/>
      <c r="C129" s="36"/>
      <c r="D129" s="199" t="s">
        <v>155</v>
      </c>
      <c r="E129" s="36"/>
      <c r="F129" s="200" t="s">
        <v>848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155</v>
      </c>
      <c r="AU129" s="17" t="s">
        <v>85</v>
      </c>
    </row>
    <row r="130" spans="2:51" s="13" customFormat="1" ht="11.25">
      <c r="B130" s="204"/>
      <c r="C130" s="205"/>
      <c r="D130" s="206" t="s">
        <v>157</v>
      </c>
      <c r="E130" s="207" t="s">
        <v>1</v>
      </c>
      <c r="F130" s="208" t="s">
        <v>849</v>
      </c>
      <c r="G130" s="205"/>
      <c r="H130" s="207" t="s">
        <v>1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157</v>
      </c>
      <c r="AU130" s="214" t="s">
        <v>85</v>
      </c>
      <c r="AV130" s="13" t="s">
        <v>83</v>
      </c>
      <c r="AW130" s="13" t="s">
        <v>33</v>
      </c>
      <c r="AX130" s="13" t="s">
        <v>75</v>
      </c>
      <c r="AY130" s="214" t="s">
        <v>146</v>
      </c>
    </row>
    <row r="131" spans="2:51" s="13" customFormat="1" ht="11.25">
      <c r="B131" s="204"/>
      <c r="C131" s="205"/>
      <c r="D131" s="206" t="s">
        <v>157</v>
      </c>
      <c r="E131" s="207" t="s">
        <v>1</v>
      </c>
      <c r="F131" s="208" t="s">
        <v>159</v>
      </c>
      <c r="G131" s="205"/>
      <c r="H131" s="207" t="s">
        <v>1</v>
      </c>
      <c r="I131" s="209"/>
      <c r="J131" s="205"/>
      <c r="K131" s="205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157</v>
      </c>
      <c r="AU131" s="214" t="s">
        <v>85</v>
      </c>
      <c r="AV131" s="13" t="s">
        <v>83</v>
      </c>
      <c r="AW131" s="13" t="s">
        <v>33</v>
      </c>
      <c r="AX131" s="13" t="s">
        <v>75</v>
      </c>
      <c r="AY131" s="214" t="s">
        <v>146</v>
      </c>
    </row>
    <row r="132" spans="2:51" s="13" customFormat="1" ht="11.25">
      <c r="B132" s="204"/>
      <c r="C132" s="205"/>
      <c r="D132" s="206" t="s">
        <v>157</v>
      </c>
      <c r="E132" s="207" t="s">
        <v>1</v>
      </c>
      <c r="F132" s="208" t="s">
        <v>850</v>
      </c>
      <c r="G132" s="205"/>
      <c r="H132" s="207" t="s">
        <v>1</v>
      </c>
      <c r="I132" s="209"/>
      <c r="J132" s="205"/>
      <c r="K132" s="205"/>
      <c r="L132" s="210"/>
      <c r="M132" s="211"/>
      <c r="N132" s="212"/>
      <c r="O132" s="212"/>
      <c r="P132" s="212"/>
      <c r="Q132" s="212"/>
      <c r="R132" s="212"/>
      <c r="S132" s="212"/>
      <c r="T132" s="213"/>
      <c r="AT132" s="214" t="s">
        <v>157</v>
      </c>
      <c r="AU132" s="214" t="s">
        <v>85</v>
      </c>
      <c r="AV132" s="13" t="s">
        <v>83</v>
      </c>
      <c r="AW132" s="13" t="s">
        <v>33</v>
      </c>
      <c r="AX132" s="13" t="s">
        <v>75</v>
      </c>
      <c r="AY132" s="214" t="s">
        <v>146</v>
      </c>
    </row>
    <row r="133" spans="2:51" s="13" customFormat="1" ht="11.25">
      <c r="B133" s="204"/>
      <c r="C133" s="205"/>
      <c r="D133" s="206" t="s">
        <v>157</v>
      </c>
      <c r="E133" s="207" t="s">
        <v>1</v>
      </c>
      <c r="F133" s="208" t="s">
        <v>159</v>
      </c>
      <c r="G133" s="205"/>
      <c r="H133" s="207" t="s">
        <v>1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157</v>
      </c>
      <c r="AU133" s="214" t="s">
        <v>85</v>
      </c>
      <c r="AV133" s="13" t="s">
        <v>83</v>
      </c>
      <c r="AW133" s="13" t="s">
        <v>33</v>
      </c>
      <c r="AX133" s="13" t="s">
        <v>75</v>
      </c>
      <c r="AY133" s="214" t="s">
        <v>146</v>
      </c>
    </row>
    <row r="134" spans="2:51" s="13" customFormat="1" ht="11.25">
      <c r="B134" s="204"/>
      <c r="C134" s="205"/>
      <c r="D134" s="206" t="s">
        <v>157</v>
      </c>
      <c r="E134" s="207" t="s">
        <v>1</v>
      </c>
      <c r="F134" s="208" t="s">
        <v>851</v>
      </c>
      <c r="G134" s="205"/>
      <c r="H134" s="207" t="s">
        <v>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157</v>
      </c>
      <c r="AU134" s="214" t="s">
        <v>85</v>
      </c>
      <c r="AV134" s="13" t="s">
        <v>83</v>
      </c>
      <c r="AW134" s="13" t="s">
        <v>33</v>
      </c>
      <c r="AX134" s="13" t="s">
        <v>75</v>
      </c>
      <c r="AY134" s="214" t="s">
        <v>146</v>
      </c>
    </row>
    <row r="135" spans="2:51" s="13" customFormat="1" ht="11.25">
      <c r="B135" s="204"/>
      <c r="C135" s="205"/>
      <c r="D135" s="206" t="s">
        <v>157</v>
      </c>
      <c r="E135" s="207" t="s">
        <v>1</v>
      </c>
      <c r="F135" s="208" t="s">
        <v>159</v>
      </c>
      <c r="G135" s="205"/>
      <c r="H135" s="207" t="s">
        <v>1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157</v>
      </c>
      <c r="AU135" s="214" t="s">
        <v>85</v>
      </c>
      <c r="AV135" s="13" t="s">
        <v>83</v>
      </c>
      <c r="AW135" s="13" t="s">
        <v>33</v>
      </c>
      <c r="AX135" s="13" t="s">
        <v>75</v>
      </c>
      <c r="AY135" s="214" t="s">
        <v>146</v>
      </c>
    </row>
    <row r="136" spans="2:51" s="13" customFormat="1" ht="11.25">
      <c r="B136" s="204"/>
      <c r="C136" s="205"/>
      <c r="D136" s="206" t="s">
        <v>157</v>
      </c>
      <c r="E136" s="207" t="s">
        <v>1</v>
      </c>
      <c r="F136" s="208" t="s">
        <v>852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157</v>
      </c>
      <c r="AU136" s="214" t="s">
        <v>85</v>
      </c>
      <c r="AV136" s="13" t="s">
        <v>83</v>
      </c>
      <c r="AW136" s="13" t="s">
        <v>33</v>
      </c>
      <c r="AX136" s="13" t="s">
        <v>75</v>
      </c>
      <c r="AY136" s="214" t="s">
        <v>146</v>
      </c>
    </row>
    <row r="137" spans="2:51" s="14" customFormat="1" ht="11.25">
      <c r="B137" s="215"/>
      <c r="C137" s="216"/>
      <c r="D137" s="206" t="s">
        <v>157</v>
      </c>
      <c r="E137" s="217" t="s">
        <v>1</v>
      </c>
      <c r="F137" s="218" t="s">
        <v>853</v>
      </c>
      <c r="G137" s="216"/>
      <c r="H137" s="219">
        <v>22.5792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157</v>
      </c>
      <c r="AU137" s="225" t="s">
        <v>85</v>
      </c>
      <c r="AV137" s="14" t="s">
        <v>85</v>
      </c>
      <c r="AW137" s="14" t="s">
        <v>33</v>
      </c>
      <c r="AX137" s="14" t="s">
        <v>75</v>
      </c>
      <c r="AY137" s="225" t="s">
        <v>146</v>
      </c>
    </row>
    <row r="138" spans="1:65" s="2" customFormat="1" ht="36" customHeight="1">
      <c r="A138" s="34"/>
      <c r="B138" s="35"/>
      <c r="C138" s="186" t="s">
        <v>85</v>
      </c>
      <c r="D138" s="186" t="s">
        <v>148</v>
      </c>
      <c r="E138" s="187" t="s">
        <v>854</v>
      </c>
      <c r="F138" s="188" t="s">
        <v>855</v>
      </c>
      <c r="G138" s="189" t="s">
        <v>163</v>
      </c>
      <c r="H138" s="190">
        <v>123.66</v>
      </c>
      <c r="I138" s="191"/>
      <c r="J138" s="192">
        <f>ROUND(I138*H138,2)</f>
        <v>0</v>
      </c>
      <c r="K138" s="188" t="s">
        <v>152</v>
      </c>
      <c r="L138" s="39"/>
      <c r="M138" s="193" t="s">
        <v>1</v>
      </c>
      <c r="N138" s="194" t="s">
        <v>40</v>
      </c>
      <c r="O138" s="71"/>
      <c r="P138" s="195">
        <f>O138*H138</f>
        <v>0</v>
      </c>
      <c r="Q138" s="195">
        <v>0</v>
      </c>
      <c r="R138" s="195">
        <f>Q138*H138</f>
        <v>0</v>
      </c>
      <c r="S138" s="195">
        <v>0</v>
      </c>
      <c r="T138" s="196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153</v>
      </c>
      <c r="AT138" s="197" t="s">
        <v>148</v>
      </c>
      <c r="AU138" s="197" t="s">
        <v>85</v>
      </c>
      <c r="AY138" s="17" t="s">
        <v>146</v>
      </c>
      <c r="BE138" s="198">
        <f>IF(N138="základní",J138,0)</f>
        <v>0</v>
      </c>
      <c r="BF138" s="198">
        <f>IF(N138="snížená",J138,0)</f>
        <v>0</v>
      </c>
      <c r="BG138" s="198">
        <f>IF(N138="zákl. přenesená",J138,0)</f>
        <v>0</v>
      </c>
      <c r="BH138" s="198">
        <f>IF(N138="sníž. přenesená",J138,0)</f>
        <v>0</v>
      </c>
      <c r="BI138" s="198">
        <f>IF(N138="nulová",J138,0)</f>
        <v>0</v>
      </c>
      <c r="BJ138" s="17" t="s">
        <v>83</v>
      </c>
      <c r="BK138" s="198">
        <f>ROUND(I138*H138,2)</f>
        <v>0</v>
      </c>
      <c r="BL138" s="17" t="s">
        <v>153</v>
      </c>
      <c r="BM138" s="197" t="s">
        <v>856</v>
      </c>
    </row>
    <row r="139" spans="1:47" s="2" customFormat="1" ht="11.25">
      <c r="A139" s="34"/>
      <c r="B139" s="35"/>
      <c r="C139" s="36"/>
      <c r="D139" s="199" t="s">
        <v>155</v>
      </c>
      <c r="E139" s="36"/>
      <c r="F139" s="200" t="s">
        <v>857</v>
      </c>
      <c r="G139" s="36"/>
      <c r="H139" s="36"/>
      <c r="I139" s="201"/>
      <c r="J139" s="36"/>
      <c r="K139" s="36"/>
      <c r="L139" s="39"/>
      <c r="M139" s="202"/>
      <c r="N139" s="203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155</v>
      </c>
      <c r="AU139" s="17" t="s">
        <v>85</v>
      </c>
    </row>
    <row r="140" spans="2:51" s="13" customFormat="1" ht="11.25">
      <c r="B140" s="204"/>
      <c r="C140" s="205"/>
      <c r="D140" s="206" t="s">
        <v>157</v>
      </c>
      <c r="E140" s="207" t="s">
        <v>1</v>
      </c>
      <c r="F140" s="208" t="s">
        <v>849</v>
      </c>
      <c r="G140" s="205"/>
      <c r="H140" s="207" t="s">
        <v>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157</v>
      </c>
      <c r="AU140" s="214" t="s">
        <v>85</v>
      </c>
      <c r="AV140" s="13" t="s">
        <v>83</v>
      </c>
      <c r="AW140" s="13" t="s">
        <v>33</v>
      </c>
      <c r="AX140" s="13" t="s">
        <v>75</v>
      </c>
      <c r="AY140" s="214" t="s">
        <v>146</v>
      </c>
    </row>
    <row r="141" spans="2:51" s="13" customFormat="1" ht="11.25">
      <c r="B141" s="204"/>
      <c r="C141" s="205"/>
      <c r="D141" s="206" t="s">
        <v>157</v>
      </c>
      <c r="E141" s="207" t="s">
        <v>1</v>
      </c>
      <c r="F141" s="208" t="s">
        <v>159</v>
      </c>
      <c r="G141" s="205"/>
      <c r="H141" s="207" t="s">
        <v>1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157</v>
      </c>
      <c r="AU141" s="214" t="s">
        <v>85</v>
      </c>
      <c r="AV141" s="13" t="s">
        <v>83</v>
      </c>
      <c r="AW141" s="13" t="s">
        <v>33</v>
      </c>
      <c r="AX141" s="13" t="s">
        <v>75</v>
      </c>
      <c r="AY141" s="214" t="s">
        <v>146</v>
      </c>
    </row>
    <row r="142" spans="2:51" s="13" customFormat="1" ht="11.25">
      <c r="B142" s="204"/>
      <c r="C142" s="205"/>
      <c r="D142" s="206" t="s">
        <v>157</v>
      </c>
      <c r="E142" s="207" t="s">
        <v>1</v>
      </c>
      <c r="F142" s="208" t="s">
        <v>850</v>
      </c>
      <c r="G142" s="205"/>
      <c r="H142" s="207" t="s">
        <v>1</v>
      </c>
      <c r="I142" s="209"/>
      <c r="J142" s="205"/>
      <c r="K142" s="205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157</v>
      </c>
      <c r="AU142" s="214" t="s">
        <v>85</v>
      </c>
      <c r="AV142" s="13" t="s">
        <v>83</v>
      </c>
      <c r="AW142" s="13" t="s">
        <v>33</v>
      </c>
      <c r="AX142" s="13" t="s">
        <v>75</v>
      </c>
      <c r="AY142" s="214" t="s">
        <v>146</v>
      </c>
    </row>
    <row r="143" spans="2:51" s="13" customFormat="1" ht="11.25">
      <c r="B143" s="204"/>
      <c r="C143" s="205"/>
      <c r="D143" s="206" t="s">
        <v>157</v>
      </c>
      <c r="E143" s="207" t="s">
        <v>1</v>
      </c>
      <c r="F143" s="208" t="s">
        <v>159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157</v>
      </c>
      <c r="AU143" s="214" t="s">
        <v>85</v>
      </c>
      <c r="AV143" s="13" t="s">
        <v>83</v>
      </c>
      <c r="AW143" s="13" t="s">
        <v>33</v>
      </c>
      <c r="AX143" s="13" t="s">
        <v>75</v>
      </c>
      <c r="AY143" s="214" t="s">
        <v>146</v>
      </c>
    </row>
    <row r="144" spans="2:51" s="13" customFormat="1" ht="11.25">
      <c r="B144" s="204"/>
      <c r="C144" s="205"/>
      <c r="D144" s="206" t="s">
        <v>157</v>
      </c>
      <c r="E144" s="207" t="s">
        <v>1</v>
      </c>
      <c r="F144" s="208" t="s">
        <v>851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157</v>
      </c>
      <c r="AU144" s="214" t="s">
        <v>85</v>
      </c>
      <c r="AV144" s="13" t="s">
        <v>83</v>
      </c>
      <c r="AW144" s="13" t="s">
        <v>33</v>
      </c>
      <c r="AX144" s="13" t="s">
        <v>75</v>
      </c>
      <c r="AY144" s="214" t="s">
        <v>146</v>
      </c>
    </row>
    <row r="145" spans="2:51" s="13" customFormat="1" ht="11.25">
      <c r="B145" s="204"/>
      <c r="C145" s="205"/>
      <c r="D145" s="206" t="s">
        <v>157</v>
      </c>
      <c r="E145" s="207" t="s">
        <v>1</v>
      </c>
      <c r="F145" s="208" t="s">
        <v>159</v>
      </c>
      <c r="G145" s="205"/>
      <c r="H145" s="207" t="s">
        <v>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157</v>
      </c>
      <c r="AU145" s="214" t="s">
        <v>85</v>
      </c>
      <c r="AV145" s="13" t="s">
        <v>83</v>
      </c>
      <c r="AW145" s="13" t="s">
        <v>33</v>
      </c>
      <c r="AX145" s="13" t="s">
        <v>75</v>
      </c>
      <c r="AY145" s="214" t="s">
        <v>146</v>
      </c>
    </row>
    <row r="146" spans="2:51" s="13" customFormat="1" ht="11.25">
      <c r="B146" s="204"/>
      <c r="C146" s="205"/>
      <c r="D146" s="206" t="s">
        <v>157</v>
      </c>
      <c r="E146" s="207" t="s">
        <v>1</v>
      </c>
      <c r="F146" s="208" t="s">
        <v>858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157</v>
      </c>
      <c r="AU146" s="214" t="s">
        <v>85</v>
      </c>
      <c r="AV146" s="13" t="s">
        <v>83</v>
      </c>
      <c r="AW146" s="13" t="s">
        <v>33</v>
      </c>
      <c r="AX146" s="13" t="s">
        <v>75</v>
      </c>
      <c r="AY146" s="214" t="s">
        <v>146</v>
      </c>
    </row>
    <row r="147" spans="2:51" s="14" customFormat="1" ht="11.25">
      <c r="B147" s="215"/>
      <c r="C147" s="216"/>
      <c r="D147" s="206" t="s">
        <v>157</v>
      </c>
      <c r="E147" s="217" t="s">
        <v>1</v>
      </c>
      <c r="F147" s="218" t="s">
        <v>859</v>
      </c>
      <c r="G147" s="216"/>
      <c r="H147" s="219">
        <v>73.44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157</v>
      </c>
      <c r="AU147" s="225" t="s">
        <v>85</v>
      </c>
      <c r="AV147" s="14" t="s">
        <v>85</v>
      </c>
      <c r="AW147" s="14" t="s">
        <v>33</v>
      </c>
      <c r="AX147" s="14" t="s">
        <v>75</v>
      </c>
      <c r="AY147" s="225" t="s">
        <v>146</v>
      </c>
    </row>
    <row r="148" spans="2:51" s="13" customFormat="1" ht="11.25">
      <c r="B148" s="204"/>
      <c r="C148" s="205"/>
      <c r="D148" s="206" t="s">
        <v>157</v>
      </c>
      <c r="E148" s="207" t="s">
        <v>1</v>
      </c>
      <c r="F148" s="208" t="s">
        <v>159</v>
      </c>
      <c r="G148" s="205"/>
      <c r="H148" s="207" t="s">
        <v>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157</v>
      </c>
      <c r="AU148" s="214" t="s">
        <v>85</v>
      </c>
      <c r="AV148" s="13" t="s">
        <v>83</v>
      </c>
      <c r="AW148" s="13" t="s">
        <v>33</v>
      </c>
      <c r="AX148" s="13" t="s">
        <v>75</v>
      </c>
      <c r="AY148" s="214" t="s">
        <v>146</v>
      </c>
    </row>
    <row r="149" spans="2:51" s="13" customFormat="1" ht="11.25">
      <c r="B149" s="204"/>
      <c r="C149" s="205"/>
      <c r="D149" s="206" t="s">
        <v>157</v>
      </c>
      <c r="E149" s="207" t="s">
        <v>1</v>
      </c>
      <c r="F149" s="208" t="s">
        <v>159</v>
      </c>
      <c r="G149" s="205"/>
      <c r="H149" s="207" t="s">
        <v>1</v>
      </c>
      <c r="I149" s="209"/>
      <c r="J149" s="205"/>
      <c r="K149" s="205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157</v>
      </c>
      <c r="AU149" s="214" t="s">
        <v>85</v>
      </c>
      <c r="AV149" s="13" t="s">
        <v>83</v>
      </c>
      <c r="AW149" s="13" t="s">
        <v>33</v>
      </c>
      <c r="AX149" s="13" t="s">
        <v>75</v>
      </c>
      <c r="AY149" s="214" t="s">
        <v>146</v>
      </c>
    </row>
    <row r="150" spans="2:51" s="13" customFormat="1" ht="11.25">
      <c r="B150" s="204"/>
      <c r="C150" s="205"/>
      <c r="D150" s="206" t="s">
        <v>157</v>
      </c>
      <c r="E150" s="207" t="s">
        <v>1</v>
      </c>
      <c r="F150" s="208" t="s">
        <v>860</v>
      </c>
      <c r="G150" s="205"/>
      <c r="H150" s="207" t="s">
        <v>1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157</v>
      </c>
      <c r="AU150" s="214" t="s">
        <v>85</v>
      </c>
      <c r="AV150" s="13" t="s">
        <v>83</v>
      </c>
      <c r="AW150" s="13" t="s">
        <v>33</v>
      </c>
      <c r="AX150" s="13" t="s">
        <v>75</v>
      </c>
      <c r="AY150" s="214" t="s">
        <v>146</v>
      </c>
    </row>
    <row r="151" spans="2:51" s="13" customFormat="1" ht="11.25">
      <c r="B151" s="204"/>
      <c r="C151" s="205"/>
      <c r="D151" s="206" t="s">
        <v>157</v>
      </c>
      <c r="E151" s="207" t="s">
        <v>1</v>
      </c>
      <c r="F151" s="208" t="s">
        <v>159</v>
      </c>
      <c r="G151" s="205"/>
      <c r="H151" s="207" t="s">
        <v>1</v>
      </c>
      <c r="I151" s="209"/>
      <c r="J151" s="205"/>
      <c r="K151" s="205"/>
      <c r="L151" s="210"/>
      <c r="M151" s="211"/>
      <c r="N151" s="212"/>
      <c r="O151" s="212"/>
      <c r="P151" s="212"/>
      <c r="Q151" s="212"/>
      <c r="R151" s="212"/>
      <c r="S151" s="212"/>
      <c r="T151" s="213"/>
      <c r="AT151" s="214" t="s">
        <v>157</v>
      </c>
      <c r="AU151" s="214" t="s">
        <v>85</v>
      </c>
      <c r="AV151" s="13" t="s">
        <v>83</v>
      </c>
      <c r="AW151" s="13" t="s">
        <v>33</v>
      </c>
      <c r="AX151" s="13" t="s">
        <v>75</v>
      </c>
      <c r="AY151" s="214" t="s">
        <v>146</v>
      </c>
    </row>
    <row r="152" spans="2:51" s="13" customFormat="1" ht="11.25">
      <c r="B152" s="204"/>
      <c r="C152" s="205"/>
      <c r="D152" s="206" t="s">
        <v>157</v>
      </c>
      <c r="E152" s="207" t="s">
        <v>1</v>
      </c>
      <c r="F152" s="208" t="s">
        <v>861</v>
      </c>
      <c r="G152" s="205"/>
      <c r="H152" s="207" t="s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157</v>
      </c>
      <c r="AU152" s="214" t="s">
        <v>85</v>
      </c>
      <c r="AV152" s="13" t="s">
        <v>83</v>
      </c>
      <c r="AW152" s="13" t="s">
        <v>33</v>
      </c>
      <c r="AX152" s="13" t="s">
        <v>75</v>
      </c>
      <c r="AY152" s="214" t="s">
        <v>146</v>
      </c>
    </row>
    <row r="153" spans="2:51" s="14" customFormat="1" ht="11.25">
      <c r="B153" s="215"/>
      <c r="C153" s="216"/>
      <c r="D153" s="206" t="s">
        <v>157</v>
      </c>
      <c r="E153" s="217" t="s">
        <v>1</v>
      </c>
      <c r="F153" s="218" t="s">
        <v>862</v>
      </c>
      <c r="G153" s="216"/>
      <c r="H153" s="219">
        <v>50.22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157</v>
      </c>
      <c r="AU153" s="225" t="s">
        <v>85</v>
      </c>
      <c r="AV153" s="14" t="s">
        <v>85</v>
      </c>
      <c r="AW153" s="14" t="s">
        <v>33</v>
      </c>
      <c r="AX153" s="14" t="s">
        <v>75</v>
      </c>
      <c r="AY153" s="225" t="s">
        <v>146</v>
      </c>
    </row>
    <row r="154" spans="1:65" s="2" customFormat="1" ht="36" customHeight="1">
      <c r="A154" s="34"/>
      <c r="B154" s="35"/>
      <c r="C154" s="186" t="s">
        <v>168</v>
      </c>
      <c r="D154" s="186" t="s">
        <v>148</v>
      </c>
      <c r="E154" s="187" t="s">
        <v>863</v>
      </c>
      <c r="F154" s="188" t="s">
        <v>864</v>
      </c>
      <c r="G154" s="189" t="s">
        <v>163</v>
      </c>
      <c r="H154" s="190">
        <v>113.932</v>
      </c>
      <c r="I154" s="191"/>
      <c r="J154" s="192">
        <f>ROUND(I154*H154,2)</f>
        <v>0</v>
      </c>
      <c r="K154" s="188" t="s">
        <v>152</v>
      </c>
      <c r="L154" s="39"/>
      <c r="M154" s="193" t="s">
        <v>1</v>
      </c>
      <c r="N154" s="194" t="s">
        <v>40</v>
      </c>
      <c r="O154" s="71"/>
      <c r="P154" s="195">
        <f>O154*H154</f>
        <v>0</v>
      </c>
      <c r="Q154" s="195">
        <v>0</v>
      </c>
      <c r="R154" s="195">
        <f>Q154*H154</f>
        <v>0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153</v>
      </c>
      <c r="AT154" s="197" t="s">
        <v>148</v>
      </c>
      <c r="AU154" s="197" t="s">
        <v>85</v>
      </c>
      <c r="AY154" s="17" t="s">
        <v>146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83</v>
      </c>
      <c r="BK154" s="198">
        <f>ROUND(I154*H154,2)</f>
        <v>0</v>
      </c>
      <c r="BL154" s="17" t="s">
        <v>153</v>
      </c>
      <c r="BM154" s="197" t="s">
        <v>865</v>
      </c>
    </row>
    <row r="155" spans="1:47" s="2" customFormat="1" ht="11.25">
      <c r="A155" s="34"/>
      <c r="B155" s="35"/>
      <c r="C155" s="36"/>
      <c r="D155" s="199" t="s">
        <v>155</v>
      </c>
      <c r="E155" s="36"/>
      <c r="F155" s="200" t="s">
        <v>866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155</v>
      </c>
      <c r="AU155" s="17" t="s">
        <v>85</v>
      </c>
    </row>
    <row r="156" spans="2:51" s="13" customFormat="1" ht="11.25">
      <c r="B156" s="204"/>
      <c r="C156" s="205"/>
      <c r="D156" s="206" t="s">
        <v>157</v>
      </c>
      <c r="E156" s="207" t="s">
        <v>1</v>
      </c>
      <c r="F156" s="208" t="s">
        <v>849</v>
      </c>
      <c r="G156" s="205"/>
      <c r="H156" s="207" t="s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157</v>
      </c>
      <c r="AU156" s="214" t="s">
        <v>85</v>
      </c>
      <c r="AV156" s="13" t="s">
        <v>83</v>
      </c>
      <c r="AW156" s="13" t="s">
        <v>33</v>
      </c>
      <c r="AX156" s="13" t="s">
        <v>75</v>
      </c>
      <c r="AY156" s="214" t="s">
        <v>146</v>
      </c>
    </row>
    <row r="157" spans="2:51" s="13" customFormat="1" ht="11.25">
      <c r="B157" s="204"/>
      <c r="C157" s="205"/>
      <c r="D157" s="206" t="s">
        <v>157</v>
      </c>
      <c r="E157" s="207" t="s">
        <v>1</v>
      </c>
      <c r="F157" s="208" t="s">
        <v>159</v>
      </c>
      <c r="G157" s="205"/>
      <c r="H157" s="207" t="s">
        <v>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157</v>
      </c>
      <c r="AU157" s="214" t="s">
        <v>85</v>
      </c>
      <c r="AV157" s="13" t="s">
        <v>83</v>
      </c>
      <c r="AW157" s="13" t="s">
        <v>33</v>
      </c>
      <c r="AX157" s="13" t="s">
        <v>75</v>
      </c>
      <c r="AY157" s="214" t="s">
        <v>146</v>
      </c>
    </row>
    <row r="158" spans="2:51" s="13" customFormat="1" ht="11.25">
      <c r="B158" s="204"/>
      <c r="C158" s="205"/>
      <c r="D158" s="206" t="s">
        <v>157</v>
      </c>
      <c r="E158" s="207" t="s">
        <v>1</v>
      </c>
      <c r="F158" s="208" t="s">
        <v>850</v>
      </c>
      <c r="G158" s="205"/>
      <c r="H158" s="207" t="s">
        <v>1</v>
      </c>
      <c r="I158" s="209"/>
      <c r="J158" s="205"/>
      <c r="K158" s="205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157</v>
      </c>
      <c r="AU158" s="214" t="s">
        <v>85</v>
      </c>
      <c r="AV158" s="13" t="s">
        <v>83</v>
      </c>
      <c r="AW158" s="13" t="s">
        <v>33</v>
      </c>
      <c r="AX158" s="13" t="s">
        <v>75</v>
      </c>
      <c r="AY158" s="214" t="s">
        <v>146</v>
      </c>
    </row>
    <row r="159" spans="2:51" s="13" customFormat="1" ht="11.25">
      <c r="B159" s="204"/>
      <c r="C159" s="205"/>
      <c r="D159" s="206" t="s">
        <v>157</v>
      </c>
      <c r="E159" s="207" t="s">
        <v>1</v>
      </c>
      <c r="F159" s="208" t="s">
        <v>159</v>
      </c>
      <c r="G159" s="205"/>
      <c r="H159" s="207" t="s">
        <v>1</v>
      </c>
      <c r="I159" s="209"/>
      <c r="J159" s="205"/>
      <c r="K159" s="205"/>
      <c r="L159" s="210"/>
      <c r="M159" s="211"/>
      <c r="N159" s="212"/>
      <c r="O159" s="212"/>
      <c r="P159" s="212"/>
      <c r="Q159" s="212"/>
      <c r="R159" s="212"/>
      <c r="S159" s="212"/>
      <c r="T159" s="213"/>
      <c r="AT159" s="214" t="s">
        <v>157</v>
      </c>
      <c r="AU159" s="214" t="s">
        <v>85</v>
      </c>
      <c r="AV159" s="13" t="s">
        <v>83</v>
      </c>
      <c r="AW159" s="13" t="s">
        <v>33</v>
      </c>
      <c r="AX159" s="13" t="s">
        <v>75</v>
      </c>
      <c r="AY159" s="214" t="s">
        <v>146</v>
      </c>
    </row>
    <row r="160" spans="2:51" s="13" customFormat="1" ht="11.25">
      <c r="B160" s="204"/>
      <c r="C160" s="205"/>
      <c r="D160" s="206" t="s">
        <v>157</v>
      </c>
      <c r="E160" s="207" t="s">
        <v>1</v>
      </c>
      <c r="F160" s="208" t="s">
        <v>851</v>
      </c>
      <c r="G160" s="205"/>
      <c r="H160" s="207" t="s">
        <v>1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157</v>
      </c>
      <c r="AU160" s="214" t="s">
        <v>85</v>
      </c>
      <c r="AV160" s="13" t="s">
        <v>83</v>
      </c>
      <c r="AW160" s="13" t="s">
        <v>33</v>
      </c>
      <c r="AX160" s="13" t="s">
        <v>75</v>
      </c>
      <c r="AY160" s="214" t="s">
        <v>146</v>
      </c>
    </row>
    <row r="161" spans="2:51" s="13" customFormat="1" ht="11.25">
      <c r="B161" s="204"/>
      <c r="C161" s="205"/>
      <c r="D161" s="206" t="s">
        <v>157</v>
      </c>
      <c r="E161" s="207" t="s">
        <v>1</v>
      </c>
      <c r="F161" s="208" t="s">
        <v>159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157</v>
      </c>
      <c r="AU161" s="214" t="s">
        <v>85</v>
      </c>
      <c r="AV161" s="13" t="s">
        <v>83</v>
      </c>
      <c r="AW161" s="13" t="s">
        <v>33</v>
      </c>
      <c r="AX161" s="13" t="s">
        <v>75</v>
      </c>
      <c r="AY161" s="214" t="s">
        <v>146</v>
      </c>
    </row>
    <row r="162" spans="2:51" s="13" customFormat="1" ht="11.25">
      <c r="B162" s="204"/>
      <c r="C162" s="205"/>
      <c r="D162" s="206" t="s">
        <v>157</v>
      </c>
      <c r="E162" s="207" t="s">
        <v>1</v>
      </c>
      <c r="F162" s="208" t="s">
        <v>867</v>
      </c>
      <c r="G162" s="205"/>
      <c r="H162" s="207" t="s">
        <v>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157</v>
      </c>
      <c r="AU162" s="214" t="s">
        <v>85</v>
      </c>
      <c r="AV162" s="13" t="s">
        <v>83</v>
      </c>
      <c r="AW162" s="13" t="s">
        <v>33</v>
      </c>
      <c r="AX162" s="13" t="s">
        <v>75</v>
      </c>
      <c r="AY162" s="214" t="s">
        <v>146</v>
      </c>
    </row>
    <row r="163" spans="2:51" s="13" customFormat="1" ht="11.25">
      <c r="B163" s="204"/>
      <c r="C163" s="205"/>
      <c r="D163" s="206" t="s">
        <v>157</v>
      </c>
      <c r="E163" s="207" t="s">
        <v>1</v>
      </c>
      <c r="F163" s="208" t="s">
        <v>868</v>
      </c>
      <c r="G163" s="205"/>
      <c r="H163" s="207" t="s">
        <v>1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157</v>
      </c>
      <c r="AU163" s="214" t="s">
        <v>85</v>
      </c>
      <c r="AV163" s="13" t="s">
        <v>83</v>
      </c>
      <c r="AW163" s="13" t="s">
        <v>33</v>
      </c>
      <c r="AX163" s="13" t="s">
        <v>75</v>
      </c>
      <c r="AY163" s="214" t="s">
        <v>146</v>
      </c>
    </row>
    <row r="164" spans="2:51" s="14" customFormat="1" ht="11.25">
      <c r="B164" s="215"/>
      <c r="C164" s="216"/>
      <c r="D164" s="206" t="s">
        <v>157</v>
      </c>
      <c r="E164" s="217" t="s">
        <v>1</v>
      </c>
      <c r="F164" s="218" t="s">
        <v>869</v>
      </c>
      <c r="G164" s="216"/>
      <c r="H164" s="219">
        <v>87.94368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157</v>
      </c>
      <c r="AU164" s="225" t="s">
        <v>85</v>
      </c>
      <c r="AV164" s="14" t="s">
        <v>85</v>
      </c>
      <c r="AW164" s="14" t="s">
        <v>33</v>
      </c>
      <c r="AX164" s="14" t="s">
        <v>75</v>
      </c>
      <c r="AY164" s="225" t="s">
        <v>146</v>
      </c>
    </row>
    <row r="165" spans="2:51" s="14" customFormat="1" ht="11.25">
      <c r="B165" s="215"/>
      <c r="C165" s="216"/>
      <c r="D165" s="206" t="s">
        <v>157</v>
      </c>
      <c r="E165" s="217" t="s">
        <v>1</v>
      </c>
      <c r="F165" s="218" t="s">
        <v>870</v>
      </c>
      <c r="G165" s="216"/>
      <c r="H165" s="219">
        <v>22.94703936</v>
      </c>
      <c r="I165" s="220"/>
      <c r="J165" s="216"/>
      <c r="K165" s="216"/>
      <c r="L165" s="221"/>
      <c r="M165" s="222"/>
      <c r="N165" s="223"/>
      <c r="O165" s="223"/>
      <c r="P165" s="223"/>
      <c r="Q165" s="223"/>
      <c r="R165" s="223"/>
      <c r="S165" s="223"/>
      <c r="T165" s="224"/>
      <c r="AT165" s="225" t="s">
        <v>157</v>
      </c>
      <c r="AU165" s="225" t="s">
        <v>85</v>
      </c>
      <c r="AV165" s="14" t="s">
        <v>85</v>
      </c>
      <c r="AW165" s="14" t="s">
        <v>33</v>
      </c>
      <c r="AX165" s="14" t="s">
        <v>75</v>
      </c>
      <c r="AY165" s="225" t="s">
        <v>146</v>
      </c>
    </row>
    <row r="166" spans="2:51" s="14" customFormat="1" ht="11.25">
      <c r="B166" s="215"/>
      <c r="C166" s="216"/>
      <c r="D166" s="206" t="s">
        <v>157</v>
      </c>
      <c r="E166" s="217" t="s">
        <v>1</v>
      </c>
      <c r="F166" s="218" t="s">
        <v>871</v>
      </c>
      <c r="G166" s="216"/>
      <c r="H166" s="219">
        <v>3.041393312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157</v>
      </c>
      <c r="AU166" s="225" t="s">
        <v>85</v>
      </c>
      <c r="AV166" s="14" t="s">
        <v>85</v>
      </c>
      <c r="AW166" s="14" t="s">
        <v>33</v>
      </c>
      <c r="AX166" s="14" t="s">
        <v>75</v>
      </c>
      <c r="AY166" s="225" t="s">
        <v>146</v>
      </c>
    </row>
    <row r="167" spans="1:65" s="2" customFormat="1" ht="36" customHeight="1">
      <c r="A167" s="34"/>
      <c r="B167" s="35"/>
      <c r="C167" s="186" t="s">
        <v>153</v>
      </c>
      <c r="D167" s="186" t="s">
        <v>148</v>
      </c>
      <c r="E167" s="187" t="s">
        <v>872</v>
      </c>
      <c r="F167" s="188" t="s">
        <v>873</v>
      </c>
      <c r="G167" s="189" t="s">
        <v>163</v>
      </c>
      <c r="H167" s="190">
        <v>22.579</v>
      </c>
      <c r="I167" s="191"/>
      <c r="J167" s="192">
        <f>ROUND(I167*H167,2)</f>
        <v>0</v>
      </c>
      <c r="K167" s="188" t="s">
        <v>152</v>
      </c>
      <c r="L167" s="39"/>
      <c r="M167" s="193" t="s">
        <v>1</v>
      </c>
      <c r="N167" s="194" t="s">
        <v>40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153</v>
      </c>
      <c r="AT167" s="197" t="s">
        <v>148</v>
      </c>
      <c r="AU167" s="197" t="s">
        <v>85</v>
      </c>
      <c r="AY167" s="17" t="s">
        <v>146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83</v>
      </c>
      <c r="BK167" s="198">
        <f>ROUND(I167*H167,2)</f>
        <v>0</v>
      </c>
      <c r="BL167" s="17" t="s">
        <v>153</v>
      </c>
      <c r="BM167" s="197" t="s">
        <v>874</v>
      </c>
    </row>
    <row r="168" spans="1:47" s="2" customFormat="1" ht="11.25">
      <c r="A168" s="34"/>
      <c r="B168" s="35"/>
      <c r="C168" s="36"/>
      <c r="D168" s="199" t="s">
        <v>155</v>
      </c>
      <c r="E168" s="36"/>
      <c r="F168" s="200" t="s">
        <v>875</v>
      </c>
      <c r="G168" s="36"/>
      <c r="H168" s="36"/>
      <c r="I168" s="201"/>
      <c r="J168" s="36"/>
      <c r="K168" s="36"/>
      <c r="L168" s="39"/>
      <c r="M168" s="202"/>
      <c r="N168" s="203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155</v>
      </c>
      <c r="AU168" s="17" t="s">
        <v>85</v>
      </c>
    </row>
    <row r="169" spans="2:51" s="13" customFormat="1" ht="11.25">
      <c r="B169" s="204"/>
      <c r="C169" s="205"/>
      <c r="D169" s="206" t="s">
        <v>157</v>
      </c>
      <c r="E169" s="207" t="s">
        <v>1</v>
      </c>
      <c r="F169" s="208" t="s">
        <v>849</v>
      </c>
      <c r="G169" s="205"/>
      <c r="H169" s="207" t="s">
        <v>1</v>
      </c>
      <c r="I169" s="209"/>
      <c r="J169" s="205"/>
      <c r="K169" s="205"/>
      <c r="L169" s="210"/>
      <c r="M169" s="211"/>
      <c r="N169" s="212"/>
      <c r="O169" s="212"/>
      <c r="P169" s="212"/>
      <c r="Q169" s="212"/>
      <c r="R169" s="212"/>
      <c r="S169" s="212"/>
      <c r="T169" s="213"/>
      <c r="AT169" s="214" t="s">
        <v>157</v>
      </c>
      <c r="AU169" s="214" t="s">
        <v>85</v>
      </c>
      <c r="AV169" s="13" t="s">
        <v>83</v>
      </c>
      <c r="AW169" s="13" t="s">
        <v>33</v>
      </c>
      <c r="AX169" s="13" t="s">
        <v>75</v>
      </c>
      <c r="AY169" s="214" t="s">
        <v>146</v>
      </c>
    </row>
    <row r="170" spans="2:51" s="13" customFormat="1" ht="11.25">
      <c r="B170" s="204"/>
      <c r="C170" s="205"/>
      <c r="D170" s="206" t="s">
        <v>157</v>
      </c>
      <c r="E170" s="207" t="s">
        <v>1</v>
      </c>
      <c r="F170" s="208" t="s">
        <v>159</v>
      </c>
      <c r="G170" s="205"/>
      <c r="H170" s="207" t="s">
        <v>1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157</v>
      </c>
      <c r="AU170" s="214" t="s">
        <v>85</v>
      </c>
      <c r="AV170" s="13" t="s">
        <v>83</v>
      </c>
      <c r="AW170" s="13" t="s">
        <v>33</v>
      </c>
      <c r="AX170" s="13" t="s">
        <v>75</v>
      </c>
      <c r="AY170" s="214" t="s">
        <v>146</v>
      </c>
    </row>
    <row r="171" spans="2:51" s="13" customFormat="1" ht="11.25">
      <c r="B171" s="204"/>
      <c r="C171" s="205"/>
      <c r="D171" s="206" t="s">
        <v>157</v>
      </c>
      <c r="E171" s="207" t="s">
        <v>1</v>
      </c>
      <c r="F171" s="208" t="s">
        <v>850</v>
      </c>
      <c r="G171" s="205"/>
      <c r="H171" s="207" t="s">
        <v>1</v>
      </c>
      <c r="I171" s="209"/>
      <c r="J171" s="205"/>
      <c r="K171" s="205"/>
      <c r="L171" s="210"/>
      <c r="M171" s="211"/>
      <c r="N171" s="212"/>
      <c r="O171" s="212"/>
      <c r="P171" s="212"/>
      <c r="Q171" s="212"/>
      <c r="R171" s="212"/>
      <c r="S171" s="212"/>
      <c r="T171" s="213"/>
      <c r="AT171" s="214" t="s">
        <v>157</v>
      </c>
      <c r="AU171" s="214" t="s">
        <v>85</v>
      </c>
      <c r="AV171" s="13" t="s">
        <v>83</v>
      </c>
      <c r="AW171" s="13" t="s">
        <v>33</v>
      </c>
      <c r="AX171" s="13" t="s">
        <v>75</v>
      </c>
      <c r="AY171" s="214" t="s">
        <v>146</v>
      </c>
    </row>
    <row r="172" spans="2:51" s="13" customFormat="1" ht="11.25">
      <c r="B172" s="204"/>
      <c r="C172" s="205"/>
      <c r="D172" s="206" t="s">
        <v>157</v>
      </c>
      <c r="E172" s="207" t="s">
        <v>1</v>
      </c>
      <c r="F172" s="208" t="s">
        <v>159</v>
      </c>
      <c r="G172" s="205"/>
      <c r="H172" s="207" t="s">
        <v>1</v>
      </c>
      <c r="I172" s="209"/>
      <c r="J172" s="205"/>
      <c r="K172" s="205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157</v>
      </c>
      <c r="AU172" s="214" t="s">
        <v>85</v>
      </c>
      <c r="AV172" s="13" t="s">
        <v>83</v>
      </c>
      <c r="AW172" s="13" t="s">
        <v>33</v>
      </c>
      <c r="AX172" s="13" t="s">
        <v>75</v>
      </c>
      <c r="AY172" s="214" t="s">
        <v>146</v>
      </c>
    </row>
    <row r="173" spans="2:51" s="13" customFormat="1" ht="11.25">
      <c r="B173" s="204"/>
      <c r="C173" s="205"/>
      <c r="D173" s="206" t="s">
        <v>157</v>
      </c>
      <c r="E173" s="207" t="s">
        <v>1</v>
      </c>
      <c r="F173" s="208" t="s">
        <v>851</v>
      </c>
      <c r="G173" s="205"/>
      <c r="H173" s="207" t="s">
        <v>1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157</v>
      </c>
      <c r="AU173" s="214" t="s">
        <v>85</v>
      </c>
      <c r="AV173" s="13" t="s">
        <v>83</v>
      </c>
      <c r="AW173" s="13" t="s">
        <v>33</v>
      </c>
      <c r="AX173" s="13" t="s">
        <v>75</v>
      </c>
      <c r="AY173" s="214" t="s">
        <v>146</v>
      </c>
    </row>
    <row r="174" spans="2:51" s="13" customFormat="1" ht="11.25">
      <c r="B174" s="204"/>
      <c r="C174" s="205"/>
      <c r="D174" s="206" t="s">
        <v>157</v>
      </c>
      <c r="E174" s="207" t="s">
        <v>1</v>
      </c>
      <c r="F174" s="208" t="s">
        <v>159</v>
      </c>
      <c r="G174" s="205"/>
      <c r="H174" s="207" t="s">
        <v>1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157</v>
      </c>
      <c r="AU174" s="214" t="s">
        <v>85</v>
      </c>
      <c r="AV174" s="13" t="s">
        <v>83</v>
      </c>
      <c r="AW174" s="13" t="s">
        <v>33</v>
      </c>
      <c r="AX174" s="13" t="s">
        <v>75</v>
      </c>
      <c r="AY174" s="214" t="s">
        <v>146</v>
      </c>
    </row>
    <row r="175" spans="2:51" s="13" customFormat="1" ht="11.25">
      <c r="B175" s="204"/>
      <c r="C175" s="205"/>
      <c r="D175" s="206" t="s">
        <v>157</v>
      </c>
      <c r="E175" s="207" t="s">
        <v>1</v>
      </c>
      <c r="F175" s="208" t="s">
        <v>852</v>
      </c>
      <c r="G175" s="205"/>
      <c r="H175" s="207" t="s">
        <v>1</v>
      </c>
      <c r="I175" s="209"/>
      <c r="J175" s="205"/>
      <c r="K175" s="205"/>
      <c r="L175" s="210"/>
      <c r="M175" s="211"/>
      <c r="N175" s="212"/>
      <c r="O175" s="212"/>
      <c r="P175" s="212"/>
      <c r="Q175" s="212"/>
      <c r="R175" s="212"/>
      <c r="S175" s="212"/>
      <c r="T175" s="213"/>
      <c r="AT175" s="214" t="s">
        <v>157</v>
      </c>
      <c r="AU175" s="214" t="s">
        <v>85</v>
      </c>
      <c r="AV175" s="13" t="s">
        <v>83</v>
      </c>
      <c r="AW175" s="13" t="s">
        <v>33</v>
      </c>
      <c r="AX175" s="13" t="s">
        <v>75</v>
      </c>
      <c r="AY175" s="214" t="s">
        <v>146</v>
      </c>
    </row>
    <row r="176" spans="2:51" s="14" customFormat="1" ht="11.25">
      <c r="B176" s="215"/>
      <c r="C176" s="216"/>
      <c r="D176" s="206" t="s">
        <v>157</v>
      </c>
      <c r="E176" s="217" t="s">
        <v>1</v>
      </c>
      <c r="F176" s="218" t="s">
        <v>853</v>
      </c>
      <c r="G176" s="216"/>
      <c r="H176" s="219">
        <v>22.5792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157</v>
      </c>
      <c r="AU176" s="225" t="s">
        <v>85</v>
      </c>
      <c r="AV176" s="14" t="s">
        <v>85</v>
      </c>
      <c r="AW176" s="14" t="s">
        <v>33</v>
      </c>
      <c r="AX176" s="14" t="s">
        <v>75</v>
      </c>
      <c r="AY176" s="225" t="s">
        <v>146</v>
      </c>
    </row>
    <row r="177" spans="1:65" s="2" customFormat="1" ht="36" customHeight="1">
      <c r="A177" s="34"/>
      <c r="B177" s="35"/>
      <c r="C177" s="186" t="s">
        <v>180</v>
      </c>
      <c r="D177" s="186" t="s">
        <v>148</v>
      </c>
      <c r="E177" s="187" t="s">
        <v>876</v>
      </c>
      <c r="F177" s="188" t="s">
        <v>877</v>
      </c>
      <c r="G177" s="189" t="s">
        <v>163</v>
      </c>
      <c r="H177" s="190">
        <v>123.66</v>
      </c>
      <c r="I177" s="191"/>
      <c r="J177" s="192">
        <f>ROUND(I177*H177,2)</f>
        <v>0</v>
      </c>
      <c r="K177" s="188" t="s">
        <v>152</v>
      </c>
      <c r="L177" s="39"/>
      <c r="M177" s="193" t="s">
        <v>1</v>
      </c>
      <c r="N177" s="194" t="s">
        <v>40</v>
      </c>
      <c r="O177" s="71"/>
      <c r="P177" s="195">
        <f>O177*H177</f>
        <v>0</v>
      </c>
      <c r="Q177" s="195">
        <v>0</v>
      </c>
      <c r="R177" s="195">
        <f>Q177*H177</f>
        <v>0</v>
      </c>
      <c r="S177" s="195">
        <v>0</v>
      </c>
      <c r="T177" s="196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7" t="s">
        <v>153</v>
      </c>
      <c r="AT177" s="197" t="s">
        <v>148</v>
      </c>
      <c r="AU177" s="197" t="s">
        <v>85</v>
      </c>
      <c r="AY177" s="17" t="s">
        <v>146</v>
      </c>
      <c r="BE177" s="198">
        <f>IF(N177="základní",J177,0)</f>
        <v>0</v>
      </c>
      <c r="BF177" s="198">
        <f>IF(N177="snížená",J177,0)</f>
        <v>0</v>
      </c>
      <c r="BG177" s="198">
        <f>IF(N177="zákl. přenesená",J177,0)</f>
        <v>0</v>
      </c>
      <c r="BH177" s="198">
        <f>IF(N177="sníž. přenesená",J177,0)</f>
        <v>0</v>
      </c>
      <c r="BI177" s="198">
        <f>IF(N177="nulová",J177,0)</f>
        <v>0</v>
      </c>
      <c r="BJ177" s="17" t="s">
        <v>83</v>
      </c>
      <c r="BK177" s="198">
        <f>ROUND(I177*H177,2)</f>
        <v>0</v>
      </c>
      <c r="BL177" s="17" t="s">
        <v>153</v>
      </c>
      <c r="BM177" s="197" t="s">
        <v>878</v>
      </c>
    </row>
    <row r="178" spans="1:47" s="2" customFormat="1" ht="11.25">
      <c r="A178" s="34"/>
      <c r="B178" s="35"/>
      <c r="C178" s="36"/>
      <c r="D178" s="199" t="s">
        <v>155</v>
      </c>
      <c r="E178" s="36"/>
      <c r="F178" s="200" t="s">
        <v>879</v>
      </c>
      <c r="G178" s="36"/>
      <c r="H178" s="36"/>
      <c r="I178" s="201"/>
      <c r="J178" s="36"/>
      <c r="K178" s="36"/>
      <c r="L178" s="39"/>
      <c r="M178" s="202"/>
      <c r="N178" s="203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155</v>
      </c>
      <c r="AU178" s="17" t="s">
        <v>85</v>
      </c>
    </row>
    <row r="179" spans="2:51" s="13" customFormat="1" ht="11.25">
      <c r="B179" s="204"/>
      <c r="C179" s="205"/>
      <c r="D179" s="206" t="s">
        <v>157</v>
      </c>
      <c r="E179" s="207" t="s">
        <v>1</v>
      </c>
      <c r="F179" s="208" t="s">
        <v>849</v>
      </c>
      <c r="G179" s="205"/>
      <c r="H179" s="207" t="s">
        <v>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157</v>
      </c>
      <c r="AU179" s="214" t="s">
        <v>85</v>
      </c>
      <c r="AV179" s="13" t="s">
        <v>83</v>
      </c>
      <c r="AW179" s="13" t="s">
        <v>33</v>
      </c>
      <c r="AX179" s="13" t="s">
        <v>75</v>
      </c>
      <c r="AY179" s="214" t="s">
        <v>146</v>
      </c>
    </row>
    <row r="180" spans="2:51" s="13" customFormat="1" ht="11.25">
      <c r="B180" s="204"/>
      <c r="C180" s="205"/>
      <c r="D180" s="206" t="s">
        <v>157</v>
      </c>
      <c r="E180" s="207" t="s">
        <v>1</v>
      </c>
      <c r="F180" s="208" t="s">
        <v>159</v>
      </c>
      <c r="G180" s="205"/>
      <c r="H180" s="207" t="s">
        <v>1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157</v>
      </c>
      <c r="AU180" s="214" t="s">
        <v>85</v>
      </c>
      <c r="AV180" s="13" t="s">
        <v>83</v>
      </c>
      <c r="AW180" s="13" t="s">
        <v>33</v>
      </c>
      <c r="AX180" s="13" t="s">
        <v>75</v>
      </c>
      <c r="AY180" s="214" t="s">
        <v>146</v>
      </c>
    </row>
    <row r="181" spans="2:51" s="13" customFormat="1" ht="11.25">
      <c r="B181" s="204"/>
      <c r="C181" s="205"/>
      <c r="D181" s="206" t="s">
        <v>157</v>
      </c>
      <c r="E181" s="207" t="s">
        <v>1</v>
      </c>
      <c r="F181" s="208" t="s">
        <v>850</v>
      </c>
      <c r="G181" s="205"/>
      <c r="H181" s="207" t="s">
        <v>1</v>
      </c>
      <c r="I181" s="209"/>
      <c r="J181" s="205"/>
      <c r="K181" s="205"/>
      <c r="L181" s="210"/>
      <c r="M181" s="211"/>
      <c r="N181" s="212"/>
      <c r="O181" s="212"/>
      <c r="P181" s="212"/>
      <c r="Q181" s="212"/>
      <c r="R181" s="212"/>
      <c r="S181" s="212"/>
      <c r="T181" s="213"/>
      <c r="AT181" s="214" t="s">
        <v>157</v>
      </c>
      <c r="AU181" s="214" t="s">
        <v>85</v>
      </c>
      <c r="AV181" s="13" t="s">
        <v>83</v>
      </c>
      <c r="AW181" s="13" t="s">
        <v>33</v>
      </c>
      <c r="AX181" s="13" t="s">
        <v>75</v>
      </c>
      <c r="AY181" s="214" t="s">
        <v>146</v>
      </c>
    </row>
    <row r="182" spans="2:51" s="13" customFormat="1" ht="11.25">
      <c r="B182" s="204"/>
      <c r="C182" s="205"/>
      <c r="D182" s="206" t="s">
        <v>157</v>
      </c>
      <c r="E182" s="207" t="s">
        <v>1</v>
      </c>
      <c r="F182" s="208" t="s">
        <v>159</v>
      </c>
      <c r="G182" s="205"/>
      <c r="H182" s="207" t="s">
        <v>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157</v>
      </c>
      <c r="AU182" s="214" t="s">
        <v>85</v>
      </c>
      <c r="AV182" s="13" t="s">
        <v>83</v>
      </c>
      <c r="AW182" s="13" t="s">
        <v>33</v>
      </c>
      <c r="AX182" s="13" t="s">
        <v>75</v>
      </c>
      <c r="AY182" s="214" t="s">
        <v>146</v>
      </c>
    </row>
    <row r="183" spans="2:51" s="13" customFormat="1" ht="11.25">
      <c r="B183" s="204"/>
      <c r="C183" s="205"/>
      <c r="D183" s="206" t="s">
        <v>157</v>
      </c>
      <c r="E183" s="207" t="s">
        <v>1</v>
      </c>
      <c r="F183" s="208" t="s">
        <v>851</v>
      </c>
      <c r="G183" s="205"/>
      <c r="H183" s="207" t="s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157</v>
      </c>
      <c r="AU183" s="214" t="s">
        <v>85</v>
      </c>
      <c r="AV183" s="13" t="s">
        <v>83</v>
      </c>
      <c r="AW183" s="13" t="s">
        <v>33</v>
      </c>
      <c r="AX183" s="13" t="s">
        <v>75</v>
      </c>
      <c r="AY183" s="214" t="s">
        <v>146</v>
      </c>
    </row>
    <row r="184" spans="2:51" s="13" customFormat="1" ht="11.25">
      <c r="B184" s="204"/>
      <c r="C184" s="205"/>
      <c r="D184" s="206" t="s">
        <v>157</v>
      </c>
      <c r="E184" s="207" t="s">
        <v>1</v>
      </c>
      <c r="F184" s="208" t="s">
        <v>159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157</v>
      </c>
      <c r="AU184" s="214" t="s">
        <v>85</v>
      </c>
      <c r="AV184" s="13" t="s">
        <v>83</v>
      </c>
      <c r="AW184" s="13" t="s">
        <v>33</v>
      </c>
      <c r="AX184" s="13" t="s">
        <v>75</v>
      </c>
      <c r="AY184" s="214" t="s">
        <v>146</v>
      </c>
    </row>
    <row r="185" spans="2:51" s="13" customFormat="1" ht="11.25">
      <c r="B185" s="204"/>
      <c r="C185" s="205"/>
      <c r="D185" s="206" t="s">
        <v>157</v>
      </c>
      <c r="E185" s="207" t="s">
        <v>1</v>
      </c>
      <c r="F185" s="208" t="s">
        <v>858</v>
      </c>
      <c r="G185" s="205"/>
      <c r="H185" s="207" t="s">
        <v>1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157</v>
      </c>
      <c r="AU185" s="214" t="s">
        <v>85</v>
      </c>
      <c r="AV185" s="13" t="s">
        <v>83</v>
      </c>
      <c r="AW185" s="13" t="s">
        <v>33</v>
      </c>
      <c r="AX185" s="13" t="s">
        <v>75</v>
      </c>
      <c r="AY185" s="214" t="s">
        <v>146</v>
      </c>
    </row>
    <row r="186" spans="2:51" s="14" customFormat="1" ht="11.25">
      <c r="B186" s="215"/>
      <c r="C186" s="216"/>
      <c r="D186" s="206" t="s">
        <v>157</v>
      </c>
      <c r="E186" s="217" t="s">
        <v>1</v>
      </c>
      <c r="F186" s="218" t="s">
        <v>859</v>
      </c>
      <c r="G186" s="216"/>
      <c r="H186" s="219">
        <v>73.44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157</v>
      </c>
      <c r="AU186" s="225" t="s">
        <v>85</v>
      </c>
      <c r="AV186" s="14" t="s">
        <v>85</v>
      </c>
      <c r="AW186" s="14" t="s">
        <v>33</v>
      </c>
      <c r="AX186" s="14" t="s">
        <v>75</v>
      </c>
      <c r="AY186" s="225" t="s">
        <v>146</v>
      </c>
    </row>
    <row r="187" spans="2:51" s="13" customFormat="1" ht="11.25">
      <c r="B187" s="204"/>
      <c r="C187" s="205"/>
      <c r="D187" s="206" t="s">
        <v>157</v>
      </c>
      <c r="E187" s="207" t="s">
        <v>1</v>
      </c>
      <c r="F187" s="208" t="s">
        <v>159</v>
      </c>
      <c r="G187" s="205"/>
      <c r="H187" s="207" t="s">
        <v>1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157</v>
      </c>
      <c r="AU187" s="214" t="s">
        <v>85</v>
      </c>
      <c r="AV187" s="13" t="s">
        <v>83</v>
      </c>
      <c r="AW187" s="13" t="s">
        <v>33</v>
      </c>
      <c r="AX187" s="13" t="s">
        <v>75</v>
      </c>
      <c r="AY187" s="214" t="s">
        <v>146</v>
      </c>
    </row>
    <row r="188" spans="2:51" s="13" customFormat="1" ht="11.25">
      <c r="B188" s="204"/>
      <c r="C188" s="205"/>
      <c r="D188" s="206" t="s">
        <v>157</v>
      </c>
      <c r="E188" s="207" t="s">
        <v>1</v>
      </c>
      <c r="F188" s="208" t="s">
        <v>159</v>
      </c>
      <c r="G188" s="205"/>
      <c r="H188" s="207" t="s">
        <v>1</v>
      </c>
      <c r="I188" s="209"/>
      <c r="J188" s="205"/>
      <c r="K188" s="205"/>
      <c r="L188" s="210"/>
      <c r="M188" s="211"/>
      <c r="N188" s="212"/>
      <c r="O188" s="212"/>
      <c r="P188" s="212"/>
      <c r="Q188" s="212"/>
      <c r="R188" s="212"/>
      <c r="S188" s="212"/>
      <c r="T188" s="213"/>
      <c r="AT188" s="214" t="s">
        <v>157</v>
      </c>
      <c r="AU188" s="214" t="s">
        <v>85</v>
      </c>
      <c r="AV188" s="13" t="s">
        <v>83</v>
      </c>
      <c r="AW188" s="13" t="s">
        <v>33</v>
      </c>
      <c r="AX188" s="13" t="s">
        <v>75</v>
      </c>
      <c r="AY188" s="214" t="s">
        <v>146</v>
      </c>
    </row>
    <row r="189" spans="2:51" s="13" customFormat="1" ht="11.25">
      <c r="B189" s="204"/>
      <c r="C189" s="205"/>
      <c r="D189" s="206" t="s">
        <v>157</v>
      </c>
      <c r="E189" s="207" t="s">
        <v>1</v>
      </c>
      <c r="F189" s="208" t="s">
        <v>860</v>
      </c>
      <c r="G189" s="205"/>
      <c r="H189" s="207" t="s">
        <v>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157</v>
      </c>
      <c r="AU189" s="214" t="s">
        <v>85</v>
      </c>
      <c r="AV189" s="13" t="s">
        <v>83</v>
      </c>
      <c r="AW189" s="13" t="s">
        <v>33</v>
      </c>
      <c r="AX189" s="13" t="s">
        <v>75</v>
      </c>
      <c r="AY189" s="214" t="s">
        <v>146</v>
      </c>
    </row>
    <row r="190" spans="2:51" s="13" customFormat="1" ht="11.25">
      <c r="B190" s="204"/>
      <c r="C190" s="205"/>
      <c r="D190" s="206" t="s">
        <v>157</v>
      </c>
      <c r="E190" s="207" t="s">
        <v>1</v>
      </c>
      <c r="F190" s="208" t="s">
        <v>159</v>
      </c>
      <c r="G190" s="205"/>
      <c r="H190" s="207" t="s">
        <v>1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157</v>
      </c>
      <c r="AU190" s="214" t="s">
        <v>85</v>
      </c>
      <c r="AV190" s="13" t="s">
        <v>83</v>
      </c>
      <c r="AW190" s="13" t="s">
        <v>33</v>
      </c>
      <c r="AX190" s="13" t="s">
        <v>75</v>
      </c>
      <c r="AY190" s="214" t="s">
        <v>146</v>
      </c>
    </row>
    <row r="191" spans="2:51" s="13" customFormat="1" ht="11.25">
      <c r="B191" s="204"/>
      <c r="C191" s="205"/>
      <c r="D191" s="206" t="s">
        <v>157</v>
      </c>
      <c r="E191" s="207" t="s">
        <v>1</v>
      </c>
      <c r="F191" s="208" t="s">
        <v>861</v>
      </c>
      <c r="G191" s="205"/>
      <c r="H191" s="207" t="s">
        <v>1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157</v>
      </c>
      <c r="AU191" s="214" t="s">
        <v>85</v>
      </c>
      <c r="AV191" s="13" t="s">
        <v>83</v>
      </c>
      <c r="AW191" s="13" t="s">
        <v>33</v>
      </c>
      <c r="AX191" s="13" t="s">
        <v>75</v>
      </c>
      <c r="AY191" s="214" t="s">
        <v>146</v>
      </c>
    </row>
    <row r="192" spans="2:51" s="14" customFormat="1" ht="11.25">
      <c r="B192" s="215"/>
      <c r="C192" s="216"/>
      <c r="D192" s="206" t="s">
        <v>157</v>
      </c>
      <c r="E192" s="217" t="s">
        <v>1</v>
      </c>
      <c r="F192" s="218" t="s">
        <v>862</v>
      </c>
      <c r="G192" s="216"/>
      <c r="H192" s="219">
        <v>50.22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157</v>
      </c>
      <c r="AU192" s="225" t="s">
        <v>85</v>
      </c>
      <c r="AV192" s="14" t="s">
        <v>85</v>
      </c>
      <c r="AW192" s="14" t="s">
        <v>33</v>
      </c>
      <c r="AX192" s="14" t="s">
        <v>75</v>
      </c>
      <c r="AY192" s="225" t="s">
        <v>146</v>
      </c>
    </row>
    <row r="193" spans="1:65" s="2" customFormat="1" ht="36" customHeight="1">
      <c r="A193" s="34"/>
      <c r="B193" s="35"/>
      <c r="C193" s="186" t="s">
        <v>188</v>
      </c>
      <c r="D193" s="186" t="s">
        <v>148</v>
      </c>
      <c r="E193" s="187" t="s">
        <v>880</v>
      </c>
      <c r="F193" s="188" t="s">
        <v>881</v>
      </c>
      <c r="G193" s="189" t="s">
        <v>163</v>
      </c>
      <c r="H193" s="190">
        <v>113.932</v>
      </c>
      <c r="I193" s="191"/>
      <c r="J193" s="192">
        <f>ROUND(I193*H193,2)</f>
        <v>0</v>
      </c>
      <c r="K193" s="188" t="s">
        <v>152</v>
      </c>
      <c r="L193" s="39"/>
      <c r="M193" s="193" t="s">
        <v>1</v>
      </c>
      <c r="N193" s="194" t="s">
        <v>40</v>
      </c>
      <c r="O193" s="71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153</v>
      </c>
      <c r="AT193" s="197" t="s">
        <v>148</v>
      </c>
      <c r="AU193" s="197" t="s">
        <v>85</v>
      </c>
      <c r="AY193" s="17" t="s">
        <v>146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83</v>
      </c>
      <c r="BK193" s="198">
        <f>ROUND(I193*H193,2)</f>
        <v>0</v>
      </c>
      <c r="BL193" s="17" t="s">
        <v>153</v>
      </c>
      <c r="BM193" s="197" t="s">
        <v>882</v>
      </c>
    </row>
    <row r="194" spans="1:47" s="2" customFormat="1" ht="11.25">
      <c r="A194" s="34"/>
      <c r="B194" s="35"/>
      <c r="C194" s="36"/>
      <c r="D194" s="199" t="s">
        <v>155</v>
      </c>
      <c r="E194" s="36"/>
      <c r="F194" s="200" t="s">
        <v>883</v>
      </c>
      <c r="G194" s="36"/>
      <c r="H194" s="36"/>
      <c r="I194" s="201"/>
      <c r="J194" s="36"/>
      <c r="K194" s="36"/>
      <c r="L194" s="39"/>
      <c r="M194" s="202"/>
      <c r="N194" s="203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155</v>
      </c>
      <c r="AU194" s="17" t="s">
        <v>85</v>
      </c>
    </row>
    <row r="195" spans="2:51" s="13" customFormat="1" ht="11.25">
      <c r="B195" s="204"/>
      <c r="C195" s="205"/>
      <c r="D195" s="206" t="s">
        <v>157</v>
      </c>
      <c r="E195" s="207" t="s">
        <v>1</v>
      </c>
      <c r="F195" s="208" t="s">
        <v>849</v>
      </c>
      <c r="G195" s="205"/>
      <c r="H195" s="207" t="s">
        <v>1</v>
      </c>
      <c r="I195" s="209"/>
      <c r="J195" s="205"/>
      <c r="K195" s="205"/>
      <c r="L195" s="210"/>
      <c r="M195" s="211"/>
      <c r="N195" s="212"/>
      <c r="O195" s="212"/>
      <c r="P195" s="212"/>
      <c r="Q195" s="212"/>
      <c r="R195" s="212"/>
      <c r="S195" s="212"/>
      <c r="T195" s="213"/>
      <c r="AT195" s="214" t="s">
        <v>157</v>
      </c>
      <c r="AU195" s="214" t="s">
        <v>85</v>
      </c>
      <c r="AV195" s="13" t="s">
        <v>83</v>
      </c>
      <c r="AW195" s="13" t="s">
        <v>33</v>
      </c>
      <c r="AX195" s="13" t="s">
        <v>75</v>
      </c>
      <c r="AY195" s="214" t="s">
        <v>146</v>
      </c>
    </row>
    <row r="196" spans="2:51" s="13" customFormat="1" ht="11.25">
      <c r="B196" s="204"/>
      <c r="C196" s="205"/>
      <c r="D196" s="206" t="s">
        <v>157</v>
      </c>
      <c r="E196" s="207" t="s">
        <v>1</v>
      </c>
      <c r="F196" s="208" t="s">
        <v>159</v>
      </c>
      <c r="G196" s="205"/>
      <c r="H196" s="207" t="s">
        <v>1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157</v>
      </c>
      <c r="AU196" s="214" t="s">
        <v>85</v>
      </c>
      <c r="AV196" s="13" t="s">
        <v>83</v>
      </c>
      <c r="AW196" s="13" t="s">
        <v>33</v>
      </c>
      <c r="AX196" s="13" t="s">
        <v>75</v>
      </c>
      <c r="AY196" s="214" t="s">
        <v>146</v>
      </c>
    </row>
    <row r="197" spans="2:51" s="13" customFormat="1" ht="11.25">
      <c r="B197" s="204"/>
      <c r="C197" s="205"/>
      <c r="D197" s="206" t="s">
        <v>157</v>
      </c>
      <c r="E197" s="207" t="s">
        <v>1</v>
      </c>
      <c r="F197" s="208" t="s">
        <v>850</v>
      </c>
      <c r="G197" s="205"/>
      <c r="H197" s="207" t="s">
        <v>1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157</v>
      </c>
      <c r="AU197" s="214" t="s">
        <v>85</v>
      </c>
      <c r="AV197" s="13" t="s">
        <v>83</v>
      </c>
      <c r="AW197" s="13" t="s">
        <v>33</v>
      </c>
      <c r="AX197" s="13" t="s">
        <v>75</v>
      </c>
      <c r="AY197" s="214" t="s">
        <v>146</v>
      </c>
    </row>
    <row r="198" spans="2:51" s="13" customFormat="1" ht="11.25">
      <c r="B198" s="204"/>
      <c r="C198" s="205"/>
      <c r="D198" s="206" t="s">
        <v>157</v>
      </c>
      <c r="E198" s="207" t="s">
        <v>1</v>
      </c>
      <c r="F198" s="208" t="s">
        <v>159</v>
      </c>
      <c r="G198" s="205"/>
      <c r="H198" s="207" t="s">
        <v>1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157</v>
      </c>
      <c r="AU198" s="214" t="s">
        <v>85</v>
      </c>
      <c r="AV198" s="13" t="s">
        <v>83</v>
      </c>
      <c r="AW198" s="13" t="s">
        <v>33</v>
      </c>
      <c r="AX198" s="13" t="s">
        <v>75</v>
      </c>
      <c r="AY198" s="214" t="s">
        <v>146</v>
      </c>
    </row>
    <row r="199" spans="2:51" s="13" customFormat="1" ht="11.25">
      <c r="B199" s="204"/>
      <c r="C199" s="205"/>
      <c r="D199" s="206" t="s">
        <v>157</v>
      </c>
      <c r="E199" s="207" t="s">
        <v>1</v>
      </c>
      <c r="F199" s="208" t="s">
        <v>851</v>
      </c>
      <c r="G199" s="205"/>
      <c r="H199" s="207" t="s">
        <v>1</v>
      </c>
      <c r="I199" s="209"/>
      <c r="J199" s="205"/>
      <c r="K199" s="205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157</v>
      </c>
      <c r="AU199" s="214" t="s">
        <v>85</v>
      </c>
      <c r="AV199" s="13" t="s">
        <v>83</v>
      </c>
      <c r="AW199" s="13" t="s">
        <v>33</v>
      </c>
      <c r="AX199" s="13" t="s">
        <v>75</v>
      </c>
      <c r="AY199" s="214" t="s">
        <v>146</v>
      </c>
    </row>
    <row r="200" spans="2:51" s="13" customFormat="1" ht="11.25">
      <c r="B200" s="204"/>
      <c r="C200" s="205"/>
      <c r="D200" s="206" t="s">
        <v>157</v>
      </c>
      <c r="E200" s="207" t="s">
        <v>1</v>
      </c>
      <c r="F200" s="208" t="s">
        <v>159</v>
      </c>
      <c r="G200" s="205"/>
      <c r="H200" s="207" t="s">
        <v>1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157</v>
      </c>
      <c r="AU200" s="214" t="s">
        <v>85</v>
      </c>
      <c r="AV200" s="13" t="s">
        <v>83</v>
      </c>
      <c r="AW200" s="13" t="s">
        <v>33</v>
      </c>
      <c r="AX200" s="13" t="s">
        <v>75</v>
      </c>
      <c r="AY200" s="214" t="s">
        <v>146</v>
      </c>
    </row>
    <row r="201" spans="2:51" s="13" customFormat="1" ht="11.25">
      <c r="B201" s="204"/>
      <c r="C201" s="205"/>
      <c r="D201" s="206" t="s">
        <v>157</v>
      </c>
      <c r="E201" s="207" t="s">
        <v>1</v>
      </c>
      <c r="F201" s="208" t="s">
        <v>867</v>
      </c>
      <c r="G201" s="205"/>
      <c r="H201" s="207" t="s">
        <v>1</v>
      </c>
      <c r="I201" s="209"/>
      <c r="J201" s="205"/>
      <c r="K201" s="205"/>
      <c r="L201" s="210"/>
      <c r="M201" s="211"/>
      <c r="N201" s="212"/>
      <c r="O201" s="212"/>
      <c r="P201" s="212"/>
      <c r="Q201" s="212"/>
      <c r="R201" s="212"/>
      <c r="S201" s="212"/>
      <c r="T201" s="213"/>
      <c r="AT201" s="214" t="s">
        <v>157</v>
      </c>
      <c r="AU201" s="214" t="s">
        <v>85</v>
      </c>
      <c r="AV201" s="13" t="s">
        <v>83</v>
      </c>
      <c r="AW201" s="13" t="s">
        <v>33</v>
      </c>
      <c r="AX201" s="13" t="s">
        <v>75</v>
      </c>
      <c r="AY201" s="214" t="s">
        <v>146</v>
      </c>
    </row>
    <row r="202" spans="2:51" s="13" customFormat="1" ht="11.25">
      <c r="B202" s="204"/>
      <c r="C202" s="205"/>
      <c r="D202" s="206" t="s">
        <v>157</v>
      </c>
      <c r="E202" s="207" t="s">
        <v>1</v>
      </c>
      <c r="F202" s="208" t="s">
        <v>868</v>
      </c>
      <c r="G202" s="205"/>
      <c r="H202" s="207" t="s">
        <v>1</v>
      </c>
      <c r="I202" s="209"/>
      <c r="J202" s="205"/>
      <c r="K202" s="205"/>
      <c r="L202" s="210"/>
      <c r="M202" s="211"/>
      <c r="N202" s="212"/>
      <c r="O202" s="212"/>
      <c r="P202" s="212"/>
      <c r="Q202" s="212"/>
      <c r="R202" s="212"/>
      <c r="S202" s="212"/>
      <c r="T202" s="213"/>
      <c r="AT202" s="214" t="s">
        <v>157</v>
      </c>
      <c r="AU202" s="214" t="s">
        <v>85</v>
      </c>
      <c r="AV202" s="13" t="s">
        <v>83</v>
      </c>
      <c r="AW202" s="13" t="s">
        <v>33</v>
      </c>
      <c r="AX202" s="13" t="s">
        <v>75</v>
      </c>
      <c r="AY202" s="214" t="s">
        <v>146</v>
      </c>
    </row>
    <row r="203" spans="2:51" s="14" customFormat="1" ht="11.25">
      <c r="B203" s="215"/>
      <c r="C203" s="216"/>
      <c r="D203" s="206" t="s">
        <v>157</v>
      </c>
      <c r="E203" s="217" t="s">
        <v>1</v>
      </c>
      <c r="F203" s="218" t="s">
        <v>869</v>
      </c>
      <c r="G203" s="216"/>
      <c r="H203" s="219">
        <v>87.94368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157</v>
      </c>
      <c r="AU203" s="225" t="s">
        <v>85</v>
      </c>
      <c r="AV203" s="14" t="s">
        <v>85</v>
      </c>
      <c r="AW203" s="14" t="s">
        <v>33</v>
      </c>
      <c r="AX203" s="14" t="s">
        <v>75</v>
      </c>
      <c r="AY203" s="225" t="s">
        <v>146</v>
      </c>
    </row>
    <row r="204" spans="2:51" s="14" customFormat="1" ht="11.25">
      <c r="B204" s="215"/>
      <c r="C204" s="216"/>
      <c r="D204" s="206" t="s">
        <v>157</v>
      </c>
      <c r="E204" s="217" t="s">
        <v>1</v>
      </c>
      <c r="F204" s="218" t="s">
        <v>870</v>
      </c>
      <c r="G204" s="216"/>
      <c r="H204" s="219">
        <v>22.94703936</v>
      </c>
      <c r="I204" s="220"/>
      <c r="J204" s="216"/>
      <c r="K204" s="216"/>
      <c r="L204" s="221"/>
      <c r="M204" s="222"/>
      <c r="N204" s="223"/>
      <c r="O204" s="223"/>
      <c r="P204" s="223"/>
      <c r="Q204" s="223"/>
      <c r="R204" s="223"/>
      <c r="S204" s="223"/>
      <c r="T204" s="224"/>
      <c r="AT204" s="225" t="s">
        <v>157</v>
      </c>
      <c r="AU204" s="225" t="s">
        <v>85</v>
      </c>
      <c r="AV204" s="14" t="s">
        <v>85</v>
      </c>
      <c r="AW204" s="14" t="s">
        <v>33</v>
      </c>
      <c r="AX204" s="14" t="s">
        <v>75</v>
      </c>
      <c r="AY204" s="225" t="s">
        <v>146</v>
      </c>
    </row>
    <row r="205" spans="2:51" s="14" customFormat="1" ht="11.25">
      <c r="B205" s="215"/>
      <c r="C205" s="216"/>
      <c r="D205" s="206" t="s">
        <v>157</v>
      </c>
      <c r="E205" s="217" t="s">
        <v>1</v>
      </c>
      <c r="F205" s="218" t="s">
        <v>871</v>
      </c>
      <c r="G205" s="216"/>
      <c r="H205" s="219">
        <v>3.041393312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157</v>
      </c>
      <c r="AU205" s="225" t="s">
        <v>85</v>
      </c>
      <c r="AV205" s="14" t="s">
        <v>85</v>
      </c>
      <c r="AW205" s="14" t="s">
        <v>33</v>
      </c>
      <c r="AX205" s="14" t="s">
        <v>75</v>
      </c>
      <c r="AY205" s="225" t="s">
        <v>146</v>
      </c>
    </row>
    <row r="206" spans="1:65" s="2" customFormat="1" ht="36" customHeight="1">
      <c r="A206" s="34"/>
      <c r="B206" s="35"/>
      <c r="C206" s="186" t="s">
        <v>194</v>
      </c>
      <c r="D206" s="186" t="s">
        <v>148</v>
      </c>
      <c r="E206" s="187" t="s">
        <v>884</v>
      </c>
      <c r="F206" s="188" t="s">
        <v>885</v>
      </c>
      <c r="G206" s="189" t="s">
        <v>163</v>
      </c>
      <c r="H206" s="190">
        <v>11.29</v>
      </c>
      <c r="I206" s="191"/>
      <c r="J206" s="192">
        <f>ROUND(I206*H206,2)</f>
        <v>0</v>
      </c>
      <c r="K206" s="188" t="s">
        <v>152</v>
      </c>
      <c r="L206" s="39"/>
      <c r="M206" s="193" t="s">
        <v>1</v>
      </c>
      <c r="N206" s="194" t="s">
        <v>40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153</v>
      </c>
      <c r="AT206" s="197" t="s">
        <v>148</v>
      </c>
      <c r="AU206" s="197" t="s">
        <v>85</v>
      </c>
      <c r="AY206" s="17" t="s">
        <v>146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83</v>
      </c>
      <c r="BK206" s="198">
        <f>ROUND(I206*H206,2)</f>
        <v>0</v>
      </c>
      <c r="BL206" s="17" t="s">
        <v>153</v>
      </c>
      <c r="BM206" s="197" t="s">
        <v>886</v>
      </c>
    </row>
    <row r="207" spans="1:47" s="2" customFormat="1" ht="11.25">
      <c r="A207" s="34"/>
      <c r="B207" s="35"/>
      <c r="C207" s="36"/>
      <c r="D207" s="199" t="s">
        <v>155</v>
      </c>
      <c r="E207" s="36"/>
      <c r="F207" s="200" t="s">
        <v>887</v>
      </c>
      <c r="G207" s="36"/>
      <c r="H207" s="36"/>
      <c r="I207" s="201"/>
      <c r="J207" s="36"/>
      <c r="K207" s="36"/>
      <c r="L207" s="39"/>
      <c r="M207" s="202"/>
      <c r="N207" s="203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155</v>
      </c>
      <c r="AU207" s="17" t="s">
        <v>85</v>
      </c>
    </row>
    <row r="208" spans="2:51" s="13" customFormat="1" ht="11.25">
      <c r="B208" s="204"/>
      <c r="C208" s="205"/>
      <c r="D208" s="206" t="s">
        <v>157</v>
      </c>
      <c r="E208" s="207" t="s">
        <v>1</v>
      </c>
      <c r="F208" s="208" t="s">
        <v>849</v>
      </c>
      <c r="G208" s="205"/>
      <c r="H208" s="207" t="s">
        <v>1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157</v>
      </c>
      <c r="AU208" s="214" t="s">
        <v>85</v>
      </c>
      <c r="AV208" s="13" t="s">
        <v>83</v>
      </c>
      <c r="AW208" s="13" t="s">
        <v>33</v>
      </c>
      <c r="AX208" s="13" t="s">
        <v>75</v>
      </c>
      <c r="AY208" s="214" t="s">
        <v>146</v>
      </c>
    </row>
    <row r="209" spans="2:51" s="13" customFormat="1" ht="11.25">
      <c r="B209" s="204"/>
      <c r="C209" s="205"/>
      <c r="D209" s="206" t="s">
        <v>157</v>
      </c>
      <c r="E209" s="207" t="s">
        <v>1</v>
      </c>
      <c r="F209" s="208" t="s">
        <v>159</v>
      </c>
      <c r="G209" s="205"/>
      <c r="H209" s="207" t="s">
        <v>1</v>
      </c>
      <c r="I209" s="209"/>
      <c r="J209" s="205"/>
      <c r="K209" s="205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157</v>
      </c>
      <c r="AU209" s="214" t="s">
        <v>85</v>
      </c>
      <c r="AV209" s="13" t="s">
        <v>83</v>
      </c>
      <c r="AW209" s="13" t="s">
        <v>33</v>
      </c>
      <c r="AX209" s="13" t="s">
        <v>75</v>
      </c>
      <c r="AY209" s="214" t="s">
        <v>146</v>
      </c>
    </row>
    <row r="210" spans="2:51" s="13" customFormat="1" ht="11.25">
      <c r="B210" s="204"/>
      <c r="C210" s="205"/>
      <c r="D210" s="206" t="s">
        <v>157</v>
      </c>
      <c r="E210" s="207" t="s">
        <v>1</v>
      </c>
      <c r="F210" s="208" t="s">
        <v>850</v>
      </c>
      <c r="G210" s="205"/>
      <c r="H210" s="207" t="s">
        <v>1</v>
      </c>
      <c r="I210" s="209"/>
      <c r="J210" s="205"/>
      <c r="K210" s="205"/>
      <c r="L210" s="210"/>
      <c r="M210" s="211"/>
      <c r="N210" s="212"/>
      <c r="O210" s="212"/>
      <c r="P210" s="212"/>
      <c r="Q210" s="212"/>
      <c r="R210" s="212"/>
      <c r="S210" s="212"/>
      <c r="T210" s="213"/>
      <c r="AT210" s="214" t="s">
        <v>157</v>
      </c>
      <c r="AU210" s="214" t="s">
        <v>85</v>
      </c>
      <c r="AV210" s="13" t="s">
        <v>83</v>
      </c>
      <c r="AW210" s="13" t="s">
        <v>33</v>
      </c>
      <c r="AX210" s="13" t="s">
        <v>75</v>
      </c>
      <c r="AY210" s="214" t="s">
        <v>146</v>
      </c>
    </row>
    <row r="211" spans="2:51" s="13" customFormat="1" ht="11.25">
      <c r="B211" s="204"/>
      <c r="C211" s="205"/>
      <c r="D211" s="206" t="s">
        <v>157</v>
      </c>
      <c r="E211" s="207" t="s">
        <v>1</v>
      </c>
      <c r="F211" s="208" t="s">
        <v>159</v>
      </c>
      <c r="G211" s="205"/>
      <c r="H211" s="207" t="s">
        <v>1</v>
      </c>
      <c r="I211" s="209"/>
      <c r="J211" s="205"/>
      <c r="K211" s="205"/>
      <c r="L211" s="210"/>
      <c r="M211" s="211"/>
      <c r="N211" s="212"/>
      <c r="O211" s="212"/>
      <c r="P211" s="212"/>
      <c r="Q211" s="212"/>
      <c r="R211" s="212"/>
      <c r="S211" s="212"/>
      <c r="T211" s="213"/>
      <c r="AT211" s="214" t="s">
        <v>157</v>
      </c>
      <c r="AU211" s="214" t="s">
        <v>85</v>
      </c>
      <c r="AV211" s="13" t="s">
        <v>83</v>
      </c>
      <c r="AW211" s="13" t="s">
        <v>33</v>
      </c>
      <c r="AX211" s="13" t="s">
        <v>75</v>
      </c>
      <c r="AY211" s="214" t="s">
        <v>146</v>
      </c>
    </row>
    <row r="212" spans="2:51" s="13" customFormat="1" ht="11.25">
      <c r="B212" s="204"/>
      <c r="C212" s="205"/>
      <c r="D212" s="206" t="s">
        <v>157</v>
      </c>
      <c r="E212" s="207" t="s">
        <v>1</v>
      </c>
      <c r="F212" s="208" t="s">
        <v>851</v>
      </c>
      <c r="G212" s="205"/>
      <c r="H212" s="207" t="s">
        <v>1</v>
      </c>
      <c r="I212" s="209"/>
      <c r="J212" s="205"/>
      <c r="K212" s="205"/>
      <c r="L212" s="210"/>
      <c r="M212" s="211"/>
      <c r="N212" s="212"/>
      <c r="O212" s="212"/>
      <c r="P212" s="212"/>
      <c r="Q212" s="212"/>
      <c r="R212" s="212"/>
      <c r="S212" s="212"/>
      <c r="T212" s="213"/>
      <c r="AT212" s="214" t="s">
        <v>157</v>
      </c>
      <c r="AU212" s="214" t="s">
        <v>85</v>
      </c>
      <c r="AV212" s="13" t="s">
        <v>83</v>
      </c>
      <c r="AW212" s="13" t="s">
        <v>33</v>
      </c>
      <c r="AX212" s="13" t="s">
        <v>75</v>
      </c>
      <c r="AY212" s="214" t="s">
        <v>146</v>
      </c>
    </row>
    <row r="213" spans="2:51" s="13" customFormat="1" ht="11.25">
      <c r="B213" s="204"/>
      <c r="C213" s="205"/>
      <c r="D213" s="206" t="s">
        <v>157</v>
      </c>
      <c r="E213" s="207" t="s">
        <v>1</v>
      </c>
      <c r="F213" s="208" t="s">
        <v>159</v>
      </c>
      <c r="G213" s="205"/>
      <c r="H213" s="207" t="s">
        <v>1</v>
      </c>
      <c r="I213" s="209"/>
      <c r="J213" s="205"/>
      <c r="K213" s="205"/>
      <c r="L213" s="210"/>
      <c r="M213" s="211"/>
      <c r="N213" s="212"/>
      <c r="O213" s="212"/>
      <c r="P213" s="212"/>
      <c r="Q213" s="212"/>
      <c r="R213" s="212"/>
      <c r="S213" s="212"/>
      <c r="T213" s="213"/>
      <c r="AT213" s="214" t="s">
        <v>157</v>
      </c>
      <c r="AU213" s="214" t="s">
        <v>85</v>
      </c>
      <c r="AV213" s="13" t="s">
        <v>83</v>
      </c>
      <c r="AW213" s="13" t="s">
        <v>33</v>
      </c>
      <c r="AX213" s="13" t="s">
        <v>75</v>
      </c>
      <c r="AY213" s="214" t="s">
        <v>146</v>
      </c>
    </row>
    <row r="214" spans="2:51" s="13" customFormat="1" ht="11.25">
      <c r="B214" s="204"/>
      <c r="C214" s="205"/>
      <c r="D214" s="206" t="s">
        <v>157</v>
      </c>
      <c r="E214" s="207" t="s">
        <v>1</v>
      </c>
      <c r="F214" s="208" t="s">
        <v>852</v>
      </c>
      <c r="G214" s="205"/>
      <c r="H214" s="207" t="s">
        <v>1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157</v>
      </c>
      <c r="AU214" s="214" t="s">
        <v>85</v>
      </c>
      <c r="AV214" s="13" t="s">
        <v>83</v>
      </c>
      <c r="AW214" s="13" t="s">
        <v>33</v>
      </c>
      <c r="AX214" s="13" t="s">
        <v>75</v>
      </c>
      <c r="AY214" s="214" t="s">
        <v>146</v>
      </c>
    </row>
    <row r="215" spans="2:51" s="14" customFormat="1" ht="11.25">
      <c r="B215" s="215"/>
      <c r="C215" s="216"/>
      <c r="D215" s="206" t="s">
        <v>157</v>
      </c>
      <c r="E215" s="217" t="s">
        <v>1</v>
      </c>
      <c r="F215" s="218" t="s">
        <v>888</v>
      </c>
      <c r="G215" s="216"/>
      <c r="H215" s="219">
        <v>11.2896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157</v>
      </c>
      <c r="AU215" s="225" t="s">
        <v>85</v>
      </c>
      <c r="AV215" s="14" t="s">
        <v>85</v>
      </c>
      <c r="AW215" s="14" t="s">
        <v>33</v>
      </c>
      <c r="AX215" s="14" t="s">
        <v>75</v>
      </c>
      <c r="AY215" s="225" t="s">
        <v>146</v>
      </c>
    </row>
    <row r="216" spans="1:65" s="2" customFormat="1" ht="36" customHeight="1">
      <c r="A216" s="34"/>
      <c r="B216" s="35"/>
      <c r="C216" s="186" t="s">
        <v>200</v>
      </c>
      <c r="D216" s="186" t="s">
        <v>148</v>
      </c>
      <c r="E216" s="187" t="s">
        <v>889</v>
      </c>
      <c r="F216" s="188" t="s">
        <v>890</v>
      </c>
      <c r="G216" s="189" t="s">
        <v>163</v>
      </c>
      <c r="H216" s="190">
        <v>55.553</v>
      </c>
      <c r="I216" s="191"/>
      <c r="J216" s="192">
        <f>ROUND(I216*H216,2)</f>
        <v>0</v>
      </c>
      <c r="K216" s="188" t="s">
        <v>152</v>
      </c>
      <c r="L216" s="39"/>
      <c r="M216" s="193" t="s">
        <v>1</v>
      </c>
      <c r="N216" s="194" t="s">
        <v>40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153</v>
      </c>
      <c r="AT216" s="197" t="s">
        <v>148</v>
      </c>
      <c r="AU216" s="197" t="s">
        <v>85</v>
      </c>
      <c r="AY216" s="17" t="s">
        <v>146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83</v>
      </c>
      <c r="BK216" s="198">
        <f>ROUND(I216*H216,2)</f>
        <v>0</v>
      </c>
      <c r="BL216" s="17" t="s">
        <v>153</v>
      </c>
      <c r="BM216" s="197" t="s">
        <v>891</v>
      </c>
    </row>
    <row r="217" spans="1:47" s="2" customFormat="1" ht="11.25">
      <c r="A217" s="34"/>
      <c r="B217" s="35"/>
      <c r="C217" s="36"/>
      <c r="D217" s="199" t="s">
        <v>155</v>
      </c>
      <c r="E217" s="36"/>
      <c r="F217" s="200" t="s">
        <v>892</v>
      </c>
      <c r="G217" s="36"/>
      <c r="H217" s="36"/>
      <c r="I217" s="201"/>
      <c r="J217" s="36"/>
      <c r="K217" s="36"/>
      <c r="L217" s="39"/>
      <c r="M217" s="202"/>
      <c r="N217" s="203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155</v>
      </c>
      <c r="AU217" s="17" t="s">
        <v>85</v>
      </c>
    </row>
    <row r="218" spans="2:51" s="13" customFormat="1" ht="11.25">
      <c r="B218" s="204"/>
      <c r="C218" s="205"/>
      <c r="D218" s="206" t="s">
        <v>157</v>
      </c>
      <c r="E218" s="207" t="s">
        <v>1</v>
      </c>
      <c r="F218" s="208" t="s">
        <v>849</v>
      </c>
      <c r="G218" s="205"/>
      <c r="H218" s="207" t="s">
        <v>1</v>
      </c>
      <c r="I218" s="209"/>
      <c r="J218" s="205"/>
      <c r="K218" s="205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157</v>
      </c>
      <c r="AU218" s="214" t="s">
        <v>85</v>
      </c>
      <c r="AV218" s="13" t="s">
        <v>83</v>
      </c>
      <c r="AW218" s="13" t="s">
        <v>33</v>
      </c>
      <c r="AX218" s="13" t="s">
        <v>75</v>
      </c>
      <c r="AY218" s="214" t="s">
        <v>146</v>
      </c>
    </row>
    <row r="219" spans="2:51" s="13" customFormat="1" ht="11.25">
      <c r="B219" s="204"/>
      <c r="C219" s="205"/>
      <c r="D219" s="206" t="s">
        <v>157</v>
      </c>
      <c r="E219" s="207" t="s">
        <v>1</v>
      </c>
      <c r="F219" s="208" t="s">
        <v>159</v>
      </c>
      <c r="G219" s="205"/>
      <c r="H219" s="207" t="s">
        <v>1</v>
      </c>
      <c r="I219" s="209"/>
      <c r="J219" s="205"/>
      <c r="K219" s="205"/>
      <c r="L219" s="210"/>
      <c r="M219" s="211"/>
      <c r="N219" s="212"/>
      <c r="O219" s="212"/>
      <c r="P219" s="212"/>
      <c r="Q219" s="212"/>
      <c r="R219" s="212"/>
      <c r="S219" s="212"/>
      <c r="T219" s="213"/>
      <c r="AT219" s="214" t="s">
        <v>157</v>
      </c>
      <c r="AU219" s="214" t="s">
        <v>85</v>
      </c>
      <c r="AV219" s="13" t="s">
        <v>83</v>
      </c>
      <c r="AW219" s="13" t="s">
        <v>33</v>
      </c>
      <c r="AX219" s="13" t="s">
        <v>75</v>
      </c>
      <c r="AY219" s="214" t="s">
        <v>146</v>
      </c>
    </row>
    <row r="220" spans="2:51" s="13" customFormat="1" ht="11.25">
      <c r="B220" s="204"/>
      <c r="C220" s="205"/>
      <c r="D220" s="206" t="s">
        <v>157</v>
      </c>
      <c r="E220" s="207" t="s">
        <v>1</v>
      </c>
      <c r="F220" s="208" t="s">
        <v>850</v>
      </c>
      <c r="G220" s="205"/>
      <c r="H220" s="207" t="s">
        <v>1</v>
      </c>
      <c r="I220" s="209"/>
      <c r="J220" s="205"/>
      <c r="K220" s="205"/>
      <c r="L220" s="210"/>
      <c r="M220" s="211"/>
      <c r="N220" s="212"/>
      <c r="O220" s="212"/>
      <c r="P220" s="212"/>
      <c r="Q220" s="212"/>
      <c r="R220" s="212"/>
      <c r="S220" s="212"/>
      <c r="T220" s="213"/>
      <c r="AT220" s="214" t="s">
        <v>157</v>
      </c>
      <c r="AU220" s="214" t="s">
        <v>85</v>
      </c>
      <c r="AV220" s="13" t="s">
        <v>83</v>
      </c>
      <c r="AW220" s="13" t="s">
        <v>33</v>
      </c>
      <c r="AX220" s="13" t="s">
        <v>75</v>
      </c>
      <c r="AY220" s="214" t="s">
        <v>146</v>
      </c>
    </row>
    <row r="221" spans="2:51" s="13" customFormat="1" ht="11.25">
      <c r="B221" s="204"/>
      <c r="C221" s="205"/>
      <c r="D221" s="206" t="s">
        <v>157</v>
      </c>
      <c r="E221" s="207" t="s">
        <v>1</v>
      </c>
      <c r="F221" s="208" t="s">
        <v>159</v>
      </c>
      <c r="G221" s="205"/>
      <c r="H221" s="207" t="s">
        <v>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157</v>
      </c>
      <c r="AU221" s="214" t="s">
        <v>85</v>
      </c>
      <c r="AV221" s="13" t="s">
        <v>83</v>
      </c>
      <c r="AW221" s="13" t="s">
        <v>33</v>
      </c>
      <c r="AX221" s="13" t="s">
        <v>75</v>
      </c>
      <c r="AY221" s="214" t="s">
        <v>146</v>
      </c>
    </row>
    <row r="222" spans="2:51" s="13" customFormat="1" ht="11.25">
      <c r="B222" s="204"/>
      <c r="C222" s="205"/>
      <c r="D222" s="206" t="s">
        <v>157</v>
      </c>
      <c r="E222" s="207" t="s">
        <v>1</v>
      </c>
      <c r="F222" s="208" t="s">
        <v>851</v>
      </c>
      <c r="G222" s="205"/>
      <c r="H222" s="207" t="s">
        <v>1</v>
      </c>
      <c r="I222" s="209"/>
      <c r="J222" s="205"/>
      <c r="K222" s="205"/>
      <c r="L222" s="210"/>
      <c r="M222" s="211"/>
      <c r="N222" s="212"/>
      <c r="O222" s="212"/>
      <c r="P222" s="212"/>
      <c r="Q222" s="212"/>
      <c r="R222" s="212"/>
      <c r="S222" s="212"/>
      <c r="T222" s="213"/>
      <c r="AT222" s="214" t="s">
        <v>157</v>
      </c>
      <c r="AU222" s="214" t="s">
        <v>85</v>
      </c>
      <c r="AV222" s="13" t="s">
        <v>83</v>
      </c>
      <c r="AW222" s="13" t="s">
        <v>33</v>
      </c>
      <c r="AX222" s="13" t="s">
        <v>75</v>
      </c>
      <c r="AY222" s="214" t="s">
        <v>146</v>
      </c>
    </row>
    <row r="223" spans="2:51" s="13" customFormat="1" ht="11.25">
      <c r="B223" s="204"/>
      <c r="C223" s="205"/>
      <c r="D223" s="206" t="s">
        <v>157</v>
      </c>
      <c r="E223" s="207" t="s">
        <v>1</v>
      </c>
      <c r="F223" s="208" t="s">
        <v>159</v>
      </c>
      <c r="G223" s="205"/>
      <c r="H223" s="207" t="s">
        <v>1</v>
      </c>
      <c r="I223" s="209"/>
      <c r="J223" s="205"/>
      <c r="K223" s="205"/>
      <c r="L223" s="210"/>
      <c r="M223" s="211"/>
      <c r="N223" s="212"/>
      <c r="O223" s="212"/>
      <c r="P223" s="212"/>
      <c r="Q223" s="212"/>
      <c r="R223" s="212"/>
      <c r="S223" s="212"/>
      <c r="T223" s="213"/>
      <c r="AT223" s="214" t="s">
        <v>157</v>
      </c>
      <c r="AU223" s="214" t="s">
        <v>85</v>
      </c>
      <c r="AV223" s="13" t="s">
        <v>83</v>
      </c>
      <c r="AW223" s="13" t="s">
        <v>33</v>
      </c>
      <c r="AX223" s="13" t="s">
        <v>75</v>
      </c>
      <c r="AY223" s="214" t="s">
        <v>146</v>
      </c>
    </row>
    <row r="224" spans="2:51" s="13" customFormat="1" ht="11.25">
      <c r="B224" s="204"/>
      <c r="C224" s="205"/>
      <c r="D224" s="206" t="s">
        <v>157</v>
      </c>
      <c r="E224" s="207" t="s">
        <v>1</v>
      </c>
      <c r="F224" s="208" t="s">
        <v>858</v>
      </c>
      <c r="G224" s="205"/>
      <c r="H224" s="207" t="s">
        <v>1</v>
      </c>
      <c r="I224" s="209"/>
      <c r="J224" s="205"/>
      <c r="K224" s="205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157</v>
      </c>
      <c r="AU224" s="214" t="s">
        <v>85</v>
      </c>
      <c r="AV224" s="13" t="s">
        <v>83</v>
      </c>
      <c r="AW224" s="13" t="s">
        <v>33</v>
      </c>
      <c r="AX224" s="13" t="s">
        <v>75</v>
      </c>
      <c r="AY224" s="214" t="s">
        <v>146</v>
      </c>
    </row>
    <row r="225" spans="2:51" s="14" customFormat="1" ht="11.25">
      <c r="B225" s="215"/>
      <c r="C225" s="216"/>
      <c r="D225" s="206" t="s">
        <v>157</v>
      </c>
      <c r="E225" s="217" t="s">
        <v>1</v>
      </c>
      <c r="F225" s="218" t="s">
        <v>893</v>
      </c>
      <c r="G225" s="216"/>
      <c r="H225" s="219">
        <v>36.72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157</v>
      </c>
      <c r="AU225" s="225" t="s">
        <v>85</v>
      </c>
      <c r="AV225" s="14" t="s">
        <v>85</v>
      </c>
      <c r="AW225" s="14" t="s">
        <v>33</v>
      </c>
      <c r="AX225" s="14" t="s">
        <v>75</v>
      </c>
      <c r="AY225" s="225" t="s">
        <v>146</v>
      </c>
    </row>
    <row r="226" spans="2:51" s="13" customFormat="1" ht="11.25">
      <c r="B226" s="204"/>
      <c r="C226" s="205"/>
      <c r="D226" s="206" t="s">
        <v>157</v>
      </c>
      <c r="E226" s="207" t="s">
        <v>1</v>
      </c>
      <c r="F226" s="208" t="s">
        <v>159</v>
      </c>
      <c r="G226" s="205"/>
      <c r="H226" s="207" t="s">
        <v>1</v>
      </c>
      <c r="I226" s="209"/>
      <c r="J226" s="205"/>
      <c r="K226" s="205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157</v>
      </c>
      <c r="AU226" s="214" t="s">
        <v>85</v>
      </c>
      <c r="AV226" s="13" t="s">
        <v>83</v>
      </c>
      <c r="AW226" s="13" t="s">
        <v>33</v>
      </c>
      <c r="AX226" s="13" t="s">
        <v>75</v>
      </c>
      <c r="AY226" s="214" t="s">
        <v>146</v>
      </c>
    </row>
    <row r="227" spans="2:51" s="13" customFormat="1" ht="11.25">
      <c r="B227" s="204"/>
      <c r="C227" s="205"/>
      <c r="D227" s="206" t="s">
        <v>157</v>
      </c>
      <c r="E227" s="207" t="s">
        <v>1</v>
      </c>
      <c r="F227" s="208" t="s">
        <v>159</v>
      </c>
      <c r="G227" s="205"/>
      <c r="H227" s="207" t="s">
        <v>1</v>
      </c>
      <c r="I227" s="209"/>
      <c r="J227" s="205"/>
      <c r="K227" s="205"/>
      <c r="L227" s="210"/>
      <c r="M227" s="211"/>
      <c r="N227" s="212"/>
      <c r="O227" s="212"/>
      <c r="P227" s="212"/>
      <c r="Q227" s="212"/>
      <c r="R227" s="212"/>
      <c r="S227" s="212"/>
      <c r="T227" s="213"/>
      <c r="AT227" s="214" t="s">
        <v>157</v>
      </c>
      <c r="AU227" s="214" t="s">
        <v>85</v>
      </c>
      <c r="AV227" s="13" t="s">
        <v>83</v>
      </c>
      <c r="AW227" s="13" t="s">
        <v>33</v>
      </c>
      <c r="AX227" s="13" t="s">
        <v>75</v>
      </c>
      <c r="AY227" s="214" t="s">
        <v>146</v>
      </c>
    </row>
    <row r="228" spans="2:51" s="13" customFormat="1" ht="11.25">
      <c r="B228" s="204"/>
      <c r="C228" s="205"/>
      <c r="D228" s="206" t="s">
        <v>157</v>
      </c>
      <c r="E228" s="207" t="s">
        <v>1</v>
      </c>
      <c r="F228" s="208" t="s">
        <v>860</v>
      </c>
      <c r="G228" s="205"/>
      <c r="H228" s="207" t="s">
        <v>1</v>
      </c>
      <c r="I228" s="209"/>
      <c r="J228" s="205"/>
      <c r="K228" s="205"/>
      <c r="L228" s="210"/>
      <c r="M228" s="211"/>
      <c r="N228" s="212"/>
      <c r="O228" s="212"/>
      <c r="P228" s="212"/>
      <c r="Q228" s="212"/>
      <c r="R228" s="212"/>
      <c r="S228" s="212"/>
      <c r="T228" s="213"/>
      <c r="AT228" s="214" t="s">
        <v>157</v>
      </c>
      <c r="AU228" s="214" t="s">
        <v>85</v>
      </c>
      <c r="AV228" s="13" t="s">
        <v>83</v>
      </c>
      <c r="AW228" s="13" t="s">
        <v>33</v>
      </c>
      <c r="AX228" s="13" t="s">
        <v>75</v>
      </c>
      <c r="AY228" s="214" t="s">
        <v>146</v>
      </c>
    </row>
    <row r="229" spans="2:51" s="13" customFormat="1" ht="11.25">
      <c r="B229" s="204"/>
      <c r="C229" s="205"/>
      <c r="D229" s="206" t="s">
        <v>157</v>
      </c>
      <c r="E229" s="207" t="s">
        <v>1</v>
      </c>
      <c r="F229" s="208" t="s">
        <v>159</v>
      </c>
      <c r="G229" s="205"/>
      <c r="H229" s="207" t="s">
        <v>1</v>
      </c>
      <c r="I229" s="209"/>
      <c r="J229" s="205"/>
      <c r="K229" s="205"/>
      <c r="L229" s="210"/>
      <c r="M229" s="211"/>
      <c r="N229" s="212"/>
      <c r="O229" s="212"/>
      <c r="P229" s="212"/>
      <c r="Q229" s="212"/>
      <c r="R229" s="212"/>
      <c r="S229" s="212"/>
      <c r="T229" s="213"/>
      <c r="AT229" s="214" t="s">
        <v>157</v>
      </c>
      <c r="AU229" s="214" t="s">
        <v>85</v>
      </c>
      <c r="AV229" s="13" t="s">
        <v>83</v>
      </c>
      <c r="AW229" s="13" t="s">
        <v>33</v>
      </c>
      <c r="AX229" s="13" t="s">
        <v>75</v>
      </c>
      <c r="AY229" s="214" t="s">
        <v>146</v>
      </c>
    </row>
    <row r="230" spans="2:51" s="13" customFormat="1" ht="11.25">
      <c r="B230" s="204"/>
      <c r="C230" s="205"/>
      <c r="D230" s="206" t="s">
        <v>157</v>
      </c>
      <c r="E230" s="207" t="s">
        <v>1</v>
      </c>
      <c r="F230" s="208" t="s">
        <v>861</v>
      </c>
      <c r="G230" s="205"/>
      <c r="H230" s="207" t="s">
        <v>1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157</v>
      </c>
      <c r="AU230" s="214" t="s">
        <v>85</v>
      </c>
      <c r="AV230" s="13" t="s">
        <v>83</v>
      </c>
      <c r="AW230" s="13" t="s">
        <v>33</v>
      </c>
      <c r="AX230" s="13" t="s">
        <v>75</v>
      </c>
      <c r="AY230" s="214" t="s">
        <v>146</v>
      </c>
    </row>
    <row r="231" spans="2:51" s="14" customFormat="1" ht="11.25">
      <c r="B231" s="215"/>
      <c r="C231" s="216"/>
      <c r="D231" s="206" t="s">
        <v>157</v>
      </c>
      <c r="E231" s="217" t="s">
        <v>1</v>
      </c>
      <c r="F231" s="218" t="s">
        <v>894</v>
      </c>
      <c r="G231" s="216"/>
      <c r="H231" s="219">
        <v>18.8325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157</v>
      </c>
      <c r="AU231" s="225" t="s">
        <v>85</v>
      </c>
      <c r="AV231" s="14" t="s">
        <v>85</v>
      </c>
      <c r="AW231" s="14" t="s">
        <v>33</v>
      </c>
      <c r="AX231" s="14" t="s">
        <v>75</v>
      </c>
      <c r="AY231" s="225" t="s">
        <v>146</v>
      </c>
    </row>
    <row r="232" spans="1:65" s="2" customFormat="1" ht="36" customHeight="1">
      <c r="A232" s="34"/>
      <c r="B232" s="35"/>
      <c r="C232" s="186" t="s">
        <v>207</v>
      </c>
      <c r="D232" s="186" t="s">
        <v>148</v>
      </c>
      <c r="E232" s="187" t="s">
        <v>895</v>
      </c>
      <c r="F232" s="188" t="s">
        <v>896</v>
      </c>
      <c r="G232" s="189" t="s">
        <v>163</v>
      </c>
      <c r="H232" s="190">
        <v>56.966</v>
      </c>
      <c r="I232" s="191"/>
      <c r="J232" s="192">
        <f>ROUND(I232*H232,2)</f>
        <v>0</v>
      </c>
      <c r="K232" s="188" t="s">
        <v>152</v>
      </c>
      <c r="L232" s="39"/>
      <c r="M232" s="193" t="s">
        <v>1</v>
      </c>
      <c r="N232" s="194" t="s">
        <v>40</v>
      </c>
      <c r="O232" s="71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153</v>
      </c>
      <c r="AT232" s="197" t="s">
        <v>148</v>
      </c>
      <c r="AU232" s="197" t="s">
        <v>85</v>
      </c>
      <c r="AY232" s="17" t="s">
        <v>146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83</v>
      </c>
      <c r="BK232" s="198">
        <f>ROUND(I232*H232,2)</f>
        <v>0</v>
      </c>
      <c r="BL232" s="17" t="s">
        <v>153</v>
      </c>
      <c r="BM232" s="197" t="s">
        <v>897</v>
      </c>
    </row>
    <row r="233" spans="1:47" s="2" customFormat="1" ht="11.25">
      <c r="A233" s="34"/>
      <c r="B233" s="35"/>
      <c r="C233" s="36"/>
      <c r="D233" s="199" t="s">
        <v>155</v>
      </c>
      <c r="E233" s="36"/>
      <c r="F233" s="200" t="s">
        <v>898</v>
      </c>
      <c r="G233" s="36"/>
      <c r="H233" s="36"/>
      <c r="I233" s="201"/>
      <c r="J233" s="36"/>
      <c r="K233" s="36"/>
      <c r="L233" s="39"/>
      <c r="M233" s="202"/>
      <c r="N233" s="203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155</v>
      </c>
      <c r="AU233" s="17" t="s">
        <v>85</v>
      </c>
    </row>
    <row r="234" spans="2:51" s="13" customFormat="1" ht="11.25">
      <c r="B234" s="204"/>
      <c r="C234" s="205"/>
      <c r="D234" s="206" t="s">
        <v>157</v>
      </c>
      <c r="E234" s="207" t="s">
        <v>1</v>
      </c>
      <c r="F234" s="208" t="s">
        <v>849</v>
      </c>
      <c r="G234" s="205"/>
      <c r="H234" s="207" t="s">
        <v>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157</v>
      </c>
      <c r="AU234" s="214" t="s">
        <v>85</v>
      </c>
      <c r="AV234" s="13" t="s">
        <v>83</v>
      </c>
      <c r="AW234" s="13" t="s">
        <v>33</v>
      </c>
      <c r="AX234" s="13" t="s">
        <v>75</v>
      </c>
      <c r="AY234" s="214" t="s">
        <v>146</v>
      </c>
    </row>
    <row r="235" spans="2:51" s="13" customFormat="1" ht="11.25">
      <c r="B235" s="204"/>
      <c r="C235" s="205"/>
      <c r="D235" s="206" t="s">
        <v>157</v>
      </c>
      <c r="E235" s="207" t="s">
        <v>1</v>
      </c>
      <c r="F235" s="208" t="s">
        <v>159</v>
      </c>
      <c r="G235" s="205"/>
      <c r="H235" s="207" t="s">
        <v>1</v>
      </c>
      <c r="I235" s="209"/>
      <c r="J235" s="205"/>
      <c r="K235" s="205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157</v>
      </c>
      <c r="AU235" s="214" t="s">
        <v>85</v>
      </c>
      <c r="AV235" s="13" t="s">
        <v>83</v>
      </c>
      <c r="AW235" s="13" t="s">
        <v>33</v>
      </c>
      <c r="AX235" s="13" t="s">
        <v>75</v>
      </c>
      <c r="AY235" s="214" t="s">
        <v>146</v>
      </c>
    </row>
    <row r="236" spans="2:51" s="13" customFormat="1" ht="11.25">
      <c r="B236" s="204"/>
      <c r="C236" s="205"/>
      <c r="D236" s="206" t="s">
        <v>157</v>
      </c>
      <c r="E236" s="207" t="s">
        <v>1</v>
      </c>
      <c r="F236" s="208" t="s">
        <v>850</v>
      </c>
      <c r="G236" s="205"/>
      <c r="H236" s="207" t="s">
        <v>1</v>
      </c>
      <c r="I236" s="209"/>
      <c r="J236" s="205"/>
      <c r="K236" s="205"/>
      <c r="L236" s="210"/>
      <c r="M236" s="211"/>
      <c r="N236" s="212"/>
      <c r="O236" s="212"/>
      <c r="P236" s="212"/>
      <c r="Q236" s="212"/>
      <c r="R236" s="212"/>
      <c r="S236" s="212"/>
      <c r="T236" s="213"/>
      <c r="AT236" s="214" t="s">
        <v>157</v>
      </c>
      <c r="AU236" s="214" t="s">
        <v>85</v>
      </c>
      <c r="AV236" s="13" t="s">
        <v>83</v>
      </c>
      <c r="AW236" s="13" t="s">
        <v>33</v>
      </c>
      <c r="AX236" s="13" t="s">
        <v>75</v>
      </c>
      <c r="AY236" s="214" t="s">
        <v>146</v>
      </c>
    </row>
    <row r="237" spans="2:51" s="13" customFormat="1" ht="11.25">
      <c r="B237" s="204"/>
      <c r="C237" s="205"/>
      <c r="D237" s="206" t="s">
        <v>157</v>
      </c>
      <c r="E237" s="207" t="s">
        <v>1</v>
      </c>
      <c r="F237" s="208" t="s">
        <v>159</v>
      </c>
      <c r="G237" s="205"/>
      <c r="H237" s="207" t="s">
        <v>1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157</v>
      </c>
      <c r="AU237" s="214" t="s">
        <v>85</v>
      </c>
      <c r="AV237" s="13" t="s">
        <v>83</v>
      </c>
      <c r="AW237" s="13" t="s">
        <v>33</v>
      </c>
      <c r="AX237" s="13" t="s">
        <v>75</v>
      </c>
      <c r="AY237" s="214" t="s">
        <v>146</v>
      </c>
    </row>
    <row r="238" spans="2:51" s="13" customFormat="1" ht="11.25">
      <c r="B238" s="204"/>
      <c r="C238" s="205"/>
      <c r="D238" s="206" t="s">
        <v>157</v>
      </c>
      <c r="E238" s="207" t="s">
        <v>1</v>
      </c>
      <c r="F238" s="208" t="s">
        <v>851</v>
      </c>
      <c r="G238" s="205"/>
      <c r="H238" s="207" t="s">
        <v>1</v>
      </c>
      <c r="I238" s="209"/>
      <c r="J238" s="205"/>
      <c r="K238" s="205"/>
      <c r="L238" s="210"/>
      <c r="M238" s="211"/>
      <c r="N238" s="212"/>
      <c r="O238" s="212"/>
      <c r="P238" s="212"/>
      <c r="Q238" s="212"/>
      <c r="R238" s="212"/>
      <c r="S238" s="212"/>
      <c r="T238" s="213"/>
      <c r="AT238" s="214" t="s">
        <v>157</v>
      </c>
      <c r="AU238" s="214" t="s">
        <v>85</v>
      </c>
      <c r="AV238" s="13" t="s">
        <v>83</v>
      </c>
      <c r="AW238" s="13" t="s">
        <v>33</v>
      </c>
      <c r="AX238" s="13" t="s">
        <v>75</v>
      </c>
      <c r="AY238" s="214" t="s">
        <v>146</v>
      </c>
    </row>
    <row r="239" spans="2:51" s="13" customFormat="1" ht="11.25">
      <c r="B239" s="204"/>
      <c r="C239" s="205"/>
      <c r="D239" s="206" t="s">
        <v>157</v>
      </c>
      <c r="E239" s="207" t="s">
        <v>1</v>
      </c>
      <c r="F239" s="208" t="s">
        <v>159</v>
      </c>
      <c r="G239" s="205"/>
      <c r="H239" s="207" t="s">
        <v>1</v>
      </c>
      <c r="I239" s="209"/>
      <c r="J239" s="205"/>
      <c r="K239" s="205"/>
      <c r="L239" s="210"/>
      <c r="M239" s="211"/>
      <c r="N239" s="212"/>
      <c r="O239" s="212"/>
      <c r="P239" s="212"/>
      <c r="Q239" s="212"/>
      <c r="R239" s="212"/>
      <c r="S239" s="212"/>
      <c r="T239" s="213"/>
      <c r="AT239" s="214" t="s">
        <v>157</v>
      </c>
      <c r="AU239" s="214" t="s">
        <v>85</v>
      </c>
      <c r="AV239" s="13" t="s">
        <v>83</v>
      </c>
      <c r="AW239" s="13" t="s">
        <v>33</v>
      </c>
      <c r="AX239" s="13" t="s">
        <v>75</v>
      </c>
      <c r="AY239" s="214" t="s">
        <v>146</v>
      </c>
    </row>
    <row r="240" spans="2:51" s="13" customFormat="1" ht="11.25">
      <c r="B240" s="204"/>
      <c r="C240" s="205"/>
      <c r="D240" s="206" t="s">
        <v>157</v>
      </c>
      <c r="E240" s="207" t="s">
        <v>1</v>
      </c>
      <c r="F240" s="208" t="s">
        <v>867</v>
      </c>
      <c r="G240" s="205"/>
      <c r="H240" s="207" t="s">
        <v>1</v>
      </c>
      <c r="I240" s="209"/>
      <c r="J240" s="205"/>
      <c r="K240" s="205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157</v>
      </c>
      <c r="AU240" s="214" t="s">
        <v>85</v>
      </c>
      <c r="AV240" s="13" t="s">
        <v>83</v>
      </c>
      <c r="AW240" s="13" t="s">
        <v>33</v>
      </c>
      <c r="AX240" s="13" t="s">
        <v>75</v>
      </c>
      <c r="AY240" s="214" t="s">
        <v>146</v>
      </c>
    </row>
    <row r="241" spans="2:51" s="13" customFormat="1" ht="11.25">
      <c r="B241" s="204"/>
      <c r="C241" s="205"/>
      <c r="D241" s="206" t="s">
        <v>157</v>
      </c>
      <c r="E241" s="207" t="s">
        <v>1</v>
      </c>
      <c r="F241" s="208" t="s">
        <v>868</v>
      </c>
      <c r="G241" s="205"/>
      <c r="H241" s="207" t="s">
        <v>1</v>
      </c>
      <c r="I241" s="209"/>
      <c r="J241" s="205"/>
      <c r="K241" s="205"/>
      <c r="L241" s="210"/>
      <c r="M241" s="211"/>
      <c r="N241" s="212"/>
      <c r="O241" s="212"/>
      <c r="P241" s="212"/>
      <c r="Q241" s="212"/>
      <c r="R241" s="212"/>
      <c r="S241" s="212"/>
      <c r="T241" s="213"/>
      <c r="AT241" s="214" t="s">
        <v>157</v>
      </c>
      <c r="AU241" s="214" t="s">
        <v>85</v>
      </c>
      <c r="AV241" s="13" t="s">
        <v>83</v>
      </c>
      <c r="AW241" s="13" t="s">
        <v>33</v>
      </c>
      <c r="AX241" s="13" t="s">
        <v>75</v>
      </c>
      <c r="AY241" s="214" t="s">
        <v>146</v>
      </c>
    </row>
    <row r="242" spans="2:51" s="14" customFormat="1" ht="11.25">
      <c r="B242" s="215"/>
      <c r="C242" s="216"/>
      <c r="D242" s="206" t="s">
        <v>157</v>
      </c>
      <c r="E242" s="217" t="s">
        <v>1</v>
      </c>
      <c r="F242" s="218" t="s">
        <v>899</v>
      </c>
      <c r="G242" s="216"/>
      <c r="H242" s="219">
        <v>43.97184</v>
      </c>
      <c r="I242" s="220"/>
      <c r="J242" s="216"/>
      <c r="K242" s="216"/>
      <c r="L242" s="221"/>
      <c r="M242" s="222"/>
      <c r="N242" s="223"/>
      <c r="O242" s="223"/>
      <c r="P242" s="223"/>
      <c r="Q242" s="223"/>
      <c r="R242" s="223"/>
      <c r="S242" s="223"/>
      <c r="T242" s="224"/>
      <c r="AT242" s="225" t="s">
        <v>157</v>
      </c>
      <c r="AU242" s="225" t="s">
        <v>85</v>
      </c>
      <c r="AV242" s="14" t="s">
        <v>85</v>
      </c>
      <c r="AW242" s="14" t="s">
        <v>33</v>
      </c>
      <c r="AX242" s="14" t="s">
        <v>75</v>
      </c>
      <c r="AY242" s="225" t="s">
        <v>146</v>
      </c>
    </row>
    <row r="243" spans="2:51" s="14" customFormat="1" ht="11.25">
      <c r="B243" s="215"/>
      <c r="C243" s="216"/>
      <c r="D243" s="206" t="s">
        <v>157</v>
      </c>
      <c r="E243" s="217" t="s">
        <v>1</v>
      </c>
      <c r="F243" s="218" t="s">
        <v>900</v>
      </c>
      <c r="G243" s="216"/>
      <c r="H243" s="219">
        <v>11.47351968</v>
      </c>
      <c r="I243" s="220"/>
      <c r="J243" s="216"/>
      <c r="K243" s="216"/>
      <c r="L243" s="221"/>
      <c r="M243" s="222"/>
      <c r="N243" s="223"/>
      <c r="O243" s="223"/>
      <c r="P243" s="223"/>
      <c r="Q243" s="223"/>
      <c r="R243" s="223"/>
      <c r="S243" s="223"/>
      <c r="T243" s="224"/>
      <c r="AT243" s="225" t="s">
        <v>157</v>
      </c>
      <c r="AU243" s="225" t="s">
        <v>85</v>
      </c>
      <c r="AV243" s="14" t="s">
        <v>85</v>
      </c>
      <c r="AW243" s="14" t="s">
        <v>33</v>
      </c>
      <c r="AX243" s="14" t="s">
        <v>75</v>
      </c>
      <c r="AY243" s="225" t="s">
        <v>146</v>
      </c>
    </row>
    <row r="244" spans="2:51" s="14" customFormat="1" ht="11.25">
      <c r="B244" s="215"/>
      <c r="C244" s="216"/>
      <c r="D244" s="206" t="s">
        <v>157</v>
      </c>
      <c r="E244" s="217" t="s">
        <v>1</v>
      </c>
      <c r="F244" s="218" t="s">
        <v>901</v>
      </c>
      <c r="G244" s="216"/>
      <c r="H244" s="219">
        <v>1.520696656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157</v>
      </c>
      <c r="AU244" s="225" t="s">
        <v>85</v>
      </c>
      <c r="AV244" s="14" t="s">
        <v>85</v>
      </c>
      <c r="AW244" s="14" t="s">
        <v>33</v>
      </c>
      <c r="AX244" s="14" t="s">
        <v>75</v>
      </c>
      <c r="AY244" s="225" t="s">
        <v>146</v>
      </c>
    </row>
    <row r="245" spans="1:65" s="2" customFormat="1" ht="36" customHeight="1">
      <c r="A245" s="34"/>
      <c r="B245" s="35"/>
      <c r="C245" s="186" t="s">
        <v>215</v>
      </c>
      <c r="D245" s="186" t="s">
        <v>148</v>
      </c>
      <c r="E245" s="187" t="s">
        <v>902</v>
      </c>
      <c r="F245" s="188" t="s">
        <v>903</v>
      </c>
      <c r="G245" s="189" t="s">
        <v>163</v>
      </c>
      <c r="H245" s="190">
        <v>6.278</v>
      </c>
      <c r="I245" s="191"/>
      <c r="J245" s="192">
        <f>ROUND(I245*H245,2)</f>
        <v>0</v>
      </c>
      <c r="K245" s="188" t="s">
        <v>152</v>
      </c>
      <c r="L245" s="39"/>
      <c r="M245" s="193" t="s">
        <v>1</v>
      </c>
      <c r="N245" s="194" t="s">
        <v>40</v>
      </c>
      <c r="O245" s="71"/>
      <c r="P245" s="195">
        <f>O245*H245</f>
        <v>0</v>
      </c>
      <c r="Q245" s="195">
        <v>0</v>
      </c>
      <c r="R245" s="195">
        <f>Q245*H245</f>
        <v>0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153</v>
      </c>
      <c r="AT245" s="197" t="s">
        <v>148</v>
      </c>
      <c r="AU245" s="197" t="s">
        <v>85</v>
      </c>
      <c r="AY245" s="17" t="s">
        <v>146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83</v>
      </c>
      <c r="BK245" s="198">
        <f>ROUND(I245*H245,2)</f>
        <v>0</v>
      </c>
      <c r="BL245" s="17" t="s">
        <v>153</v>
      </c>
      <c r="BM245" s="197" t="s">
        <v>904</v>
      </c>
    </row>
    <row r="246" spans="1:47" s="2" customFormat="1" ht="11.25">
      <c r="A246" s="34"/>
      <c r="B246" s="35"/>
      <c r="C246" s="36"/>
      <c r="D246" s="199" t="s">
        <v>155</v>
      </c>
      <c r="E246" s="36"/>
      <c r="F246" s="200" t="s">
        <v>905</v>
      </c>
      <c r="G246" s="36"/>
      <c r="H246" s="36"/>
      <c r="I246" s="201"/>
      <c r="J246" s="36"/>
      <c r="K246" s="36"/>
      <c r="L246" s="39"/>
      <c r="M246" s="202"/>
      <c r="N246" s="203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155</v>
      </c>
      <c r="AU246" s="17" t="s">
        <v>85</v>
      </c>
    </row>
    <row r="247" spans="2:51" s="13" customFormat="1" ht="11.25">
      <c r="B247" s="204"/>
      <c r="C247" s="205"/>
      <c r="D247" s="206" t="s">
        <v>157</v>
      </c>
      <c r="E247" s="207" t="s">
        <v>1</v>
      </c>
      <c r="F247" s="208" t="s">
        <v>849</v>
      </c>
      <c r="G247" s="205"/>
      <c r="H247" s="207" t="s">
        <v>1</v>
      </c>
      <c r="I247" s="209"/>
      <c r="J247" s="205"/>
      <c r="K247" s="205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157</v>
      </c>
      <c r="AU247" s="214" t="s">
        <v>85</v>
      </c>
      <c r="AV247" s="13" t="s">
        <v>83</v>
      </c>
      <c r="AW247" s="13" t="s">
        <v>33</v>
      </c>
      <c r="AX247" s="13" t="s">
        <v>75</v>
      </c>
      <c r="AY247" s="214" t="s">
        <v>146</v>
      </c>
    </row>
    <row r="248" spans="2:51" s="13" customFormat="1" ht="11.25">
      <c r="B248" s="204"/>
      <c r="C248" s="205"/>
      <c r="D248" s="206" t="s">
        <v>157</v>
      </c>
      <c r="E248" s="207" t="s">
        <v>1</v>
      </c>
      <c r="F248" s="208" t="s">
        <v>159</v>
      </c>
      <c r="G248" s="205"/>
      <c r="H248" s="207" t="s">
        <v>1</v>
      </c>
      <c r="I248" s="209"/>
      <c r="J248" s="205"/>
      <c r="K248" s="205"/>
      <c r="L248" s="210"/>
      <c r="M248" s="211"/>
      <c r="N248" s="212"/>
      <c r="O248" s="212"/>
      <c r="P248" s="212"/>
      <c r="Q248" s="212"/>
      <c r="R248" s="212"/>
      <c r="S248" s="212"/>
      <c r="T248" s="213"/>
      <c r="AT248" s="214" t="s">
        <v>157</v>
      </c>
      <c r="AU248" s="214" t="s">
        <v>85</v>
      </c>
      <c r="AV248" s="13" t="s">
        <v>83</v>
      </c>
      <c r="AW248" s="13" t="s">
        <v>33</v>
      </c>
      <c r="AX248" s="13" t="s">
        <v>75</v>
      </c>
      <c r="AY248" s="214" t="s">
        <v>146</v>
      </c>
    </row>
    <row r="249" spans="2:51" s="13" customFormat="1" ht="11.25">
      <c r="B249" s="204"/>
      <c r="C249" s="205"/>
      <c r="D249" s="206" t="s">
        <v>157</v>
      </c>
      <c r="E249" s="207" t="s">
        <v>1</v>
      </c>
      <c r="F249" s="208" t="s">
        <v>850</v>
      </c>
      <c r="G249" s="205"/>
      <c r="H249" s="207" t="s">
        <v>1</v>
      </c>
      <c r="I249" s="209"/>
      <c r="J249" s="205"/>
      <c r="K249" s="205"/>
      <c r="L249" s="210"/>
      <c r="M249" s="211"/>
      <c r="N249" s="212"/>
      <c r="O249" s="212"/>
      <c r="P249" s="212"/>
      <c r="Q249" s="212"/>
      <c r="R249" s="212"/>
      <c r="S249" s="212"/>
      <c r="T249" s="213"/>
      <c r="AT249" s="214" t="s">
        <v>157</v>
      </c>
      <c r="AU249" s="214" t="s">
        <v>85</v>
      </c>
      <c r="AV249" s="13" t="s">
        <v>83</v>
      </c>
      <c r="AW249" s="13" t="s">
        <v>33</v>
      </c>
      <c r="AX249" s="13" t="s">
        <v>75</v>
      </c>
      <c r="AY249" s="214" t="s">
        <v>146</v>
      </c>
    </row>
    <row r="250" spans="2:51" s="13" customFormat="1" ht="11.25">
      <c r="B250" s="204"/>
      <c r="C250" s="205"/>
      <c r="D250" s="206" t="s">
        <v>157</v>
      </c>
      <c r="E250" s="207" t="s">
        <v>1</v>
      </c>
      <c r="F250" s="208" t="s">
        <v>159</v>
      </c>
      <c r="G250" s="205"/>
      <c r="H250" s="207" t="s">
        <v>1</v>
      </c>
      <c r="I250" s="209"/>
      <c r="J250" s="205"/>
      <c r="K250" s="205"/>
      <c r="L250" s="210"/>
      <c r="M250" s="211"/>
      <c r="N250" s="212"/>
      <c r="O250" s="212"/>
      <c r="P250" s="212"/>
      <c r="Q250" s="212"/>
      <c r="R250" s="212"/>
      <c r="S250" s="212"/>
      <c r="T250" s="213"/>
      <c r="AT250" s="214" t="s">
        <v>157</v>
      </c>
      <c r="AU250" s="214" t="s">
        <v>85</v>
      </c>
      <c r="AV250" s="13" t="s">
        <v>83</v>
      </c>
      <c r="AW250" s="13" t="s">
        <v>33</v>
      </c>
      <c r="AX250" s="13" t="s">
        <v>75</v>
      </c>
      <c r="AY250" s="214" t="s">
        <v>146</v>
      </c>
    </row>
    <row r="251" spans="2:51" s="13" customFormat="1" ht="11.25">
      <c r="B251" s="204"/>
      <c r="C251" s="205"/>
      <c r="D251" s="206" t="s">
        <v>157</v>
      </c>
      <c r="E251" s="207" t="s">
        <v>1</v>
      </c>
      <c r="F251" s="208" t="s">
        <v>860</v>
      </c>
      <c r="G251" s="205"/>
      <c r="H251" s="207" t="s">
        <v>1</v>
      </c>
      <c r="I251" s="209"/>
      <c r="J251" s="205"/>
      <c r="K251" s="205"/>
      <c r="L251" s="210"/>
      <c r="M251" s="211"/>
      <c r="N251" s="212"/>
      <c r="O251" s="212"/>
      <c r="P251" s="212"/>
      <c r="Q251" s="212"/>
      <c r="R251" s="212"/>
      <c r="S251" s="212"/>
      <c r="T251" s="213"/>
      <c r="AT251" s="214" t="s">
        <v>157</v>
      </c>
      <c r="AU251" s="214" t="s">
        <v>85</v>
      </c>
      <c r="AV251" s="13" t="s">
        <v>83</v>
      </c>
      <c r="AW251" s="13" t="s">
        <v>33</v>
      </c>
      <c r="AX251" s="13" t="s">
        <v>75</v>
      </c>
      <c r="AY251" s="214" t="s">
        <v>146</v>
      </c>
    </row>
    <row r="252" spans="2:51" s="13" customFormat="1" ht="11.25">
      <c r="B252" s="204"/>
      <c r="C252" s="205"/>
      <c r="D252" s="206" t="s">
        <v>157</v>
      </c>
      <c r="E252" s="207" t="s">
        <v>1</v>
      </c>
      <c r="F252" s="208" t="s">
        <v>159</v>
      </c>
      <c r="G252" s="205"/>
      <c r="H252" s="207" t="s">
        <v>1</v>
      </c>
      <c r="I252" s="209"/>
      <c r="J252" s="205"/>
      <c r="K252" s="205"/>
      <c r="L252" s="210"/>
      <c r="M252" s="211"/>
      <c r="N252" s="212"/>
      <c r="O252" s="212"/>
      <c r="P252" s="212"/>
      <c r="Q252" s="212"/>
      <c r="R252" s="212"/>
      <c r="S252" s="212"/>
      <c r="T252" s="213"/>
      <c r="AT252" s="214" t="s">
        <v>157</v>
      </c>
      <c r="AU252" s="214" t="s">
        <v>85</v>
      </c>
      <c r="AV252" s="13" t="s">
        <v>83</v>
      </c>
      <c r="AW252" s="13" t="s">
        <v>33</v>
      </c>
      <c r="AX252" s="13" t="s">
        <v>75</v>
      </c>
      <c r="AY252" s="214" t="s">
        <v>146</v>
      </c>
    </row>
    <row r="253" spans="2:51" s="13" customFormat="1" ht="11.25">
      <c r="B253" s="204"/>
      <c r="C253" s="205"/>
      <c r="D253" s="206" t="s">
        <v>157</v>
      </c>
      <c r="E253" s="207" t="s">
        <v>1</v>
      </c>
      <c r="F253" s="208" t="s">
        <v>861</v>
      </c>
      <c r="G253" s="205"/>
      <c r="H253" s="207" t="s">
        <v>1</v>
      </c>
      <c r="I253" s="209"/>
      <c r="J253" s="205"/>
      <c r="K253" s="205"/>
      <c r="L253" s="210"/>
      <c r="M253" s="211"/>
      <c r="N253" s="212"/>
      <c r="O253" s="212"/>
      <c r="P253" s="212"/>
      <c r="Q253" s="212"/>
      <c r="R253" s="212"/>
      <c r="S253" s="212"/>
      <c r="T253" s="213"/>
      <c r="AT253" s="214" t="s">
        <v>157</v>
      </c>
      <c r="AU253" s="214" t="s">
        <v>85</v>
      </c>
      <c r="AV253" s="13" t="s">
        <v>83</v>
      </c>
      <c r="AW253" s="13" t="s">
        <v>33</v>
      </c>
      <c r="AX253" s="13" t="s">
        <v>75</v>
      </c>
      <c r="AY253" s="214" t="s">
        <v>146</v>
      </c>
    </row>
    <row r="254" spans="2:51" s="14" customFormat="1" ht="11.25">
      <c r="B254" s="215"/>
      <c r="C254" s="216"/>
      <c r="D254" s="206" t="s">
        <v>157</v>
      </c>
      <c r="E254" s="217" t="s">
        <v>1</v>
      </c>
      <c r="F254" s="218" t="s">
        <v>906</v>
      </c>
      <c r="G254" s="216"/>
      <c r="H254" s="219">
        <v>6.2775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157</v>
      </c>
      <c r="AU254" s="225" t="s">
        <v>85</v>
      </c>
      <c r="AV254" s="14" t="s">
        <v>85</v>
      </c>
      <c r="AW254" s="14" t="s">
        <v>33</v>
      </c>
      <c r="AX254" s="14" t="s">
        <v>75</v>
      </c>
      <c r="AY254" s="225" t="s">
        <v>146</v>
      </c>
    </row>
    <row r="255" spans="1:65" s="2" customFormat="1" ht="36" customHeight="1">
      <c r="A255" s="34"/>
      <c r="B255" s="35"/>
      <c r="C255" s="186" t="s">
        <v>222</v>
      </c>
      <c r="D255" s="186" t="s">
        <v>148</v>
      </c>
      <c r="E255" s="187" t="s">
        <v>907</v>
      </c>
      <c r="F255" s="188" t="s">
        <v>908</v>
      </c>
      <c r="G255" s="189" t="s">
        <v>163</v>
      </c>
      <c r="H255" s="190">
        <v>417.306</v>
      </c>
      <c r="I255" s="191"/>
      <c r="J255" s="192">
        <f>ROUND(I255*H255,2)</f>
        <v>0</v>
      </c>
      <c r="K255" s="188" t="s">
        <v>152</v>
      </c>
      <c r="L255" s="39"/>
      <c r="M255" s="193" t="s">
        <v>1</v>
      </c>
      <c r="N255" s="194" t="s">
        <v>40</v>
      </c>
      <c r="O255" s="71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153</v>
      </c>
      <c r="AT255" s="197" t="s">
        <v>148</v>
      </c>
      <c r="AU255" s="197" t="s">
        <v>85</v>
      </c>
      <c r="AY255" s="17" t="s">
        <v>146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7" t="s">
        <v>83</v>
      </c>
      <c r="BK255" s="198">
        <f>ROUND(I255*H255,2)</f>
        <v>0</v>
      </c>
      <c r="BL255" s="17" t="s">
        <v>153</v>
      </c>
      <c r="BM255" s="197" t="s">
        <v>909</v>
      </c>
    </row>
    <row r="256" spans="1:47" s="2" customFormat="1" ht="11.25">
      <c r="A256" s="34"/>
      <c r="B256" s="35"/>
      <c r="C256" s="36"/>
      <c r="D256" s="199" t="s">
        <v>155</v>
      </c>
      <c r="E256" s="36"/>
      <c r="F256" s="200" t="s">
        <v>910</v>
      </c>
      <c r="G256" s="36"/>
      <c r="H256" s="36"/>
      <c r="I256" s="201"/>
      <c r="J256" s="36"/>
      <c r="K256" s="36"/>
      <c r="L256" s="39"/>
      <c r="M256" s="202"/>
      <c r="N256" s="203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155</v>
      </c>
      <c r="AU256" s="17" t="s">
        <v>85</v>
      </c>
    </row>
    <row r="257" spans="2:51" s="13" customFormat="1" ht="11.25">
      <c r="B257" s="204"/>
      <c r="C257" s="205"/>
      <c r="D257" s="206" t="s">
        <v>157</v>
      </c>
      <c r="E257" s="207" t="s">
        <v>1</v>
      </c>
      <c r="F257" s="208" t="s">
        <v>849</v>
      </c>
      <c r="G257" s="205"/>
      <c r="H257" s="207" t="s">
        <v>1</v>
      </c>
      <c r="I257" s="209"/>
      <c r="J257" s="205"/>
      <c r="K257" s="205"/>
      <c r="L257" s="210"/>
      <c r="M257" s="211"/>
      <c r="N257" s="212"/>
      <c r="O257" s="212"/>
      <c r="P257" s="212"/>
      <c r="Q257" s="212"/>
      <c r="R257" s="212"/>
      <c r="S257" s="212"/>
      <c r="T257" s="213"/>
      <c r="AT257" s="214" t="s">
        <v>157</v>
      </c>
      <c r="AU257" s="214" t="s">
        <v>85</v>
      </c>
      <c r="AV257" s="13" t="s">
        <v>83</v>
      </c>
      <c r="AW257" s="13" t="s">
        <v>33</v>
      </c>
      <c r="AX257" s="13" t="s">
        <v>75</v>
      </c>
      <c r="AY257" s="214" t="s">
        <v>146</v>
      </c>
    </row>
    <row r="258" spans="2:51" s="13" customFormat="1" ht="11.25">
      <c r="B258" s="204"/>
      <c r="C258" s="205"/>
      <c r="D258" s="206" t="s">
        <v>157</v>
      </c>
      <c r="E258" s="207" t="s">
        <v>1</v>
      </c>
      <c r="F258" s="208" t="s">
        <v>159</v>
      </c>
      <c r="G258" s="205"/>
      <c r="H258" s="207" t="s">
        <v>1</v>
      </c>
      <c r="I258" s="209"/>
      <c r="J258" s="205"/>
      <c r="K258" s="205"/>
      <c r="L258" s="210"/>
      <c r="M258" s="211"/>
      <c r="N258" s="212"/>
      <c r="O258" s="212"/>
      <c r="P258" s="212"/>
      <c r="Q258" s="212"/>
      <c r="R258" s="212"/>
      <c r="S258" s="212"/>
      <c r="T258" s="213"/>
      <c r="AT258" s="214" t="s">
        <v>157</v>
      </c>
      <c r="AU258" s="214" t="s">
        <v>85</v>
      </c>
      <c r="AV258" s="13" t="s">
        <v>83</v>
      </c>
      <c r="AW258" s="13" t="s">
        <v>33</v>
      </c>
      <c r="AX258" s="13" t="s">
        <v>75</v>
      </c>
      <c r="AY258" s="214" t="s">
        <v>146</v>
      </c>
    </row>
    <row r="259" spans="2:51" s="13" customFormat="1" ht="11.25">
      <c r="B259" s="204"/>
      <c r="C259" s="205"/>
      <c r="D259" s="206" t="s">
        <v>157</v>
      </c>
      <c r="E259" s="207" t="s">
        <v>1</v>
      </c>
      <c r="F259" s="208" t="s">
        <v>850</v>
      </c>
      <c r="G259" s="205"/>
      <c r="H259" s="207" t="s">
        <v>1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157</v>
      </c>
      <c r="AU259" s="214" t="s">
        <v>85</v>
      </c>
      <c r="AV259" s="13" t="s">
        <v>83</v>
      </c>
      <c r="AW259" s="13" t="s">
        <v>33</v>
      </c>
      <c r="AX259" s="13" t="s">
        <v>75</v>
      </c>
      <c r="AY259" s="214" t="s">
        <v>146</v>
      </c>
    </row>
    <row r="260" spans="2:51" s="13" customFormat="1" ht="11.25">
      <c r="B260" s="204"/>
      <c r="C260" s="205"/>
      <c r="D260" s="206" t="s">
        <v>157</v>
      </c>
      <c r="E260" s="207" t="s">
        <v>1</v>
      </c>
      <c r="F260" s="208" t="s">
        <v>159</v>
      </c>
      <c r="G260" s="205"/>
      <c r="H260" s="207" t="s">
        <v>1</v>
      </c>
      <c r="I260" s="209"/>
      <c r="J260" s="205"/>
      <c r="K260" s="205"/>
      <c r="L260" s="210"/>
      <c r="M260" s="211"/>
      <c r="N260" s="212"/>
      <c r="O260" s="212"/>
      <c r="P260" s="212"/>
      <c r="Q260" s="212"/>
      <c r="R260" s="212"/>
      <c r="S260" s="212"/>
      <c r="T260" s="213"/>
      <c r="AT260" s="214" t="s">
        <v>157</v>
      </c>
      <c r="AU260" s="214" t="s">
        <v>85</v>
      </c>
      <c r="AV260" s="13" t="s">
        <v>83</v>
      </c>
      <c r="AW260" s="13" t="s">
        <v>33</v>
      </c>
      <c r="AX260" s="13" t="s">
        <v>75</v>
      </c>
      <c r="AY260" s="214" t="s">
        <v>146</v>
      </c>
    </row>
    <row r="261" spans="2:51" s="13" customFormat="1" ht="11.25">
      <c r="B261" s="204"/>
      <c r="C261" s="205"/>
      <c r="D261" s="206" t="s">
        <v>157</v>
      </c>
      <c r="E261" s="207" t="s">
        <v>1</v>
      </c>
      <c r="F261" s="208" t="s">
        <v>851</v>
      </c>
      <c r="G261" s="205"/>
      <c r="H261" s="207" t="s">
        <v>1</v>
      </c>
      <c r="I261" s="209"/>
      <c r="J261" s="205"/>
      <c r="K261" s="205"/>
      <c r="L261" s="210"/>
      <c r="M261" s="211"/>
      <c r="N261" s="212"/>
      <c r="O261" s="212"/>
      <c r="P261" s="212"/>
      <c r="Q261" s="212"/>
      <c r="R261" s="212"/>
      <c r="S261" s="212"/>
      <c r="T261" s="213"/>
      <c r="AT261" s="214" t="s">
        <v>157</v>
      </c>
      <c r="AU261" s="214" t="s">
        <v>85</v>
      </c>
      <c r="AV261" s="13" t="s">
        <v>83</v>
      </c>
      <c r="AW261" s="13" t="s">
        <v>33</v>
      </c>
      <c r="AX261" s="13" t="s">
        <v>75</v>
      </c>
      <c r="AY261" s="214" t="s">
        <v>146</v>
      </c>
    </row>
    <row r="262" spans="2:51" s="13" customFormat="1" ht="11.25">
      <c r="B262" s="204"/>
      <c r="C262" s="205"/>
      <c r="D262" s="206" t="s">
        <v>157</v>
      </c>
      <c r="E262" s="207" t="s">
        <v>1</v>
      </c>
      <c r="F262" s="208" t="s">
        <v>159</v>
      </c>
      <c r="G262" s="205"/>
      <c r="H262" s="207" t="s">
        <v>1</v>
      </c>
      <c r="I262" s="209"/>
      <c r="J262" s="205"/>
      <c r="K262" s="205"/>
      <c r="L262" s="210"/>
      <c r="M262" s="211"/>
      <c r="N262" s="212"/>
      <c r="O262" s="212"/>
      <c r="P262" s="212"/>
      <c r="Q262" s="212"/>
      <c r="R262" s="212"/>
      <c r="S262" s="212"/>
      <c r="T262" s="213"/>
      <c r="AT262" s="214" t="s">
        <v>157</v>
      </c>
      <c r="AU262" s="214" t="s">
        <v>85</v>
      </c>
      <c r="AV262" s="13" t="s">
        <v>83</v>
      </c>
      <c r="AW262" s="13" t="s">
        <v>33</v>
      </c>
      <c r="AX262" s="13" t="s">
        <v>75</v>
      </c>
      <c r="AY262" s="214" t="s">
        <v>146</v>
      </c>
    </row>
    <row r="263" spans="2:51" s="13" customFormat="1" ht="11.25">
      <c r="B263" s="204"/>
      <c r="C263" s="205"/>
      <c r="D263" s="206" t="s">
        <v>157</v>
      </c>
      <c r="E263" s="207" t="s">
        <v>1</v>
      </c>
      <c r="F263" s="208" t="s">
        <v>911</v>
      </c>
      <c r="G263" s="205"/>
      <c r="H263" s="207" t="s">
        <v>1</v>
      </c>
      <c r="I263" s="209"/>
      <c r="J263" s="205"/>
      <c r="K263" s="205"/>
      <c r="L263" s="210"/>
      <c r="M263" s="211"/>
      <c r="N263" s="212"/>
      <c r="O263" s="212"/>
      <c r="P263" s="212"/>
      <c r="Q263" s="212"/>
      <c r="R263" s="212"/>
      <c r="S263" s="212"/>
      <c r="T263" s="213"/>
      <c r="AT263" s="214" t="s">
        <v>157</v>
      </c>
      <c r="AU263" s="214" t="s">
        <v>85</v>
      </c>
      <c r="AV263" s="13" t="s">
        <v>83</v>
      </c>
      <c r="AW263" s="13" t="s">
        <v>33</v>
      </c>
      <c r="AX263" s="13" t="s">
        <v>75</v>
      </c>
      <c r="AY263" s="214" t="s">
        <v>146</v>
      </c>
    </row>
    <row r="264" spans="2:51" s="14" customFormat="1" ht="22.5">
      <c r="B264" s="215"/>
      <c r="C264" s="216"/>
      <c r="D264" s="206" t="s">
        <v>157</v>
      </c>
      <c r="E264" s="217" t="s">
        <v>1</v>
      </c>
      <c r="F264" s="218" t="s">
        <v>912</v>
      </c>
      <c r="G264" s="216"/>
      <c r="H264" s="219">
        <v>417.305892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157</v>
      </c>
      <c r="AU264" s="225" t="s">
        <v>85</v>
      </c>
      <c r="AV264" s="14" t="s">
        <v>85</v>
      </c>
      <c r="AW264" s="14" t="s">
        <v>33</v>
      </c>
      <c r="AX264" s="14" t="s">
        <v>75</v>
      </c>
      <c r="AY264" s="225" t="s">
        <v>146</v>
      </c>
    </row>
    <row r="265" spans="1:65" s="2" customFormat="1" ht="36" customHeight="1">
      <c r="A265" s="34"/>
      <c r="B265" s="35"/>
      <c r="C265" s="186" t="s">
        <v>8</v>
      </c>
      <c r="D265" s="186" t="s">
        <v>148</v>
      </c>
      <c r="E265" s="187" t="s">
        <v>913</v>
      </c>
      <c r="F265" s="188" t="s">
        <v>914</v>
      </c>
      <c r="G265" s="189" t="s">
        <v>163</v>
      </c>
      <c r="H265" s="190">
        <v>417.306</v>
      </c>
      <c r="I265" s="191"/>
      <c r="J265" s="192">
        <f>ROUND(I265*H265,2)</f>
        <v>0</v>
      </c>
      <c r="K265" s="188" t="s">
        <v>152</v>
      </c>
      <c r="L265" s="39"/>
      <c r="M265" s="193" t="s">
        <v>1</v>
      </c>
      <c r="N265" s="194" t="s">
        <v>40</v>
      </c>
      <c r="O265" s="71"/>
      <c r="P265" s="195">
        <f>O265*H265</f>
        <v>0</v>
      </c>
      <c r="Q265" s="195">
        <v>0</v>
      </c>
      <c r="R265" s="195">
        <f>Q265*H265</f>
        <v>0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153</v>
      </c>
      <c r="AT265" s="197" t="s">
        <v>148</v>
      </c>
      <c r="AU265" s="197" t="s">
        <v>85</v>
      </c>
      <c r="AY265" s="17" t="s">
        <v>146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7" t="s">
        <v>83</v>
      </c>
      <c r="BK265" s="198">
        <f>ROUND(I265*H265,2)</f>
        <v>0</v>
      </c>
      <c r="BL265" s="17" t="s">
        <v>153</v>
      </c>
      <c r="BM265" s="197" t="s">
        <v>915</v>
      </c>
    </row>
    <row r="266" spans="1:47" s="2" customFormat="1" ht="11.25">
      <c r="A266" s="34"/>
      <c r="B266" s="35"/>
      <c r="C266" s="36"/>
      <c r="D266" s="199" t="s">
        <v>155</v>
      </c>
      <c r="E266" s="36"/>
      <c r="F266" s="200" t="s">
        <v>916</v>
      </c>
      <c r="G266" s="36"/>
      <c r="H266" s="36"/>
      <c r="I266" s="201"/>
      <c r="J266" s="36"/>
      <c r="K266" s="36"/>
      <c r="L266" s="39"/>
      <c r="M266" s="202"/>
      <c r="N266" s="203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155</v>
      </c>
      <c r="AU266" s="17" t="s">
        <v>85</v>
      </c>
    </row>
    <row r="267" spans="2:51" s="13" customFormat="1" ht="11.25">
      <c r="B267" s="204"/>
      <c r="C267" s="205"/>
      <c r="D267" s="206" t="s">
        <v>157</v>
      </c>
      <c r="E267" s="207" t="s">
        <v>1</v>
      </c>
      <c r="F267" s="208" t="s">
        <v>849</v>
      </c>
      <c r="G267" s="205"/>
      <c r="H267" s="207" t="s">
        <v>1</v>
      </c>
      <c r="I267" s="209"/>
      <c r="J267" s="205"/>
      <c r="K267" s="205"/>
      <c r="L267" s="210"/>
      <c r="M267" s="211"/>
      <c r="N267" s="212"/>
      <c r="O267" s="212"/>
      <c r="P267" s="212"/>
      <c r="Q267" s="212"/>
      <c r="R267" s="212"/>
      <c r="S267" s="212"/>
      <c r="T267" s="213"/>
      <c r="AT267" s="214" t="s">
        <v>157</v>
      </c>
      <c r="AU267" s="214" t="s">
        <v>85</v>
      </c>
      <c r="AV267" s="13" t="s">
        <v>83</v>
      </c>
      <c r="AW267" s="13" t="s">
        <v>33</v>
      </c>
      <c r="AX267" s="13" t="s">
        <v>75</v>
      </c>
      <c r="AY267" s="214" t="s">
        <v>146</v>
      </c>
    </row>
    <row r="268" spans="2:51" s="13" customFormat="1" ht="11.25">
      <c r="B268" s="204"/>
      <c r="C268" s="205"/>
      <c r="D268" s="206" t="s">
        <v>157</v>
      </c>
      <c r="E268" s="207" t="s">
        <v>1</v>
      </c>
      <c r="F268" s="208" t="s">
        <v>159</v>
      </c>
      <c r="G268" s="205"/>
      <c r="H268" s="207" t="s">
        <v>1</v>
      </c>
      <c r="I268" s="209"/>
      <c r="J268" s="205"/>
      <c r="K268" s="205"/>
      <c r="L268" s="210"/>
      <c r="M268" s="211"/>
      <c r="N268" s="212"/>
      <c r="O268" s="212"/>
      <c r="P268" s="212"/>
      <c r="Q268" s="212"/>
      <c r="R268" s="212"/>
      <c r="S268" s="212"/>
      <c r="T268" s="213"/>
      <c r="AT268" s="214" t="s">
        <v>157</v>
      </c>
      <c r="AU268" s="214" t="s">
        <v>85</v>
      </c>
      <c r="AV268" s="13" t="s">
        <v>83</v>
      </c>
      <c r="AW268" s="13" t="s">
        <v>33</v>
      </c>
      <c r="AX268" s="13" t="s">
        <v>75</v>
      </c>
      <c r="AY268" s="214" t="s">
        <v>146</v>
      </c>
    </row>
    <row r="269" spans="2:51" s="13" customFormat="1" ht="11.25">
      <c r="B269" s="204"/>
      <c r="C269" s="205"/>
      <c r="D269" s="206" t="s">
        <v>157</v>
      </c>
      <c r="E269" s="207" t="s">
        <v>1</v>
      </c>
      <c r="F269" s="208" t="s">
        <v>850</v>
      </c>
      <c r="G269" s="205"/>
      <c r="H269" s="207" t="s">
        <v>1</v>
      </c>
      <c r="I269" s="209"/>
      <c r="J269" s="205"/>
      <c r="K269" s="205"/>
      <c r="L269" s="210"/>
      <c r="M269" s="211"/>
      <c r="N269" s="212"/>
      <c r="O269" s="212"/>
      <c r="P269" s="212"/>
      <c r="Q269" s="212"/>
      <c r="R269" s="212"/>
      <c r="S269" s="212"/>
      <c r="T269" s="213"/>
      <c r="AT269" s="214" t="s">
        <v>157</v>
      </c>
      <c r="AU269" s="214" t="s">
        <v>85</v>
      </c>
      <c r="AV269" s="13" t="s">
        <v>83</v>
      </c>
      <c r="AW269" s="13" t="s">
        <v>33</v>
      </c>
      <c r="AX269" s="13" t="s">
        <v>75</v>
      </c>
      <c r="AY269" s="214" t="s">
        <v>146</v>
      </c>
    </row>
    <row r="270" spans="2:51" s="13" customFormat="1" ht="11.25">
      <c r="B270" s="204"/>
      <c r="C270" s="205"/>
      <c r="D270" s="206" t="s">
        <v>157</v>
      </c>
      <c r="E270" s="207" t="s">
        <v>1</v>
      </c>
      <c r="F270" s="208" t="s">
        <v>159</v>
      </c>
      <c r="G270" s="205"/>
      <c r="H270" s="207" t="s">
        <v>1</v>
      </c>
      <c r="I270" s="209"/>
      <c r="J270" s="205"/>
      <c r="K270" s="205"/>
      <c r="L270" s="210"/>
      <c r="M270" s="211"/>
      <c r="N270" s="212"/>
      <c r="O270" s="212"/>
      <c r="P270" s="212"/>
      <c r="Q270" s="212"/>
      <c r="R270" s="212"/>
      <c r="S270" s="212"/>
      <c r="T270" s="213"/>
      <c r="AT270" s="214" t="s">
        <v>157</v>
      </c>
      <c r="AU270" s="214" t="s">
        <v>85</v>
      </c>
      <c r="AV270" s="13" t="s">
        <v>83</v>
      </c>
      <c r="AW270" s="13" t="s">
        <v>33</v>
      </c>
      <c r="AX270" s="13" t="s">
        <v>75</v>
      </c>
      <c r="AY270" s="214" t="s">
        <v>146</v>
      </c>
    </row>
    <row r="271" spans="2:51" s="13" customFormat="1" ht="11.25">
      <c r="B271" s="204"/>
      <c r="C271" s="205"/>
      <c r="D271" s="206" t="s">
        <v>157</v>
      </c>
      <c r="E271" s="207" t="s">
        <v>1</v>
      </c>
      <c r="F271" s="208" t="s">
        <v>851</v>
      </c>
      <c r="G271" s="205"/>
      <c r="H271" s="207" t="s">
        <v>1</v>
      </c>
      <c r="I271" s="209"/>
      <c r="J271" s="205"/>
      <c r="K271" s="205"/>
      <c r="L271" s="210"/>
      <c r="M271" s="211"/>
      <c r="N271" s="212"/>
      <c r="O271" s="212"/>
      <c r="P271" s="212"/>
      <c r="Q271" s="212"/>
      <c r="R271" s="212"/>
      <c r="S271" s="212"/>
      <c r="T271" s="213"/>
      <c r="AT271" s="214" t="s">
        <v>157</v>
      </c>
      <c r="AU271" s="214" t="s">
        <v>85</v>
      </c>
      <c r="AV271" s="13" t="s">
        <v>83</v>
      </c>
      <c r="AW271" s="13" t="s">
        <v>33</v>
      </c>
      <c r="AX271" s="13" t="s">
        <v>75</v>
      </c>
      <c r="AY271" s="214" t="s">
        <v>146</v>
      </c>
    </row>
    <row r="272" spans="2:51" s="13" customFormat="1" ht="11.25">
      <c r="B272" s="204"/>
      <c r="C272" s="205"/>
      <c r="D272" s="206" t="s">
        <v>157</v>
      </c>
      <c r="E272" s="207" t="s">
        <v>1</v>
      </c>
      <c r="F272" s="208" t="s">
        <v>159</v>
      </c>
      <c r="G272" s="205"/>
      <c r="H272" s="207" t="s">
        <v>1</v>
      </c>
      <c r="I272" s="209"/>
      <c r="J272" s="205"/>
      <c r="K272" s="205"/>
      <c r="L272" s="210"/>
      <c r="M272" s="211"/>
      <c r="N272" s="212"/>
      <c r="O272" s="212"/>
      <c r="P272" s="212"/>
      <c r="Q272" s="212"/>
      <c r="R272" s="212"/>
      <c r="S272" s="212"/>
      <c r="T272" s="213"/>
      <c r="AT272" s="214" t="s">
        <v>157</v>
      </c>
      <c r="AU272" s="214" t="s">
        <v>85</v>
      </c>
      <c r="AV272" s="13" t="s">
        <v>83</v>
      </c>
      <c r="AW272" s="13" t="s">
        <v>33</v>
      </c>
      <c r="AX272" s="13" t="s">
        <v>75</v>
      </c>
      <c r="AY272" s="214" t="s">
        <v>146</v>
      </c>
    </row>
    <row r="273" spans="2:51" s="13" customFormat="1" ht="11.25">
      <c r="B273" s="204"/>
      <c r="C273" s="205"/>
      <c r="D273" s="206" t="s">
        <v>157</v>
      </c>
      <c r="E273" s="207" t="s">
        <v>1</v>
      </c>
      <c r="F273" s="208" t="s">
        <v>911</v>
      </c>
      <c r="G273" s="205"/>
      <c r="H273" s="207" t="s">
        <v>1</v>
      </c>
      <c r="I273" s="209"/>
      <c r="J273" s="205"/>
      <c r="K273" s="205"/>
      <c r="L273" s="210"/>
      <c r="M273" s="211"/>
      <c r="N273" s="212"/>
      <c r="O273" s="212"/>
      <c r="P273" s="212"/>
      <c r="Q273" s="212"/>
      <c r="R273" s="212"/>
      <c r="S273" s="212"/>
      <c r="T273" s="213"/>
      <c r="AT273" s="214" t="s">
        <v>157</v>
      </c>
      <c r="AU273" s="214" t="s">
        <v>85</v>
      </c>
      <c r="AV273" s="13" t="s">
        <v>83</v>
      </c>
      <c r="AW273" s="13" t="s">
        <v>33</v>
      </c>
      <c r="AX273" s="13" t="s">
        <v>75</v>
      </c>
      <c r="AY273" s="214" t="s">
        <v>146</v>
      </c>
    </row>
    <row r="274" spans="2:51" s="14" customFormat="1" ht="22.5">
      <c r="B274" s="215"/>
      <c r="C274" s="216"/>
      <c r="D274" s="206" t="s">
        <v>157</v>
      </c>
      <c r="E274" s="217" t="s">
        <v>1</v>
      </c>
      <c r="F274" s="218" t="s">
        <v>912</v>
      </c>
      <c r="G274" s="216"/>
      <c r="H274" s="219">
        <v>417.305892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157</v>
      </c>
      <c r="AU274" s="225" t="s">
        <v>85</v>
      </c>
      <c r="AV274" s="14" t="s">
        <v>85</v>
      </c>
      <c r="AW274" s="14" t="s">
        <v>33</v>
      </c>
      <c r="AX274" s="14" t="s">
        <v>75</v>
      </c>
      <c r="AY274" s="225" t="s">
        <v>146</v>
      </c>
    </row>
    <row r="275" spans="1:65" s="2" customFormat="1" ht="36" customHeight="1">
      <c r="A275" s="34"/>
      <c r="B275" s="35"/>
      <c r="C275" s="186" t="s">
        <v>232</v>
      </c>
      <c r="D275" s="186" t="s">
        <v>148</v>
      </c>
      <c r="E275" s="187" t="s">
        <v>917</v>
      </c>
      <c r="F275" s="188" t="s">
        <v>918</v>
      </c>
      <c r="G275" s="189" t="s">
        <v>163</v>
      </c>
      <c r="H275" s="190">
        <v>208.653</v>
      </c>
      <c r="I275" s="191"/>
      <c r="J275" s="192">
        <f>ROUND(I275*H275,2)</f>
        <v>0</v>
      </c>
      <c r="K275" s="188" t="s">
        <v>152</v>
      </c>
      <c r="L275" s="39"/>
      <c r="M275" s="193" t="s">
        <v>1</v>
      </c>
      <c r="N275" s="194" t="s">
        <v>40</v>
      </c>
      <c r="O275" s="71"/>
      <c r="P275" s="195">
        <f>O275*H275</f>
        <v>0</v>
      </c>
      <c r="Q275" s="195">
        <v>0</v>
      </c>
      <c r="R275" s="195">
        <f>Q275*H275</f>
        <v>0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153</v>
      </c>
      <c r="AT275" s="197" t="s">
        <v>148</v>
      </c>
      <c r="AU275" s="197" t="s">
        <v>85</v>
      </c>
      <c r="AY275" s="17" t="s">
        <v>146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7" t="s">
        <v>83</v>
      </c>
      <c r="BK275" s="198">
        <f>ROUND(I275*H275,2)</f>
        <v>0</v>
      </c>
      <c r="BL275" s="17" t="s">
        <v>153</v>
      </c>
      <c r="BM275" s="197" t="s">
        <v>919</v>
      </c>
    </row>
    <row r="276" spans="1:47" s="2" customFormat="1" ht="11.25">
      <c r="A276" s="34"/>
      <c r="B276" s="35"/>
      <c r="C276" s="36"/>
      <c r="D276" s="199" t="s">
        <v>155</v>
      </c>
      <c r="E276" s="36"/>
      <c r="F276" s="200" t="s">
        <v>920</v>
      </c>
      <c r="G276" s="36"/>
      <c r="H276" s="36"/>
      <c r="I276" s="201"/>
      <c r="J276" s="36"/>
      <c r="K276" s="36"/>
      <c r="L276" s="39"/>
      <c r="M276" s="202"/>
      <c r="N276" s="203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155</v>
      </c>
      <c r="AU276" s="17" t="s">
        <v>85</v>
      </c>
    </row>
    <row r="277" spans="2:51" s="13" customFormat="1" ht="11.25">
      <c r="B277" s="204"/>
      <c r="C277" s="205"/>
      <c r="D277" s="206" t="s">
        <v>157</v>
      </c>
      <c r="E277" s="207" t="s">
        <v>1</v>
      </c>
      <c r="F277" s="208" t="s">
        <v>849</v>
      </c>
      <c r="G277" s="205"/>
      <c r="H277" s="207" t="s">
        <v>1</v>
      </c>
      <c r="I277" s="209"/>
      <c r="J277" s="205"/>
      <c r="K277" s="205"/>
      <c r="L277" s="210"/>
      <c r="M277" s="211"/>
      <c r="N277" s="212"/>
      <c r="O277" s="212"/>
      <c r="P277" s="212"/>
      <c r="Q277" s="212"/>
      <c r="R277" s="212"/>
      <c r="S277" s="212"/>
      <c r="T277" s="213"/>
      <c r="AT277" s="214" t="s">
        <v>157</v>
      </c>
      <c r="AU277" s="214" t="s">
        <v>85</v>
      </c>
      <c r="AV277" s="13" t="s">
        <v>83</v>
      </c>
      <c r="AW277" s="13" t="s">
        <v>33</v>
      </c>
      <c r="AX277" s="13" t="s">
        <v>75</v>
      </c>
      <c r="AY277" s="214" t="s">
        <v>146</v>
      </c>
    </row>
    <row r="278" spans="2:51" s="13" customFormat="1" ht="11.25">
      <c r="B278" s="204"/>
      <c r="C278" s="205"/>
      <c r="D278" s="206" t="s">
        <v>157</v>
      </c>
      <c r="E278" s="207" t="s">
        <v>1</v>
      </c>
      <c r="F278" s="208" t="s">
        <v>159</v>
      </c>
      <c r="G278" s="205"/>
      <c r="H278" s="207" t="s">
        <v>1</v>
      </c>
      <c r="I278" s="209"/>
      <c r="J278" s="205"/>
      <c r="K278" s="205"/>
      <c r="L278" s="210"/>
      <c r="M278" s="211"/>
      <c r="N278" s="212"/>
      <c r="O278" s="212"/>
      <c r="P278" s="212"/>
      <c r="Q278" s="212"/>
      <c r="R278" s="212"/>
      <c r="S278" s="212"/>
      <c r="T278" s="213"/>
      <c r="AT278" s="214" t="s">
        <v>157</v>
      </c>
      <c r="AU278" s="214" t="s">
        <v>85</v>
      </c>
      <c r="AV278" s="13" t="s">
        <v>83</v>
      </c>
      <c r="AW278" s="13" t="s">
        <v>33</v>
      </c>
      <c r="AX278" s="13" t="s">
        <v>75</v>
      </c>
      <c r="AY278" s="214" t="s">
        <v>146</v>
      </c>
    </row>
    <row r="279" spans="2:51" s="13" customFormat="1" ht="11.25">
      <c r="B279" s="204"/>
      <c r="C279" s="205"/>
      <c r="D279" s="206" t="s">
        <v>157</v>
      </c>
      <c r="E279" s="207" t="s">
        <v>1</v>
      </c>
      <c r="F279" s="208" t="s">
        <v>850</v>
      </c>
      <c r="G279" s="205"/>
      <c r="H279" s="207" t="s">
        <v>1</v>
      </c>
      <c r="I279" s="209"/>
      <c r="J279" s="205"/>
      <c r="K279" s="205"/>
      <c r="L279" s="210"/>
      <c r="M279" s="211"/>
      <c r="N279" s="212"/>
      <c r="O279" s="212"/>
      <c r="P279" s="212"/>
      <c r="Q279" s="212"/>
      <c r="R279" s="212"/>
      <c r="S279" s="212"/>
      <c r="T279" s="213"/>
      <c r="AT279" s="214" t="s">
        <v>157</v>
      </c>
      <c r="AU279" s="214" t="s">
        <v>85</v>
      </c>
      <c r="AV279" s="13" t="s">
        <v>83</v>
      </c>
      <c r="AW279" s="13" t="s">
        <v>33</v>
      </c>
      <c r="AX279" s="13" t="s">
        <v>75</v>
      </c>
      <c r="AY279" s="214" t="s">
        <v>146</v>
      </c>
    </row>
    <row r="280" spans="2:51" s="13" customFormat="1" ht="11.25">
      <c r="B280" s="204"/>
      <c r="C280" s="205"/>
      <c r="D280" s="206" t="s">
        <v>157</v>
      </c>
      <c r="E280" s="207" t="s">
        <v>1</v>
      </c>
      <c r="F280" s="208" t="s">
        <v>159</v>
      </c>
      <c r="G280" s="205"/>
      <c r="H280" s="207" t="s">
        <v>1</v>
      </c>
      <c r="I280" s="209"/>
      <c r="J280" s="205"/>
      <c r="K280" s="205"/>
      <c r="L280" s="210"/>
      <c r="M280" s="211"/>
      <c r="N280" s="212"/>
      <c r="O280" s="212"/>
      <c r="P280" s="212"/>
      <c r="Q280" s="212"/>
      <c r="R280" s="212"/>
      <c r="S280" s="212"/>
      <c r="T280" s="213"/>
      <c r="AT280" s="214" t="s">
        <v>157</v>
      </c>
      <c r="AU280" s="214" t="s">
        <v>85</v>
      </c>
      <c r="AV280" s="13" t="s">
        <v>83</v>
      </c>
      <c r="AW280" s="13" t="s">
        <v>33</v>
      </c>
      <c r="AX280" s="13" t="s">
        <v>75</v>
      </c>
      <c r="AY280" s="214" t="s">
        <v>146</v>
      </c>
    </row>
    <row r="281" spans="2:51" s="13" customFormat="1" ht="11.25">
      <c r="B281" s="204"/>
      <c r="C281" s="205"/>
      <c r="D281" s="206" t="s">
        <v>157</v>
      </c>
      <c r="E281" s="207" t="s">
        <v>1</v>
      </c>
      <c r="F281" s="208" t="s">
        <v>851</v>
      </c>
      <c r="G281" s="205"/>
      <c r="H281" s="207" t="s">
        <v>1</v>
      </c>
      <c r="I281" s="209"/>
      <c r="J281" s="205"/>
      <c r="K281" s="205"/>
      <c r="L281" s="210"/>
      <c r="M281" s="211"/>
      <c r="N281" s="212"/>
      <c r="O281" s="212"/>
      <c r="P281" s="212"/>
      <c r="Q281" s="212"/>
      <c r="R281" s="212"/>
      <c r="S281" s="212"/>
      <c r="T281" s="213"/>
      <c r="AT281" s="214" t="s">
        <v>157</v>
      </c>
      <c r="AU281" s="214" t="s">
        <v>85</v>
      </c>
      <c r="AV281" s="13" t="s">
        <v>83</v>
      </c>
      <c r="AW281" s="13" t="s">
        <v>33</v>
      </c>
      <c r="AX281" s="13" t="s">
        <v>75</v>
      </c>
      <c r="AY281" s="214" t="s">
        <v>146</v>
      </c>
    </row>
    <row r="282" spans="2:51" s="13" customFormat="1" ht="11.25">
      <c r="B282" s="204"/>
      <c r="C282" s="205"/>
      <c r="D282" s="206" t="s">
        <v>157</v>
      </c>
      <c r="E282" s="207" t="s">
        <v>1</v>
      </c>
      <c r="F282" s="208" t="s">
        <v>159</v>
      </c>
      <c r="G282" s="205"/>
      <c r="H282" s="207" t="s">
        <v>1</v>
      </c>
      <c r="I282" s="209"/>
      <c r="J282" s="205"/>
      <c r="K282" s="205"/>
      <c r="L282" s="210"/>
      <c r="M282" s="211"/>
      <c r="N282" s="212"/>
      <c r="O282" s="212"/>
      <c r="P282" s="212"/>
      <c r="Q282" s="212"/>
      <c r="R282" s="212"/>
      <c r="S282" s="212"/>
      <c r="T282" s="213"/>
      <c r="AT282" s="214" t="s">
        <v>157</v>
      </c>
      <c r="AU282" s="214" t="s">
        <v>85</v>
      </c>
      <c r="AV282" s="13" t="s">
        <v>83</v>
      </c>
      <c r="AW282" s="13" t="s">
        <v>33</v>
      </c>
      <c r="AX282" s="13" t="s">
        <v>75</v>
      </c>
      <c r="AY282" s="214" t="s">
        <v>146</v>
      </c>
    </row>
    <row r="283" spans="2:51" s="13" customFormat="1" ht="11.25">
      <c r="B283" s="204"/>
      <c r="C283" s="205"/>
      <c r="D283" s="206" t="s">
        <v>157</v>
      </c>
      <c r="E283" s="207" t="s">
        <v>1</v>
      </c>
      <c r="F283" s="208" t="s">
        <v>911</v>
      </c>
      <c r="G283" s="205"/>
      <c r="H283" s="207" t="s">
        <v>1</v>
      </c>
      <c r="I283" s="209"/>
      <c r="J283" s="205"/>
      <c r="K283" s="205"/>
      <c r="L283" s="210"/>
      <c r="M283" s="211"/>
      <c r="N283" s="212"/>
      <c r="O283" s="212"/>
      <c r="P283" s="212"/>
      <c r="Q283" s="212"/>
      <c r="R283" s="212"/>
      <c r="S283" s="212"/>
      <c r="T283" s="213"/>
      <c r="AT283" s="214" t="s">
        <v>157</v>
      </c>
      <c r="AU283" s="214" t="s">
        <v>85</v>
      </c>
      <c r="AV283" s="13" t="s">
        <v>83</v>
      </c>
      <c r="AW283" s="13" t="s">
        <v>33</v>
      </c>
      <c r="AX283" s="13" t="s">
        <v>75</v>
      </c>
      <c r="AY283" s="214" t="s">
        <v>146</v>
      </c>
    </row>
    <row r="284" spans="2:51" s="14" customFormat="1" ht="22.5">
      <c r="B284" s="215"/>
      <c r="C284" s="216"/>
      <c r="D284" s="206" t="s">
        <v>157</v>
      </c>
      <c r="E284" s="217" t="s">
        <v>1</v>
      </c>
      <c r="F284" s="218" t="s">
        <v>921</v>
      </c>
      <c r="G284" s="216"/>
      <c r="H284" s="219">
        <v>208.652946</v>
      </c>
      <c r="I284" s="220"/>
      <c r="J284" s="216"/>
      <c r="K284" s="216"/>
      <c r="L284" s="221"/>
      <c r="M284" s="222"/>
      <c r="N284" s="223"/>
      <c r="O284" s="223"/>
      <c r="P284" s="223"/>
      <c r="Q284" s="223"/>
      <c r="R284" s="223"/>
      <c r="S284" s="223"/>
      <c r="T284" s="224"/>
      <c r="AT284" s="225" t="s">
        <v>157</v>
      </c>
      <c r="AU284" s="225" t="s">
        <v>85</v>
      </c>
      <c r="AV284" s="14" t="s">
        <v>85</v>
      </c>
      <c r="AW284" s="14" t="s">
        <v>33</v>
      </c>
      <c r="AX284" s="14" t="s">
        <v>75</v>
      </c>
      <c r="AY284" s="225" t="s">
        <v>146</v>
      </c>
    </row>
    <row r="285" spans="1:65" s="2" customFormat="1" ht="24" customHeight="1">
      <c r="A285" s="34"/>
      <c r="B285" s="35"/>
      <c r="C285" s="186" t="s">
        <v>243</v>
      </c>
      <c r="D285" s="186" t="s">
        <v>148</v>
      </c>
      <c r="E285" s="187" t="s">
        <v>922</v>
      </c>
      <c r="F285" s="188" t="s">
        <v>923</v>
      </c>
      <c r="G285" s="189" t="s">
        <v>151</v>
      </c>
      <c r="H285" s="190">
        <v>528</v>
      </c>
      <c r="I285" s="191"/>
      <c r="J285" s="192">
        <f>ROUND(I285*H285,2)</f>
        <v>0</v>
      </c>
      <c r="K285" s="188" t="s">
        <v>152</v>
      </c>
      <c r="L285" s="39"/>
      <c r="M285" s="193" t="s">
        <v>1</v>
      </c>
      <c r="N285" s="194" t="s">
        <v>40</v>
      </c>
      <c r="O285" s="71"/>
      <c r="P285" s="195">
        <f>O285*H285</f>
        <v>0</v>
      </c>
      <c r="Q285" s="195">
        <v>0.00084</v>
      </c>
      <c r="R285" s="195">
        <f>Q285*H285</f>
        <v>0.44352</v>
      </c>
      <c r="S285" s="195">
        <v>0</v>
      </c>
      <c r="T285" s="196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197" t="s">
        <v>153</v>
      </c>
      <c r="AT285" s="197" t="s">
        <v>148</v>
      </c>
      <c r="AU285" s="197" t="s">
        <v>85</v>
      </c>
      <c r="AY285" s="17" t="s">
        <v>146</v>
      </c>
      <c r="BE285" s="198">
        <f>IF(N285="základní",J285,0)</f>
        <v>0</v>
      </c>
      <c r="BF285" s="198">
        <f>IF(N285="snížená",J285,0)</f>
        <v>0</v>
      </c>
      <c r="BG285" s="198">
        <f>IF(N285="zákl. přenesená",J285,0)</f>
        <v>0</v>
      </c>
      <c r="BH285" s="198">
        <f>IF(N285="sníž. přenesená",J285,0)</f>
        <v>0</v>
      </c>
      <c r="BI285" s="198">
        <f>IF(N285="nulová",J285,0)</f>
        <v>0</v>
      </c>
      <c r="BJ285" s="17" t="s">
        <v>83</v>
      </c>
      <c r="BK285" s="198">
        <f>ROUND(I285*H285,2)</f>
        <v>0</v>
      </c>
      <c r="BL285" s="17" t="s">
        <v>153</v>
      </c>
      <c r="BM285" s="197" t="s">
        <v>924</v>
      </c>
    </row>
    <row r="286" spans="1:47" s="2" customFormat="1" ht="11.25">
      <c r="A286" s="34"/>
      <c r="B286" s="35"/>
      <c r="C286" s="36"/>
      <c r="D286" s="199" t="s">
        <v>155</v>
      </c>
      <c r="E286" s="36"/>
      <c r="F286" s="200" t="s">
        <v>925</v>
      </c>
      <c r="G286" s="36"/>
      <c r="H286" s="36"/>
      <c r="I286" s="201"/>
      <c r="J286" s="36"/>
      <c r="K286" s="36"/>
      <c r="L286" s="39"/>
      <c r="M286" s="202"/>
      <c r="N286" s="203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155</v>
      </c>
      <c r="AU286" s="17" t="s">
        <v>85</v>
      </c>
    </row>
    <row r="287" spans="2:51" s="13" customFormat="1" ht="11.25">
      <c r="B287" s="204"/>
      <c r="C287" s="205"/>
      <c r="D287" s="206" t="s">
        <v>157</v>
      </c>
      <c r="E287" s="207" t="s">
        <v>1</v>
      </c>
      <c r="F287" s="208" t="s">
        <v>849</v>
      </c>
      <c r="G287" s="205"/>
      <c r="H287" s="207" t="s">
        <v>1</v>
      </c>
      <c r="I287" s="209"/>
      <c r="J287" s="205"/>
      <c r="K287" s="205"/>
      <c r="L287" s="210"/>
      <c r="M287" s="211"/>
      <c r="N287" s="212"/>
      <c r="O287" s="212"/>
      <c r="P287" s="212"/>
      <c r="Q287" s="212"/>
      <c r="R287" s="212"/>
      <c r="S287" s="212"/>
      <c r="T287" s="213"/>
      <c r="AT287" s="214" t="s">
        <v>157</v>
      </c>
      <c r="AU287" s="214" t="s">
        <v>85</v>
      </c>
      <c r="AV287" s="13" t="s">
        <v>83</v>
      </c>
      <c r="AW287" s="13" t="s">
        <v>33</v>
      </c>
      <c r="AX287" s="13" t="s">
        <v>75</v>
      </c>
      <c r="AY287" s="214" t="s">
        <v>146</v>
      </c>
    </row>
    <row r="288" spans="2:51" s="13" customFormat="1" ht="11.25">
      <c r="B288" s="204"/>
      <c r="C288" s="205"/>
      <c r="D288" s="206" t="s">
        <v>157</v>
      </c>
      <c r="E288" s="207" t="s">
        <v>1</v>
      </c>
      <c r="F288" s="208" t="s">
        <v>159</v>
      </c>
      <c r="G288" s="205"/>
      <c r="H288" s="207" t="s">
        <v>1</v>
      </c>
      <c r="I288" s="209"/>
      <c r="J288" s="205"/>
      <c r="K288" s="205"/>
      <c r="L288" s="210"/>
      <c r="M288" s="211"/>
      <c r="N288" s="212"/>
      <c r="O288" s="212"/>
      <c r="P288" s="212"/>
      <c r="Q288" s="212"/>
      <c r="R288" s="212"/>
      <c r="S288" s="212"/>
      <c r="T288" s="213"/>
      <c r="AT288" s="214" t="s">
        <v>157</v>
      </c>
      <c r="AU288" s="214" t="s">
        <v>85</v>
      </c>
      <c r="AV288" s="13" t="s">
        <v>83</v>
      </c>
      <c r="AW288" s="13" t="s">
        <v>33</v>
      </c>
      <c r="AX288" s="13" t="s">
        <v>75</v>
      </c>
      <c r="AY288" s="214" t="s">
        <v>146</v>
      </c>
    </row>
    <row r="289" spans="2:51" s="13" customFormat="1" ht="11.25">
      <c r="B289" s="204"/>
      <c r="C289" s="205"/>
      <c r="D289" s="206" t="s">
        <v>157</v>
      </c>
      <c r="E289" s="207" t="s">
        <v>1</v>
      </c>
      <c r="F289" s="208" t="s">
        <v>850</v>
      </c>
      <c r="G289" s="205"/>
      <c r="H289" s="207" t="s">
        <v>1</v>
      </c>
      <c r="I289" s="209"/>
      <c r="J289" s="205"/>
      <c r="K289" s="205"/>
      <c r="L289" s="210"/>
      <c r="M289" s="211"/>
      <c r="N289" s="212"/>
      <c r="O289" s="212"/>
      <c r="P289" s="212"/>
      <c r="Q289" s="212"/>
      <c r="R289" s="212"/>
      <c r="S289" s="212"/>
      <c r="T289" s="213"/>
      <c r="AT289" s="214" t="s">
        <v>157</v>
      </c>
      <c r="AU289" s="214" t="s">
        <v>85</v>
      </c>
      <c r="AV289" s="13" t="s">
        <v>83</v>
      </c>
      <c r="AW289" s="13" t="s">
        <v>33</v>
      </c>
      <c r="AX289" s="13" t="s">
        <v>75</v>
      </c>
      <c r="AY289" s="214" t="s">
        <v>146</v>
      </c>
    </row>
    <row r="290" spans="2:51" s="13" customFormat="1" ht="11.25">
      <c r="B290" s="204"/>
      <c r="C290" s="205"/>
      <c r="D290" s="206" t="s">
        <v>157</v>
      </c>
      <c r="E290" s="207" t="s">
        <v>1</v>
      </c>
      <c r="F290" s="208" t="s">
        <v>159</v>
      </c>
      <c r="G290" s="205"/>
      <c r="H290" s="207" t="s">
        <v>1</v>
      </c>
      <c r="I290" s="209"/>
      <c r="J290" s="205"/>
      <c r="K290" s="205"/>
      <c r="L290" s="210"/>
      <c r="M290" s="211"/>
      <c r="N290" s="212"/>
      <c r="O290" s="212"/>
      <c r="P290" s="212"/>
      <c r="Q290" s="212"/>
      <c r="R290" s="212"/>
      <c r="S290" s="212"/>
      <c r="T290" s="213"/>
      <c r="AT290" s="214" t="s">
        <v>157</v>
      </c>
      <c r="AU290" s="214" t="s">
        <v>85</v>
      </c>
      <c r="AV290" s="13" t="s">
        <v>83</v>
      </c>
      <c r="AW290" s="13" t="s">
        <v>33</v>
      </c>
      <c r="AX290" s="13" t="s">
        <v>75</v>
      </c>
      <c r="AY290" s="214" t="s">
        <v>146</v>
      </c>
    </row>
    <row r="291" spans="2:51" s="13" customFormat="1" ht="11.25">
      <c r="B291" s="204"/>
      <c r="C291" s="205"/>
      <c r="D291" s="206" t="s">
        <v>157</v>
      </c>
      <c r="E291" s="207" t="s">
        <v>1</v>
      </c>
      <c r="F291" s="208" t="s">
        <v>911</v>
      </c>
      <c r="G291" s="205"/>
      <c r="H291" s="207" t="s">
        <v>1</v>
      </c>
      <c r="I291" s="209"/>
      <c r="J291" s="205"/>
      <c r="K291" s="205"/>
      <c r="L291" s="210"/>
      <c r="M291" s="211"/>
      <c r="N291" s="212"/>
      <c r="O291" s="212"/>
      <c r="P291" s="212"/>
      <c r="Q291" s="212"/>
      <c r="R291" s="212"/>
      <c r="S291" s="212"/>
      <c r="T291" s="213"/>
      <c r="AT291" s="214" t="s">
        <v>157</v>
      </c>
      <c r="AU291" s="214" t="s">
        <v>85</v>
      </c>
      <c r="AV291" s="13" t="s">
        <v>83</v>
      </c>
      <c r="AW291" s="13" t="s">
        <v>33</v>
      </c>
      <c r="AX291" s="13" t="s">
        <v>75</v>
      </c>
      <c r="AY291" s="214" t="s">
        <v>146</v>
      </c>
    </row>
    <row r="292" spans="2:51" s="14" customFormat="1" ht="11.25">
      <c r="B292" s="215"/>
      <c r="C292" s="216"/>
      <c r="D292" s="206" t="s">
        <v>157</v>
      </c>
      <c r="E292" s="217" t="s">
        <v>1</v>
      </c>
      <c r="F292" s="218" t="s">
        <v>926</v>
      </c>
      <c r="G292" s="216"/>
      <c r="H292" s="219">
        <v>528</v>
      </c>
      <c r="I292" s="220"/>
      <c r="J292" s="216"/>
      <c r="K292" s="216"/>
      <c r="L292" s="221"/>
      <c r="M292" s="222"/>
      <c r="N292" s="223"/>
      <c r="O292" s="223"/>
      <c r="P292" s="223"/>
      <c r="Q292" s="223"/>
      <c r="R292" s="223"/>
      <c r="S292" s="223"/>
      <c r="T292" s="224"/>
      <c r="AT292" s="225" t="s">
        <v>157</v>
      </c>
      <c r="AU292" s="225" t="s">
        <v>85</v>
      </c>
      <c r="AV292" s="14" t="s">
        <v>85</v>
      </c>
      <c r="AW292" s="14" t="s">
        <v>33</v>
      </c>
      <c r="AX292" s="14" t="s">
        <v>75</v>
      </c>
      <c r="AY292" s="225" t="s">
        <v>146</v>
      </c>
    </row>
    <row r="293" spans="1:65" s="2" customFormat="1" ht="26.45" customHeight="1">
      <c r="A293" s="34"/>
      <c r="B293" s="35"/>
      <c r="C293" s="186" t="s">
        <v>253</v>
      </c>
      <c r="D293" s="186" t="s">
        <v>148</v>
      </c>
      <c r="E293" s="187" t="s">
        <v>927</v>
      </c>
      <c r="F293" s="188" t="s">
        <v>928</v>
      </c>
      <c r="G293" s="189" t="s">
        <v>151</v>
      </c>
      <c r="H293" s="190">
        <v>1196.352</v>
      </c>
      <c r="I293" s="191"/>
      <c r="J293" s="192">
        <f>ROUND(I293*H293,2)</f>
        <v>0</v>
      </c>
      <c r="K293" s="188" t="s">
        <v>152</v>
      </c>
      <c r="L293" s="39"/>
      <c r="M293" s="193" t="s">
        <v>1</v>
      </c>
      <c r="N293" s="194" t="s">
        <v>40</v>
      </c>
      <c r="O293" s="71"/>
      <c r="P293" s="195">
        <f>O293*H293</f>
        <v>0</v>
      </c>
      <c r="Q293" s="195">
        <v>0.00085</v>
      </c>
      <c r="R293" s="195">
        <f>Q293*H293</f>
        <v>1.0168992000000001</v>
      </c>
      <c r="S293" s="195">
        <v>0</v>
      </c>
      <c r="T293" s="196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7" t="s">
        <v>153</v>
      </c>
      <c r="AT293" s="197" t="s">
        <v>148</v>
      </c>
      <c r="AU293" s="197" t="s">
        <v>85</v>
      </c>
      <c r="AY293" s="17" t="s">
        <v>146</v>
      </c>
      <c r="BE293" s="198">
        <f>IF(N293="základní",J293,0)</f>
        <v>0</v>
      </c>
      <c r="BF293" s="198">
        <f>IF(N293="snížená",J293,0)</f>
        <v>0</v>
      </c>
      <c r="BG293" s="198">
        <f>IF(N293="zákl. přenesená",J293,0)</f>
        <v>0</v>
      </c>
      <c r="BH293" s="198">
        <f>IF(N293="sníž. přenesená",J293,0)</f>
        <v>0</v>
      </c>
      <c r="BI293" s="198">
        <f>IF(N293="nulová",J293,0)</f>
        <v>0</v>
      </c>
      <c r="BJ293" s="17" t="s">
        <v>83</v>
      </c>
      <c r="BK293" s="198">
        <f>ROUND(I293*H293,2)</f>
        <v>0</v>
      </c>
      <c r="BL293" s="17" t="s">
        <v>153</v>
      </c>
      <c r="BM293" s="197" t="s">
        <v>929</v>
      </c>
    </row>
    <row r="294" spans="1:47" s="2" customFormat="1" ht="11.25">
      <c r="A294" s="34"/>
      <c r="B294" s="35"/>
      <c r="C294" s="36"/>
      <c r="D294" s="199" t="s">
        <v>155</v>
      </c>
      <c r="E294" s="36"/>
      <c r="F294" s="200" t="s">
        <v>930</v>
      </c>
      <c r="G294" s="36"/>
      <c r="H294" s="36"/>
      <c r="I294" s="201"/>
      <c r="J294" s="36"/>
      <c r="K294" s="36"/>
      <c r="L294" s="39"/>
      <c r="M294" s="202"/>
      <c r="N294" s="203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155</v>
      </c>
      <c r="AU294" s="17" t="s">
        <v>85</v>
      </c>
    </row>
    <row r="295" spans="2:51" s="13" customFormat="1" ht="11.25">
      <c r="B295" s="204"/>
      <c r="C295" s="205"/>
      <c r="D295" s="206" t="s">
        <v>157</v>
      </c>
      <c r="E295" s="207" t="s">
        <v>1</v>
      </c>
      <c r="F295" s="208" t="s">
        <v>849</v>
      </c>
      <c r="G295" s="205"/>
      <c r="H295" s="207" t="s">
        <v>1</v>
      </c>
      <c r="I295" s="209"/>
      <c r="J295" s="205"/>
      <c r="K295" s="205"/>
      <c r="L295" s="210"/>
      <c r="M295" s="211"/>
      <c r="N295" s="212"/>
      <c r="O295" s="212"/>
      <c r="P295" s="212"/>
      <c r="Q295" s="212"/>
      <c r="R295" s="212"/>
      <c r="S295" s="212"/>
      <c r="T295" s="213"/>
      <c r="AT295" s="214" t="s">
        <v>157</v>
      </c>
      <c r="AU295" s="214" t="s">
        <v>85</v>
      </c>
      <c r="AV295" s="13" t="s">
        <v>83</v>
      </c>
      <c r="AW295" s="13" t="s">
        <v>33</v>
      </c>
      <c r="AX295" s="13" t="s">
        <v>75</v>
      </c>
      <c r="AY295" s="214" t="s">
        <v>146</v>
      </c>
    </row>
    <row r="296" spans="2:51" s="13" customFormat="1" ht="11.25">
      <c r="B296" s="204"/>
      <c r="C296" s="205"/>
      <c r="D296" s="206" t="s">
        <v>157</v>
      </c>
      <c r="E296" s="207" t="s">
        <v>1</v>
      </c>
      <c r="F296" s="208" t="s">
        <v>159</v>
      </c>
      <c r="G296" s="205"/>
      <c r="H296" s="207" t="s">
        <v>1</v>
      </c>
      <c r="I296" s="209"/>
      <c r="J296" s="205"/>
      <c r="K296" s="205"/>
      <c r="L296" s="210"/>
      <c r="M296" s="211"/>
      <c r="N296" s="212"/>
      <c r="O296" s="212"/>
      <c r="P296" s="212"/>
      <c r="Q296" s="212"/>
      <c r="R296" s="212"/>
      <c r="S296" s="212"/>
      <c r="T296" s="213"/>
      <c r="AT296" s="214" t="s">
        <v>157</v>
      </c>
      <c r="AU296" s="214" t="s">
        <v>85</v>
      </c>
      <c r="AV296" s="13" t="s">
        <v>83</v>
      </c>
      <c r="AW296" s="13" t="s">
        <v>33</v>
      </c>
      <c r="AX296" s="13" t="s">
        <v>75</v>
      </c>
      <c r="AY296" s="214" t="s">
        <v>146</v>
      </c>
    </row>
    <row r="297" spans="2:51" s="13" customFormat="1" ht="11.25">
      <c r="B297" s="204"/>
      <c r="C297" s="205"/>
      <c r="D297" s="206" t="s">
        <v>157</v>
      </c>
      <c r="E297" s="207" t="s">
        <v>1</v>
      </c>
      <c r="F297" s="208" t="s">
        <v>850</v>
      </c>
      <c r="G297" s="205"/>
      <c r="H297" s="207" t="s">
        <v>1</v>
      </c>
      <c r="I297" s="209"/>
      <c r="J297" s="205"/>
      <c r="K297" s="205"/>
      <c r="L297" s="210"/>
      <c r="M297" s="211"/>
      <c r="N297" s="212"/>
      <c r="O297" s="212"/>
      <c r="P297" s="212"/>
      <c r="Q297" s="212"/>
      <c r="R297" s="212"/>
      <c r="S297" s="212"/>
      <c r="T297" s="213"/>
      <c r="AT297" s="214" t="s">
        <v>157</v>
      </c>
      <c r="AU297" s="214" t="s">
        <v>85</v>
      </c>
      <c r="AV297" s="13" t="s">
        <v>83</v>
      </c>
      <c r="AW297" s="13" t="s">
        <v>33</v>
      </c>
      <c r="AX297" s="13" t="s">
        <v>75</v>
      </c>
      <c r="AY297" s="214" t="s">
        <v>146</v>
      </c>
    </row>
    <row r="298" spans="2:51" s="13" customFormat="1" ht="11.25">
      <c r="B298" s="204"/>
      <c r="C298" s="205"/>
      <c r="D298" s="206" t="s">
        <v>157</v>
      </c>
      <c r="E298" s="207" t="s">
        <v>1</v>
      </c>
      <c r="F298" s="208" t="s">
        <v>159</v>
      </c>
      <c r="G298" s="205"/>
      <c r="H298" s="207" t="s">
        <v>1</v>
      </c>
      <c r="I298" s="209"/>
      <c r="J298" s="205"/>
      <c r="K298" s="205"/>
      <c r="L298" s="210"/>
      <c r="M298" s="211"/>
      <c r="N298" s="212"/>
      <c r="O298" s="212"/>
      <c r="P298" s="212"/>
      <c r="Q298" s="212"/>
      <c r="R298" s="212"/>
      <c r="S298" s="212"/>
      <c r="T298" s="213"/>
      <c r="AT298" s="214" t="s">
        <v>157</v>
      </c>
      <c r="AU298" s="214" t="s">
        <v>85</v>
      </c>
      <c r="AV298" s="13" t="s">
        <v>83</v>
      </c>
      <c r="AW298" s="13" t="s">
        <v>33</v>
      </c>
      <c r="AX298" s="13" t="s">
        <v>75</v>
      </c>
      <c r="AY298" s="214" t="s">
        <v>146</v>
      </c>
    </row>
    <row r="299" spans="2:51" s="13" customFormat="1" ht="11.25">
      <c r="B299" s="204"/>
      <c r="C299" s="205"/>
      <c r="D299" s="206" t="s">
        <v>157</v>
      </c>
      <c r="E299" s="207" t="s">
        <v>1</v>
      </c>
      <c r="F299" s="208" t="s">
        <v>911</v>
      </c>
      <c r="G299" s="205"/>
      <c r="H299" s="207" t="s">
        <v>1</v>
      </c>
      <c r="I299" s="209"/>
      <c r="J299" s="205"/>
      <c r="K299" s="205"/>
      <c r="L299" s="210"/>
      <c r="M299" s="211"/>
      <c r="N299" s="212"/>
      <c r="O299" s="212"/>
      <c r="P299" s="212"/>
      <c r="Q299" s="212"/>
      <c r="R299" s="212"/>
      <c r="S299" s="212"/>
      <c r="T299" s="213"/>
      <c r="AT299" s="214" t="s">
        <v>157</v>
      </c>
      <c r="AU299" s="214" t="s">
        <v>85</v>
      </c>
      <c r="AV299" s="13" t="s">
        <v>83</v>
      </c>
      <c r="AW299" s="13" t="s">
        <v>33</v>
      </c>
      <c r="AX299" s="13" t="s">
        <v>75</v>
      </c>
      <c r="AY299" s="214" t="s">
        <v>146</v>
      </c>
    </row>
    <row r="300" spans="2:51" s="14" customFormat="1" ht="11.25">
      <c r="B300" s="215"/>
      <c r="C300" s="216"/>
      <c r="D300" s="206" t="s">
        <v>157</v>
      </c>
      <c r="E300" s="217" t="s">
        <v>1</v>
      </c>
      <c r="F300" s="218" t="s">
        <v>931</v>
      </c>
      <c r="G300" s="216"/>
      <c r="H300" s="219">
        <v>1196.3522</v>
      </c>
      <c r="I300" s="220"/>
      <c r="J300" s="216"/>
      <c r="K300" s="216"/>
      <c r="L300" s="221"/>
      <c r="M300" s="222"/>
      <c r="N300" s="223"/>
      <c r="O300" s="223"/>
      <c r="P300" s="223"/>
      <c r="Q300" s="223"/>
      <c r="R300" s="223"/>
      <c r="S300" s="223"/>
      <c r="T300" s="224"/>
      <c r="AT300" s="225" t="s">
        <v>157</v>
      </c>
      <c r="AU300" s="225" t="s">
        <v>85</v>
      </c>
      <c r="AV300" s="14" t="s">
        <v>85</v>
      </c>
      <c r="AW300" s="14" t="s">
        <v>33</v>
      </c>
      <c r="AX300" s="14" t="s">
        <v>75</v>
      </c>
      <c r="AY300" s="225" t="s">
        <v>146</v>
      </c>
    </row>
    <row r="301" spans="1:65" s="2" customFormat="1" ht="26.45" customHeight="1">
      <c r="A301" s="34"/>
      <c r="B301" s="35"/>
      <c r="C301" s="186" t="s">
        <v>260</v>
      </c>
      <c r="D301" s="186" t="s">
        <v>148</v>
      </c>
      <c r="E301" s="187" t="s">
        <v>932</v>
      </c>
      <c r="F301" s="188" t="s">
        <v>933</v>
      </c>
      <c r="G301" s="189" t="s">
        <v>151</v>
      </c>
      <c r="H301" s="190">
        <v>103.87</v>
      </c>
      <c r="I301" s="191"/>
      <c r="J301" s="192">
        <f>ROUND(I301*H301,2)</f>
        <v>0</v>
      </c>
      <c r="K301" s="188" t="s">
        <v>152</v>
      </c>
      <c r="L301" s="39"/>
      <c r="M301" s="193" t="s">
        <v>1</v>
      </c>
      <c r="N301" s="194" t="s">
        <v>40</v>
      </c>
      <c r="O301" s="71"/>
      <c r="P301" s="195">
        <f>O301*H301</f>
        <v>0</v>
      </c>
      <c r="Q301" s="195">
        <v>0.00119</v>
      </c>
      <c r="R301" s="195">
        <f>Q301*H301</f>
        <v>0.12360530000000002</v>
      </c>
      <c r="S301" s="195">
        <v>0</v>
      </c>
      <c r="T301" s="196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197" t="s">
        <v>153</v>
      </c>
      <c r="AT301" s="197" t="s">
        <v>148</v>
      </c>
      <c r="AU301" s="197" t="s">
        <v>85</v>
      </c>
      <c r="AY301" s="17" t="s">
        <v>146</v>
      </c>
      <c r="BE301" s="198">
        <f>IF(N301="základní",J301,0)</f>
        <v>0</v>
      </c>
      <c r="BF301" s="198">
        <f>IF(N301="snížená",J301,0)</f>
        <v>0</v>
      </c>
      <c r="BG301" s="198">
        <f>IF(N301="zákl. přenesená",J301,0)</f>
        <v>0</v>
      </c>
      <c r="BH301" s="198">
        <f>IF(N301="sníž. přenesená",J301,0)</f>
        <v>0</v>
      </c>
      <c r="BI301" s="198">
        <f>IF(N301="nulová",J301,0)</f>
        <v>0</v>
      </c>
      <c r="BJ301" s="17" t="s">
        <v>83</v>
      </c>
      <c r="BK301" s="198">
        <f>ROUND(I301*H301,2)</f>
        <v>0</v>
      </c>
      <c r="BL301" s="17" t="s">
        <v>153</v>
      </c>
      <c r="BM301" s="197" t="s">
        <v>934</v>
      </c>
    </row>
    <row r="302" spans="1:47" s="2" customFormat="1" ht="11.25">
      <c r="A302" s="34"/>
      <c r="B302" s="35"/>
      <c r="C302" s="36"/>
      <c r="D302" s="199" t="s">
        <v>155</v>
      </c>
      <c r="E302" s="36"/>
      <c r="F302" s="200" t="s">
        <v>935</v>
      </c>
      <c r="G302" s="36"/>
      <c r="H302" s="36"/>
      <c r="I302" s="201"/>
      <c r="J302" s="36"/>
      <c r="K302" s="36"/>
      <c r="L302" s="39"/>
      <c r="M302" s="202"/>
      <c r="N302" s="203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155</v>
      </c>
      <c r="AU302" s="17" t="s">
        <v>85</v>
      </c>
    </row>
    <row r="303" spans="2:51" s="13" customFormat="1" ht="11.25">
      <c r="B303" s="204"/>
      <c r="C303" s="205"/>
      <c r="D303" s="206" t="s">
        <v>157</v>
      </c>
      <c r="E303" s="207" t="s">
        <v>1</v>
      </c>
      <c r="F303" s="208" t="s">
        <v>849</v>
      </c>
      <c r="G303" s="205"/>
      <c r="H303" s="207" t="s">
        <v>1</v>
      </c>
      <c r="I303" s="209"/>
      <c r="J303" s="205"/>
      <c r="K303" s="205"/>
      <c r="L303" s="210"/>
      <c r="M303" s="211"/>
      <c r="N303" s="212"/>
      <c r="O303" s="212"/>
      <c r="P303" s="212"/>
      <c r="Q303" s="212"/>
      <c r="R303" s="212"/>
      <c r="S303" s="212"/>
      <c r="T303" s="213"/>
      <c r="AT303" s="214" t="s">
        <v>157</v>
      </c>
      <c r="AU303" s="214" t="s">
        <v>85</v>
      </c>
      <c r="AV303" s="13" t="s">
        <v>83</v>
      </c>
      <c r="AW303" s="13" t="s">
        <v>33</v>
      </c>
      <c r="AX303" s="13" t="s">
        <v>75</v>
      </c>
      <c r="AY303" s="214" t="s">
        <v>146</v>
      </c>
    </row>
    <row r="304" spans="2:51" s="13" customFormat="1" ht="11.25">
      <c r="B304" s="204"/>
      <c r="C304" s="205"/>
      <c r="D304" s="206" t="s">
        <v>157</v>
      </c>
      <c r="E304" s="207" t="s">
        <v>1</v>
      </c>
      <c r="F304" s="208" t="s">
        <v>159</v>
      </c>
      <c r="G304" s="205"/>
      <c r="H304" s="207" t="s">
        <v>1</v>
      </c>
      <c r="I304" s="209"/>
      <c r="J304" s="205"/>
      <c r="K304" s="205"/>
      <c r="L304" s="210"/>
      <c r="M304" s="211"/>
      <c r="N304" s="212"/>
      <c r="O304" s="212"/>
      <c r="P304" s="212"/>
      <c r="Q304" s="212"/>
      <c r="R304" s="212"/>
      <c r="S304" s="212"/>
      <c r="T304" s="213"/>
      <c r="AT304" s="214" t="s">
        <v>157</v>
      </c>
      <c r="AU304" s="214" t="s">
        <v>85</v>
      </c>
      <c r="AV304" s="13" t="s">
        <v>83</v>
      </c>
      <c r="AW304" s="13" t="s">
        <v>33</v>
      </c>
      <c r="AX304" s="13" t="s">
        <v>75</v>
      </c>
      <c r="AY304" s="214" t="s">
        <v>146</v>
      </c>
    </row>
    <row r="305" spans="2:51" s="13" customFormat="1" ht="11.25">
      <c r="B305" s="204"/>
      <c r="C305" s="205"/>
      <c r="D305" s="206" t="s">
        <v>157</v>
      </c>
      <c r="E305" s="207" t="s">
        <v>1</v>
      </c>
      <c r="F305" s="208" t="s">
        <v>850</v>
      </c>
      <c r="G305" s="205"/>
      <c r="H305" s="207" t="s">
        <v>1</v>
      </c>
      <c r="I305" s="209"/>
      <c r="J305" s="205"/>
      <c r="K305" s="205"/>
      <c r="L305" s="210"/>
      <c r="M305" s="211"/>
      <c r="N305" s="212"/>
      <c r="O305" s="212"/>
      <c r="P305" s="212"/>
      <c r="Q305" s="212"/>
      <c r="R305" s="212"/>
      <c r="S305" s="212"/>
      <c r="T305" s="213"/>
      <c r="AT305" s="214" t="s">
        <v>157</v>
      </c>
      <c r="AU305" s="214" t="s">
        <v>85</v>
      </c>
      <c r="AV305" s="13" t="s">
        <v>83</v>
      </c>
      <c r="AW305" s="13" t="s">
        <v>33</v>
      </c>
      <c r="AX305" s="13" t="s">
        <v>75</v>
      </c>
      <c r="AY305" s="214" t="s">
        <v>146</v>
      </c>
    </row>
    <row r="306" spans="2:51" s="13" customFormat="1" ht="11.25">
      <c r="B306" s="204"/>
      <c r="C306" s="205"/>
      <c r="D306" s="206" t="s">
        <v>157</v>
      </c>
      <c r="E306" s="207" t="s">
        <v>1</v>
      </c>
      <c r="F306" s="208" t="s">
        <v>159</v>
      </c>
      <c r="G306" s="205"/>
      <c r="H306" s="207" t="s">
        <v>1</v>
      </c>
      <c r="I306" s="209"/>
      <c r="J306" s="205"/>
      <c r="K306" s="205"/>
      <c r="L306" s="210"/>
      <c r="M306" s="211"/>
      <c r="N306" s="212"/>
      <c r="O306" s="212"/>
      <c r="P306" s="212"/>
      <c r="Q306" s="212"/>
      <c r="R306" s="212"/>
      <c r="S306" s="212"/>
      <c r="T306" s="213"/>
      <c r="AT306" s="214" t="s">
        <v>157</v>
      </c>
      <c r="AU306" s="214" t="s">
        <v>85</v>
      </c>
      <c r="AV306" s="13" t="s">
        <v>83</v>
      </c>
      <c r="AW306" s="13" t="s">
        <v>33</v>
      </c>
      <c r="AX306" s="13" t="s">
        <v>75</v>
      </c>
      <c r="AY306" s="214" t="s">
        <v>146</v>
      </c>
    </row>
    <row r="307" spans="2:51" s="13" customFormat="1" ht="11.25">
      <c r="B307" s="204"/>
      <c r="C307" s="205"/>
      <c r="D307" s="206" t="s">
        <v>157</v>
      </c>
      <c r="E307" s="207" t="s">
        <v>1</v>
      </c>
      <c r="F307" s="208" t="s">
        <v>911</v>
      </c>
      <c r="G307" s="205"/>
      <c r="H307" s="207" t="s">
        <v>1</v>
      </c>
      <c r="I307" s="209"/>
      <c r="J307" s="205"/>
      <c r="K307" s="205"/>
      <c r="L307" s="210"/>
      <c r="M307" s="211"/>
      <c r="N307" s="212"/>
      <c r="O307" s="212"/>
      <c r="P307" s="212"/>
      <c r="Q307" s="212"/>
      <c r="R307" s="212"/>
      <c r="S307" s="212"/>
      <c r="T307" s="213"/>
      <c r="AT307" s="214" t="s">
        <v>157</v>
      </c>
      <c r="AU307" s="214" t="s">
        <v>85</v>
      </c>
      <c r="AV307" s="13" t="s">
        <v>83</v>
      </c>
      <c r="AW307" s="13" t="s">
        <v>33</v>
      </c>
      <c r="AX307" s="13" t="s">
        <v>75</v>
      </c>
      <c r="AY307" s="214" t="s">
        <v>146</v>
      </c>
    </row>
    <row r="308" spans="2:51" s="14" customFormat="1" ht="11.25">
      <c r="B308" s="215"/>
      <c r="C308" s="216"/>
      <c r="D308" s="206" t="s">
        <v>157</v>
      </c>
      <c r="E308" s="217" t="s">
        <v>1</v>
      </c>
      <c r="F308" s="218" t="s">
        <v>936</v>
      </c>
      <c r="G308" s="216"/>
      <c r="H308" s="219">
        <v>103.8696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157</v>
      </c>
      <c r="AU308" s="225" t="s">
        <v>85</v>
      </c>
      <c r="AV308" s="14" t="s">
        <v>85</v>
      </c>
      <c r="AW308" s="14" t="s">
        <v>33</v>
      </c>
      <c r="AX308" s="14" t="s">
        <v>75</v>
      </c>
      <c r="AY308" s="225" t="s">
        <v>146</v>
      </c>
    </row>
    <row r="309" spans="1:65" s="2" customFormat="1" ht="26.45" customHeight="1">
      <c r="A309" s="34"/>
      <c r="B309" s="35"/>
      <c r="C309" s="186" t="s">
        <v>267</v>
      </c>
      <c r="D309" s="186" t="s">
        <v>148</v>
      </c>
      <c r="E309" s="187" t="s">
        <v>937</v>
      </c>
      <c r="F309" s="188" t="s">
        <v>938</v>
      </c>
      <c r="G309" s="189" t="s">
        <v>151</v>
      </c>
      <c r="H309" s="190">
        <v>528</v>
      </c>
      <c r="I309" s="191"/>
      <c r="J309" s="192">
        <f>ROUND(I309*H309,2)</f>
        <v>0</v>
      </c>
      <c r="K309" s="188" t="s">
        <v>152</v>
      </c>
      <c r="L309" s="39"/>
      <c r="M309" s="193" t="s">
        <v>1</v>
      </c>
      <c r="N309" s="194" t="s">
        <v>40</v>
      </c>
      <c r="O309" s="71"/>
      <c r="P309" s="195">
        <f>O309*H309</f>
        <v>0</v>
      </c>
      <c r="Q309" s="195">
        <v>0</v>
      </c>
      <c r="R309" s="195">
        <f>Q309*H309</f>
        <v>0</v>
      </c>
      <c r="S309" s="195">
        <v>0</v>
      </c>
      <c r="T309" s="196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7" t="s">
        <v>153</v>
      </c>
      <c r="AT309" s="197" t="s">
        <v>148</v>
      </c>
      <c r="AU309" s="197" t="s">
        <v>85</v>
      </c>
      <c r="AY309" s="17" t="s">
        <v>146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17" t="s">
        <v>83</v>
      </c>
      <c r="BK309" s="198">
        <f>ROUND(I309*H309,2)</f>
        <v>0</v>
      </c>
      <c r="BL309" s="17" t="s">
        <v>153</v>
      </c>
      <c r="BM309" s="197" t="s">
        <v>939</v>
      </c>
    </row>
    <row r="310" spans="1:47" s="2" customFormat="1" ht="11.25">
      <c r="A310" s="34"/>
      <c r="B310" s="35"/>
      <c r="C310" s="36"/>
      <c r="D310" s="199" t="s">
        <v>155</v>
      </c>
      <c r="E310" s="36"/>
      <c r="F310" s="200" t="s">
        <v>940</v>
      </c>
      <c r="G310" s="36"/>
      <c r="H310" s="36"/>
      <c r="I310" s="201"/>
      <c r="J310" s="36"/>
      <c r="K310" s="36"/>
      <c r="L310" s="39"/>
      <c r="M310" s="202"/>
      <c r="N310" s="203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155</v>
      </c>
      <c r="AU310" s="17" t="s">
        <v>85</v>
      </c>
    </row>
    <row r="311" spans="1:65" s="2" customFormat="1" ht="26.45" customHeight="1">
      <c r="A311" s="34"/>
      <c r="B311" s="35"/>
      <c r="C311" s="186" t="s">
        <v>272</v>
      </c>
      <c r="D311" s="186" t="s">
        <v>148</v>
      </c>
      <c r="E311" s="187" t="s">
        <v>941</v>
      </c>
      <c r="F311" s="188" t="s">
        <v>942</v>
      </c>
      <c r="G311" s="189" t="s">
        <v>151</v>
      </c>
      <c r="H311" s="190">
        <v>1196.352</v>
      </c>
      <c r="I311" s="191"/>
      <c r="J311" s="192">
        <f>ROUND(I311*H311,2)</f>
        <v>0</v>
      </c>
      <c r="K311" s="188" t="s">
        <v>152</v>
      </c>
      <c r="L311" s="39"/>
      <c r="M311" s="193" t="s">
        <v>1</v>
      </c>
      <c r="N311" s="194" t="s">
        <v>40</v>
      </c>
      <c r="O311" s="71"/>
      <c r="P311" s="195">
        <f>O311*H311</f>
        <v>0</v>
      </c>
      <c r="Q311" s="195">
        <v>0</v>
      </c>
      <c r="R311" s="195">
        <f>Q311*H311</f>
        <v>0</v>
      </c>
      <c r="S311" s="195">
        <v>0</v>
      </c>
      <c r="T311" s="19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7" t="s">
        <v>153</v>
      </c>
      <c r="AT311" s="197" t="s">
        <v>148</v>
      </c>
      <c r="AU311" s="197" t="s">
        <v>85</v>
      </c>
      <c r="AY311" s="17" t="s">
        <v>146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7" t="s">
        <v>83</v>
      </c>
      <c r="BK311" s="198">
        <f>ROUND(I311*H311,2)</f>
        <v>0</v>
      </c>
      <c r="BL311" s="17" t="s">
        <v>153</v>
      </c>
      <c r="BM311" s="197" t="s">
        <v>943</v>
      </c>
    </row>
    <row r="312" spans="1:47" s="2" customFormat="1" ht="11.25">
      <c r="A312" s="34"/>
      <c r="B312" s="35"/>
      <c r="C312" s="36"/>
      <c r="D312" s="199" t="s">
        <v>155</v>
      </c>
      <c r="E312" s="36"/>
      <c r="F312" s="200" t="s">
        <v>944</v>
      </c>
      <c r="G312" s="36"/>
      <c r="H312" s="36"/>
      <c r="I312" s="201"/>
      <c r="J312" s="36"/>
      <c r="K312" s="36"/>
      <c r="L312" s="39"/>
      <c r="M312" s="202"/>
      <c r="N312" s="203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155</v>
      </c>
      <c r="AU312" s="17" t="s">
        <v>85</v>
      </c>
    </row>
    <row r="313" spans="1:65" s="2" customFormat="1" ht="26.45" customHeight="1">
      <c r="A313" s="34"/>
      <c r="B313" s="35"/>
      <c r="C313" s="186" t="s">
        <v>277</v>
      </c>
      <c r="D313" s="186" t="s">
        <v>148</v>
      </c>
      <c r="E313" s="187" t="s">
        <v>945</v>
      </c>
      <c r="F313" s="188" t="s">
        <v>946</v>
      </c>
      <c r="G313" s="189" t="s">
        <v>151</v>
      </c>
      <c r="H313" s="190">
        <v>103.87</v>
      </c>
      <c r="I313" s="191"/>
      <c r="J313" s="192">
        <f>ROUND(I313*H313,2)</f>
        <v>0</v>
      </c>
      <c r="K313" s="188" t="s">
        <v>152</v>
      </c>
      <c r="L313" s="39"/>
      <c r="M313" s="193" t="s">
        <v>1</v>
      </c>
      <c r="N313" s="194" t="s">
        <v>40</v>
      </c>
      <c r="O313" s="71"/>
      <c r="P313" s="195">
        <f>O313*H313</f>
        <v>0</v>
      </c>
      <c r="Q313" s="195">
        <v>0</v>
      </c>
      <c r="R313" s="195">
        <f>Q313*H313</f>
        <v>0</v>
      </c>
      <c r="S313" s="195">
        <v>0</v>
      </c>
      <c r="T313" s="196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7" t="s">
        <v>153</v>
      </c>
      <c r="AT313" s="197" t="s">
        <v>148</v>
      </c>
      <c r="AU313" s="197" t="s">
        <v>85</v>
      </c>
      <c r="AY313" s="17" t="s">
        <v>146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17" t="s">
        <v>83</v>
      </c>
      <c r="BK313" s="198">
        <f>ROUND(I313*H313,2)</f>
        <v>0</v>
      </c>
      <c r="BL313" s="17" t="s">
        <v>153</v>
      </c>
      <c r="BM313" s="197" t="s">
        <v>947</v>
      </c>
    </row>
    <row r="314" spans="1:47" s="2" customFormat="1" ht="11.25">
      <c r="A314" s="34"/>
      <c r="B314" s="35"/>
      <c r="C314" s="36"/>
      <c r="D314" s="199" t="s">
        <v>155</v>
      </c>
      <c r="E314" s="36"/>
      <c r="F314" s="200" t="s">
        <v>948</v>
      </c>
      <c r="G314" s="36"/>
      <c r="H314" s="36"/>
      <c r="I314" s="201"/>
      <c r="J314" s="36"/>
      <c r="K314" s="36"/>
      <c r="L314" s="39"/>
      <c r="M314" s="202"/>
      <c r="N314" s="203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155</v>
      </c>
      <c r="AU314" s="17" t="s">
        <v>85</v>
      </c>
    </row>
    <row r="315" spans="1:65" s="2" customFormat="1" ht="24" customHeight="1">
      <c r="A315" s="34"/>
      <c r="B315" s="35"/>
      <c r="C315" s="186" t="s">
        <v>282</v>
      </c>
      <c r="D315" s="186" t="s">
        <v>148</v>
      </c>
      <c r="E315" s="187" t="s">
        <v>949</v>
      </c>
      <c r="F315" s="188" t="s">
        <v>950</v>
      </c>
      <c r="G315" s="189" t="s">
        <v>151</v>
      </c>
      <c r="H315" s="190">
        <v>366.432</v>
      </c>
      <c r="I315" s="191"/>
      <c r="J315" s="192">
        <f>ROUND(I315*H315,2)</f>
        <v>0</v>
      </c>
      <c r="K315" s="188" t="s">
        <v>152</v>
      </c>
      <c r="L315" s="39"/>
      <c r="M315" s="193" t="s">
        <v>1</v>
      </c>
      <c r="N315" s="194" t="s">
        <v>40</v>
      </c>
      <c r="O315" s="71"/>
      <c r="P315" s="195">
        <f>O315*H315</f>
        <v>0</v>
      </c>
      <c r="Q315" s="195">
        <v>0.0007</v>
      </c>
      <c r="R315" s="195">
        <f>Q315*H315</f>
        <v>0.2565024</v>
      </c>
      <c r="S315" s="195">
        <v>0</v>
      </c>
      <c r="T315" s="196">
        <f>S315*H315</f>
        <v>0</v>
      </c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7" t="s">
        <v>153</v>
      </c>
      <c r="AT315" s="197" t="s">
        <v>148</v>
      </c>
      <c r="AU315" s="197" t="s">
        <v>85</v>
      </c>
      <c r="AY315" s="17" t="s">
        <v>146</v>
      </c>
      <c r="BE315" s="198">
        <f>IF(N315="základní",J315,0)</f>
        <v>0</v>
      </c>
      <c r="BF315" s="198">
        <f>IF(N315="snížená",J315,0)</f>
        <v>0</v>
      </c>
      <c r="BG315" s="198">
        <f>IF(N315="zákl. přenesená",J315,0)</f>
        <v>0</v>
      </c>
      <c r="BH315" s="198">
        <f>IF(N315="sníž. přenesená",J315,0)</f>
        <v>0</v>
      </c>
      <c r="BI315" s="198">
        <f>IF(N315="nulová",J315,0)</f>
        <v>0</v>
      </c>
      <c r="BJ315" s="17" t="s">
        <v>83</v>
      </c>
      <c r="BK315" s="198">
        <f>ROUND(I315*H315,2)</f>
        <v>0</v>
      </c>
      <c r="BL315" s="17" t="s">
        <v>153</v>
      </c>
      <c r="BM315" s="197" t="s">
        <v>951</v>
      </c>
    </row>
    <row r="316" spans="1:47" s="2" customFormat="1" ht="11.25">
      <c r="A316" s="34"/>
      <c r="B316" s="35"/>
      <c r="C316" s="36"/>
      <c r="D316" s="199" t="s">
        <v>155</v>
      </c>
      <c r="E316" s="36"/>
      <c r="F316" s="200" t="s">
        <v>952</v>
      </c>
      <c r="G316" s="36"/>
      <c r="H316" s="36"/>
      <c r="I316" s="201"/>
      <c r="J316" s="36"/>
      <c r="K316" s="36"/>
      <c r="L316" s="39"/>
      <c r="M316" s="202"/>
      <c r="N316" s="203"/>
      <c r="O316" s="71"/>
      <c r="P316" s="71"/>
      <c r="Q316" s="71"/>
      <c r="R316" s="71"/>
      <c r="S316" s="71"/>
      <c r="T316" s="72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155</v>
      </c>
      <c r="AU316" s="17" t="s">
        <v>85</v>
      </c>
    </row>
    <row r="317" spans="2:51" s="13" customFormat="1" ht="11.25">
      <c r="B317" s="204"/>
      <c r="C317" s="205"/>
      <c r="D317" s="206" t="s">
        <v>157</v>
      </c>
      <c r="E317" s="207" t="s">
        <v>1</v>
      </c>
      <c r="F317" s="208" t="s">
        <v>849</v>
      </c>
      <c r="G317" s="205"/>
      <c r="H317" s="207" t="s">
        <v>1</v>
      </c>
      <c r="I317" s="209"/>
      <c r="J317" s="205"/>
      <c r="K317" s="205"/>
      <c r="L317" s="210"/>
      <c r="M317" s="211"/>
      <c r="N317" s="212"/>
      <c r="O317" s="212"/>
      <c r="P317" s="212"/>
      <c r="Q317" s="212"/>
      <c r="R317" s="212"/>
      <c r="S317" s="212"/>
      <c r="T317" s="213"/>
      <c r="AT317" s="214" t="s">
        <v>157</v>
      </c>
      <c r="AU317" s="214" t="s">
        <v>85</v>
      </c>
      <c r="AV317" s="13" t="s">
        <v>83</v>
      </c>
      <c r="AW317" s="13" t="s">
        <v>33</v>
      </c>
      <c r="AX317" s="13" t="s">
        <v>75</v>
      </c>
      <c r="AY317" s="214" t="s">
        <v>146</v>
      </c>
    </row>
    <row r="318" spans="2:51" s="13" customFormat="1" ht="11.25">
      <c r="B318" s="204"/>
      <c r="C318" s="205"/>
      <c r="D318" s="206" t="s">
        <v>157</v>
      </c>
      <c r="E318" s="207" t="s">
        <v>1</v>
      </c>
      <c r="F318" s="208" t="s">
        <v>159</v>
      </c>
      <c r="G318" s="205"/>
      <c r="H318" s="207" t="s">
        <v>1</v>
      </c>
      <c r="I318" s="209"/>
      <c r="J318" s="205"/>
      <c r="K318" s="205"/>
      <c r="L318" s="210"/>
      <c r="M318" s="211"/>
      <c r="N318" s="212"/>
      <c r="O318" s="212"/>
      <c r="P318" s="212"/>
      <c r="Q318" s="212"/>
      <c r="R318" s="212"/>
      <c r="S318" s="212"/>
      <c r="T318" s="213"/>
      <c r="AT318" s="214" t="s">
        <v>157</v>
      </c>
      <c r="AU318" s="214" t="s">
        <v>85</v>
      </c>
      <c r="AV318" s="13" t="s">
        <v>83</v>
      </c>
      <c r="AW318" s="13" t="s">
        <v>33</v>
      </c>
      <c r="AX318" s="13" t="s">
        <v>75</v>
      </c>
      <c r="AY318" s="214" t="s">
        <v>146</v>
      </c>
    </row>
    <row r="319" spans="2:51" s="13" customFormat="1" ht="11.25">
      <c r="B319" s="204"/>
      <c r="C319" s="205"/>
      <c r="D319" s="206" t="s">
        <v>157</v>
      </c>
      <c r="E319" s="207" t="s">
        <v>1</v>
      </c>
      <c r="F319" s="208" t="s">
        <v>850</v>
      </c>
      <c r="G319" s="205"/>
      <c r="H319" s="207" t="s">
        <v>1</v>
      </c>
      <c r="I319" s="209"/>
      <c r="J319" s="205"/>
      <c r="K319" s="205"/>
      <c r="L319" s="210"/>
      <c r="M319" s="211"/>
      <c r="N319" s="212"/>
      <c r="O319" s="212"/>
      <c r="P319" s="212"/>
      <c r="Q319" s="212"/>
      <c r="R319" s="212"/>
      <c r="S319" s="212"/>
      <c r="T319" s="213"/>
      <c r="AT319" s="214" t="s">
        <v>157</v>
      </c>
      <c r="AU319" s="214" t="s">
        <v>85</v>
      </c>
      <c r="AV319" s="13" t="s">
        <v>83</v>
      </c>
      <c r="AW319" s="13" t="s">
        <v>33</v>
      </c>
      <c r="AX319" s="13" t="s">
        <v>75</v>
      </c>
      <c r="AY319" s="214" t="s">
        <v>146</v>
      </c>
    </row>
    <row r="320" spans="2:51" s="13" customFormat="1" ht="11.25">
      <c r="B320" s="204"/>
      <c r="C320" s="205"/>
      <c r="D320" s="206" t="s">
        <v>157</v>
      </c>
      <c r="E320" s="207" t="s">
        <v>1</v>
      </c>
      <c r="F320" s="208" t="s">
        <v>159</v>
      </c>
      <c r="G320" s="205"/>
      <c r="H320" s="207" t="s">
        <v>1</v>
      </c>
      <c r="I320" s="209"/>
      <c r="J320" s="205"/>
      <c r="K320" s="205"/>
      <c r="L320" s="210"/>
      <c r="M320" s="211"/>
      <c r="N320" s="212"/>
      <c r="O320" s="212"/>
      <c r="P320" s="212"/>
      <c r="Q320" s="212"/>
      <c r="R320" s="212"/>
      <c r="S320" s="212"/>
      <c r="T320" s="213"/>
      <c r="AT320" s="214" t="s">
        <v>157</v>
      </c>
      <c r="AU320" s="214" t="s">
        <v>85</v>
      </c>
      <c r="AV320" s="13" t="s">
        <v>83</v>
      </c>
      <c r="AW320" s="13" t="s">
        <v>33</v>
      </c>
      <c r="AX320" s="13" t="s">
        <v>75</v>
      </c>
      <c r="AY320" s="214" t="s">
        <v>146</v>
      </c>
    </row>
    <row r="321" spans="2:51" s="13" customFormat="1" ht="11.25">
      <c r="B321" s="204"/>
      <c r="C321" s="205"/>
      <c r="D321" s="206" t="s">
        <v>157</v>
      </c>
      <c r="E321" s="207" t="s">
        <v>1</v>
      </c>
      <c r="F321" s="208" t="s">
        <v>867</v>
      </c>
      <c r="G321" s="205"/>
      <c r="H321" s="207" t="s">
        <v>1</v>
      </c>
      <c r="I321" s="209"/>
      <c r="J321" s="205"/>
      <c r="K321" s="205"/>
      <c r="L321" s="210"/>
      <c r="M321" s="211"/>
      <c r="N321" s="212"/>
      <c r="O321" s="212"/>
      <c r="P321" s="212"/>
      <c r="Q321" s="212"/>
      <c r="R321" s="212"/>
      <c r="S321" s="212"/>
      <c r="T321" s="213"/>
      <c r="AT321" s="214" t="s">
        <v>157</v>
      </c>
      <c r="AU321" s="214" t="s">
        <v>85</v>
      </c>
      <c r="AV321" s="13" t="s">
        <v>83</v>
      </c>
      <c r="AW321" s="13" t="s">
        <v>33</v>
      </c>
      <c r="AX321" s="13" t="s">
        <v>75</v>
      </c>
      <c r="AY321" s="214" t="s">
        <v>146</v>
      </c>
    </row>
    <row r="322" spans="2:51" s="13" customFormat="1" ht="11.25">
      <c r="B322" s="204"/>
      <c r="C322" s="205"/>
      <c r="D322" s="206" t="s">
        <v>157</v>
      </c>
      <c r="E322" s="207" t="s">
        <v>1</v>
      </c>
      <c r="F322" s="208" t="s">
        <v>868</v>
      </c>
      <c r="G322" s="205"/>
      <c r="H322" s="207" t="s">
        <v>1</v>
      </c>
      <c r="I322" s="209"/>
      <c r="J322" s="205"/>
      <c r="K322" s="205"/>
      <c r="L322" s="210"/>
      <c r="M322" s="211"/>
      <c r="N322" s="212"/>
      <c r="O322" s="212"/>
      <c r="P322" s="212"/>
      <c r="Q322" s="212"/>
      <c r="R322" s="212"/>
      <c r="S322" s="212"/>
      <c r="T322" s="213"/>
      <c r="AT322" s="214" t="s">
        <v>157</v>
      </c>
      <c r="AU322" s="214" t="s">
        <v>85</v>
      </c>
      <c r="AV322" s="13" t="s">
        <v>83</v>
      </c>
      <c r="AW322" s="13" t="s">
        <v>33</v>
      </c>
      <c r="AX322" s="13" t="s">
        <v>75</v>
      </c>
      <c r="AY322" s="214" t="s">
        <v>146</v>
      </c>
    </row>
    <row r="323" spans="2:51" s="14" customFormat="1" ht="11.25">
      <c r="B323" s="215"/>
      <c r="C323" s="216"/>
      <c r="D323" s="206" t="s">
        <v>157</v>
      </c>
      <c r="E323" s="217" t="s">
        <v>1</v>
      </c>
      <c r="F323" s="218" t="s">
        <v>953</v>
      </c>
      <c r="G323" s="216"/>
      <c r="H323" s="219">
        <v>366.432</v>
      </c>
      <c r="I323" s="220"/>
      <c r="J323" s="216"/>
      <c r="K323" s="216"/>
      <c r="L323" s="221"/>
      <c r="M323" s="222"/>
      <c r="N323" s="223"/>
      <c r="O323" s="223"/>
      <c r="P323" s="223"/>
      <c r="Q323" s="223"/>
      <c r="R323" s="223"/>
      <c r="S323" s="223"/>
      <c r="T323" s="224"/>
      <c r="AT323" s="225" t="s">
        <v>157</v>
      </c>
      <c r="AU323" s="225" t="s">
        <v>85</v>
      </c>
      <c r="AV323" s="14" t="s">
        <v>85</v>
      </c>
      <c r="AW323" s="14" t="s">
        <v>33</v>
      </c>
      <c r="AX323" s="14" t="s">
        <v>75</v>
      </c>
      <c r="AY323" s="225" t="s">
        <v>146</v>
      </c>
    </row>
    <row r="324" spans="1:65" s="2" customFormat="1" ht="16.5" customHeight="1">
      <c r="A324" s="34"/>
      <c r="B324" s="35"/>
      <c r="C324" s="186" t="s">
        <v>7</v>
      </c>
      <c r="D324" s="186" t="s">
        <v>148</v>
      </c>
      <c r="E324" s="187" t="s">
        <v>954</v>
      </c>
      <c r="F324" s="188" t="s">
        <v>955</v>
      </c>
      <c r="G324" s="189" t="s">
        <v>151</v>
      </c>
      <c r="H324" s="190">
        <v>366.432</v>
      </c>
      <c r="I324" s="191"/>
      <c r="J324" s="192">
        <f>ROUND(I324*H324,2)</f>
        <v>0</v>
      </c>
      <c r="K324" s="188" t="s">
        <v>152</v>
      </c>
      <c r="L324" s="39"/>
      <c r="M324" s="193" t="s">
        <v>1</v>
      </c>
      <c r="N324" s="194" t="s">
        <v>40</v>
      </c>
      <c r="O324" s="71"/>
      <c r="P324" s="195">
        <f>O324*H324</f>
        <v>0</v>
      </c>
      <c r="Q324" s="195">
        <v>0</v>
      </c>
      <c r="R324" s="195">
        <f>Q324*H324</f>
        <v>0</v>
      </c>
      <c r="S324" s="195">
        <v>0</v>
      </c>
      <c r="T324" s="196">
        <f>S324*H324</f>
        <v>0</v>
      </c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R324" s="197" t="s">
        <v>153</v>
      </c>
      <c r="AT324" s="197" t="s">
        <v>148</v>
      </c>
      <c r="AU324" s="197" t="s">
        <v>85</v>
      </c>
      <c r="AY324" s="17" t="s">
        <v>146</v>
      </c>
      <c r="BE324" s="198">
        <f>IF(N324="základní",J324,0)</f>
        <v>0</v>
      </c>
      <c r="BF324" s="198">
        <f>IF(N324="snížená",J324,0)</f>
        <v>0</v>
      </c>
      <c r="BG324" s="198">
        <f>IF(N324="zákl. přenesená",J324,0)</f>
        <v>0</v>
      </c>
      <c r="BH324" s="198">
        <f>IF(N324="sníž. přenesená",J324,0)</f>
        <v>0</v>
      </c>
      <c r="BI324" s="198">
        <f>IF(N324="nulová",J324,0)</f>
        <v>0</v>
      </c>
      <c r="BJ324" s="17" t="s">
        <v>83</v>
      </c>
      <c r="BK324" s="198">
        <f>ROUND(I324*H324,2)</f>
        <v>0</v>
      </c>
      <c r="BL324" s="17" t="s">
        <v>153</v>
      </c>
      <c r="BM324" s="197" t="s">
        <v>956</v>
      </c>
    </row>
    <row r="325" spans="1:47" s="2" customFormat="1" ht="11.25">
      <c r="A325" s="34"/>
      <c r="B325" s="35"/>
      <c r="C325" s="36"/>
      <c r="D325" s="199" t="s">
        <v>155</v>
      </c>
      <c r="E325" s="36"/>
      <c r="F325" s="200" t="s">
        <v>957</v>
      </c>
      <c r="G325" s="36"/>
      <c r="H325" s="36"/>
      <c r="I325" s="201"/>
      <c r="J325" s="36"/>
      <c r="K325" s="36"/>
      <c r="L325" s="39"/>
      <c r="M325" s="202"/>
      <c r="N325" s="203"/>
      <c r="O325" s="71"/>
      <c r="P325" s="71"/>
      <c r="Q325" s="71"/>
      <c r="R325" s="71"/>
      <c r="S325" s="71"/>
      <c r="T325" s="72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T325" s="17" t="s">
        <v>155</v>
      </c>
      <c r="AU325" s="17" t="s">
        <v>85</v>
      </c>
    </row>
    <row r="326" spans="1:65" s="2" customFormat="1" ht="40.9" customHeight="1">
      <c r="A326" s="34"/>
      <c r="B326" s="35"/>
      <c r="C326" s="186" t="s">
        <v>296</v>
      </c>
      <c r="D326" s="186" t="s">
        <v>148</v>
      </c>
      <c r="E326" s="187" t="s">
        <v>958</v>
      </c>
      <c r="F326" s="188" t="s">
        <v>959</v>
      </c>
      <c r="G326" s="189" t="s">
        <v>163</v>
      </c>
      <c r="H326" s="190">
        <v>496.758</v>
      </c>
      <c r="I326" s="191"/>
      <c r="J326" s="192">
        <f>ROUND(I326*H326,2)</f>
        <v>0</v>
      </c>
      <c r="K326" s="188" t="s">
        <v>152</v>
      </c>
      <c r="L326" s="39"/>
      <c r="M326" s="193" t="s">
        <v>1</v>
      </c>
      <c r="N326" s="194" t="s">
        <v>40</v>
      </c>
      <c r="O326" s="71"/>
      <c r="P326" s="195">
        <f>O326*H326</f>
        <v>0</v>
      </c>
      <c r="Q326" s="195">
        <v>0</v>
      </c>
      <c r="R326" s="195">
        <f>Q326*H326</f>
        <v>0</v>
      </c>
      <c r="S326" s="195">
        <v>0</v>
      </c>
      <c r="T326" s="196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197" t="s">
        <v>153</v>
      </c>
      <c r="AT326" s="197" t="s">
        <v>148</v>
      </c>
      <c r="AU326" s="197" t="s">
        <v>85</v>
      </c>
      <c r="AY326" s="17" t="s">
        <v>146</v>
      </c>
      <c r="BE326" s="198">
        <f>IF(N326="základní",J326,0)</f>
        <v>0</v>
      </c>
      <c r="BF326" s="198">
        <f>IF(N326="snížená",J326,0)</f>
        <v>0</v>
      </c>
      <c r="BG326" s="198">
        <f>IF(N326="zákl. přenesená",J326,0)</f>
        <v>0</v>
      </c>
      <c r="BH326" s="198">
        <f>IF(N326="sníž. přenesená",J326,0)</f>
        <v>0</v>
      </c>
      <c r="BI326" s="198">
        <f>IF(N326="nulová",J326,0)</f>
        <v>0</v>
      </c>
      <c r="BJ326" s="17" t="s">
        <v>83</v>
      </c>
      <c r="BK326" s="198">
        <f>ROUND(I326*H326,2)</f>
        <v>0</v>
      </c>
      <c r="BL326" s="17" t="s">
        <v>153</v>
      </c>
      <c r="BM326" s="197" t="s">
        <v>960</v>
      </c>
    </row>
    <row r="327" spans="1:47" s="2" customFormat="1" ht="11.25">
      <c r="A327" s="34"/>
      <c r="B327" s="35"/>
      <c r="C327" s="36"/>
      <c r="D327" s="199" t="s">
        <v>155</v>
      </c>
      <c r="E327" s="36"/>
      <c r="F327" s="200" t="s">
        <v>961</v>
      </c>
      <c r="G327" s="36"/>
      <c r="H327" s="36"/>
      <c r="I327" s="201"/>
      <c r="J327" s="36"/>
      <c r="K327" s="36"/>
      <c r="L327" s="39"/>
      <c r="M327" s="202"/>
      <c r="N327" s="203"/>
      <c r="O327" s="71"/>
      <c r="P327" s="71"/>
      <c r="Q327" s="71"/>
      <c r="R327" s="71"/>
      <c r="S327" s="71"/>
      <c r="T327" s="72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T327" s="17" t="s">
        <v>155</v>
      </c>
      <c r="AU327" s="17" t="s">
        <v>85</v>
      </c>
    </row>
    <row r="328" spans="2:51" s="13" customFormat="1" ht="11.25">
      <c r="B328" s="204"/>
      <c r="C328" s="205"/>
      <c r="D328" s="206" t="s">
        <v>157</v>
      </c>
      <c r="E328" s="207" t="s">
        <v>1</v>
      </c>
      <c r="F328" s="208" t="s">
        <v>849</v>
      </c>
      <c r="G328" s="205"/>
      <c r="H328" s="207" t="s">
        <v>1</v>
      </c>
      <c r="I328" s="209"/>
      <c r="J328" s="205"/>
      <c r="K328" s="205"/>
      <c r="L328" s="210"/>
      <c r="M328" s="211"/>
      <c r="N328" s="212"/>
      <c r="O328" s="212"/>
      <c r="P328" s="212"/>
      <c r="Q328" s="212"/>
      <c r="R328" s="212"/>
      <c r="S328" s="212"/>
      <c r="T328" s="213"/>
      <c r="AT328" s="214" t="s">
        <v>157</v>
      </c>
      <c r="AU328" s="214" t="s">
        <v>85</v>
      </c>
      <c r="AV328" s="13" t="s">
        <v>83</v>
      </c>
      <c r="AW328" s="13" t="s">
        <v>33</v>
      </c>
      <c r="AX328" s="13" t="s">
        <v>75</v>
      </c>
      <c r="AY328" s="214" t="s">
        <v>146</v>
      </c>
    </row>
    <row r="329" spans="2:51" s="13" customFormat="1" ht="11.25">
      <c r="B329" s="204"/>
      <c r="C329" s="205"/>
      <c r="D329" s="206" t="s">
        <v>157</v>
      </c>
      <c r="E329" s="207" t="s">
        <v>1</v>
      </c>
      <c r="F329" s="208" t="s">
        <v>159</v>
      </c>
      <c r="G329" s="205"/>
      <c r="H329" s="207" t="s">
        <v>1</v>
      </c>
      <c r="I329" s="209"/>
      <c r="J329" s="205"/>
      <c r="K329" s="205"/>
      <c r="L329" s="210"/>
      <c r="M329" s="211"/>
      <c r="N329" s="212"/>
      <c r="O329" s="212"/>
      <c r="P329" s="212"/>
      <c r="Q329" s="212"/>
      <c r="R329" s="212"/>
      <c r="S329" s="212"/>
      <c r="T329" s="213"/>
      <c r="AT329" s="214" t="s">
        <v>157</v>
      </c>
      <c r="AU329" s="214" t="s">
        <v>85</v>
      </c>
      <c r="AV329" s="13" t="s">
        <v>83</v>
      </c>
      <c r="AW329" s="13" t="s">
        <v>33</v>
      </c>
      <c r="AX329" s="13" t="s">
        <v>75</v>
      </c>
      <c r="AY329" s="214" t="s">
        <v>146</v>
      </c>
    </row>
    <row r="330" spans="2:51" s="13" customFormat="1" ht="11.25">
      <c r="B330" s="204"/>
      <c r="C330" s="205"/>
      <c r="D330" s="206" t="s">
        <v>157</v>
      </c>
      <c r="E330" s="207" t="s">
        <v>1</v>
      </c>
      <c r="F330" s="208" t="s">
        <v>962</v>
      </c>
      <c r="G330" s="205"/>
      <c r="H330" s="207" t="s">
        <v>1</v>
      </c>
      <c r="I330" s="209"/>
      <c r="J330" s="205"/>
      <c r="K330" s="205"/>
      <c r="L330" s="210"/>
      <c r="M330" s="211"/>
      <c r="N330" s="212"/>
      <c r="O330" s="212"/>
      <c r="P330" s="212"/>
      <c r="Q330" s="212"/>
      <c r="R330" s="212"/>
      <c r="S330" s="212"/>
      <c r="T330" s="213"/>
      <c r="AT330" s="214" t="s">
        <v>157</v>
      </c>
      <c r="AU330" s="214" t="s">
        <v>85</v>
      </c>
      <c r="AV330" s="13" t="s">
        <v>83</v>
      </c>
      <c r="AW330" s="13" t="s">
        <v>33</v>
      </c>
      <c r="AX330" s="13" t="s">
        <v>75</v>
      </c>
      <c r="AY330" s="214" t="s">
        <v>146</v>
      </c>
    </row>
    <row r="331" spans="2:51" s="14" customFormat="1" ht="11.25">
      <c r="B331" s="215"/>
      <c r="C331" s="216"/>
      <c r="D331" s="206" t="s">
        <v>157</v>
      </c>
      <c r="E331" s="217" t="s">
        <v>1</v>
      </c>
      <c r="F331" s="218" t="s">
        <v>963</v>
      </c>
      <c r="G331" s="216"/>
      <c r="H331" s="219">
        <v>496.7576</v>
      </c>
      <c r="I331" s="220"/>
      <c r="J331" s="216"/>
      <c r="K331" s="216"/>
      <c r="L331" s="221"/>
      <c r="M331" s="222"/>
      <c r="N331" s="223"/>
      <c r="O331" s="223"/>
      <c r="P331" s="223"/>
      <c r="Q331" s="223"/>
      <c r="R331" s="223"/>
      <c r="S331" s="223"/>
      <c r="T331" s="224"/>
      <c r="AT331" s="225" t="s">
        <v>157</v>
      </c>
      <c r="AU331" s="225" t="s">
        <v>85</v>
      </c>
      <c r="AV331" s="14" t="s">
        <v>85</v>
      </c>
      <c r="AW331" s="14" t="s">
        <v>33</v>
      </c>
      <c r="AX331" s="14" t="s">
        <v>75</v>
      </c>
      <c r="AY331" s="225" t="s">
        <v>146</v>
      </c>
    </row>
    <row r="332" spans="1:65" s="2" customFormat="1" ht="40.9" customHeight="1">
      <c r="A332" s="34"/>
      <c r="B332" s="35"/>
      <c r="C332" s="186" t="s">
        <v>304</v>
      </c>
      <c r="D332" s="186" t="s">
        <v>148</v>
      </c>
      <c r="E332" s="187" t="s">
        <v>964</v>
      </c>
      <c r="F332" s="188" t="s">
        <v>965</v>
      </c>
      <c r="G332" s="189" t="s">
        <v>163</v>
      </c>
      <c r="H332" s="190">
        <v>745.136</v>
      </c>
      <c r="I332" s="191"/>
      <c r="J332" s="192">
        <f>ROUND(I332*H332,2)</f>
        <v>0</v>
      </c>
      <c r="K332" s="188" t="s">
        <v>152</v>
      </c>
      <c r="L332" s="39"/>
      <c r="M332" s="193" t="s">
        <v>1</v>
      </c>
      <c r="N332" s="194" t="s">
        <v>40</v>
      </c>
      <c r="O332" s="71"/>
      <c r="P332" s="195">
        <f>O332*H332</f>
        <v>0</v>
      </c>
      <c r="Q332" s="195">
        <v>0</v>
      </c>
      <c r="R332" s="195">
        <f>Q332*H332</f>
        <v>0</v>
      </c>
      <c r="S332" s="195">
        <v>0</v>
      </c>
      <c r="T332" s="196">
        <f>S332*H332</f>
        <v>0</v>
      </c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R332" s="197" t="s">
        <v>153</v>
      </c>
      <c r="AT332" s="197" t="s">
        <v>148</v>
      </c>
      <c r="AU332" s="197" t="s">
        <v>85</v>
      </c>
      <c r="AY332" s="17" t="s">
        <v>146</v>
      </c>
      <c r="BE332" s="198">
        <f>IF(N332="základní",J332,0)</f>
        <v>0</v>
      </c>
      <c r="BF332" s="198">
        <f>IF(N332="snížená",J332,0)</f>
        <v>0</v>
      </c>
      <c r="BG332" s="198">
        <f>IF(N332="zákl. přenesená",J332,0)</f>
        <v>0</v>
      </c>
      <c r="BH332" s="198">
        <f>IF(N332="sníž. přenesená",J332,0)</f>
        <v>0</v>
      </c>
      <c r="BI332" s="198">
        <f>IF(N332="nulová",J332,0)</f>
        <v>0</v>
      </c>
      <c r="BJ332" s="17" t="s">
        <v>83</v>
      </c>
      <c r="BK332" s="198">
        <f>ROUND(I332*H332,2)</f>
        <v>0</v>
      </c>
      <c r="BL332" s="17" t="s">
        <v>153</v>
      </c>
      <c r="BM332" s="197" t="s">
        <v>966</v>
      </c>
    </row>
    <row r="333" spans="1:47" s="2" customFormat="1" ht="11.25">
      <c r="A333" s="34"/>
      <c r="B333" s="35"/>
      <c r="C333" s="36"/>
      <c r="D333" s="199" t="s">
        <v>155</v>
      </c>
      <c r="E333" s="36"/>
      <c r="F333" s="200" t="s">
        <v>967</v>
      </c>
      <c r="G333" s="36"/>
      <c r="H333" s="36"/>
      <c r="I333" s="201"/>
      <c r="J333" s="36"/>
      <c r="K333" s="36"/>
      <c r="L333" s="39"/>
      <c r="M333" s="202"/>
      <c r="N333" s="203"/>
      <c r="O333" s="71"/>
      <c r="P333" s="71"/>
      <c r="Q333" s="71"/>
      <c r="R333" s="71"/>
      <c r="S333" s="71"/>
      <c r="T333" s="72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T333" s="17" t="s">
        <v>155</v>
      </c>
      <c r="AU333" s="17" t="s">
        <v>85</v>
      </c>
    </row>
    <row r="334" spans="2:51" s="13" customFormat="1" ht="11.25">
      <c r="B334" s="204"/>
      <c r="C334" s="205"/>
      <c r="D334" s="206" t="s">
        <v>157</v>
      </c>
      <c r="E334" s="207" t="s">
        <v>1</v>
      </c>
      <c r="F334" s="208" t="s">
        <v>849</v>
      </c>
      <c r="G334" s="205"/>
      <c r="H334" s="207" t="s">
        <v>1</v>
      </c>
      <c r="I334" s="209"/>
      <c r="J334" s="205"/>
      <c r="K334" s="205"/>
      <c r="L334" s="210"/>
      <c r="M334" s="211"/>
      <c r="N334" s="212"/>
      <c r="O334" s="212"/>
      <c r="P334" s="212"/>
      <c r="Q334" s="212"/>
      <c r="R334" s="212"/>
      <c r="S334" s="212"/>
      <c r="T334" s="213"/>
      <c r="AT334" s="214" t="s">
        <v>157</v>
      </c>
      <c r="AU334" s="214" t="s">
        <v>85</v>
      </c>
      <c r="AV334" s="13" t="s">
        <v>83</v>
      </c>
      <c r="AW334" s="13" t="s">
        <v>33</v>
      </c>
      <c r="AX334" s="13" t="s">
        <v>75</v>
      </c>
      <c r="AY334" s="214" t="s">
        <v>146</v>
      </c>
    </row>
    <row r="335" spans="2:51" s="13" customFormat="1" ht="11.25">
      <c r="B335" s="204"/>
      <c r="C335" s="205"/>
      <c r="D335" s="206" t="s">
        <v>157</v>
      </c>
      <c r="E335" s="207" t="s">
        <v>1</v>
      </c>
      <c r="F335" s="208" t="s">
        <v>159</v>
      </c>
      <c r="G335" s="205"/>
      <c r="H335" s="207" t="s">
        <v>1</v>
      </c>
      <c r="I335" s="209"/>
      <c r="J335" s="205"/>
      <c r="K335" s="205"/>
      <c r="L335" s="210"/>
      <c r="M335" s="211"/>
      <c r="N335" s="212"/>
      <c r="O335" s="212"/>
      <c r="P335" s="212"/>
      <c r="Q335" s="212"/>
      <c r="R335" s="212"/>
      <c r="S335" s="212"/>
      <c r="T335" s="213"/>
      <c r="AT335" s="214" t="s">
        <v>157</v>
      </c>
      <c r="AU335" s="214" t="s">
        <v>85</v>
      </c>
      <c r="AV335" s="13" t="s">
        <v>83</v>
      </c>
      <c r="AW335" s="13" t="s">
        <v>33</v>
      </c>
      <c r="AX335" s="13" t="s">
        <v>75</v>
      </c>
      <c r="AY335" s="214" t="s">
        <v>146</v>
      </c>
    </row>
    <row r="336" spans="2:51" s="13" customFormat="1" ht="11.25">
      <c r="B336" s="204"/>
      <c r="C336" s="205"/>
      <c r="D336" s="206" t="s">
        <v>157</v>
      </c>
      <c r="E336" s="207" t="s">
        <v>1</v>
      </c>
      <c r="F336" s="208" t="s">
        <v>962</v>
      </c>
      <c r="G336" s="205"/>
      <c r="H336" s="207" t="s">
        <v>1</v>
      </c>
      <c r="I336" s="209"/>
      <c r="J336" s="205"/>
      <c r="K336" s="205"/>
      <c r="L336" s="210"/>
      <c r="M336" s="211"/>
      <c r="N336" s="212"/>
      <c r="O336" s="212"/>
      <c r="P336" s="212"/>
      <c r="Q336" s="212"/>
      <c r="R336" s="212"/>
      <c r="S336" s="212"/>
      <c r="T336" s="213"/>
      <c r="AT336" s="214" t="s">
        <v>157</v>
      </c>
      <c r="AU336" s="214" t="s">
        <v>85</v>
      </c>
      <c r="AV336" s="13" t="s">
        <v>83</v>
      </c>
      <c r="AW336" s="13" t="s">
        <v>33</v>
      </c>
      <c r="AX336" s="13" t="s">
        <v>75</v>
      </c>
      <c r="AY336" s="214" t="s">
        <v>146</v>
      </c>
    </row>
    <row r="337" spans="2:51" s="14" customFormat="1" ht="11.25">
      <c r="B337" s="215"/>
      <c r="C337" s="216"/>
      <c r="D337" s="206" t="s">
        <v>157</v>
      </c>
      <c r="E337" s="217" t="s">
        <v>1</v>
      </c>
      <c r="F337" s="218" t="s">
        <v>968</v>
      </c>
      <c r="G337" s="216"/>
      <c r="H337" s="219">
        <v>745.1364</v>
      </c>
      <c r="I337" s="220"/>
      <c r="J337" s="216"/>
      <c r="K337" s="216"/>
      <c r="L337" s="221"/>
      <c r="M337" s="222"/>
      <c r="N337" s="223"/>
      <c r="O337" s="223"/>
      <c r="P337" s="223"/>
      <c r="Q337" s="223"/>
      <c r="R337" s="223"/>
      <c r="S337" s="223"/>
      <c r="T337" s="224"/>
      <c r="AT337" s="225" t="s">
        <v>157</v>
      </c>
      <c r="AU337" s="225" t="s">
        <v>85</v>
      </c>
      <c r="AV337" s="14" t="s">
        <v>85</v>
      </c>
      <c r="AW337" s="14" t="s">
        <v>33</v>
      </c>
      <c r="AX337" s="14" t="s">
        <v>75</v>
      </c>
      <c r="AY337" s="225" t="s">
        <v>146</v>
      </c>
    </row>
    <row r="338" spans="1:65" s="2" customFormat="1" ht="40.9" customHeight="1">
      <c r="A338" s="34"/>
      <c r="B338" s="35"/>
      <c r="C338" s="186" t="s">
        <v>310</v>
      </c>
      <c r="D338" s="186" t="s">
        <v>148</v>
      </c>
      <c r="E338" s="187" t="s">
        <v>189</v>
      </c>
      <c r="F338" s="188" t="s">
        <v>190</v>
      </c>
      <c r="G338" s="189" t="s">
        <v>163</v>
      </c>
      <c r="H338" s="190">
        <v>40.249</v>
      </c>
      <c r="I338" s="191"/>
      <c r="J338" s="192">
        <f>ROUND(I338*H338,2)</f>
        <v>0</v>
      </c>
      <c r="K338" s="188" t="s">
        <v>152</v>
      </c>
      <c r="L338" s="39"/>
      <c r="M338" s="193" t="s">
        <v>1</v>
      </c>
      <c r="N338" s="194" t="s">
        <v>40</v>
      </c>
      <c r="O338" s="71"/>
      <c r="P338" s="195">
        <f>O338*H338</f>
        <v>0</v>
      </c>
      <c r="Q338" s="195">
        <v>0</v>
      </c>
      <c r="R338" s="195">
        <f>Q338*H338</f>
        <v>0</v>
      </c>
      <c r="S338" s="195">
        <v>0</v>
      </c>
      <c r="T338" s="196">
        <f>S338*H338</f>
        <v>0</v>
      </c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R338" s="197" t="s">
        <v>153</v>
      </c>
      <c r="AT338" s="197" t="s">
        <v>148</v>
      </c>
      <c r="AU338" s="197" t="s">
        <v>85</v>
      </c>
      <c r="AY338" s="17" t="s">
        <v>146</v>
      </c>
      <c r="BE338" s="198">
        <f>IF(N338="základní",J338,0)</f>
        <v>0</v>
      </c>
      <c r="BF338" s="198">
        <f>IF(N338="snížená",J338,0)</f>
        <v>0</v>
      </c>
      <c r="BG338" s="198">
        <f>IF(N338="zákl. přenesená",J338,0)</f>
        <v>0</v>
      </c>
      <c r="BH338" s="198">
        <f>IF(N338="sníž. přenesená",J338,0)</f>
        <v>0</v>
      </c>
      <c r="BI338" s="198">
        <f>IF(N338="nulová",J338,0)</f>
        <v>0</v>
      </c>
      <c r="BJ338" s="17" t="s">
        <v>83</v>
      </c>
      <c r="BK338" s="198">
        <f>ROUND(I338*H338,2)</f>
        <v>0</v>
      </c>
      <c r="BL338" s="17" t="s">
        <v>153</v>
      </c>
      <c r="BM338" s="197" t="s">
        <v>969</v>
      </c>
    </row>
    <row r="339" spans="1:47" s="2" customFormat="1" ht="11.25">
      <c r="A339" s="34"/>
      <c r="B339" s="35"/>
      <c r="C339" s="36"/>
      <c r="D339" s="199" t="s">
        <v>155</v>
      </c>
      <c r="E339" s="36"/>
      <c r="F339" s="200" t="s">
        <v>192</v>
      </c>
      <c r="G339" s="36"/>
      <c r="H339" s="36"/>
      <c r="I339" s="201"/>
      <c r="J339" s="36"/>
      <c r="K339" s="36"/>
      <c r="L339" s="39"/>
      <c r="M339" s="202"/>
      <c r="N339" s="203"/>
      <c r="O339" s="71"/>
      <c r="P339" s="71"/>
      <c r="Q339" s="71"/>
      <c r="R339" s="71"/>
      <c r="S339" s="71"/>
      <c r="T339" s="72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T339" s="17" t="s">
        <v>155</v>
      </c>
      <c r="AU339" s="17" t="s">
        <v>85</v>
      </c>
    </row>
    <row r="340" spans="2:51" s="13" customFormat="1" ht="11.25">
      <c r="B340" s="204"/>
      <c r="C340" s="205"/>
      <c r="D340" s="206" t="s">
        <v>157</v>
      </c>
      <c r="E340" s="207" t="s">
        <v>1</v>
      </c>
      <c r="F340" s="208" t="s">
        <v>849</v>
      </c>
      <c r="G340" s="205"/>
      <c r="H340" s="207" t="s">
        <v>1</v>
      </c>
      <c r="I340" s="209"/>
      <c r="J340" s="205"/>
      <c r="K340" s="205"/>
      <c r="L340" s="210"/>
      <c r="M340" s="211"/>
      <c r="N340" s="212"/>
      <c r="O340" s="212"/>
      <c r="P340" s="212"/>
      <c r="Q340" s="212"/>
      <c r="R340" s="212"/>
      <c r="S340" s="212"/>
      <c r="T340" s="213"/>
      <c r="AT340" s="214" t="s">
        <v>157</v>
      </c>
      <c r="AU340" s="214" t="s">
        <v>85</v>
      </c>
      <c r="AV340" s="13" t="s">
        <v>83</v>
      </c>
      <c r="AW340" s="13" t="s">
        <v>33</v>
      </c>
      <c r="AX340" s="13" t="s">
        <v>75</v>
      </c>
      <c r="AY340" s="214" t="s">
        <v>146</v>
      </c>
    </row>
    <row r="341" spans="2:51" s="13" customFormat="1" ht="11.25">
      <c r="B341" s="204"/>
      <c r="C341" s="205"/>
      <c r="D341" s="206" t="s">
        <v>157</v>
      </c>
      <c r="E341" s="207" t="s">
        <v>1</v>
      </c>
      <c r="F341" s="208" t="s">
        <v>159</v>
      </c>
      <c r="G341" s="205"/>
      <c r="H341" s="207" t="s">
        <v>1</v>
      </c>
      <c r="I341" s="209"/>
      <c r="J341" s="205"/>
      <c r="K341" s="205"/>
      <c r="L341" s="210"/>
      <c r="M341" s="211"/>
      <c r="N341" s="212"/>
      <c r="O341" s="212"/>
      <c r="P341" s="212"/>
      <c r="Q341" s="212"/>
      <c r="R341" s="212"/>
      <c r="S341" s="212"/>
      <c r="T341" s="213"/>
      <c r="AT341" s="214" t="s">
        <v>157</v>
      </c>
      <c r="AU341" s="214" t="s">
        <v>85</v>
      </c>
      <c r="AV341" s="13" t="s">
        <v>83</v>
      </c>
      <c r="AW341" s="13" t="s">
        <v>33</v>
      </c>
      <c r="AX341" s="13" t="s">
        <v>75</v>
      </c>
      <c r="AY341" s="214" t="s">
        <v>146</v>
      </c>
    </row>
    <row r="342" spans="2:51" s="14" customFormat="1" ht="11.25">
      <c r="B342" s="215"/>
      <c r="C342" s="216"/>
      <c r="D342" s="206" t="s">
        <v>157</v>
      </c>
      <c r="E342" s="217" t="s">
        <v>1</v>
      </c>
      <c r="F342" s="218" t="s">
        <v>970</v>
      </c>
      <c r="G342" s="216"/>
      <c r="H342" s="219">
        <v>677.477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157</v>
      </c>
      <c r="AU342" s="225" t="s">
        <v>85</v>
      </c>
      <c r="AV342" s="14" t="s">
        <v>85</v>
      </c>
      <c r="AW342" s="14" t="s">
        <v>33</v>
      </c>
      <c r="AX342" s="14" t="s">
        <v>75</v>
      </c>
      <c r="AY342" s="225" t="s">
        <v>146</v>
      </c>
    </row>
    <row r="343" spans="2:51" s="14" customFormat="1" ht="11.25">
      <c r="B343" s="215"/>
      <c r="C343" s="216"/>
      <c r="D343" s="206" t="s">
        <v>157</v>
      </c>
      <c r="E343" s="217" t="s">
        <v>1</v>
      </c>
      <c r="F343" s="218" t="s">
        <v>971</v>
      </c>
      <c r="G343" s="216"/>
      <c r="H343" s="219">
        <v>-637.2284</v>
      </c>
      <c r="I343" s="220"/>
      <c r="J343" s="216"/>
      <c r="K343" s="216"/>
      <c r="L343" s="221"/>
      <c r="M343" s="222"/>
      <c r="N343" s="223"/>
      <c r="O343" s="223"/>
      <c r="P343" s="223"/>
      <c r="Q343" s="223"/>
      <c r="R343" s="223"/>
      <c r="S343" s="223"/>
      <c r="T343" s="224"/>
      <c r="AT343" s="225" t="s">
        <v>157</v>
      </c>
      <c r="AU343" s="225" t="s">
        <v>85</v>
      </c>
      <c r="AV343" s="14" t="s">
        <v>85</v>
      </c>
      <c r="AW343" s="14" t="s">
        <v>33</v>
      </c>
      <c r="AX343" s="14" t="s">
        <v>75</v>
      </c>
      <c r="AY343" s="225" t="s">
        <v>146</v>
      </c>
    </row>
    <row r="344" spans="1:65" s="2" customFormat="1" ht="40.9" customHeight="1">
      <c r="A344" s="34"/>
      <c r="B344" s="35"/>
      <c r="C344" s="186" t="s">
        <v>316</v>
      </c>
      <c r="D344" s="186" t="s">
        <v>148</v>
      </c>
      <c r="E344" s="187" t="s">
        <v>972</v>
      </c>
      <c r="F344" s="188" t="s">
        <v>973</v>
      </c>
      <c r="G344" s="189" t="s">
        <v>163</v>
      </c>
      <c r="H344" s="190">
        <v>54.097</v>
      </c>
      <c r="I344" s="191"/>
      <c r="J344" s="192">
        <f>ROUND(I344*H344,2)</f>
        <v>0</v>
      </c>
      <c r="K344" s="188" t="s">
        <v>152</v>
      </c>
      <c r="L344" s="39"/>
      <c r="M344" s="193" t="s">
        <v>1</v>
      </c>
      <c r="N344" s="194" t="s">
        <v>40</v>
      </c>
      <c r="O344" s="71"/>
      <c r="P344" s="195">
        <f>O344*H344</f>
        <v>0</v>
      </c>
      <c r="Q344" s="195">
        <v>0</v>
      </c>
      <c r="R344" s="195">
        <f>Q344*H344</f>
        <v>0</v>
      </c>
      <c r="S344" s="195">
        <v>0</v>
      </c>
      <c r="T344" s="196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197" t="s">
        <v>153</v>
      </c>
      <c r="AT344" s="197" t="s">
        <v>148</v>
      </c>
      <c r="AU344" s="197" t="s">
        <v>85</v>
      </c>
      <c r="AY344" s="17" t="s">
        <v>146</v>
      </c>
      <c r="BE344" s="198">
        <f>IF(N344="základní",J344,0)</f>
        <v>0</v>
      </c>
      <c r="BF344" s="198">
        <f>IF(N344="snížená",J344,0)</f>
        <v>0</v>
      </c>
      <c r="BG344" s="198">
        <f>IF(N344="zákl. přenesená",J344,0)</f>
        <v>0</v>
      </c>
      <c r="BH344" s="198">
        <f>IF(N344="sníž. přenesená",J344,0)</f>
        <v>0</v>
      </c>
      <c r="BI344" s="198">
        <f>IF(N344="nulová",J344,0)</f>
        <v>0</v>
      </c>
      <c r="BJ344" s="17" t="s">
        <v>83</v>
      </c>
      <c r="BK344" s="198">
        <f>ROUND(I344*H344,2)</f>
        <v>0</v>
      </c>
      <c r="BL344" s="17" t="s">
        <v>153</v>
      </c>
      <c r="BM344" s="197" t="s">
        <v>974</v>
      </c>
    </row>
    <row r="345" spans="1:47" s="2" customFormat="1" ht="11.25">
      <c r="A345" s="34"/>
      <c r="B345" s="35"/>
      <c r="C345" s="36"/>
      <c r="D345" s="199" t="s">
        <v>155</v>
      </c>
      <c r="E345" s="36"/>
      <c r="F345" s="200" t="s">
        <v>975</v>
      </c>
      <c r="G345" s="36"/>
      <c r="H345" s="36"/>
      <c r="I345" s="201"/>
      <c r="J345" s="36"/>
      <c r="K345" s="36"/>
      <c r="L345" s="39"/>
      <c r="M345" s="202"/>
      <c r="N345" s="203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155</v>
      </c>
      <c r="AU345" s="17" t="s">
        <v>85</v>
      </c>
    </row>
    <row r="346" spans="2:51" s="13" customFormat="1" ht="11.25">
      <c r="B346" s="204"/>
      <c r="C346" s="205"/>
      <c r="D346" s="206" t="s">
        <v>157</v>
      </c>
      <c r="E346" s="207" t="s">
        <v>1</v>
      </c>
      <c r="F346" s="208" t="s">
        <v>849</v>
      </c>
      <c r="G346" s="205"/>
      <c r="H346" s="207" t="s">
        <v>1</v>
      </c>
      <c r="I346" s="209"/>
      <c r="J346" s="205"/>
      <c r="K346" s="205"/>
      <c r="L346" s="210"/>
      <c r="M346" s="211"/>
      <c r="N346" s="212"/>
      <c r="O346" s="212"/>
      <c r="P346" s="212"/>
      <c r="Q346" s="212"/>
      <c r="R346" s="212"/>
      <c r="S346" s="212"/>
      <c r="T346" s="213"/>
      <c r="AT346" s="214" t="s">
        <v>157</v>
      </c>
      <c r="AU346" s="214" t="s">
        <v>85</v>
      </c>
      <c r="AV346" s="13" t="s">
        <v>83</v>
      </c>
      <c r="AW346" s="13" t="s">
        <v>33</v>
      </c>
      <c r="AX346" s="13" t="s">
        <v>75</v>
      </c>
      <c r="AY346" s="214" t="s">
        <v>146</v>
      </c>
    </row>
    <row r="347" spans="2:51" s="13" customFormat="1" ht="11.25">
      <c r="B347" s="204"/>
      <c r="C347" s="205"/>
      <c r="D347" s="206" t="s">
        <v>157</v>
      </c>
      <c r="E347" s="207" t="s">
        <v>1</v>
      </c>
      <c r="F347" s="208" t="s">
        <v>159</v>
      </c>
      <c r="G347" s="205"/>
      <c r="H347" s="207" t="s">
        <v>1</v>
      </c>
      <c r="I347" s="209"/>
      <c r="J347" s="205"/>
      <c r="K347" s="205"/>
      <c r="L347" s="210"/>
      <c r="M347" s="211"/>
      <c r="N347" s="212"/>
      <c r="O347" s="212"/>
      <c r="P347" s="212"/>
      <c r="Q347" s="212"/>
      <c r="R347" s="212"/>
      <c r="S347" s="212"/>
      <c r="T347" s="213"/>
      <c r="AT347" s="214" t="s">
        <v>157</v>
      </c>
      <c r="AU347" s="214" t="s">
        <v>85</v>
      </c>
      <c r="AV347" s="13" t="s">
        <v>83</v>
      </c>
      <c r="AW347" s="13" t="s">
        <v>33</v>
      </c>
      <c r="AX347" s="13" t="s">
        <v>75</v>
      </c>
      <c r="AY347" s="214" t="s">
        <v>146</v>
      </c>
    </row>
    <row r="348" spans="2:51" s="14" customFormat="1" ht="22.5">
      <c r="B348" s="215"/>
      <c r="C348" s="216"/>
      <c r="D348" s="206" t="s">
        <v>157</v>
      </c>
      <c r="E348" s="217" t="s">
        <v>1</v>
      </c>
      <c r="F348" s="218" t="s">
        <v>976</v>
      </c>
      <c r="G348" s="216"/>
      <c r="H348" s="219">
        <v>1009.939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157</v>
      </c>
      <c r="AU348" s="225" t="s">
        <v>85</v>
      </c>
      <c r="AV348" s="14" t="s">
        <v>85</v>
      </c>
      <c r="AW348" s="14" t="s">
        <v>33</v>
      </c>
      <c r="AX348" s="14" t="s">
        <v>75</v>
      </c>
      <c r="AY348" s="225" t="s">
        <v>146</v>
      </c>
    </row>
    <row r="349" spans="2:51" s="14" customFormat="1" ht="11.25">
      <c r="B349" s="215"/>
      <c r="C349" s="216"/>
      <c r="D349" s="206" t="s">
        <v>157</v>
      </c>
      <c r="E349" s="217" t="s">
        <v>1</v>
      </c>
      <c r="F349" s="218" t="s">
        <v>977</v>
      </c>
      <c r="G349" s="216"/>
      <c r="H349" s="219">
        <v>-955.8416</v>
      </c>
      <c r="I349" s="220"/>
      <c r="J349" s="216"/>
      <c r="K349" s="216"/>
      <c r="L349" s="221"/>
      <c r="M349" s="222"/>
      <c r="N349" s="223"/>
      <c r="O349" s="223"/>
      <c r="P349" s="223"/>
      <c r="Q349" s="223"/>
      <c r="R349" s="223"/>
      <c r="S349" s="223"/>
      <c r="T349" s="224"/>
      <c r="AT349" s="225" t="s">
        <v>157</v>
      </c>
      <c r="AU349" s="225" t="s">
        <v>85</v>
      </c>
      <c r="AV349" s="14" t="s">
        <v>85</v>
      </c>
      <c r="AW349" s="14" t="s">
        <v>33</v>
      </c>
      <c r="AX349" s="14" t="s">
        <v>75</v>
      </c>
      <c r="AY349" s="225" t="s">
        <v>146</v>
      </c>
    </row>
    <row r="350" spans="1:65" s="2" customFormat="1" ht="40.9" customHeight="1">
      <c r="A350" s="34"/>
      <c r="B350" s="35"/>
      <c r="C350" s="186" t="s">
        <v>321</v>
      </c>
      <c r="D350" s="186" t="s">
        <v>148</v>
      </c>
      <c r="E350" s="187" t="s">
        <v>978</v>
      </c>
      <c r="F350" s="188" t="s">
        <v>979</v>
      </c>
      <c r="G350" s="189" t="s">
        <v>163</v>
      </c>
      <c r="H350" s="190">
        <v>6.278</v>
      </c>
      <c r="I350" s="191"/>
      <c r="J350" s="192">
        <f>ROUND(I350*H350,2)</f>
        <v>0</v>
      </c>
      <c r="K350" s="188" t="s">
        <v>152</v>
      </c>
      <c r="L350" s="39"/>
      <c r="M350" s="193" t="s">
        <v>1</v>
      </c>
      <c r="N350" s="194" t="s">
        <v>40</v>
      </c>
      <c r="O350" s="71"/>
      <c r="P350" s="195">
        <f>O350*H350</f>
        <v>0</v>
      </c>
      <c r="Q350" s="195">
        <v>0</v>
      </c>
      <c r="R350" s="195">
        <f>Q350*H350</f>
        <v>0</v>
      </c>
      <c r="S350" s="195">
        <v>0</v>
      </c>
      <c r="T350" s="196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7" t="s">
        <v>153</v>
      </c>
      <c r="AT350" s="197" t="s">
        <v>148</v>
      </c>
      <c r="AU350" s="197" t="s">
        <v>85</v>
      </c>
      <c r="AY350" s="17" t="s">
        <v>146</v>
      </c>
      <c r="BE350" s="198">
        <f>IF(N350="základní",J350,0)</f>
        <v>0</v>
      </c>
      <c r="BF350" s="198">
        <f>IF(N350="snížená",J350,0)</f>
        <v>0</v>
      </c>
      <c r="BG350" s="198">
        <f>IF(N350="zákl. přenesená",J350,0)</f>
        <v>0</v>
      </c>
      <c r="BH350" s="198">
        <f>IF(N350="sníž. přenesená",J350,0)</f>
        <v>0</v>
      </c>
      <c r="BI350" s="198">
        <f>IF(N350="nulová",J350,0)</f>
        <v>0</v>
      </c>
      <c r="BJ350" s="17" t="s">
        <v>83</v>
      </c>
      <c r="BK350" s="198">
        <f>ROUND(I350*H350,2)</f>
        <v>0</v>
      </c>
      <c r="BL350" s="17" t="s">
        <v>153</v>
      </c>
      <c r="BM350" s="197" t="s">
        <v>980</v>
      </c>
    </row>
    <row r="351" spans="1:47" s="2" customFormat="1" ht="11.25">
      <c r="A351" s="34"/>
      <c r="B351" s="35"/>
      <c r="C351" s="36"/>
      <c r="D351" s="199" t="s">
        <v>155</v>
      </c>
      <c r="E351" s="36"/>
      <c r="F351" s="200" t="s">
        <v>981</v>
      </c>
      <c r="G351" s="36"/>
      <c r="H351" s="36"/>
      <c r="I351" s="201"/>
      <c r="J351" s="36"/>
      <c r="K351" s="36"/>
      <c r="L351" s="39"/>
      <c r="M351" s="202"/>
      <c r="N351" s="203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155</v>
      </c>
      <c r="AU351" s="17" t="s">
        <v>85</v>
      </c>
    </row>
    <row r="352" spans="2:51" s="13" customFormat="1" ht="11.25">
      <c r="B352" s="204"/>
      <c r="C352" s="205"/>
      <c r="D352" s="206" t="s">
        <v>157</v>
      </c>
      <c r="E352" s="207" t="s">
        <v>1</v>
      </c>
      <c r="F352" s="208" t="s">
        <v>849</v>
      </c>
      <c r="G352" s="205"/>
      <c r="H352" s="207" t="s">
        <v>1</v>
      </c>
      <c r="I352" s="209"/>
      <c r="J352" s="205"/>
      <c r="K352" s="205"/>
      <c r="L352" s="210"/>
      <c r="M352" s="211"/>
      <c r="N352" s="212"/>
      <c r="O352" s="212"/>
      <c r="P352" s="212"/>
      <c r="Q352" s="212"/>
      <c r="R352" s="212"/>
      <c r="S352" s="212"/>
      <c r="T352" s="213"/>
      <c r="AT352" s="214" t="s">
        <v>157</v>
      </c>
      <c r="AU352" s="214" t="s">
        <v>85</v>
      </c>
      <c r="AV352" s="13" t="s">
        <v>83</v>
      </c>
      <c r="AW352" s="13" t="s">
        <v>33</v>
      </c>
      <c r="AX352" s="13" t="s">
        <v>75</v>
      </c>
      <c r="AY352" s="214" t="s">
        <v>146</v>
      </c>
    </row>
    <row r="353" spans="2:51" s="13" customFormat="1" ht="11.25">
      <c r="B353" s="204"/>
      <c r="C353" s="205"/>
      <c r="D353" s="206" t="s">
        <v>157</v>
      </c>
      <c r="E353" s="207" t="s">
        <v>1</v>
      </c>
      <c r="F353" s="208" t="s">
        <v>159</v>
      </c>
      <c r="G353" s="205"/>
      <c r="H353" s="207" t="s">
        <v>1</v>
      </c>
      <c r="I353" s="209"/>
      <c r="J353" s="205"/>
      <c r="K353" s="205"/>
      <c r="L353" s="210"/>
      <c r="M353" s="211"/>
      <c r="N353" s="212"/>
      <c r="O353" s="212"/>
      <c r="P353" s="212"/>
      <c r="Q353" s="212"/>
      <c r="R353" s="212"/>
      <c r="S353" s="212"/>
      <c r="T353" s="213"/>
      <c r="AT353" s="214" t="s">
        <v>157</v>
      </c>
      <c r="AU353" s="214" t="s">
        <v>85</v>
      </c>
      <c r="AV353" s="13" t="s">
        <v>83</v>
      </c>
      <c r="AW353" s="13" t="s">
        <v>33</v>
      </c>
      <c r="AX353" s="13" t="s">
        <v>75</v>
      </c>
      <c r="AY353" s="214" t="s">
        <v>146</v>
      </c>
    </row>
    <row r="354" spans="2:51" s="14" customFormat="1" ht="11.25">
      <c r="B354" s="215"/>
      <c r="C354" s="216"/>
      <c r="D354" s="206" t="s">
        <v>157</v>
      </c>
      <c r="E354" s="217" t="s">
        <v>1</v>
      </c>
      <c r="F354" s="218" t="s">
        <v>982</v>
      </c>
      <c r="G354" s="216"/>
      <c r="H354" s="219">
        <v>6.278</v>
      </c>
      <c r="I354" s="220"/>
      <c r="J354" s="216"/>
      <c r="K354" s="216"/>
      <c r="L354" s="221"/>
      <c r="M354" s="222"/>
      <c r="N354" s="223"/>
      <c r="O354" s="223"/>
      <c r="P354" s="223"/>
      <c r="Q354" s="223"/>
      <c r="R354" s="223"/>
      <c r="S354" s="223"/>
      <c r="T354" s="224"/>
      <c r="AT354" s="225" t="s">
        <v>157</v>
      </c>
      <c r="AU354" s="225" t="s">
        <v>85</v>
      </c>
      <c r="AV354" s="14" t="s">
        <v>85</v>
      </c>
      <c r="AW354" s="14" t="s">
        <v>33</v>
      </c>
      <c r="AX354" s="14" t="s">
        <v>75</v>
      </c>
      <c r="AY354" s="225" t="s">
        <v>146</v>
      </c>
    </row>
    <row r="355" spans="1:65" s="2" customFormat="1" ht="26.45" customHeight="1">
      <c r="A355" s="34"/>
      <c r="B355" s="35"/>
      <c r="C355" s="186" t="s">
        <v>326</v>
      </c>
      <c r="D355" s="186" t="s">
        <v>148</v>
      </c>
      <c r="E355" s="187" t="s">
        <v>983</v>
      </c>
      <c r="F355" s="188" t="s">
        <v>984</v>
      </c>
      <c r="G355" s="189" t="s">
        <v>163</v>
      </c>
      <c r="H355" s="190">
        <v>496.758</v>
      </c>
      <c r="I355" s="191"/>
      <c r="J355" s="192">
        <f>ROUND(I355*H355,2)</f>
        <v>0</v>
      </c>
      <c r="K355" s="188" t="s">
        <v>152</v>
      </c>
      <c r="L355" s="39"/>
      <c r="M355" s="193" t="s">
        <v>1</v>
      </c>
      <c r="N355" s="194" t="s">
        <v>40</v>
      </c>
      <c r="O355" s="71"/>
      <c r="P355" s="195">
        <f>O355*H355</f>
        <v>0</v>
      </c>
      <c r="Q355" s="195">
        <v>0</v>
      </c>
      <c r="R355" s="195">
        <f>Q355*H355</f>
        <v>0</v>
      </c>
      <c r="S355" s="195">
        <v>0</v>
      </c>
      <c r="T355" s="196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7" t="s">
        <v>153</v>
      </c>
      <c r="AT355" s="197" t="s">
        <v>148</v>
      </c>
      <c r="AU355" s="197" t="s">
        <v>85</v>
      </c>
      <c r="AY355" s="17" t="s">
        <v>146</v>
      </c>
      <c r="BE355" s="198">
        <f>IF(N355="základní",J355,0)</f>
        <v>0</v>
      </c>
      <c r="BF355" s="198">
        <f>IF(N355="snížená",J355,0)</f>
        <v>0</v>
      </c>
      <c r="BG355" s="198">
        <f>IF(N355="zákl. přenesená",J355,0)</f>
        <v>0</v>
      </c>
      <c r="BH355" s="198">
        <f>IF(N355="sníž. přenesená",J355,0)</f>
        <v>0</v>
      </c>
      <c r="BI355" s="198">
        <f>IF(N355="nulová",J355,0)</f>
        <v>0</v>
      </c>
      <c r="BJ355" s="17" t="s">
        <v>83</v>
      </c>
      <c r="BK355" s="198">
        <f>ROUND(I355*H355,2)</f>
        <v>0</v>
      </c>
      <c r="BL355" s="17" t="s">
        <v>153</v>
      </c>
      <c r="BM355" s="197" t="s">
        <v>985</v>
      </c>
    </row>
    <row r="356" spans="1:47" s="2" customFormat="1" ht="11.25">
      <c r="A356" s="34"/>
      <c r="B356" s="35"/>
      <c r="C356" s="36"/>
      <c r="D356" s="199" t="s">
        <v>155</v>
      </c>
      <c r="E356" s="36"/>
      <c r="F356" s="200" t="s">
        <v>986</v>
      </c>
      <c r="G356" s="36"/>
      <c r="H356" s="36"/>
      <c r="I356" s="201"/>
      <c r="J356" s="36"/>
      <c r="K356" s="36"/>
      <c r="L356" s="39"/>
      <c r="M356" s="202"/>
      <c r="N356" s="203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155</v>
      </c>
      <c r="AU356" s="17" t="s">
        <v>85</v>
      </c>
    </row>
    <row r="357" spans="2:51" s="13" customFormat="1" ht="11.25">
      <c r="B357" s="204"/>
      <c r="C357" s="205"/>
      <c r="D357" s="206" t="s">
        <v>157</v>
      </c>
      <c r="E357" s="207" t="s">
        <v>1</v>
      </c>
      <c r="F357" s="208" t="s">
        <v>849</v>
      </c>
      <c r="G357" s="205"/>
      <c r="H357" s="207" t="s">
        <v>1</v>
      </c>
      <c r="I357" s="209"/>
      <c r="J357" s="205"/>
      <c r="K357" s="205"/>
      <c r="L357" s="210"/>
      <c r="M357" s="211"/>
      <c r="N357" s="212"/>
      <c r="O357" s="212"/>
      <c r="P357" s="212"/>
      <c r="Q357" s="212"/>
      <c r="R357" s="212"/>
      <c r="S357" s="212"/>
      <c r="T357" s="213"/>
      <c r="AT357" s="214" t="s">
        <v>157</v>
      </c>
      <c r="AU357" s="214" t="s">
        <v>85</v>
      </c>
      <c r="AV357" s="13" t="s">
        <v>83</v>
      </c>
      <c r="AW357" s="13" t="s">
        <v>33</v>
      </c>
      <c r="AX357" s="13" t="s">
        <v>75</v>
      </c>
      <c r="AY357" s="214" t="s">
        <v>146</v>
      </c>
    </row>
    <row r="358" spans="2:51" s="13" customFormat="1" ht="11.25">
      <c r="B358" s="204"/>
      <c r="C358" s="205"/>
      <c r="D358" s="206" t="s">
        <v>157</v>
      </c>
      <c r="E358" s="207" t="s">
        <v>1</v>
      </c>
      <c r="F358" s="208" t="s">
        <v>159</v>
      </c>
      <c r="G358" s="205"/>
      <c r="H358" s="207" t="s">
        <v>1</v>
      </c>
      <c r="I358" s="209"/>
      <c r="J358" s="205"/>
      <c r="K358" s="205"/>
      <c r="L358" s="210"/>
      <c r="M358" s="211"/>
      <c r="N358" s="212"/>
      <c r="O358" s="212"/>
      <c r="P358" s="212"/>
      <c r="Q358" s="212"/>
      <c r="R358" s="212"/>
      <c r="S358" s="212"/>
      <c r="T358" s="213"/>
      <c r="AT358" s="214" t="s">
        <v>157</v>
      </c>
      <c r="AU358" s="214" t="s">
        <v>85</v>
      </c>
      <c r="AV358" s="13" t="s">
        <v>83</v>
      </c>
      <c r="AW358" s="13" t="s">
        <v>33</v>
      </c>
      <c r="AX358" s="13" t="s">
        <v>75</v>
      </c>
      <c r="AY358" s="214" t="s">
        <v>146</v>
      </c>
    </row>
    <row r="359" spans="2:51" s="13" customFormat="1" ht="11.25">
      <c r="B359" s="204"/>
      <c r="C359" s="205"/>
      <c r="D359" s="206" t="s">
        <v>157</v>
      </c>
      <c r="E359" s="207" t="s">
        <v>1</v>
      </c>
      <c r="F359" s="208" t="s">
        <v>962</v>
      </c>
      <c r="G359" s="205"/>
      <c r="H359" s="207" t="s">
        <v>1</v>
      </c>
      <c r="I359" s="209"/>
      <c r="J359" s="205"/>
      <c r="K359" s="205"/>
      <c r="L359" s="210"/>
      <c r="M359" s="211"/>
      <c r="N359" s="212"/>
      <c r="O359" s="212"/>
      <c r="P359" s="212"/>
      <c r="Q359" s="212"/>
      <c r="R359" s="212"/>
      <c r="S359" s="212"/>
      <c r="T359" s="213"/>
      <c r="AT359" s="214" t="s">
        <v>157</v>
      </c>
      <c r="AU359" s="214" t="s">
        <v>85</v>
      </c>
      <c r="AV359" s="13" t="s">
        <v>83</v>
      </c>
      <c r="AW359" s="13" t="s">
        <v>33</v>
      </c>
      <c r="AX359" s="13" t="s">
        <v>75</v>
      </c>
      <c r="AY359" s="214" t="s">
        <v>146</v>
      </c>
    </row>
    <row r="360" spans="2:51" s="14" customFormat="1" ht="11.25">
      <c r="B360" s="215"/>
      <c r="C360" s="216"/>
      <c r="D360" s="206" t="s">
        <v>157</v>
      </c>
      <c r="E360" s="217" t="s">
        <v>1</v>
      </c>
      <c r="F360" s="218" t="s">
        <v>963</v>
      </c>
      <c r="G360" s="216"/>
      <c r="H360" s="219">
        <v>496.7576</v>
      </c>
      <c r="I360" s="220"/>
      <c r="J360" s="216"/>
      <c r="K360" s="216"/>
      <c r="L360" s="221"/>
      <c r="M360" s="222"/>
      <c r="N360" s="223"/>
      <c r="O360" s="223"/>
      <c r="P360" s="223"/>
      <c r="Q360" s="223"/>
      <c r="R360" s="223"/>
      <c r="S360" s="223"/>
      <c r="T360" s="224"/>
      <c r="AT360" s="225" t="s">
        <v>157</v>
      </c>
      <c r="AU360" s="225" t="s">
        <v>85</v>
      </c>
      <c r="AV360" s="14" t="s">
        <v>85</v>
      </c>
      <c r="AW360" s="14" t="s">
        <v>33</v>
      </c>
      <c r="AX360" s="14" t="s">
        <v>75</v>
      </c>
      <c r="AY360" s="225" t="s">
        <v>146</v>
      </c>
    </row>
    <row r="361" spans="1:65" s="2" customFormat="1" ht="26.45" customHeight="1">
      <c r="A361" s="34"/>
      <c r="B361" s="35"/>
      <c r="C361" s="186" t="s">
        <v>333</v>
      </c>
      <c r="D361" s="186" t="s">
        <v>148</v>
      </c>
      <c r="E361" s="187" t="s">
        <v>987</v>
      </c>
      <c r="F361" s="188" t="s">
        <v>988</v>
      </c>
      <c r="G361" s="189" t="s">
        <v>163</v>
      </c>
      <c r="H361" s="190">
        <v>745.136</v>
      </c>
      <c r="I361" s="191"/>
      <c r="J361" s="192">
        <f>ROUND(I361*H361,2)</f>
        <v>0</v>
      </c>
      <c r="K361" s="188" t="s">
        <v>152</v>
      </c>
      <c r="L361" s="39"/>
      <c r="M361" s="193" t="s">
        <v>1</v>
      </c>
      <c r="N361" s="194" t="s">
        <v>40</v>
      </c>
      <c r="O361" s="71"/>
      <c r="P361" s="195">
        <f>O361*H361</f>
        <v>0</v>
      </c>
      <c r="Q361" s="195">
        <v>0</v>
      </c>
      <c r="R361" s="195">
        <f>Q361*H361</f>
        <v>0</v>
      </c>
      <c r="S361" s="195">
        <v>0</v>
      </c>
      <c r="T361" s="196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197" t="s">
        <v>153</v>
      </c>
      <c r="AT361" s="197" t="s">
        <v>148</v>
      </c>
      <c r="AU361" s="197" t="s">
        <v>85</v>
      </c>
      <c r="AY361" s="17" t="s">
        <v>146</v>
      </c>
      <c r="BE361" s="198">
        <f>IF(N361="základní",J361,0)</f>
        <v>0</v>
      </c>
      <c r="BF361" s="198">
        <f>IF(N361="snížená",J361,0)</f>
        <v>0</v>
      </c>
      <c r="BG361" s="198">
        <f>IF(N361="zákl. přenesená",J361,0)</f>
        <v>0</v>
      </c>
      <c r="BH361" s="198">
        <f>IF(N361="sníž. přenesená",J361,0)</f>
        <v>0</v>
      </c>
      <c r="BI361" s="198">
        <f>IF(N361="nulová",J361,0)</f>
        <v>0</v>
      </c>
      <c r="BJ361" s="17" t="s">
        <v>83</v>
      </c>
      <c r="BK361" s="198">
        <f>ROUND(I361*H361,2)</f>
        <v>0</v>
      </c>
      <c r="BL361" s="17" t="s">
        <v>153</v>
      </c>
      <c r="BM361" s="197" t="s">
        <v>989</v>
      </c>
    </row>
    <row r="362" spans="1:47" s="2" customFormat="1" ht="11.25">
      <c r="A362" s="34"/>
      <c r="B362" s="35"/>
      <c r="C362" s="36"/>
      <c r="D362" s="199" t="s">
        <v>155</v>
      </c>
      <c r="E362" s="36"/>
      <c r="F362" s="200" t="s">
        <v>990</v>
      </c>
      <c r="G362" s="36"/>
      <c r="H362" s="36"/>
      <c r="I362" s="201"/>
      <c r="J362" s="36"/>
      <c r="K362" s="36"/>
      <c r="L362" s="39"/>
      <c r="M362" s="202"/>
      <c r="N362" s="203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155</v>
      </c>
      <c r="AU362" s="17" t="s">
        <v>85</v>
      </c>
    </row>
    <row r="363" spans="2:51" s="13" customFormat="1" ht="11.25">
      <c r="B363" s="204"/>
      <c r="C363" s="205"/>
      <c r="D363" s="206" t="s">
        <v>157</v>
      </c>
      <c r="E363" s="207" t="s">
        <v>1</v>
      </c>
      <c r="F363" s="208" t="s">
        <v>849</v>
      </c>
      <c r="G363" s="205"/>
      <c r="H363" s="207" t="s">
        <v>1</v>
      </c>
      <c r="I363" s="209"/>
      <c r="J363" s="205"/>
      <c r="K363" s="205"/>
      <c r="L363" s="210"/>
      <c r="M363" s="211"/>
      <c r="N363" s="212"/>
      <c r="O363" s="212"/>
      <c r="P363" s="212"/>
      <c r="Q363" s="212"/>
      <c r="R363" s="212"/>
      <c r="S363" s="212"/>
      <c r="T363" s="213"/>
      <c r="AT363" s="214" t="s">
        <v>157</v>
      </c>
      <c r="AU363" s="214" t="s">
        <v>85</v>
      </c>
      <c r="AV363" s="13" t="s">
        <v>83</v>
      </c>
      <c r="AW363" s="13" t="s">
        <v>33</v>
      </c>
      <c r="AX363" s="13" t="s">
        <v>75</v>
      </c>
      <c r="AY363" s="214" t="s">
        <v>146</v>
      </c>
    </row>
    <row r="364" spans="2:51" s="13" customFormat="1" ht="11.25">
      <c r="B364" s="204"/>
      <c r="C364" s="205"/>
      <c r="D364" s="206" t="s">
        <v>157</v>
      </c>
      <c r="E364" s="207" t="s">
        <v>1</v>
      </c>
      <c r="F364" s="208" t="s">
        <v>159</v>
      </c>
      <c r="G364" s="205"/>
      <c r="H364" s="207" t="s">
        <v>1</v>
      </c>
      <c r="I364" s="209"/>
      <c r="J364" s="205"/>
      <c r="K364" s="205"/>
      <c r="L364" s="210"/>
      <c r="M364" s="211"/>
      <c r="N364" s="212"/>
      <c r="O364" s="212"/>
      <c r="P364" s="212"/>
      <c r="Q364" s="212"/>
      <c r="R364" s="212"/>
      <c r="S364" s="212"/>
      <c r="T364" s="213"/>
      <c r="AT364" s="214" t="s">
        <v>157</v>
      </c>
      <c r="AU364" s="214" t="s">
        <v>85</v>
      </c>
      <c r="AV364" s="13" t="s">
        <v>83</v>
      </c>
      <c r="AW364" s="13" t="s">
        <v>33</v>
      </c>
      <c r="AX364" s="13" t="s">
        <v>75</v>
      </c>
      <c r="AY364" s="214" t="s">
        <v>146</v>
      </c>
    </row>
    <row r="365" spans="2:51" s="13" customFormat="1" ht="11.25">
      <c r="B365" s="204"/>
      <c r="C365" s="205"/>
      <c r="D365" s="206" t="s">
        <v>157</v>
      </c>
      <c r="E365" s="207" t="s">
        <v>1</v>
      </c>
      <c r="F365" s="208" t="s">
        <v>962</v>
      </c>
      <c r="G365" s="205"/>
      <c r="H365" s="207" t="s">
        <v>1</v>
      </c>
      <c r="I365" s="209"/>
      <c r="J365" s="205"/>
      <c r="K365" s="205"/>
      <c r="L365" s="210"/>
      <c r="M365" s="211"/>
      <c r="N365" s="212"/>
      <c r="O365" s="212"/>
      <c r="P365" s="212"/>
      <c r="Q365" s="212"/>
      <c r="R365" s="212"/>
      <c r="S365" s="212"/>
      <c r="T365" s="213"/>
      <c r="AT365" s="214" t="s">
        <v>157</v>
      </c>
      <c r="AU365" s="214" t="s">
        <v>85</v>
      </c>
      <c r="AV365" s="13" t="s">
        <v>83</v>
      </c>
      <c r="AW365" s="13" t="s">
        <v>33</v>
      </c>
      <c r="AX365" s="13" t="s">
        <v>75</v>
      </c>
      <c r="AY365" s="214" t="s">
        <v>146</v>
      </c>
    </row>
    <row r="366" spans="2:51" s="14" customFormat="1" ht="11.25">
      <c r="B366" s="215"/>
      <c r="C366" s="216"/>
      <c r="D366" s="206" t="s">
        <v>157</v>
      </c>
      <c r="E366" s="217" t="s">
        <v>1</v>
      </c>
      <c r="F366" s="218" t="s">
        <v>968</v>
      </c>
      <c r="G366" s="216"/>
      <c r="H366" s="219">
        <v>745.1364</v>
      </c>
      <c r="I366" s="220"/>
      <c r="J366" s="216"/>
      <c r="K366" s="216"/>
      <c r="L366" s="221"/>
      <c r="M366" s="222"/>
      <c r="N366" s="223"/>
      <c r="O366" s="223"/>
      <c r="P366" s="223"/>
      <c r="Q366" s="223"/>
      <c r="R366" s="223"/>
      <c r="S366" s="223"/>
      <c r="T366" s="224"/>
      <c r="AT366" s="225" t="s">
        <v>157</v>
      </c>
      <c r="AU366" s="225" t="s">
        <v>85</v>
      </c>
      <c r="AV366" s="14" t="s">
        <v>85</v>
      </c>
      <c r="AW366" s="14" t="s">
        <v>33</v>
      </c>
      <c r="AX366" s="14" t="s">
        <v>75</v>
      </c>
      <c r="AY366" s="225" t="s">
        <v>146</v>
      </c>
    </row>
    <row r="367" spans="1:65" s="2" customFormat="1" ht="36" customHeight="1">
      <c r="A367" s="34"/>
      <c r="B367" s="35"/>
      <c r="C367" s="186" t="s">
        <v>340</v>
      </c>
      <c r="D367" s="186" t="s">
        <v>148</v>
      </c>
      <c r="E367" s="187" t="s">
        <v>201</v>
      </c>
      <c r="F367" s="188" t="s">
        <v>202</v>
      </c>
      <c r="G367" s="189" t="s">
        <v>203</v>
      </c>
      <c r="H367" s="190">
        <v>197.851</v>
      </c>
      <c r="I367" s="191"/>
      <c r="J367" s="192">
        <f>ROUND(I367*H367,2)</f>
        <v>0</v>
      </c>
      <c r="K367" s="188" t="s">
        <v>152</v>
      </c>
      <c r="L367" s="39"/>
      <c r="M367" s="193" t="s">
        <v>1</v>
      </c>
      <c r="N367" s="194" t="s">
        <v>40</v>
      </c>
      <c r="O367" s="71"/>
      <c r="P367" s="195">
        <f>O367*H367</f>
        <v>0</v>
      </c>
      <c r="Q367" s="195">
        <v>0</v>
      </c>
      <c r="R367" s="195">
        <f>Q367*H367</f>
        <v>0</v>
      </c>
      <c r="S367" s="195">
        <v>0</v>
      </c>
      <c r="T367" s="196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197" t="s">
        <v>153</v>
      </c>
      <c r="AT367" s="197" t="s">
        <v>148</v>
      </c>
      <c r="AU367" s="197" t="s">
        <v>85</v>
      </c>
      <c r="AY367" s="17" t="s">
        <v>146</v>
      </c>
      <c r="BE367" s="198">
        <f>IF(N367="základní",J367,0)</f>
        <v>0</v>
      </c>
      <c r="BF367" s="198">
        <f>IF(N367="snížená",J367,0)</f>
        <v>0</v>
      </c>
      <c r="BG367" s="198">
        <f>IF(N367="zákl. přenesená",J367,0)</f>
        <v>0</v>
      </c>
      <c r="BH367" s="198">
        <f>IF(N367="sníž. přenesená",J367,0)</f>
        <v>0</v>
      </c>
      <c r="BI367" s="198">
        <f>IF(N367="nulová",J367,0)</f>
        <v>0</v>
      </c>
      <c r="BJ367" s="17" t="s">
        <v>83</v>
      </c>
      <c r="BK367" s="198">
        <f>ROUND(I367*H367,2)</f>
        <v>0</v>
      </c>
      <c r="BL367" s="17" t="s">
        <v>153</v>
      </c>
      <c r="BM367" s="197" t="s">
        <v>991</v>
      </c>
    </row>
    <row r="368" spans="1:47" s="2" customFormat="1" ht="11.25">
      <c r="A368" s="34"/>
      <c r="B368" s="35"/>
      <c r="C368" s="36"/>
      <c r="D368" s="199" t="s">
        <v>155</v>
      </c>
      <c r="E368" s="36"/>
      <c r="F368" s="200" t="s">
        <v>205</v>
      </c>
      <c r="G368" s="36"/>
      <c r="H368" s="36"/>
      <c r="I368" s="201"/>
      <c r="J368" s="36"/>
      <c r="K368" s="36"/>
      <c r="L368" s="39"/>
      <c r="M368" s="202"/>
      <c r="N368" s="203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155</v>
      </c>
      <c r="AU368" s="17" t="s">
        <v>85</v>
      </c>
    </row>
    <row r="369" spans="2:51" s="14" customFormat="1" ht="11.25">
      <c r="B369" s="215"/>
      <c r="C369" s="216"/>
      <c r="D369" s="206" t="s">
        <v>157</v>
      </c>
      <c r="E369" s="217" t="s">
        <v>1</v>
      </c>
      <c r="F369" s="218" t="s">
        <v>992</v>
      </c>
      <c r="G369" s="216"/>
      <c r="H369" s="219">
        <v>76.4731</v>
      </c>
      <c r="I369" s="220"/>
      <c r="J369" s="216"/>
      <c r="K369" s="216"/>
      <c r="L369" s="221"/>
      <c r="M369" s="222"/>
      <c r="N369" s="223"/>
      <c r="O369" s="223"/>
      <c r="P369" s="223"/>
      <c r="Q369" s="223"/>
      <c r="R369" s="223"/>
      <c r="S369" s="223"/>
      <c r="T369" s="224"/>
      <c r="AT369" s="225" t="s">
        <v>157</v>
      </c>
      <c r="AU369" s="225" t="s">
        <v>85</v>
      </c>
      <c r="AV369" s="14" t="s">
        <v>85</v>
      </c>
      <c r="AW369" s="14" t="s">
        <v>33</v>
      </c>
      <c r="AX369" s="14" t="s">
        <v>75</v>
      </c>
      <c r="AY369" s="225" t="s">
        <v>146</v>
      </c>
    </row>
    <row r="370" spans="2:51" s="14" customFormat="1" ht="11.25">
      <c r="B370" s="215"/>
      <c r="C370" s="216"/>
      <c r="D370" s="206" t="s">
        <v>157</v>
      </c>
      <c r="E370" s="217" t="s">
        <v>1</v>
      </c>
      <c r="F370" s="218" t="s">
        <v>993</v>
      </c>
      <c r="G370" s="216"/>
      <c r="H370" s="219">
        <v>108.194</v>
      </c>
      <c r="I370" s="220"/>
      <c r="J370" s="216"/>
      <c r="K370" s="216"/>
      <c r="L370" s="221"/>
      <c r="M370" s="222"/>
      <c r="N370" s="223"/>
      <c r="O370" s="223"/>
      <c r="P370" s="223"/>
      <c r="Q370" s="223"/>
      <c r="R370" s="223"/>
      <c r="S370" s="223"/>
      <c r="T370" s="224"/>
      <c r="AT370" s="225" t="s">
        <v>157</v>
      </c>
      <c r="AU370" s="225" t="s">
        <v>85</v>
      </c>
      <c r="AV370" s="14" t="s">
        <v>85</v>
      </c>
      <c r="AW370" s="14" t="s">
        <v>33</v>
      </c>
      <c r="AX370" s="14" t="s">
        <v>75</v>
      </c>
      <c r="AY370" s="225" t="s">
        <v>146</v>
      </c>
    </row>
    <row r="371" spans="2:51" s="14" customFormat="1" ht="11.25">
      <c r="B371" s="215"/>
      <c r="C371" s="216"/>
      <c r="D371" s="206" t="s">
        <v>157</v>
      </c>
      <c r="E371" s="217" t="s">
        <v>1</v>
      </c>
      <c r="F371" s="218" t="s">
        <v>994</v>
      </c>
      <c r="G371" s="216"/>
      <c r="H371" s="219">
        <v>13.1838</v>
      </c>
      <c r="I371" s="220"/>
      <c r="J371" s="216"/>
      <c r="K371" s="216"/>
      <c r="L371" s="221"/>
      <c r="M371" s="222"/>
      <c r="N371" s="223"/>
      <c r="O371" s="223"/>
      <c r="P371" s="223"/>
      <c r="Q371" s="223"/>
      <c r="R371" s="223"/>
      <c r="S371" s="223"/>
      <c r="T371" s="224"/>
      <c r="AT371" s="225" t="s">
        <v>157</v>
      </c>
      <c r="AU371" s="225" t="s">
        <v>85</v>
      </c>
      <c r="AV371" s="14" t="s">
        <v>85</v>
      </c>
      <c r="AW371" s="14" t="s">
        <v>33</v>
      </c>
      <c r="AX371" s="14" t="s">
        <v>75</v>
      </c>
      <c r="AY371" s="225" t="s">
        <v>146</v>
      </c>
    </row>
    <row r="372" spans="1:65" s="2" customFormat="1" ht="16.5" customHeight="1">
      <c r="A372" s="34"/>
      <c r="B372" s="35"/>
      <c r="C372" s="186" t="s">
        <v>347</v>
      </c>
      <c r="D372" s="186" t="s">
        <v>148</v>
      </c>
      <c r="E372" s="187" t="s">
        <v>228</v>
      </c>
      <c r="F372" s="188" t="s">
        <v>229</v>
      </c>
      <c r="G372" s="189" t="s">
        <v>163</v>
      </c>
      <c r="H372" s="190">
        <v>1241.894</v>
      </c>
      <c r="I372" s="191"/>
      <c r="J372" s="192">
        <f>ROUND(I372*H372,2)</f>
        <v>0</v>
      </c>
      <c r="K372" s="188" t="s">
        <v>152</v>
      </c>
      <c r="L372" s="39"/>
      <c r="M372" s="193" t="s">
        <v>1</v>
      </c>
      <c r="N372" s="194" t="s">
        <v>40</v>
      </c>
      <c r="O372" s="71"/>
      <c r="P372" s="195">
        <f>O372*H372</f>
        <v>0</v>
      </c>
      <c r="Q372" s="195">
        <v>0</v>
      </c>
      <c r="R372" s="195">
        <f>Q372*H372</f>
        <v>0</v>
      </c>
      <c r="S372" s="195">
        <v>0</v>
      </c>
      <c r="T372" s="196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197" t="s">
        <v>153</v>
      </c>
      <c r="AT372" s="197" t="s">
        <v>148</v>
      </c>
      <c r="AU372" s="197" t="s">
        <v>85</v>
      </c>
      <c r="AY372" s="17" t="s">
        <v>146</v>
      </c>
      <c r="BE372" s="198">
        <f>IF(N372="základní",J372,0)</f>
        <v>0</v>
      </c>
      <c r="BF372" s="198">
        <f>IF(N372="snížená",J372,0)</f>
        <v>0</v>
      </c>
      <c r="BG372" s="198">
        <f>IF(N372="zákl. přenesená",J372,0)</f>
        <v>0</v>
      </c>
      <c r="BH372" s="198">
        <f>IF(N372="sníž. přenesená",J372,0)</f>
        <v>0</v>
      </c>
      <c r="BI372" s="198">
        <f>IF(N372="nulová",J372,0)</f>
        <v>0</v>
      </c>
      <c r="BJ372" s="17" t="s">
        <v>83</v>
      </c>
      <c r="BK372" s="198">
        <f>ROUND(I372*H372,2)</f>
        <v>0</v>
      </c>
      <c r="BL372" s="17" t="s">
        <v>153</v>
      </c>
      <c r="BM372" s="197" t="s">
        <v>995</v>
      </c>
    </row>
    <row r="373" spans="1:47" s="2" customFormat="1" ht="11.25">
      <c r="A373" s="34"/>
      <c r="B373" s="35"/>
      <c r="C373" s="36"/>
      <c r="D373" s="199" t="s">
        <v>155</v>
      </c>
      <c r="E373" s="36"/>
      <c r="F373" s="200" t="s">
        <v>231</v>
      </c>
      <c r="G373" s="36"/>
      <c r="H373" s="36"/>
      <c r="I373" s="201"/>
      <c r="J373" s="36"/>
      <c r="K373" s="36"/>
      <c r="L373" s="39"/>
      <c r="M373" s="202"/>
      <c r="N373" s="203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155</v>
      </c>
      <c r="AU373" s="17" t="s">
        <v>85</v>
      </c>
    </row>
    <row r="374" spans="2:51" s="13" customFormat="1" ht="11.25">
      <c r="B374" s="204"/>
      <c r="C374" s="205"/>
      <c r="D374" s="206" t="s">
        <v>157</v>
      </c>
      <c r="E374" s="207" t="s">
        <v>1</v>
      </c>
      <c r="F374" s="208" t="s">
        <v>849</v>
      </c>
      <c r="G374" s="205"/>
      <c r="H374" s="207" t="s">
        <v>1</v>
      </c>
      <c r="I374" s="209"/>
      <c r="J374" s="205"/>
      <c r="K374" s="205"/>
      <c r="L374" s="210"/>
      <c r="M374" s="211"/>
      <c r="N374" s="212"/>
      <c r="O374" s="212"/>
      <c r="P374" s="212"/>
      <c r="Q374" s="212"/>
      <c r="R374" s="212"/>
      <c r="S374" s="212"/>
      <c r="T374" s="213"/>
      <c r="AT374" s="214" t="s">
        <v>157</v>
      </c>
      <c r="AU374" s="214" t="s">
        <v>85</v>
      </c>
      <c r="AV374" s="13" t="s">
        <v>83</v>
      </c>
      <c r="AW374" s="13" t="s">
        <v>33</v>
      </c>
      <c r="AX374" s="13" t="s">
        <v>75</v>
      </c>
      <c r="AY374" s="214" t="s">
        <v>146</v>
      </c>
    </row>
    <row r="375" spans="2:51" s="13" customFormat="1" ht="11.25">
      <c r="B375" s="204"/>
      <c r="C375" s="205"/>
      <c r="D375" s="206" t="s">
        <v>157</v>
      </c>
      <c r="E375" s="207" t="s">
        <v>1</v>
      </c>
      <c r="F375" s="208" t="s">
        <v>159</v>
      </c>
      <c r="G375" s="205"/>
      <c r="H375" s="207" t="s">
        <v>1</v>
      </c>
      <c r="I375" s="209"/>
      <c r="J375" s="205"/>
      <c r="K375" s="205"/>
      <c r="L375" s="210"/>
      <c r="M375" s="211"/>
      <c r="N375" s="212"/>
      <c r="O375" s="212"/>
      <c r="P375" s="212"/>
      <c r="Q375" s="212"/>
      <c r="R375" s="212"/>
      <c r="S375" s="212"/>
      <c r="T375" s="213"/>
      <c r="AT375" s="214" t="s">
        <v>157</v>
      </c>
      <c r="AU375" s="214" t="s">
        <v>85</v>
      </c>
      <c r="AV375" s="13" t="s">
        <v>83</v>
      </c>
      <c r="AW375" s="13" t="s">
        <v>33</v>
      </c>
      <c r="AX375" s="13" t="s">
        <v>75</v>
      </c>
      <c r="AY375" s="214" t="s">
        <v>146</v>
      </c>
    </row>
    <row r="376" spans="2:51" s="13" customFormat="1" ht="11.25">
      <c r="B376" s="204"/>
      <c r="C376" s="205"/>
      <c r="D376" s="206" t="s">
        <v>157</v>
      </c>
      <c r="E376" s="207" t="s">
        <v>1</v>
      </c>
      <c r="F376" s="208" t="s">
        <v>962</v>
      </c>
      <c r="G376" s="205"/>
      <c r="H376" s="207" t="s">
        <v>1</v>
      </c>
      <c r="I376" s="209"/>
      <c r="J376" s="205"/>
      <c r="K376" s="205"/>
      <c r="L376" s="210"/>
      <c r="M376" s="211"/>
      <c r="N376" s="212"/>
      <c r="O376" s="212"/>
      <c r="P376" s="212"/>
      <c r="Q376" s="212"/>
      <c r="R376" s="212"/>
      <c r="S376" s="212"/>
      <c r="T376" s="213"/>
      <c r="AT376" s="214" t="s">
        <v>157</v>
      </c>
      <c r="AU376" s="214" t="s">
        <v>85</v>
      </c>
      <c r="AV376" s="13" t="s">
        <v>83</v>
      </c>
      <c r="AW376" s="13" t="s">
        <v>33</v>
      </c>
      <c r="AX376" s="13" t="s">
        <v>75</v>
      </c>
      <c r="AY376" s="214" t="s">
        <v>146</v>
      </c>
    </row>
    <row r="377" spans="2:51" s="14" customFormat="1" ht="11.25">
      <c r="B377" s="215"/>
      <c r="C377" s="216"/>
      <c r="D377" s="206" t="s">
        <v>157</v>
      </c>
      <c r="E377" s="217" t="s">
        <v>1</v>
      </c>
      <c r="F377" s="218" t="s">
        <v>996</v>
      </c>
      <c r="G377" s="216"/>
      <c r="H377" s="219">
        <v>1241.894</v>
      </c>
      <c r="I377" s="220"/>
      <c r="J377" s="216"/>
      <c r="K377" s="216"/>
      <c r="L377" s="221"/>
      <c r="M377" s="222"/>
      <c r="N377" s="223"/>
      <c r="O377" s="223"/>
      <c r="P377" s="223"/>
      <c r="Q377" s="223"/>
      <c r="R377" s="223"/>
      <c r="S377" s="223"/>
      <c r="T377" s="224"/>
      <c r="AT377" s="225" t="s">
        <v>157</v>
      </c>
      <c r="AU377" s="225" t="s">
        <v>85</v>
      </c>
      <c r="AV377" s="14" t="s">
        <v>85</v>
      </c>
      <c r="AW377" s="14" t="s">
        <v>33</v>
      </c>
      <c r="AX377" s="14" t="s">
        <v>75</v>
      </c>
      <c r="AY377" s="225" t="s">
        <v>146</v>
      </c>
    </row>
    <row r="378" spans="1:65" s="2" customFormat="1" ht="26.45" customHeight="1">
      <c r="A378" s="34"/>
      <c r="B378" s="35"/>
      <c r="C378" s="186" t="s">
        <v>352</v>
      </c>
      <c r="D378" s="186" t="s">
        <v>148</v>
      </c>
      <c r="E378" s="187" t="s">
        <v>997</v>
      </c>
      <c r="F378" s="188" t="s">
        <v>998</v>
      </c>
      <c r="G378" s="189" t="s">
        <v>163</v>
      </c>
      <c r="H378" s="190">
        <v>1241.894</v>
      </c>
      <c r="I378" s="191"/>
      <c r="J378" s="192">
        <f>ROUND(I378*H378,2)</f>
        <v>0</v>
      </c>
      <c r="K378" s="188" t="s">
        <v>152</v>
      </c>
      <c r="L378" s="39"/>
      <c r="M378" s="193" t="s">
        <v>1</v>
      </c>
      <c r="N378" s="194" t="s">
        <v>40</v>
      </c>
      <c r="O378" s="71"/>
      <c r="P378" s="195">
        <f>O378*H378</f>
        <v>0</v>
      </c>
      <c r="Q378" s="195">
        <v>0</v>
      </c>
      <c r="R378" s="195">
        <f>Q378*H378</f>
        <v>0</v>
      </c>
      <c r="S378" s="195">
        <v>0</v>
      </c>
      <c r="T378" s="196">
        <f>S378*H378</f>
        <v>0</v>
      </c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R378" s="197" t="s">
        <v>153</v>
      </c>
      <c r="AT378" s="197" t="s">
        <v>148</v>
      </c>
      <c r="AU378" s="197" t="s">
        <v>85</v>
      </c>
      <c r="AY378" s="17" t="s">
        <v>146</v>
      </c>
      <c r="BE378" s="198">
        <f>IF(N378="základní",J378,0)</f>
        <v>0</v>
      </c>
      <c r="BF378" s="198">
        <f>IF(N378="snížená",J378,0)</f>
        <v>0</v>
      </c>
      <c r="BG378" s="198">
        <f>IF(N378="zákl. přenesená",J378,0)</f>
        <v>0</v>
      </c>
      <c r="BH378" s="198">
        <f>IF(N378="sníž. přenesená",J378,0)</f>
        <v>0</v>
      </c>
      <c r="BI378" s="198">
        <f>IF(N378="nulová",J378,0)</f>
        <v>0</v>
      </c>
      <c r="BJ378" s="17" t="s">
        <v>83</v>
      </c>
      <c r="BK378" s="198">
        <f>ROUND(I378*H378,2)</f>
        <v>0</v>
      </c>
      <c r="BL378" s="17" t="s">
        <v>153</v>
      </c>
      <c r="BM378" s="197" t="s">
        <v>999</v>
      </c>
    </row>
    <row r="379" spans="1:47" s="2" customFormat="1" ht="11.25">
      <c r="A379" s="34"/>
      <c r="B379" s="35"/>
      <c r="C379" s="36"/>
      <c r="D379" s="199" t="s">
        <v>155</v>
      </c>
      <c r="E379" s="36"/>
      <c r="F379" s="200" t="s">
        <v>1000</v>
      </c>
      <c r="G379" s="36"/>
      <c r="H379" s="36"/>
      <c r="I379" s="201"/>
      <c r="J379" s="36"/>
      <c r="K379" s="36"/>
      <c r="L379" s="39"/>
      <c r="M379" s="202"/>
      <c r="N379" s="203"/>
      <c r="O379" s="71"/>
      <c r="P379" s="71"/>
      <c r="Q379" s="71"/>
      <c r="R379" s="71"/>
      <c r="S379" s="71"/>
      <c r="T379" s="72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T379" s="17" t="s">
        <v>155</v>
      </c>
      <c r="AU379" s="17" t="s">
        <v>85</v>
      </c>
    </row>
    <row r="380" spans="2:51" s="13" customFormat="1" ht="11.25">
      <c r="B380" s="204"/>
      <c r="C380" s="205"/>
      <c r="D380" s="206" t="s">
        <v>157</v>
      </c>
      <c r="E380" s="207" t="s">
        <v>1</v>
      </c>
      <c r="F380" s="208" t="s">
        <v>849</v>
      </c>
      <c r="G380" s="205"/>
      <c r="H380" s="207" t="s">
        <v>1</v>
      </c>
      <c r="I380" s="209"/>
      <c r="J380" s="205"/>
      <c r="K380" s="205"/>
      <c r="L380" s="210"/>
      <c r="M380" s="211"/>
      <c r="N380" s="212"/>
      <c r="O380" s="212"/>
      <c r="P380" s="212"/>
      <c r="Q380" s="212"/>
      <c r="R380" s="212"/>
      <c r="S380" s="212"/>
      <c r="T380" s="213"/>
      <c r="AT380" s="214" t="s">
        <v>157</v>
      </c>
      <c r="AU380" s="214" t="s">
        <v>85</v>
      </c>
      <c r="AV380" s="13" t="s">
        <v>83</v>
      </c>
      <c r="AW380" s="13" t="s">
        <v>33</v>
      </c>
      <c r="AX380" s="13" t="s">
        <v>75</v>
      </c>
      <c r="AY380" s="214" t="s">
        <v>146</v>
      </c>
    </row>
    <row r="381" spans="2:51" s="13" customFormat="1" ht="11.25">
      <c r="B381" s="204"/>
      <c r="C381" s="205"/>
      <c r="D381" s="206" t="s">
        <v>157</v>
      </c>
      <c r="E381" s="207" t="s">
        <v>1</v>
      </c>
      <c r="F381" s="208" t="s">
        <v>159</v>
      </c>
      <c r="G381" s="205"/>
      <c r="H381" s="207" t="s">
        <v>1</v>
      </c>
      <c r="I381" s="209"/>
      <c r="J381" s="205"/>
      <c r="K381" s="205"/>
      <c r="L381" s="210"/>
      <c r="M381" s="211"/>
      <c r="N381" s="212"/>
      <c r="O381" s="212"/>
      <c r="P381" s="212"/>
      <c r="Q381" s="212"/>
      <c r="R381" s="212"/>
      <c r="S381" s="212"/>
      <c r="T381" s="213"/>
      <c r="AT381" s="214" t="s">
        <v>157</v>
      </c>
      <c r="AU381" s="214" t="s">
        <v>85</v>
      </c>
      <c r="AV381" s="13" t="s">
        <v>83</v>
      </c>
      <c r="AW381" s="13" t="s">
        <v>33</v>
      </c>
      <c r="AX381" s="13" t="s">
        <v>75</v>
      </c>
      <c r="AY381" s="214" t="s">
        <v>146</v>
      </c>
    </row>
    <row r="382" spans="2:51" s="13" customFormat="1" ht="11.25">
      <c r="B382" s="204"/>
      <c r="C382" s="205"/>
      <c r="D382" s="206" t="s">
        <v>157</v>
      </c>
      <c r="E382" s="207" t="s">
        <v>1</v>
      </c>
      <c r="F382" s="208" t="s">
        <v>850</v>
      </c>
      <c r="G382" s="205"/>
      <c r="H382" s="207" t="s">
        <v>1</v>
      </c>
      <c r="I382" s="209"/>
      <c r="J382" s="205"/>
      <c r="K382" s="205"/>
      <c r="L382" s="210"/>
      <c r="M382" s="211"/>
      <c r="N382" s="212"/>
      <c r="O382" s="212"/>
      <c r="P382" s="212"/>
      <c r="Q382" s="212"/>
      <c r="R382" s="212"/>
      <c r="S382" s="212"/>
      <c r="T382" s="213"/>
      <c r="AT382" s="214" t="s">
        <v>157</v>
      </c>
      <c r="AU382" s="214" t="s">
        <v>85</v>
      </c>
      <c r="AV382" s="13" t="s">
        <v>83</v>
      </c>
      <c r="AW382" s="13" t="s">
        <v>33</v>
      </c>
      <c r="AX382" s="13" t="s">
        <v>75</v>
      </c>
      <c r="AY382" s="214" t="s">
        <v>146</v>
      </c>
    </row>
    <row r="383" spans="2:51" s="13" customFormat="1" ht="11.25">
      <c r="B383" s="204"/>
      <c r="C383" s="205"/>
      <c r="D383" s="206" t="s">
        <v>157</v>
      </c>
      <c r="E383" s="207" t="s">
        <v>1</v>
      </c>
      <c r="F383" s="208" t="s">
        <v>159</v>
      </c>
      <c r="G383" s="205"/>
      <c r="H383" s="207" t="s">
        <v>1</v>
      </c>
      <c r="I383" s="209"/>
      <c r="J383" s="205"/>
      <c r="K383" s="205"/>
      <c r="L383" s="210"/>
      <c r="M383" s="211"/>
      <c r="N383" s="212"/>
      <c r="O383" s="212"/>
      <c r="P383" s="212"/>
      <c r="Q383" s="212"/>
      <c r="R383" s="212"/>
      <c r="S383" s="212"/>
      <c r="T383" s="213"/>
      <c r="AT383" s="214" t="s">
        <v>157</v>
      </c>
      <c r="AU383" s="214" t="s">
        <v>85</v>
      </c>
      <c r="AV383" s="13" t="s">
        <v>83</v>
      </c>
      <c r="AW383" s="13" t="s">
        <v>33</v>
      </c>
      <c r="AX383" s="13" t="s">
        <v>75</v>
      </c>
      <c r="AY383" s="214" t="s">
        <v>146</v>
      </c>
    </row>
    <row r="384" spans="2:51" s="13" customFormat="1" ht="11.25">
      <c r="B384" s="204"/>
      <c r="C384" s="205"/>
      <c r="D384" s="206" t="s">
        <v>157</v>
      </c>
      <c r="E384" s="207" t="s">
        <v>1</v>
      </c>
      <c r="F384" s="208" t="s">
        <v>911</v>
      </c>
      <c r="G384" s="205"/>
      <c r="H384" s="207" t="s">
        <v>1</v>
      </c>
      <c r="I384" s="209"/>
      <c r="J384" s="205"/>
      <c r="K384" s="205"/>
      <c r="L384" s="210"/>
      <c r="M384" s="211"/>
      <c r="N384" s="212"/>
      <c r="O384" s="212"/>
      <c r="P384" s="212"/>
      <c r="Q384" s="212"/>
      <c r="R384" s="212"/>
      <c r="S384" s="212"/>
      <c r="T384" s="213"/>
      <c r="AT384" s="214" t="s">
        <v>157</v>
      </c>
      <c r="AU384" s="214" t="s">
        <v>85</v>
      </c>
      <c r="AV384" s="13" t="s">
        <v>83</v>
      </c>
      <c r="AW384" s="13" t="s">
        <v>33</v>
      </c>
      <c r="AX384" s="13" t="s">
        <v>75</v>
      </c>
      <c r="AY384" s="214" t="s">
        <v>146</v>
      </c>
    </row>
    <row r="385" spans="2:51" s="14" customFormat="1" ht="22.5">
      <c r="B385" s="215"/>
      <c r="C385" s="216"/>
      <c r="D385" s="206" t="s">
        <v>157</v>
      </c>
      <c r="E385" s="217" t="s">
        <v>1</v>
      </c>
      <c r="F385" s="218" t="s">
        <v>1001</v>
      </c>
      <c r="G385" s="216"/>
      <c r="H385" s="219">
        <v>1043.26473</v>
      </c>
      <c r="I385" s="220"/>
      <c r="J385" s="216"/>
      <c r="K385" s="216"/>
      <c r="L385" s="221"/>
      <c r="M385" s="222"/>
      <c r="N385" s="223"/>
      <c r="O385" s="223"/>
      <c r="P385" s="223"/>
      <c r="Q385" s="223"/>
      <c r="R385" s="223"/>
      <c r="S385" s="223"/>
      <c r="T385" s="224"/>
      <c r="AT385" s="225" t="s">
        <v>157</v>
      </c>
      <c r="AU385" s="225" t="s">
        <v>85</v>
      </c>
      <c r="AV385" s="14" t="s">
        <v>85</v>
      </c>
      <c r="AW385" s="14" t="s">
        <v>33</v>
      </c>
      <c r="AX385" s="14" t="s">
        <v>75</v>
      </c>
      <c r="AY385" s="225" t="s">
        <v>146</v>
      </c>
    </row>
    <row r="386" spans="2:51" s="14" customFormat="1" ht="11.25">
      <c r="B386" s="215"/>
      <c r="C386" s="216"/>
      <c r="D386" s="206" t="s">
        <v>157</v>
      </c>
      <c r="E386" s="217" t="s">
        <v>1</v>
      </c>
      <c r="F386" s="218" t="s">
        <v>1002</v>
      </c>
      <c r="G386" s="216"/>
      <c r="H386" s="219">
        <v>-351.176</v>
      </c>
      <c r="I386" s="220"/>
      <c r="J386" s="216"/>
      <c r="K386" s="216"/>
      <c r="L386" s="221"/>
      <c r="M386" s="222"/>
      <c r="N386" s="223"/>
      <c r="O386" s="223"/>
      <c r="P386" s="223"/>
      <c r="Q386" s="223"/>
      <c r="R386" s="223"/>
      <c r="S386" s="223"/>
      <c r="T386" s="224"/>
      <c r="AT386" s="225" t="s">
        <v>157</v>
      </c>
      <c r="AU386" s="225" t="s">
        <v>85</v>
      </c>
      <c r="AV386" s="14" t="s">
        <v>85</v>
      </c>
      <c r="AW386" s="14" t="s">
        <v>33</v>
      </c>
      <c r="AX386" s="14" t="s">
        <v>75</v>
      </c>
      <c r="AY386" s="225" t="s">
        <v>146</v>
      </c>
    </row>
    <row r="387" spans="2:51" s="13" customFormat="1" ht="11.25">
      <c r="B387" s="204"/>
      <c r="C387" s="205"/>
      <c r="D387" s="206" t="s">
        <v>157</v>
      </c>
      <c r="E387" s="207" t="s">
        <v>1</v>
      </c>
      <c r="F387" s="208" t="s">
        <v>159</v>
      </c>
      <c r="G387" s="205"/>
      <c r="H387" s="207" t="s">
        <v>1</v>
      </c>
      <c r="I387" s="209"/>
      <c r="J387" s="205"/>
      <c r="K387" s="205"/>
      <c r="L387" s="210"/>
      <c r="M387" s="211"/>
      <c r="N387" s="212"/>
      <c r="O387" s="212"/>
      <c r="P387" s="212"/>
      <c r="Q387" s="212"/>
      <c r="R387" s="212"/>
      <c r="S387" s="212"/>
      <c r="T387" s="213"/>
      <c r="AT387" s="214" t="s">
        <v>157</v>
      </c>
      <c r="AU387" s="214" t="s">
        <v>85</v>
      </c>
      <c r="AV387" s="13" t="s">
        <v>83</v>
      </c>
      <c r="AW387" s="13" t="s">
        <v>33</v>
      </c>
      <c r="AX387" s="13" t="s">
        <v>75</v>
      </c>
      <c r="AY387" s="214" t="s">
        <v>146</v>
      </c>
    </row>
    <row r="388" spans="2:51" s="13" customFormat="1" ht="11.25">
      <c r="B388" s="204"/>
      <c r="C388" s="205"/>
      <c r="D388" s="206" t="s">
        <v>157</v>
      </c>
      <c r="E388" s="207" t="s">
        <v>1</v>
      </c>
      <c r="F388" s="208" t="s">
        <v>1003</v>
      </c>
      <c r="G388" s="205"/>
      <c r="H388" s="207" t="s">
        <v>1</v>
      </c>
      <c r="I388" s="209"/>
      <c r="J388" s="205"/>
      <c r="K388" s="205"/>
      <c r="L388" s="210"/>
      <c r="M388" s="211"/>
      <c r="N388" s="212"/>
      <c r="O388" s="212"/>
      <c r="P388" s="212"/>
      <c r="Q388" s="212"/>
      <c r="R388" s="212"/>
      <c r="S388" s="212"/>
      <c r="T388" s="213"/>
      <c r="AT388" s="214" t="s">
        <v>157</v>
      </c>
      <c r="AU388" s="214" t="s">
        <v>85</v>
      </c>
      <c r="AV388" s="13" t="s">
        <v>83</v>
      </c>
      <c r="AW388" s="13" t="s">
        <v>33</v>
      </c>
      <c r="AX388" s="13" t="s">
        <v>75</v>
      </c>
      <c r="AY388" s="214" t="s">
        <v>146</v>
      </c>
    </row>
    <row r="389" spans="2:51" s="14" customFormat="1" ht="11.25">
      <c r="B389" s="215"/>
      <c r="C389" s="216"/>
      <c r="D389" s="206" t="s">
        <v>157</v>
      </c>
      <c r="E389" s="217" t="s">
        <v>1</v>
      </c>
      <c r="F389" s="218" t="s">
        <v>1004</v>
      </c>
      <c r="G389" s="216"/>
      <c r="H389" s="219">
        <v>56.448</v>
      </c>
      <c r="I389" s="220"/>
      <c r="J389" s="216"/>
      <c r="K389" s="216"/>
      <c r="L389" s="221"/>
      <c r="M389" s="222"/>
      <c r="N389" s="223"/>
      <c r="O389" s="223"/>
      <c r="P389" s="223"/>
      <c r="Q389" s="223"/>
      <c r="R389" s="223"/>
      <c r="S389" s="223"/>
      <c r="T389" s="224"/>
      <c r="AT389" s="225" t="s">
        <v>157</v>
      </c>
      <c r="AU389" s="225" t="s">
        <v>85</v>
      </c>
      <c r="AV389" s="14" t="s">
        <v>85</v>
      </c>
      <c r="AW389" s="14" t="s">
        <v>33</v>
      </c>
      <c r="AX389" s="14" t="s">
        <v>75</v>
      </c>
      <c r="AY389" s="225" t="s">
        <v>146</v>
      </c>
    </row>
    <row r="390" spans="2:51" s="14" customFormat="1" ht="11.25">
      <c r="B390" s="215"/>
      <c r="C390" s="216"/>
      <c r="D390" s="206" t="s">
        <v>157</v>
      </c>
      <c r="E390" s="217" t="s">
        <v>1</v>
      </c>
      <c r="F390" s="218" t="s">
        <v>1005</v>
      </c>
      <c r="G390" s="216"/>
      <c r="H390" s="219">
        <v>183.6</v>
      </c>
      <c r="I390" s="220"/>
      <c r="J390" s="216"/>
      <c r="K390" s="216"/>
      <c r="L390" s="221"/>
      <c r="M390" s="222"/>
      <c r="N390" s="223"/>
      <c r="O390" s="223"/>
      <c r="P390" s="223"/>
      <c r="Q390" s="223"/>
      <c r="R390" s="223"/>
      <c r="S390" s="223"/>
      <c r="T390" s="224"/>
      <c r="AT390" s="225" t="s">
        <v>157</v>
      </c>
      <c r="AU390" s="225" t="s">
        <v>85</v>
      </c>
      <c r="AV390" s="14" t="s">
        <v>85</v>
      </c>
      <c r="AW390" s="14" t="s">
        <v>33</v>
      </c>
      <c r="AX390" s="14" t="s">
        <v>75</v>
      </c>
      <c r="AY390" s="225" t="s">
        <v>146</v>
      </c>
    </row>
    <row r="391" spans="2:51" s="14" customFormat="1" ht="11.25">
      <c r="B391" s="215"/>
      <c r="C391" s="216"/>
      <c r="D391" s="206" t="s">
        <v>157</v>
      </c>
      <c r="E391" s="217" t="s">
        <v>1</v>
      </c>
      <c r="F391" s="218" t="s">
        <v>1006</v>
      </c>
      <c r="G391" s="216"/>
      <c r="H391" s="219">
        <v>-47.31</v>
      </c>
      <c r="I391" s="220"/>
      <c r="J391" s="216"/>
      <c r="K391" s="216"/>
      <c r="L391" s="221"/>
      <c r="M391" s="222"/>
      <c r="N391" s="223"/>
      <c r="O391" s="223"/>
      <c r="P391" s="223"/>
      <c r="Q391" s="223"/>
      <c r="R391" s="223"/>
      <c r="S391" s="223"/>
      <c r="T391" s="224"/>
      <c r="AT391" s="225" t="s">
        <v>157</v>
      </c>
      <c r="AU391" s="225" t="s">
        <v>85</v>
      </c>
      <c r="AV391" s="14" t="s">
        <v>85</v>
      </c>
      <c r="AW391" s="14" t="s">
        <v>33</v>
      </c>
      <c r="AX391" s="14" t="s">
        <v>75</v>
      </c>
      <c r="AY391" s="225" t="s">
        <v>146</v>
      </c>
    </row>
    <row r="392" spans="2:51" s="13" customFormat="1" ht="11.25">
      <c r="B392" s="204"/>
      <c r="C392" s="205"/>
      <c r="D392" s="206" t="s">
        <v>157</v>
      </c>
      <c r="E392" s="207" t="s">
        <v>1</v>
      </c>
      <c r="F392" s="208" t="s">
        <v>159</v>
      </c>
      <c r="G392" s="205"/>
      <c r="H392" s="207" t="s">
        <v>1</v>
      </c>
      <c r="I392" s="209"/>
      <c r="J392" s="205"/>
      <c r="K392" s="205"/>
      <c r="L392" s="210"/>
      <c r="M392" s="211"/>
      <c r="N392" s="212"/>
      <c r="O392" s="212"/>
      <c r="P392" s="212"/>
      <c r="Q392" s="212"/>
      <c r="R392" s="212"/>
      <c r="S392" s="212"/>
      <c r="T392" s="213"/>
      <c r="AT392" s="214" t="s">
        <v>157</v>
      </c>
      <c r="AU392" s="214" t="s">
        <v>85</v>
      </c>
      <c r="AV392" s="13" t="s">
        <v>83</v>
      </c>
      <c r="AW392" s="13" t="s">
        <v>33</v>
      </c>
      <c r="AX392" s="13" t="s">
        <v>75</v>
      </c>
      <c r="AY392" s="214" t="s">
        <v>146</v>
      </c>
    </row>
    <row r="393" spans="2:51" s="13" customFormat="1" ht="11.25">
      <c r="B393" s="204"/>
      <c r="C393" s="205"/>
      <c r="D393" s="206" t="s">
        <v>157</v>
      </c>
      <c r="E393" s="207" t="s">
        <v>1</v>
      </c>
      <c r="F393" s="208" t="s">
        <v>861</v>
      </c>
      <c r="G393" s="205"/>
      <c r="H393" s="207" t="s">
        <v>1</v>
      </c>
      <c r="I393" s="209"/>
      <c r="J393" s="205"/>
      <c r="K393" s="205"/>
      <c r="L393" s="210"/>
      <c r="M393" s="211"/>
      <c r="N393" s="212"/>
      <c r="O393" s="212"/>
      <c r="P393" s="212"/>
      <c r="Q393" s="212"/>
      <c r="R393" s="212"/>
      <c r="S393" s="212"/>
      <c r="T393" s="213"/>
      <c r="AT393" s="214" t="s">
        <v>157</v>
      </c>
      <c r="AU393" s="214" t="s">
        <v>85</v>
      </c>
      <c r="AV393" s="13" t="s">
        <v>83</v>
      </c>
      <c r="AW393" s="13" t="s">
        <v>33</v>
      </c>
      <c r="AX393" s="13" t="s">
        <v>75</v>
      </c>
      <c r="AY393" s="214" t="s">
        <v>146</v>
      </c>
    </row>
    <row r="394" spans="2:51" s="14" customFormat="1" ht="11.25">
      <c r="B394" s="215"/>
      <c r="C394" s="216"/>
      <c r="D394" s="206" t="s">
        <v>157</v>
      </c>
      <c r="E394" s="217" t="s">
        <v>1</v>
      </c>
      <c r="F394" s="218" t="s">
        <v>1007</v>
      </c>
      <c r="G394" s="216"/>
      <c r="H394" s="219">
        <v>125.55</v>
      </c>
      <c r="I394" s="220"/>
      <c r="J394" s="216"/>
      <c r="K394" s="216"/>
      <c r="L394" s="221"/>
      <c r="M394" s="222"/>
      <c r="N394" s="223"/>
      <c r="O394" s="223"/>
      <c r="P394" s="223"/>
      <c r="Q394" s="223"/>
      <c r="R394" s="223"/>
      <c r="S394" s="223"/>
      <c r="T394" s="224"/>
      <c r="AT394" s="225" t="s">
        <v>157</v>
      </c>
      <c r="AU394" s="225" t="s">
        <v>85</v>
      </c>
      <c r="AV394" s="14" t="s">
        <v>85</v>
      </c>
      <c r="AW394" s="14" t="s">
        <v>33</v>
      </c>
      <c r="AX394" s="14" t="s">
        <v>75</v>
      </c>
      <c r="AY394" s="225" t="s">
        <v>146</v>
      </c>
    </row>
    <row r="395" spans="2:51" s="14" customFormat="1" ht="11.25">
      <c r="B395" s="215"/>
      <c r="C395" s="216"/>
      <c r="D395" s="206" t="s">
        <v>157</v>
      </c>
      <c r="E395" s="217" t="s">
        <v>1</v>
      </c>
      <c r="F395" s="218" t="s">
        <v>1008</v>
      </c>
      <c r="G395" s="216"/>
      <c r="H395" s="219">
        <v>-22.45</v>
      </c>
      <c r="I395" s="220"/>
      <c r="J395" s="216"/>
      <c r="K395" s="216"/>
      <c r="L395" s="221"/>
      <c r="M395" s="222"/>
      <c r="N395" s="223"/>
      <c r="O395" s="223"/>
      <c r="P395" s="223"/>
      <c r="Q395" s="223"/>
      <c r="R395" s="223"/>
      <c r="S395" s="223"/>
      <c r="T395" s="224"/>
      <c r="AT395" s="225" t="s">
        <v>157</v>
      </c>
      <c r="AU395" s="225" t="s">
        <v>85</v>
      </c>
      <c r="AV395" s="14" t="s">
        <v>85</v>
      </c>
      <c r="AW395" s="14" t="s">
        <v>33</v>
      </c>
      <c r="AX395" s="14" t="s">
        <v>75</v>
      </c>
      <c r="AY395" s="225" t="s">
        <v>146</v>
      </c>
    </row>
    <row r="396" spans="2:51" s="13" customFormat="1" ht="11.25">
      <c r="B396" s="204"/>
      <c r="C396" s="205"/>
      <c r="D396" s="206" t="s">
        <v>157</v>
      </c>
      <c r="E396" s="207" t="s">
        <v>1</v>
      </c>
      <c r="F396" s="208" t="s">
        <v>159</v>
      </c>
      <c r="G396" s="205"/>
      <c r="H396" s="207" t="s">
        <v>1</v>
      </c>
      <c r="I396" s="209"/>
      <c r="J396" s="205"/>
      <c r="K396" s="205"/>
      <c r="L396" s="210"/>
      <c r="M396" s="211"/>
      <c r="N396" s="212"/>
      <c r="O396" s="212"/>
      <c r="P396" s="212"/>
      <c r="Q396" s="212"/>
      <c r="R396" s="212"/>
      <c r="S396" s="212"/>
      <c r="T396" s="213"/>
      <c r="AT396" s="214" t="s">
        <v>157</v>
      </c>
      <c r="AU396" s="214" t="s">
        <v>85</v>
      </c>
      <c r="AV396" s="13" t="s">
        <v>83</v>
      </c>
      <c r="AW396" s="13" t="s">
        <v>33</v>
      </c>
      <c r="AX396" s="13" t="s">
        <v>75</v>
      </c>
      <c r="AY396" s="214" t="s">
        <v>146</v>
      </c>
    </row>
    <row r="397" spans="2:51" s="13" customFormat="1" ht="11.25">
      <c r="B397" s="204"/>
      <c r="C397" s="205"/>
      <c r="D397" s="206" t="s">
        <v>157</v>
      </c>
      <c r="E397" s="207" t="s">
        <v>1</v>
      </c>
      <c r="F397" s="208" t="s">
        <v>867</v>
      </c>
      <c r="G397" s="205"/>
      <c r="H397" s="207" t="s">
        <v>1</v>
      </c>
      <c r="I397" s="209"/>
      <c r="J397" s="205"/>
      <c r="K397" s="205"/>
      <c r="L397" s="210"/>
      <c r="M397" s="211"/>
      <c r="N397" s="212"/>
      <c r="O397" s="212"/>
      <c r="P397" s="212"/>
      <c r="Q397" s="212"/>
      <c r="R397" s="212"/>
      <c r="S397" s="212"/>
      <c r="T397" s="213"/>
      <c r="AT397" s="214" t="s">
        <v>157</v>
      </c>
      <c r="AU397" s="214" t="s">
        <v>85</v>
      </c>
      <c r="AV397" s="13" t="s">
        <v>83</v>
      </c>
      <c r="AW397" s="13" t="s">
        <v>33</v>
      </c>
      <c r="AX397" s="13" t="s">
        <v>75</v>
      </c>
      <c r="AY397" s="214" t="s">
        <v>146</v>
      </c>
    </row>
    <row r="398" spans="2:51" s="14" customFormat="1" ht="11.25">
      <c r="B398" s="215"/>
      <c r="C398" s="216"/>
      <c r="D398" s="206" t="s">
        <v>157</v>
      </c>
      <c r="E398" s="217" t="s">
        <v>1</v>
      </c>
      <c r="F398" s="218" t="s">
        <v>1009</v>
      </c>
      <c r="G398" s="216"/>
      <c r="H398" s="219">
        <v>219.8592</v>
      </c>
      <c r="I398" s="220"/>
      <c r="J398" s="216"/>
      <c r="K398" s="216"/>
      <c r="L398" s="221"/>
      <c r="M398" s="222"/>
      <c r="N398" s="223"/>
      <c r="O398" s="223"/>
      <c r="P398" s="223"/>
      <c r="Q398" s="223"/>
      <c r="R398" s="223"/>
      <c r="S398" s="223"/>
      <c r="T398" s="224"/>
      <c r="AT398" s="225" t="s">
        <v>157</v>
      </c>
      <c r="AU398" s="225" t="s">
        <v>85</v>
      </c>
      <c r="AV398" s="14" t="s">
        <v>85</v>
      </c>
      <c r="AW398" s="14" t="s">
        <v>33</v>
      </c>
      <c r="AX398" s="14" t="s">
        <v>75</v>
      </c>
      <c r="AY398" s="225" t="s">
        <v>146</v>
      </c>
    </row>
    <row r="399" spans="2:51" s="14" customFormat="1" ht="11.25">
      <c r="B399" s="215"/>
      <c r="C399" s="216"/>
      <c r="D399" s="206" t="s">
        <v>157</v>
      </c>
      <c r="E399" s="217" t="s">
        <v>1</v>
      </c>
      <c r="F399" s="218" t="s">
        <v>1010</v>
      </c>
      <c r="G399" s="216"/>
      <c r="H399" s="219">
        <v>72.576</v>
      </c>
      <c r="I399" s="220"/>
      <c r="J399" s="216"/>
      <c r="K399" s="216"/>
      <c r="L399" s="221"/>
      <c r="M399" s="222"/>
      <c r="N399" s="223"/>
      <c r="O399" s="223"/>
      <c r="P399" s="223"/>
      <c r="Q399" s="223"/>
      <c r="R399" s="223"/>
      <c r="S399" s="223"/>
      <c r="T399" s="224"/>
      <c r="AT399" s="225" t="s">
        <v>157</v>
      </c>
      <c r="AU399" s="225" t="s">
        <v>85</v>
      </c>
      <c r="AV399" s="14" t="s">
        <v>85</v>
      </c>
      <c r="AW399" s="14" t="s">
        <v>33</v>
      </c>
      <c r="AX399" s="14" t="s">
        <v>75</v>
      </c>
      <c r="AY399" s="225" t="s">
        <v>146</v>
      </c>
    </row>
    <row r="400" spans="2:51" s="14" customFormat="1" ht="11.25">
      <c r="B400" s="215"/>
      <c r="C400" s="216"/>
      <c r="D400" s="206" t="s">
        <v>157</v>
      </c>
      <c r="E400" s="217" t="s">
        <v>1</v>
      </c>
      <c r="F400" s="218" t="s">
        <v>1011</v>
      </c>
      <c r="G400" s="216"/>
      <c r="H400" s="219">
        <v>9.6192</v>
      </c>
      <c r="I400" s="220"/>
      <c r="J400" s="216"/>
      <c r="K400" s="216"/>
      <c r="L400" s="221"/>
      <c r="M400" s="222"/>
      <c r="N400" s="223"/>
      <c r="O400" s="223"/>
      <c r="P400" s="223"/>
      <c r="Q400" s="223"/>
      <c r="R400" s="223"/>
      <c r="S400" s="223"/>
      <c r="T400" s="224"/>
      <c r="AT400" s="225" t="s">
        <v>157</v>
      </c>
      <c r="AU400" s="225" t="s">
        <v>85</v>
      </c>
      <c r="AV400" s="14" t="s">
        <v>85</v>
      </c>
      <c r="AW400" s="14" t="s">
        <v>33</v>
      </c>
      <c r="AX400" s="14" t="s">
        <v>75</v>
      </c>
      <c r="AY400" s="225" t="s">
        <v>146</v>
      </c>
    </row>
    <row r="401" spans="2:51" s="14" customFormat="1" ht="22.5">
      <c r="B401" s="215"/>
      <c r="C401" s="216"/>
      <c r="D401" s="206" t="s">
        <v>157</v>
      </c>
      <c r="E401" s="217" t="s">
        <v>1</v>
      </c>
      <c r="F401" s="218" t="s">
        <v>1012</v>
      </c>
      <c r="G401" s="216"/>
      <c r="H401" s="219">
        <v>-48.08751744</v>
      </c>
      <c r="I401" s="220"/>
      <c r="J401" s="216"/>
      <c r="K401" s="216"/>
      <c r="L401" s="221"/>
      <c r="M401" s="222"/>
      <c r="N401" s="223"/>
      <c r="O401" s="223"/>
      <c r="P401" s="223"/>
      <c r="Q401" s="223"/>
      <c r="R401" s="223"/>
      <c r="S401" s="223"/>
      <c r="T401" s="224"/>
      <c r="AT401" s="225" t="s">
        <v>157</v>
      </c>
      <c r="AU401" s="225" t="s">
        <v>85</v>
      </c>
      <c r="AV401" s="14" t="s">
        <v>85</v>
      </c>
      <c r="AW401" s="14" t="s">
        <v>33</v>
      </c>
      <c r="AX401" s="14" t="s">
        <v>75</v>
      </c>
      <c r="AY401" s="225" t="s">
        <v>146</v>
      </c>
    </row>
    <row r="402" spans="1:65" s="2" customFormat="1" ht="26.45" customHeight="1">
      <c r="A402" s="34"/>
      <c r="B402" s="35"/>
      <c r="C402" s="186" t="s">
        <v>357</v>
      </c>
      <c r="D402" s="186" t="s">
        <v>148</v>
      </c>
      <c r="E402" s="187" t="s">
        <v>1013</v>
      </c>
      <c r="F402" s="188" t="s">
        <v>1014</v>
      </c>
      <c r="G402" s="189" t="s">
        <v>163</v>
      </c>
      <c r="H402" s="190">
        <v>297.746</v>
      </c>
      <c r="I402" s="191"/>
      <c r="J402" s="192">
        <f>ROUND(I402*H402,2)</f>
        <v>0</v>
      </c>
      <c r="K402" s="188" t="s">
        <v>152</v>
      </c>
      <c r="L402" s="39"/>
      <c r="M402" s="193" t="s">
        <v>1</v>
      </c>
      <c r="N402" s="194" t="s">
        <v>40</v>
      </c>
      <c r="O402" s="71"/>
      <c r="P402" s="195">
        <f>O402*H402</f>
        <v>0</v>
      </c>
      <c r="Q402" s="195">
        <v>0</v>
      </c>
      <c r="R402" s="195">
        <f>Q402*H402</f>
        <v>0</v>
      </c>
      <c r="S402" s="195">
        <v>0</v>
      </c>
      <c r="T402" s="196">
        <f>S402*H402</f>
        <v>0</v>
      </c>
      <c r="U402" s="34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R402" s="197" t="s">
        <v>153</v>
      </c>
      <c r="AT402" s="197" t="s">
        <v>148</v>
      </c>
      <c r="AU402" s="197" t="s">
        <v>85</v>
      </c>
      <c r="AY402" s="17" t="s">
        <v>146</v>
      </c>
      <c r="BE402" s="198">
        <f>IF(N402="základní",J402,0)</f>
        <v>0</v>
      </c>
      <c r="BF402" s="198">
        <f>IF(N402="snížená",J402,0)</f>
        <v>0</v>
      </c>
      <c r="BG402" s="198">
        <f>IF(N402="zákl. přenesená",J402,0)</f>
        <v>0</v>
      </c>
      <c r="BH402" s="198">
        <f>IF(N402="sníž. přenesená",J402,0)</f>
        <v>0</v>
      </c>
      <c r="BI402" s="198">
        <f>IF(N402="nulová",J402,0)</f>
        <v>0</v>
      </c>
      <c r="BJ402" s="17" t="s">
        <v>83</v>
      </c>
      <c r="BK402" s="198">
        <f>ROUND(I402*H402,2)</f>
        <v>0</v>
      </c>
      <c r="BL402" s="17" t="s">
        <v>153</v>
      </c>
      <c r="BM402" s="197" t="s">
        <v>1015</v>
      </c>
    </row>
    <row r="403" spans="1:47" s="2" customFormat="1" ht="11.25">
      <c r="A403" s="34"/>
      <c r="B403" s="35"/>
      <c r="C403" s="36"/>
      <c r="D403" s="199" t="s">
        <v>155</v>
      </c>
      <c r="E403" s="36"/>
      <c r="F403" s="200" t="s">
        <v>1016</v>
      </c>
      <c r="G403" s="36"/>
      <c r="H403" s="36"/>
      <c r="I403" s="201"/>
      <c r="J403" s="36"/>
      <c r="K403" s="36"/>
      <c r="L403" s="39"/>
      <c r="M403" s="202"/>
      <c r="N403" s="203"/>
      <c r="O403" s="71"/>
      <c r="P403" s="71"/>
      <c r="Q403" s="71"/>
      <c r="R403" s="71"/>
      <c r="S403" s="71"/>
      <c r="T403" s="72"/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T403" s="17" t="s">
        <v>155</v>
      </c>
      <c r="AU403" s="17" t="s">
        <v>85</v>
      </c>
    </row>
    <row r="404" spans="2:51" s="13" customFormat="1" ht="11.25">
      <c r="B404" s="204"/>
      <c r="C404" s="205"/>
      <c r="D404" s="206" t="s">
        <v>157</v>
      </c>
      <c r="E404" s="207" t="s">
        <v>1</v>
      </c>
      <c r="F404" s="208" t="s">
        <v>1017</v>
      </c>
      <c r="G404" s="205"/>
      <c r="H404" s="207" t="s">
        <v>1</v>
      </c>
      <c r="I404" s="209"/>
      <c r="J404" s="205"/>
      <c r="K404" s="205"/>
      <c r="L404" s="210"/>
      <c r="M404" s="211"/>
      <c r="N404" s="212"/>
      <c r="O404" s="212"/>
      <c r="P404" s="212"/>
      <c r="Q404" s="212"/>
      <c r="R404" s="212"/>
      <c r="S404" s="212"/>
      <c r="T404" s="213"/>
      <c r="AT404" s="214" t="s">
        <v>157</v>
      </c>
      <c r="AU404" s="214" t="s">
        <v>85</v>
      </c>
      <c r="AV404" s="13" t="s">
        <v>83</v>
      </c>
      <c r="AW404" s="13" t="s">
        <v>33</v>
      </c>
      <c r="AX404" s="13" t="s">
        <v>75</v>
      </c>
      <c r="AY404" s="214" t="s">
        <v>146</v>
      </c>
    </row>
    <row r="405" spans="2:51" s="13" customFormat="1" ht="11.25">
      <c r="B405" s="204"/>
      <c r="C405" s="205"/>
      <c r="D405" s="206" t="s">
        <v>157</v>
      </c>
      <c r="E405" s="207" t="s">
        <v>1</v>
      </c>
      <c r="F405" s="208" t="s">
        <v>159</v>
      </c>
      <c r="G405" s="205"/>
      <c r="H405" s="207" t="s">
        <v>1</v>
      </c>
      <c r="I405" s="209"/>
      <c r="J405" s="205"/>
      <c r="K405" s="205"/>
      <c r="L405" s="210"/>
      <c r="M405" s="211"/>
      <c r="N405" s="212"/>
      <c r="O405" s="212"/>
      <c r="P405" s="212"/>
      <c r="Q405" s="212"/>
      <c r="R405" s="212"/>
      <c r="S405" s="212"/>
      <c r="T405" s="213"/>
      <c r="AT405" s="214" t="s">
        <v>157</v>
      </c>
      <c r="AU405" s="214" t="s">
        <v>85</v>
      </c>
      <c r="AV405" s="13" t="s">
        <v>83</v>
      </c>
      <c r="AW405" s="13" t="s">
        <v>33</v>
      </c>
      <c r="AX405" s="13" t="s">
        <v>75</v>
      </c>
      <c r="AY405" s="214" t="s">
        <v>146</v>
      </c>
    </row>
    <row r="406" spans="2:51" s="13" customFormat="1" ht="11.25">
      <c r="B406" s="204"/>
      <c r="C406" s="205"/>
      <c r="D406" s="206" t="s">
        <v>157</v>
      </c>
      <c r="E406" s="207" t="s">
        <v>1</v>
      </c>
      <c r="F406" s="208" t="s">
        <v>1018</v>
      </c>
      <c r="G406" s="205"/>
      <c r="H406" s="207" t="s">
        <v>1</v>
      </c>
      <c r="I406" s="209"/>
      <c r="J406" s="205"/>
      <c r="K406" s="205"/>
      <c r="L406" s="210"/>
      <c r="M406" s="211"/>
      <c r="N406" s="212"/>
      <c r="O406" s="212"/>
      <c r="P406" s="212"/>
      <c r="Q406" s="212"/>
      <c r="R406" s="212"/>
      <c r="S406" s="212"/>
      <c r="T406" s="213"/>
      <c r="AT406" s="214" t="s">
        <v>157</v>
      </c>
      <c r="AU406" s="214" t="s">
        <v>85</v>
      </c>
      <c r="AV406" s="13" t="s">
        <v>83</v>
      </c>
      <c r="AW406" s="13" t="s">
        <v>33</v>
      </c>
      <c r="AX406" s="13" t="s">
        <v>75</v>
      </c>
      <c r="AY406" s="214" t="s">
        <v>146</v>
      </c>
    </row>
    <row r="407" spans="2:51" s="13" customFormat="1" ht="11.25">
      <c r="B407" s="204"/>
      <c r="C407" s="205"/>
      <c r="D407" s="206" t="s">
        <v>157</v>
      </c>
      <c r="E407" s="207" t="s">
        <v>1</v>
      </c>
      <c r="F407" s="208" t="s">
        <v>159</v>
      </c>
      <c r="G407" s="205"/>
      <c r="H407" s="207" t="s">
        <v>1</v>
      </c>
      <c r="I407" s="209"/>
      <c r="J407" s="205"/>
      <c r="K407" s="205"/>
      <c r="L407" s="210"/>
      <c r="M407" s="211"/>
      <c r="N407" s="212"/>
      <c r="O407" s="212"/>
      <c r="P407" s="212"/>
      <c r="Q407" s="212"/>
      <c r="R407" s="212"/>
      <c r="S407" s="212"/>
      <c r="T407" s="213"/>
      <c r="AT407" s="214" t="s">
        <v>157</v>
      </c>
      <c r="AU407" s="214" t="s">
        <v>85</v>
      </c>
      <c r="AV407" s="13" t="s">
        <v>83</v>
      </c>
      <c r="AW407" s="13" t="s">
        <v>33</v>
      </c>
      <c r="AX407" s="13" t="s">
        <v>75</v>
      </c>
      <c r="AY407" s="214" t="s">
        <v>146</v>
      </c>
    </row>
    <row r="408" spans="2:51" s="14" customFormat="1" ht="22.5">
      <c r="B408" s="215"/>
      <c r="C408" s="216"/>
      <c r="D408" s="206" t="s">
        <v>157</v>
      </c>
      <c r="E408" s="217" t="s">
        <v>1</v>
      </c>
      <c r="F408" s="218" t="s">
        <v>1019</v>
      </c>
      <c r="G408" s="216"/>
      <c r="H408" s="219">
        <v>297.746</v>
      </c>
      <c r="I408" s="220"/>
      <c r="J408" s="216"/>
      <c r="K408" s="216"/>
      <c r="L408" s="221"/>
      <c r="M408" s="222"/>
      <c r="N408" s="223"/>
      <c r="O408" s="223"/>
      <c r="P408" s="223"/>
      <c r="Q408" s="223"/>
      <c r="R408" s="223"/>
      <c r="S408" s="223"/>
      <c r="T408" s="224"/>
      <c r="AT408" s="225" t="s">
        <v>157</v>
      </c>
      <c r="AU408" s="225" t="s">
        <v>85</v>
      </c>
      <c r="AV408" s="14" t="s">
        <v>85</v>
      </c>
      <c r="AW408" s="14" t="s">
        <v>33</v>
      </c>
      <c r="AX408" s="14" t="s">
        <v>75</v>
      </c>
      <c r="AY408" s="225" t="s">
        <v>146</v>
      </c>
    </row>
    <row r="409" spans="1:65" s="2" customFormat="1" ht="16.5" customHeight="1">
      <c r="A409" s="34"/>
      <c r="B409" s="35"/>
      <c r="C409" s="226" t="s">
        <v>363</v>
      </c>
      <c r="D409" s="226" t="s">
        <v>223</v>
      </c>
      <c r="E409" s="227" t="s">
        <v>1020</v>
      </c>
      <c r="F409" s="228" t="s">
        <v>1021</v>
      </c>
      <c r="G409" s="229" t="s">
        <v>203</v>
      </c>
      <c r="H409" s="230">
        <v>565.717</v>
      </c>
      <c r="I409" s="231"/>
      <c r="J409" s="232">
        <f>ROUND(I409*H409,2)</f>
        <v>0</v>
      </c>
      <c r="K409" s="228" t="s">
        <v>152</v>
      </c>
      <c r="L409" s="233"/>
      <c r="M409" s="234" t="s">
        <v>1</v>
      </c>
      <c r="N409" s="235" t="s">
        <v>40</v>
      </c>
      <c r="O409" s="71"/>
      <c r="P409" s="195">
        <f>O409*H409</f>
        <v>0</v>
      </c>
      <c r="Q409" s="195">
        <v>1</v>
      </c>
      <c r="R409" s="195">
        <f>Q409*H409</f>
        <v>565.717</v>
      </c>
      <c r="S409" s="195">
        <v>0</v>
      </c>
      <c r="T409" s="196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7" t="s">
        <v>200</v>
      </c>
      <c r="AT409" s="197" t="s">
        <v>223</v>
      </c>
      <c r="AU409" s="197" t="s">
        <v>85</v>
      </c>
      <c r="AY409" s="17" t="s">
        <v>146</v>
      </c>
      <c r="BE409" s="198">
        <f>IF(N409="základní",J409,0)</f>
        <v>0</v>
      </c>
      <c r="BF409" s="198">
        <f>IF(N409="snížená",J409,0)</f>
        <v>0</v>
      </c>
      <c r="BG409" s="198">
        <f>IF(N409="zákl. přenesená",J409,0)</f>
        <v>0</v>
      </c>
      <c r="BH409" s="198">
        <f>IF(N409="sníž. přenesená",J409,0)</f>
        <v>0</v>
      </c>
      <c r="BI409" s="198">
        <f>IF(N409="nulová",J409,0)</f>
        <v>0</v>
      </c>
      <c r="BJ409" s="17" t="s">
        <v>83</v>
      </c>
      <c r="BK409" s="198">
        <f>ROUND(I409*H409,2)</f>
        <v>0</v>
      </c>
      <c r="BL409" s="17" t="s">
        <v>153</v>
      </c>
      <c r="BM409" s="197" t="s">
        <v>1022</v>
      </c>
    </row>
    <row r="410" spans="2:51" s="14" customFormat="1" ht="11.25">
      <c r="B410" s="215"/>
      <c r="C410" s="216"/>
      <c r="D410" s="206" t="s">
        <v>157</v>
      </c>
      <c r="E410" s="216"/>
      <c r="F410" s="218" t="s">
        <v>1023</v>
      </c>
      <c r="G410" s="216"/>
      <c r="H410" s="219">
        <v>565.717</v>
      </c>
      <c r="I410" s="220"/>
      <c r="J410" s="216"/>
      <c r="K410" s="216"/>
      <c r="L410" s="221"/>
      <c r="M410" s="222"/>
      <c r="N410" s="223"/>
      <c r="O410" s="223"/>
      <c r="P410" s="223"/>
      <c r="Q410" s="223"/>
      <c r="R410" s="223"/>
      <c r="S410" s="223"/>
      <c r="T410" s="224"/>
      <c r="AT410" s="225" t="s">
        <v>157</v>
      </c>
      <c r="AU410" s="225" t="s">
        <v>85</v>
      </c>
      <c r="AV410" s="14" t="s">
        <v>85</v>
      </c>
      <c r="AW410" s="14" t="s">
        <v>4</v>
      </c>
      <c r="AX410" s="14" t="s">
        <v>83</v>
      </c>
      <c r="AY410" s="225" t="s">
        <v>146</v>
      </c>
    </row>
    <row r="411" spans="1:65" s="2" customFormat="1" ht="26.45" customHeight="1">
      <c r="A411" s="34"/>
      <c r="B411" s="35"/>
      <c r="C411" s="186" t="s">
        <v>370</v>
      </c>
      <c r="D411" s="186" t="s">
        <v>148</v>
      </c>
      <c r="E411" s="187" t="s">
        <v>1024</v>
      </c>
      <c r="F411" s="188" t="s">
        <v>1025</v>
      </c>
      <c r="G411" s="189" t="s">
        <v>151</v>
      </c>
      <c r="H411" s="190">
        <v>62.506</v>
      </c>
      <c r="I411" s="191"/>
      <c r="J411" s="192">
        <f>ROUND(I411*H411,2)</f>
        <v>0</v>
      </c>
      <c r="K411" s="188" t="s">
        <v>152</v>
      </c>
      <c r="L411" s="39"/>
      <c r="M411" s="193" t="s">
        <v>1</v>
      </c>
      <c r="N411" s="194" t="s">
        <v>40</v>
      </c>
      <c r="O411" s="71"/>
      <c r="P411" s="195">
        <f>O411*H411</f>
        <v>0</v>
      </c>
      <c r="Q411" s="195">
        <v>0</v>
      </c>
      <c r="R411" s="195">
        <f>Q411*H411</f>
        <v>0</v>
      </c>
      <c r="S411" s="195">
        <v>0</v>
      </c>
      <c r="T411" s="196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197" t="s">
        <v>153</v>
      </c>
      <c r="AT411" s="197" t="s">
        <v>148</v>
      </c>
      <c r="AU411" s="197" t="s">
        <v>85</v>
      </c>
      <c r="AY411" s="17" t="s">
        <v>146</v>
      </c>
      <c r="BE411" s="198">
        <f>IF(N411="základní",J411,0)</f>
        <v>0</v>
      </c>
      <c r="BF411" s="198">
        <f>IF(N411="snížená",J411,0)</f>
        <v>0</v>
      </c>
      <c r="BG411" s="198">
        <f>IF(N411="zákl. přenesená",J411,0)</f>
        <v>0</v>
      </c>
      <c r="BH411" s="198">
        <f>IF(N411="sníž. přenesená",J411,0)</f>
        <v>0</v>
      </c>
      <c r="BI411" s="198">
        <f>IF(N411="nulová",J411,0)</f>
        <v>0</v>
      </c>
      <c r="BJ411" s="17" t="s">
        <v>83</v>
      </c>
      <c r="BK411" s="198">
        <f>ROUND(I411*H411,2)</f>
        <v>0</v>
      </c>
      <c r="BL411" s="17" t="s">
        <v>153</v>
      </c>
      <c r="BM411" s="197" t="s">
        <v>1026</v>
      </c>
    </row>
    <row r="412" spans="1:47" s="2" customFormat="1" ht="11.25">
      <c r="A412" s="34"/>
      <c r="B412" s="35"/>
      <c r="C412" s="36"/>
      <c r="D412" s="199" t="s">
        <v>155</v>
      </c>
      <c r="E412" s="36"/>
      <c r="F412" s="200" t="s">
        <v>1027</v>
      </c>
      <c r="G412" s="36"/>
      <c r="H412" s="36"/>
      <c r="I412" s="201"/>
      <c r="J412" s="36"/>
      <c r="K412" s="36"/>
      <c r="L412" s="39"/>
      <c r="M412" s="202"/>
      <c r="N412" s="203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155</v>
      </c>
      <c r="AU412" s="17" t="s">
        <v>85</v>
      </c>
    </row>
    <row r="413" spans="2:51" s="13" customFormat="1" ht="11.25">
      <c r="B413" s="204"/>
      <c r="C413" s="205"/>
      <c r="D413" s="206" t="s">
        <v>157</v>
      </c>
      <c r="E413" s="207" t="s">
        <v>1</v>
      </c>
      <c r="F413" s="208" t="s">
        <v>849</v>
      </c>
      <c r="G413" s="205"/>
      <c r="H413" s="207" t="s">
        <v>1</v>
      </c>
      <c r="I413" s="209"/>
      <c r="J413" s="205"/>
      <c r="K413" s="205"/>
      <c r="L413" s="210"/>
      <c r="M413" s="211"/>
      <c r="N413" s="212"/>
      <c r="O413" s="212"/>
      <c r="P413" s="212"/>
      <c r="Q413" s="212"/>
      <c r="R413" s="212"/>
      <c r="S413" s="212"/>
      <c r="T413" s="213"/>
      <c r="AT413" s="214" t="s">
        <v>157</v>
      </c>
      <c r="AU413" s="214" t="s">
        <v>85</v>
      </c>
      <c r="AV413" s="13" t="s">
        <v>83</v>
      </c>
      <c r="AW413" s="13" t="s">
        <v>33</v>
      </c>
      <c r="AX413" s="13" t="s">
        <v>75</v>
      </c>
      <c r="AY413" s="214" t="s">
        <v>146</v>
      </c>
    </row>
    <row r="414" spans="2:51" s="13" customFormat="1" ht="11.25">
      <c r="B414" s="204"/>
      <c r="C414" s="205"/>
      <c r="D414" s="206" t="s">
        <v>157</v>
      </c>
      <c r="E414" s="207" t="s">
        <v>1</v>
      </c>
      <c r="F414" s="208" t="s">
        <v>159</v>
      </c>
      <c r="G414" s="205"/>
      <c r="H414" s="207" t="s">
        <v>1</v>
      </c>
      <c r="I414" s="209"/>
      <c r="J414" s="205"/>
      <c r="K414" s="205"/>
      <c r="L414" s="210"/>
      <c r="M414" s="211"/>
      <c r="N414" s="212"/>
      <c r="O414" s="212"/>
      <c r="P414" s="212"/>
      <c r="Q414" s="212"/>
      <c r="R414" s="212"/>
      <c r="S414" s="212"/>
      <c r="T414" s="213"/>
      <c r="AT414" s="214" t="s">
        <v>157</v>
      </c>
      <c r="AU414" s="214" t="s">
        <v>85</v>
      </c>
      <c r="AV414" s="13" t="s">
        <v>83</v>
      </c>
      <c r="AW414" s="13" t="s">
        <v>33</v>
      </c>
      <c r="AX414" s="13" t="s">
        <v>75</v>
      </c>
      <c r="AY414" s="214" t="s">
        <v>146</v>
      </c>
    </row>
    <row r="415" spans="2:51" s="13" customFormat="1" ht="11.25">
      <c r="B415" s="204"/>
      <c r="C415" s="205"/>
      <c r="D415" s="206" t="s">
        <v>157</v>
      </c>
      <c r="E415" s="207" t="s">
        <v>1</v>
      </c>
      <c r="F415" s="208" t="s">
        <v>1028</v>
      </c>
      <c r="G415" s="205"/>
      <c r="H415" s="207" t="s">
        <v>1</v>
      </c>
      <c r="I415" s="209"/>
      <c r="J415" s="205"/>
      <c r="K415" s="205"/>
      <c r="L415" s="210"/>
      <c r="M415" s="211"/>
      <c r="N415" s="212"/>
      <c r="O415" s="212"/>
      <c r="P415" s="212"/>
      <c r="Q415" s="212"/>
      <c r="R415" s="212"/>
      <c r="S415" s="212"/>
      <c r="T415" s="213"/>
      <c r="AT415" s="214" t="s">
        <v>157</v>
      </c>
      <c r="AU415" s="214" t="s">
        <v>85</v>
      </c>
      <c r="AV415" s="13" t="s">
        <v>83</v>
      </c>
      <c r="AW415" s="13" t="s">
        <v>33</v>
      </c>
      <c r="AX415" s="13" t="s">
        <v>75</v>
      </c>
      <c r="AY415" s="214" t="s">
        <v>146</v>
      </c>
    </row>
    <row r="416" spans="2:51" s="14" customFormat="1" ht="11.25">
      <c r="B416" s="215"/>
      <c r="C416" s="216"/>
      <c r="D416" s="206" t="s">
        <v>157</v>
      </c>
      <c r="E416" s="217" t="s">
        <v>1</v>
      </c>
      <c r="F416" s="218" t="s">
        <v>1029</v>
      </c>
      <c r="G416" s="216"/>
      <c r="H416" s="219">
        <v>57.6</v>
      </c>
      <c r="I416" s="220"/>
      <c r="J416" s="216"/>
      <c r="K416" s="216"/>
      <c r="L416" s="221"/>
      <c r="M416" s="222"/>
      <c r="N416" s="223"/>
      <c r="O416" s="223"/>
      <c r="P416" s="223"/>
      <c r="Q416" s="223"/>
      <c r="R416" s="223"/>
      <c r="S416" s="223"/>
      <c r="T416" s="224"/>
      <c r="AT416" s="225" t="s">
        <v>157</v>
      </c>
      <c r="AU416" s="225" t="s">
        <v>85</v>
      </c>
      <c r="AV416" s="14" t="s">
        <v>85</v>
      </c>
      <c r="AW416" s="14" t="s">
        <v>33</v>
      </c>
      <c r="AX416" s="14" t="s">
        <v>75</v>
      </c>
      <c r="AY416" s="225" t="s">
        <v>146</v>
      </c>
    </row>
    <row r="417" spans="2:51" s="13" customFormat="1" ht="11.25">
      <c r="B417" s="204"/>
      <c r="C417" s="205"/>
      <c r="D417" s="206" t="s">
        <v>157</v>
      </c>
      <c r="E417" s="207" t="s">
        <v>1</v>
      </c>
      <c r="F417" s="208" t="s">
        <v>861</v>
      </c>
      <c r="G417" s="205"/>
      <c r="H417" s="207" t="s">
        <v>1</v>
      </c>
      <c r="I417" s="209"/>
      <c r="J417" s="205"/>
      <c r="K417" s="205"/>
      <c r="L417" s="210"/>
      <c r="M417" s="211"/>
      <c r="N417" s="212"/>
      <c r="O417" s="212"/>
      <c r="P417" s="212"/>
      <c r="Q417" s="212"/>
      <c r="R417" s="212"/>
      <c r="S417" s="212"/>
      <c r="T417" s="213"/>
      <c r="AT417" s="214" t="s">
        <v>157</v>
      </c>
      <c r="AU417" s="214" t="s">
        <v>85</v>
      </c>
      <c r="AV417" s="13" t="s">
        <v>83</v>
      </c>
      <c r="AW417" s="13" t="s">
        <v>33</v>
      </c>
      <c r="AX417" s="13" t="s">
        <v>75</v>
      </c>
      <c r="AY417" s="214" t="s">
        <v>146</v>
      </c>
    </row>
    <row r="418" spans="2:51" s="14" customFormat="1" ht="11.25">
      <c r="B418" s="215"/>
      <c r="C418" s="216"/>
      <c r="D418" s="206" t="s">
        <v>157</v>
      </c>
      <c r="E418" s="217" t="s">
        <v>1</v>
      </c>
      <c r="F418" s="218" t="s">
        <v>1030</v>
      </c>
      <c r="G418" s="216"/>
      <c r="H418" s="219">
        <v>4.90625</v>
      </c>
      <c r="I418" s="220"/>
      <c r="J418" s="216"/>
      <c r="K418" s="216"/>
      <c r="L418" s="221"/>
      <c r="M418" s="222"/>
      <c r="N418" s="223"/>
      <c r="O418" s="223"/>
      <c r="P418" s="223"/>
      <c r="Q418" s="223"/>
      <c r="R418" s="223"/>
      <c r="S418" s="223"/>
      <c r="T418" s="224"/>
      <c r="AT418" s="225" t="s">
        <v>157</v>
      </c>
      <c r="AU418" s="225" t="s">
        <v>85</v>
      </c>
      <c r="AV418" s="14" t="s">
        <v>85</v>
      </c>
      <c r="AW418" s="14" t="s">
        <v>33</v>
      </c>
      <c r="AX418" s="14" t="s">
        <v>75</v>
      </c>
      <c r="AY418" s="225" t="s">
        <v>146</v>
      </c>
    </row>
    <row r="419" spans="1:65" s="2" customFormat="1" ht="16.5" customHeight="1">
      <c r="A419" s="34"/>
      <c r="B419" s="35"/>
      <c r="C419" s="186" t="s">
        <v>376</v>
      </c>
      <c r="D419" s="186" t="s">
        <v>148</v>
      </c>
      <c r="E419" s="187" t="s">
        <v>1031</v>
      </c>
      <c r="F419" s="188" t="s">
        <v>1032</v>
      </c>
      <c r="G419" s="189" t="s">
        <v>163</v>
      </c>
      <c r="H419" s="190">
        <v>53.43</v>
      </c>
      <c r="I419" s="191"/>
      <c r="J419" s="192">
        <f>ROUND(I419*H419,2)</f>
        <v>0</v>
      </c>
      <c r="K419" s="188" t="s">
        <v>152</v>
      </c>
      <c r="L419" s="39"/>
      <c r="M419" s="193" t="s">
        <v>1</v>
      </c>
      <c r="N419" s="194" t="s">
        <v>40</v>
      </c>
      <c r="O419" s="71"/>
      <c r="P419" s="195">
        <f>O419*H419</f>
        <v>0</v>
      </c>
      <c r="Q419" s="195">
        <v>1.89077</v>
      </c>
      <c r="R419" s="195">
        <f>Q419*H419</f>
        <v>101.0238411</v>
      </c>
      <c r="S419" s="195">
        <v>0</v>
      </c>
      <c r="T419" s="196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197" t="s">
        <v>153</v>
      </c>
      <c r="AT419" s="197" t="s">
        <v>148</v>
      </c>
      <c r="AU419" s="197" t="s">
        <v>85</v>
      </c>
      <c r="AY419" s="17" t="s">
        <v>146</v>
      </c>
      <c r="BE419" s="198">
        <f>IF(N419="základní",J419,0)</f>
        <v>0</v>
      </c>
      <c r="BF419" s="198">
        <f>IF(N419="snížená",J419,0)</f>
        <v>0</v>
      </c>
      <c r="BG419" s="198">
        <f>IF(N419="zákl. přenesená",J419,0)</f>
        <v>0</v>
      </c>
      <c r="BH419" s="198">
        <f>IF(N419="sníž. přenesená",J419,0)</f>
        <v>0</v>
      </c>
      <c r="BI419" s="198">
        <f>IF(N419="nulová",J419,0)</f>
        <v>0</v>
      </c>
      <c r="BJ419" s="17" t="s">
        <v>83</v>
      </c>
      <c r="BK419" s="198">
        <f>ROUND(I419*H419,2)</f>
        <v>0</v>
      </c>
      <c r="BL419" s="17" t="s">
        <v>153</v>
      </c>
      <c r="BM419" s="197" t="s">
        <v>1033</v>
      </c>
    </row>
    <row r="420" spans="1:47" s="2" customFormat="1" ht="11.25">
      <c r="A420" s="34"/>
      <c r="B420" s="35"/>
      <c r="C420" s="36"/>
      <c r="D420" s="199" t="s">
        <v>155</v>
      </c>
      <c r="E420" s="36"/>
      <c r="F420" s="200" t="s">
        <v>1034</v>
      </c>
      <c r="G420" s="36"/>
      <c r="H420" s="36"/>
      <c r="I420" s="201"/>
      <c r="J420" s="36"/>
      <c r="K420" s="36"/>
      <c r="L420" s="39"/>
      <c r="M420" s="202"/>
      <c r="N420" s="203"/>
      <c r="O420" s="71"/>
      <c r="P420" s="71"/>
      <c r="Q420" s="71"/>
      <c r="R420" s="71"/>
      <c r="S420" s="71"/>
      <c r="T420" s="72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155</v>
      </c>
      <c r="AU420" s="17" t="s">
        <v>85</v>
      </c>
    </row>
    <row r="421" spans="2:51" s="13" customFormat="1" ht="11.25">
      <c r="B421" s="204"/>
      <c r="C421" s="205"/>
      <c r="D421" s="206" t="s">
        <v>157</v>
      </c>
      <c r="E421" s="207" t="s">
        <v>1</v>
      </c>
      <c r="F421" s="208" t="s">
        <v>849</v>
      </c>
      <c r="G421" s="205"/>
      <c r="H421" s="207" t="s">
        <v>1</v>
      </c>
      <c r="I421" s="209"/>
      <c r="J421" s="205"/>
      <c r="K421" s="205"/>
      <c r="L421" s="210"/>
      <c r="M421" s="211"/>
      <c r="N421" s="212"/>
      <c r="O421" s="212"/>
      <c r="P421" s="212"/>
      <c r="Q421" s="212"/>
      <c r="R421" s="212"/>
      <c r="S421" s="212"/>
      <c r="T421" s="213"/>
      <c r="AT421" s="214" t="s">
        <v>157</v>
      </c>
      <c r="AU421" s="214" t="s">
        <v>85</v>
      </c>
      <c r="AV421" s="13" t="s">
        <v>83</v>
      </c>
      <c r="AW421" s="13" t="s">
        <v>33</v>
      </c>
      <c r="AX421" s="13" t="s">
        <v>75</v>
      </c>
      <c r="AY421" s="214" t="s">
        <v>146</v>
      </c>
    </row>
    <row r="422" spans="2:51" s="13" customFormat="1" ht="11.25">
      <c r="B422" s="204"/>
      <c r="C422" s="205"/>
      <c r="D422" s="206" t="s">
        <v>157</v>
      </c>
      <c r="E422" s="207" t="s">
        <v>1</v>
      </c>
      <c r="F422" s="208" t="s">
        <v>159</v>
      </c>
      <c r="G422" s="205"/>
      <c r="H422" s="207" t="s">
        <v>1</v>
      </c>
      <c r="I422" s="209"/>
      <c r="J422" s="205"/>
      <c r="K422" s="205"/>
      <c r="L422" s="210"/>
      <c r="M422" s="211"/>
      <c r="N422" s="212"/>
      <c r="O422" s="212"/>
      <c r="P422" s="212"/>
      <c r="Q422" s="212"/>
      <c r="R422" s="212"/>
      <c r="S422" s="212"/>
      <c r="T422" s="213"/>
      <c r="AT422" s="214" t="s">
        <v>157</v>
      </c>
      <c r="AU422" s="214" t="s">
        <v>85</v>
      </c>
      <c r="AV422" s="13" t="s">
        <v>83</v>
      </c>
      <c r="AW422" s="13" t="s">
        <v>33</v>
      </c>
      <c r="AX422" s="13" t="s">
        <v>75</v>
      </c>
      <c r="AY422" s="214" t="s">
        <v>146</v>
      </c>
    </row>
    <row r="423" spans="2:51" s="13" customFormat="1" ht="11.25">
      <c r="B423" s="204"/>
      <c r="C423" s="205"/>
      <c r="D423" s="206" t="s">
        <v>157</v>
      </c>
      <c r="E423" s="207" t="s">
        <v>1</v>
      </c>
      <c r="F423" s="208" t="s">
        <v>1018</v>
      </c>
      <c r="G423" s="205"/>
      <c r="H423" s="207" t="s">
        <v>1</v>
      </c>
      <c r="I423" s="209"/>
      <c r="J423" s="205"/>
      <c r="K423" s="205"/>
      <c r="L423" s="210"/>
      <c r="M423" s="211"/>
      <c r="N423" s="212"/>
      <c r="O423" s="212"/>
      <c r="P423" s="212"/>
      <c r="Q423" s="212"/>
      <c r="R423" s="212"/>
      <c r="S423" s="212"/>
      <c r="T423" s="213"/>
      <c r="AT423" s="214" t="s">
        <v>157</v>
      </c>
      <c r="AU423" s="214" t="s">
        <v>85</v>
      </c>
      <c r="AV423" s="13" t="s">
        <v>83</v>
      </c>
      <c r="AW423" s="13" t="s">
        <v>33</v>
      </c>
      <c r="AX423" s="13" t="s">
        <v>75</v>
      </c>
      <c r="AY423" s="214" t="s">
        <v>146</v>
      </c>
    </row>
    <row r="424" spans="2:51" s="13" customFormat="1" ht="11.25">
      <c r="B424" s="204"/>
      <c r="C424" s="205"/>
      <c r="D424" s="206" t="s">
        <v>157</v>
      </c>
      <c r="E424" s="207" t="s">
        <v>1</v>
      </c>
      <c r="F424" s="208" t="s">
        <v>1035</v>
      </c>
      <c r="G424" s="205"/>
      <c r="H424" s="207" t="s">
        <v>1</v>
      </c>
      <c r="I424" s="209"/>
      <c r="J424" s="205"/>
      <c r="K424" s="205"/>
      <c r="L424" s="210"/>
      <c r="M424" s="211"/>
      <c r="N424" s="212"/>
      <c r="O424" s="212"/>
      <c r="P424" s="212"/>
      <c r="Q424" s="212"/>
      <c r="R424" s="212"/>
      <c r="S424" s="212"/>
      <c r="T424" s="213"/>
      <c r="AT424" s="214" t="s">
        <v>157</v>
      </c>
      <c r="AU424" s="214" t="s">
        <v>85</v>
      </c>
      <c r="AV424" s="13" t="s">
        <v>83</v>
      </c>
      <c r="AW424" s="13" t="s">
        <v>33</v>
      </c>
      <c r="AX424" s="13" t="s">
        <v>75</v>
      </c>
      <c r="AY424" s="214" t="s">
        <v>146</v>
      </c>
    </row>
    <row r="425" spans="2:51" s="13" customFormat="1" ht="11.25">
      <c r="B425" s="204"/>
      <c r="C425" s="205"/>
      <c r="D425" s="206" t="s">
        <v>157</v>
      </c>
      <c r="E425" s="207" t="s">
        <v>1</v>
      </c>
      <c r="F425" s="208" t="s">
        <v>159</v>
      </c>
      <c r="G425" s="205"/>
      <c r="H425" s="207" t="s">
        <v>1</v>
      </c>
      <c r="I425" s="209"/>
      <c r="J425" s="205"/>
      <c r="K425" s="205"/>
      <c r="L425" s="210"/>
      <c r="M425" s="211"/>
      <c r="N425" s="212"/>
      <c r="O425" s="212"/>
      <c r="P425" s="212"/>
      <c r="Q425" s="212"/>
      <c r="R425" s="212"/>
      <c r="S425" s="212"/>
      <c r="T425" s="213"/>
      <c r="AT425" s="214" t="s">
        <v>157</v>
      </c>
      <c r="AU425" s="214" t="s">
        <v>85</v>
      </c>
      <c r="AV425" s="13" t="s">
        <v>83</v>
      </c>
      <c r="AW425" s="13" t="s">
        <v>33</v>
      </c>
      <c r="AX425" s="13" t="s">
        <v>75</v>
      </c>
      <c r="AY425" s="214" t="s">
        <v>146</v>
      </c>
    </row>
    <row r="426" spans="2:51" s="14" customFormat="1" ht="22.5">
      <c r="B426" s="215"/>
      <c r="C426" s="216"/>
      <c r="D426" s="206" t="s">
        <v>157</v>
      </c>
      <c r="E426" s="217" t="s">
        <v>1</v>
      </c>
      <c r="F426" s="218" t="s">
        <v>1036</v>
      </c>
      <c r="G426" s="216"/>
      <c r="H426" s="219">
        <v>53.42955</v>
      </c>
      <c r="I426" s="220"/>
      <c r="J426" s="216"/>
      <c r="K426" s="216"/>
      <c r="L426" s="221"/>
      <c r="M426" s="222"/>
      <c r="N426" s="223"/>
      <c r="O426" s="223"/>
      <c r="P426" s="223"/>
      <c r="Q426" s="223"/>
      <c r="R426" s="223"/>
      <c r="S426" s="223"/>
      <c r="T426" s="224"/>
      <c r="AT426" s="225" t="s">
        <v>157</v>
      </c>
      <c r="AU426" s="225" t="s">
        <v>85</v>
      </c>
      <c r="AV426" s="14" t="s">
        <v>85</v>
      </c>
      <c r="AW426" s="14" t="s">
        <v>33</v>
      </c>
      <c r="AX426" s="14" t="s">
        <v>75</v>
      </c>
      <c r="AY426" s="225" t="s">
        <v>146</v>
      </c>
    </row>
    <row r="427" spans="2:63" s="12" customFormat="1" ht="22.9" customHeight="1">
      <c r="B427" s="170"/>
      <c r="C427" s="171"/>
      <c r="D427" s="172" t="s">
        <v>74</v>
      </c>
      <c r="E427" s="184" t="s">
        <v>85</v>
      </c>
      <c r="F427" s="184" t="s">
        <v>362</v>
      </c>
      <c r="G427" s="171"/>
      <c r="H427" s="171"/>
      <c r="I427" s="174"/>
      <c r="J427" s="185">
        <f>BK427</f>
        <v>0</v>
      </c>
      <c r="K427" s="171"/>
      <c r="L427" s="176"/>
      <c r="M427" s="177"/>
      <c r="N427" s="178"/>
      <c r="O427" s="178"/>
      <c r="P427" s="179">
        <f>SUM(P428:P445)</f>
        <v>0</v>
      </c>
      <c r="Q427" s="178"/>
      <c r="R427" s="179">
        <f>SUM(R428:R445)</f>
        <v>8.70489203</v>
      </c>
      <c r="S427" s="178"/>
      <c r="T427" s="180">
        <f>SUM(T428:T445)</f>
        <v>0</v>
      </c>
      <c r="AR427" s="181" t="s">
        <v>83</v>
      </c>
      <c r="AT427" s="182" t="s">
        <v>74</v>
      </c>
      <c r="AU427" s="182" t="s">
        <v>83</v>
      </c>
      <c r="AY427" s="181" t="s">
        <v>146</v>
      </c>
      <c r="BK427" s="183">
        <f>SUM(BK428:BK445)</f>
        <v>0</v>
      </c>
    </row>
    <row r="428" spans="1:65" s="2" customFormat="1" ht="26.45" customHeight="1">
      <c r="A428" s="34"/>
      <c r="B428" s="35"/>
      <c r="C428" s="186" t="s">
        <v>382</v>
      </c>
      <c r="D428" s="186" t="s">
        <v>148</v>
      </c>
      <c r="E428" s="187" t="s">
        <v>1037</v>
      </c>
      <c r="F428" s="188" t="s">
        <v>1038</v>
      </c>
      <c r="G428" s="189" t="s">
        <v>163</v>
      </c>
      <c r="H428" s="190">
        <v>2.88</v>
      </c>
      <c r="I428" s="191"/>
      <c r="J428" s="192">
        <f>ROUND(I428*H428,2)</f>
        <v>0</v>
      </c>
      <c r="K428" s="188" t="s">
        <v>499</v>
      </c>
      <c r="L428" s="39"/>
      <c r="M428" s="193" t="s">
        <v>1</v>
      </c>
      <c r="N428" s="194" t="s">
        <v>40</v>
      </c>
      <c r="O428" s="71"/>
      <c r="P428" s="195">
        <f>O428*H428</f>
        <v>0</v>
      </c>
      <c r="Q428" s="195">
        <v>2.16</v>
      </c>
      <c r="R428" s="195">
        <f>Q428*H428</f>
        <v>6.2208000000000006</v>
      </c>
      <c r="S428" s="195">
        <v>0</v>
      </c>
      <c r="T428" s="196">
        <f>S428*H428</f>
        <v>0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7" t="s">
        <v>153</v>
      </c>
      <c r="AT428" s="197" t="s">
        <v>148</v>
      </c>
      <c r="AU428" s="197" t="s">
        <v>85</v>
      </c>
      <c r="AY428" s="17" t="s">
        <v>146</v>
      </c>
      <c r="BE428" s="198">
        <f>IF(N428="základní",J428,0)</f>
        <v>0</v>
      </c>
      <c r="BF428" s="198">
        <f>IF(N428="snížená",J428,0)</f>
        <v>0</v>
      </c>
      <c r="BG428" s="198">
        <f>IF(N428="zákl. přenesená",J428,0)</f>
        <v>0</v>
      </c>
      <c r="BH428" s="198">
        <f>IF(N428="sníž. přenesená",J428,0)</f>
        <v>0</v>
      </c>
      <c r="BI428" s="198">
        <f>IF(N428="nulová",J428,0)</f>
        <v>0</v>
      </c>
      <c r="BJ428" s="17" t="s">
        <v>83</v>
      </c>
      <c r="BK428" s="198">
        <f>ROUND(I428*H428,2)</f>
        <v>0</v>
      </c>
      <c r="BL428" s="17" t="s">
        <v>153</v>
      </c>
      <c r="BM428" s="197" t="s">
        <v>1039</v>
      </c>
    </row>
    <row r="429" spans="1:47" s="2" customFormat="1" ht="11.25">
      <c r="A429" s="34"/>
      <c r="B429" s="35"/>
      <c r="C429" s="36"/>
      <c r="D429" s="199" t="s">
        <v>155</v>
      </c>
      <c r="E429" s="36"/>
      <c r="F429" s="200" t="s">
        <v>1040</v>
      </c>
      <c r="G429" s="36"/>
      <c r="H429" s="36"/>
      <c r="I429" s="201"/>
      <c r="J429" s="36"/>
      <c r="K429" s="36"/>
      <c r="L429" s="39"/>
      <c r="M429" s="202"/>
      <c r="N429" s="203"/>
      <c r="O429" s="71"/>
      <c r="P429" s="71"/>
      <c r="Q429" s="71"/>
      <c r="R429" s="71"/>
      <c r="S429" s="71"/>
      <c r="T429" s="72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155</v>
      </c>
      <c r="AU429" s="17" t="s">
        <v>85</v>
      </c>
    </row>
    <row r="430" spans="2:51" s="13" customFormat="1" ht="11.25">
      <c r="B430" s="204"/>
      <c r="C430" s="205"/>
      <c r="D430" s="206" t="s">
        <v>157</v>
      </c>
      <c r="E430" s="207" t="s">
        <v>1</v>
      </c>
      <c r="F430" s="208" t="s">
        <v>849</v>
      </c>
      <c r="G430" s="205"/>
      <c r="H430" s="207" t="s">
        <v>1</v>
      </c>
      <c r="I430" s="209"/>
      <c r="J430" s="205"/>
      <c r="K430" s="205"/>
      <c r="L430" s="210"/>
      <c r="M430" s="211"/>
      <c r="N430" s="212"/>
      <c r="O430" s="212"/>
      <c r="P430" s="212"/>
      <c r="Q430" s="212"/>
      <c r="R430" s="212"/>
      <c r="S430" s="212"/>
      <c r="T430" s="213"/>
      <c r="AT430" s="214" t="s">
        <v>157</v>
      </c>
      <c r="AU430" s="214" t="s">
        <v>85</v>
      </c>
      <c r="AV430" s="13" t="s">
        <v>83</v>
      </c>
      <c r="AW430" s="13" t="s">
        <v>33</v>
      </c>
      <c r="AX430" s="13" t="s">
        <v>75</v>
      </c>
      <c r="AY430" s="214" t="s">
        <v>146</v>
      </c>
    </row>
    <row r="431" spans="2:51" s="13" customFormat="1" ht="11.25">
      <c r="B431" s="204"/>
      <c r="C431" s="205"/>
      <c r="D431" s="206" t="s">
        <v>157</v>
      </c>
      <c r="E431" s="207" t="s">
        <v>1</v>
      </c>
      <c r="F431" s="208" t="s">
        <v>159</v>
      </c>
      <c r="G431" s="205"/>
      <c r="H431" s="207" t="s">
        <v>1</v>
      </c>
      <c r="I431" s="209"/>
      <c r="J431" s="205"/>
      <c r="K431" s="205"/>
      <c r="L431" s="210"/>
      <c r="M431" s="211"/>
      <c r="N431" s="212"/>
      <c r="O431" s="212"/>
      <c r="P431" s="212"/>
      <c r="Q431" s="212"/>
      <c r="R431" s="212"/>
      <c r="S431" s="212"/>
      <c r="T431" s="213"/>
      <c r="AT431" s="214" t="s">
        <v>157</v>
      </c>
      <c r="AU431" s="214" t="s">
        <v>85</v>
      </c>
      <c r="AV431" s="13" t="s">
        <v>83</v>
      </c>
      <c r="AW431" s="13" t="s">
        <v>33</v>
      </c>
      <c r="AX431" s="13" t="s">
        <v>75</v>
      </c>
      <c r="AY431" s="214" t="s">
        <v>146</v>
      </c>
    </row>
    <row r="432" spans="2:51" s="13" customFormat="1" ht="11.25">
      <c r="B432" s="204"/>
      <c r="C432" s="205"/>
      <c r="D432" s="206" t="s">
        <v>157</v>
      </c>
      <c r="E432" s="207" t="s">
        <v>1</v>
      </c>
      <c r="F432" s="208" t="s">
        <v>1028</v>
      </c>
      <c r="G432" s="205"/>
      <c r="H432" s="207" t="s">
        <v>1</v>
      </c>
      <c r="I432" s="209"/>
      <c r="J432" s="205"/>
      <c r="K432" s="205"/>
      <c r="L432" s="210"/>
      <c r="M432" s="211"/>
      <c r="N432" s="212"/>
      <c r="O432" s="212"/>
      <c r="P432" s="212"/>
      <c r="Q432" s="212"/>
      <c r="R432" s="212"/>
      <c r="S432" s="212"/>
      <c r="T432" s="213"/>
      <c r="AT432" s="214" t="s">
        <v>157</v>
      </c>
      <c r="AU432" s="214" t="s">
        <v>85</v>
      </c>
      <c r="AV432" s="13" t="s">
        <v>83</v>
      </c>
      <c r="AW432" s="13" t="s">
        <v>33</v>
      </c>
      <c r="AX432" s="13" t="s">
        <v>75</v>
      </c>
      <c r="AY432" s="214" t="s">
        <v>146</v>
      </c>
    </row>
    <row r="433" spans="2:51" s="14" customFormat="1" ht="11.25">
      <c r="B433" s="215"/>
      <c r="C433" s="216"/>
      <c r="D433" s="206" t="s">
        <v>157</v>
      </c>
      <c r="E433" s="217" t="s">
        <v>1</v>
      </c>
      <c r="F433" s="218" t="s">
        <v>1041</v>
      </c>
      <c r="G433" s="216"/>
      <c r="H433" s="219">
        <v>2.88</v>
      </c>
      <c r="I433" s="220"/>
      <c r="J433" s="216"/>
      <c r="K433" s="216"/>
      <c r="L433" s="221"/>
      <c r="M433" s="222"/>
      <c r="N433" s="223"/>
      <c r="O433" s="223"/>
      <c r="P433" s="223"/>
      <c r="Q433" s="223"/>
      <c r="R433" s="223"/>
      <c r="S433" s="223"/>
      <c r="T433" s="224"/>
      <c r="AT433" s="225" t="s">
        <v>157</v>
      </c>
      <c r="AU433" s="225" t="s">
        <v>85</v>
      </c>
      <c r="AV433" s="14" t="s">
        <v>85</v>
      </c>
      <c r="AW433" s="14" t="s">
        <v>33</v>
      </c>
      <c r="AX433" s="14" t="s">
        <v>75</v>
      </c>
      <c r="AY433" s="225" t="s">
        <v>146</v>
      </c>
    </row>
    <row r="434" spans="1:65" s="2" customFormat="1" ht="26.45" customHeight="1">
      <c r="A434" s="34"/>
      <c r="B434" s="35"/>
      <c r="C434" s="186" t="s">
        <v>388</v>
      </c>
      <c r="D434" s="186" t="s">
        <v>148</v>
      </c>
      <c r="E434" s="187" t="s">
        <v>1042</v>
      </c>
      <c r="F434" s="188" t="s">
        <v>1043</v>
      </c>
      <c r="G434" s="189" t="s">
        <v>163</v>
      </c>
      <c r="H434" s="190">
        <v>0.981</v>
      </c>
      <c r="I434" s="191"/>
      <c r="J434" s="192">
        <f>ROUND(I434*H434,2)</f>
        <v>0</v>
      </c>
      <c r="K434" s="188" t="s">
        <v>152</v>
      </c>
      <c r="L434" s="39"/>
      <c r="M434" s="193" t="s">
        <v>1</v>
      </c>
      <c r="N434" s="194" t="s">
        <v>40</v>
      </c>
      <c r="O434" s="71"/>
      <c r="P434" s="195">
        <f>O434*H434</f>
        <v>0</v>
      </c>
      <c r="Q434" s="195">
        <v>2.50187</v>
      </c>
      <c r="R434" s="195">
        <f>Q434*H434</f>
        <v>2.4543344699999996</v>
      </c>
      <c r="S434" s="195">
        <v>0</v>
      </c>
      <c r="T434" s="196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7" t="s">
        <v>153</v>
      </c>
      <c r="AT434" s="197" t="s">
        <v>148</v>
      </c>
      <c r="AU434" s="197" t="s">
        <v>85</v>
      </c>
      <c r="AY434" s="17" t="s">
        <v>146</v>
      </c>
      <c r="BE434" s="198">
        <f>IF(N434="základní",J434,0)</f>
        <v>0</v>
      </c>
      <c r="BF434" s="198">
        <f>IF(N434="snížená",J434,0)</f>
        <v>0</v>
      </c>
      <c r="BG434" s="198">
        <f>IF(N434="zákl. přenesená",J434,0)</f>
        <v>0</v>
      </c>
      <c r="BH434" s="198">
        <f>IF(N434="sníž. přenesená",J434,0)</f>
        <v>0</v>
      </c>
      <c r="BI434" s="198">
        <f>IF(N434="nulová",J434,0)</f>
        <v>0</v>
      </c>
      <c r="BJ434" s="17" t="s">
        <v>83</v>
      </c>
      <c r="BK434" s="198">
        <f>ROUND(I434*H434,2)</f>
        <v>0</v>
      </c>
      <c r="BL434" s="17" t="s">
        <v>153</v>
      </c>
      <c r="BM434" s="197" t="s">
        <v>1044</v>
      </c>
    </row>
    <row r="435" spans="1:47" s="2" customFormat="1" ht="11.25">
      <c r="A435" s="34"/>
      <c r="B435" s="35"/>
      <c r="C435" s="36"/>
      <c r="D435" s="199" t="s">
        <v>155</v>
      </c>
      <c r="E435" s="36"/>
      <c r="F435" s="200" t="s">
        <v>1045</v>
      </c>
      <c r="G435" s="36"/>
      <c r="H435" s="36"/>
      <c r="I435" s="201"/>
      <c r="J435" s="36"/>
      <c r="K435" s="36"/>
      <c r="L435" s="39"/>
      <c r="M435" s="202"/>
      <c r="N435" s="203"/>
      <c r="O435" s="71"/>
      <c r="P435" s="71"/>
      <c r="Q435" s="71"/>
      <c r="R435" s="71"/>
      <c r="S435" s="71"/>
      <c r="T435" s="72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155</v>
      </c>
      <c r="AU435" s="17" t="s">
        <v>85</v>
      </c>
    </row>
    <row r="436" spans="2:51" s="13" customFormat="1" ht="11.25">
      <c r="B436" s="204"/>
      <c r="C436" s="205"/>
      <c r="D436" s="206" t="s">
        <v>157</v>
      </c>
      <c r="E436" s="207" t="s">
        <v>1</v>
      </c>
      <c r="F436" s="208" t="s">
        <v>849</v>
      </c>
      <c r="G436" s="205"/>
      <c r="H436" s="207" t="s">
        <v>1</v>
      </c>
      <c r="I436" s="209"/>
      <c r="J436" s="205"/>
      <c r="K436" s="205"/>
      <c r="L436" s="210"/>
      <c r="M436" s="211"/>
      <c r="N436" s="212"/>
      <c r="O436" s="212"/>
      <c r="P436" s="212"/>
      <c r="Q436" s="212"/>
      <c r="R436" s="212"/>
      <c r="S436" s="212"/>
      <c r="T436" s="213"/>
      <c r="AT436" s="214" t="s">
        <v>157</v>
      </c>
      <c r="AU436" s="214" t="s">
        <v>85</v>
      </c>
      <c r="AV436" s="13" t="s">
        <v>83</v>
      </c>
      <c r="AW436" s="13" t="s">
        <v>33</v>
      </c>
      <c r="AX436" s="13" t="s">
        <v>75</v>
      </c>
      <c r="AY436" s="214" t="s">
        <v>146</v>
      </c>
    </row>
    <row r="437" spans="2:51" s="13" customFormat="1" ht="11.25">
      <c r="B437" s="204"/>
      <c r="C437" s="205"/>
      <c r="D437" s="206" t="s">
        <v>157</v>
      </c>
      <c r="E437" s="207" t="s">
        <v>1</v>
      </c>
      <c r="F437" s="208" t="s">
        <v>159</v>
      </c>
      <c r="G437" s="205"/>
      <c r="H437" s="207" t="s">
        <v>1</v>
      </c>
      <c r="I437" s="209"/>
      <c r="J437" s="205"/>
      <c r="K437" s="205"/>
      <c r="L437" s="210"/>
      <c r="M437" s="211"/>
      <c r="N437" s="212"/>
      <c r="O437" s="212"/>
      <c r="P437" s="212"/>
      <c r="Q437" s="212"/>
      <c r="R437" s="212"/>
      <c r="S437" s="212"/>
      <c r="T437" s="213"/>
      <c r="AT437" s="214" t="s">
        <v>157</v>
      </c>
      <c r="AU437" s="214" t="s">
        <v>85</v>
      </c>
      <c r="AV437" s="13" t="s">
        <v>83</v>
      </c>
      <c r="AW437" s="13" t="s">
        <v>33</v>
      </c>
      <c r="AX437" s="13" t="s">
        <v>75</v>
      </c>
      <c r="AY437" s="214" t="s">
        <v>146</v>
      </c>
    </row>
    <row r="438" spans="2:51" s="13" customFormat="1" ht="11.25">
      <c r="B438" s="204"/>
      <c r="C438" s="205"/>
      <c r="D438" s="206" t="s">
        <v>157</v>
      </c>
      <c r="E438" s="207" t="s">
        <v>1</v>
      </c>
      <c r="F438" s="208" t="s">
        <v>861</v>
      </c>
      <c r="G438" s="205"/>
      <c r="H438" s="207" t="s">
        <v>1</v>
      </c>
      <c r="I438" s="209"/>
      <c r="J438" s="205"/>
      <c r="K438" s="205"/>
      <c r="L438" s="210"/>
      <c r="M438" s="211"/>
      <c r="N438" s="212"/>
      <c r="O438" s="212"/>
      <c r="P438" s="212"/>
      <c r="Q438" s="212"/>
      <c r="R438" s="212"/>
      <c r="S438" s="212"/>
      <c r="T438" s="213"/>
      <c r="AT438" s="214" t="s">
        <v>157</v>
      </c>
      <c r="AU438" s="214" t="s">
        <v>85</v>
      </c>
      <c r="AV438" s="13" t="s">
        <v>83</v>
      </c>
      <c r="AW438" s="13" t="s">
        <v>33</v>
      </c>
      <c r="AX438" s="13" t="s">
        <v>75</v>
      </c>
      <c r="AY438" s="214" t="s">
        <v>146</v>
      </c>
    </row>
    <row r="439" spans="2:51" s="14" customFormat="1" ht="11.25">
      <c r="B439" s="215"/>
      <c r="C439" s="216"/>
      <c r="D439" s="206" t="s">
        <v>157</v>
      </c>
      <c r="E439" s="217" t="s">
        <v>1</v>
      </c>
      <c r="F439" s="218" t="s">
        <v>1046</v>
      </c>
      <c r="G439" s="216"/>
      <c r="H439" s="219">
        <v>0.98125</v>
      </c>
      <c r="I439" s="220"/>
      <c r="J439" s="216"/>
      <c r="K439" s="216"/>
      <c r="L439" s="221"/>
      <c r="M439" s="222"/>
      <c r="N439" s="223"/>
      <c r="O439" s="223"/>
      <c r="P439" s="223"/>
      <c r="Q439" s="223"/>
      <c r="R439" s="223"/>
      <c r="S439" s="223"/>
      <c r="T439" s="224"/>
      <c r="AT439" s="225" t="s">
        <v>157</v>
      </c>
      <c r="AU439" s="225" t="s">
        <v>85</v>
      </c>
      <c r="AV439" s="14" t="s">
        <v>85</v>
      </c>
      <c r="AW439" s="14" t="s">
        <v>33</v>
      </c>
      <c r="AX439" s="14" t="s">
        <v>75</v>
      </c>
      <c r="AY439" s="225" t="s">
        <v>146</v>
      </c>
    </row>
    <row r="440" spans="1:65" s="2" customFormat="1" ht="24" customHeight="1">
      <c r="A440" s="34"/>
      <c r="B440" s="35"/>
      <c r="C440" s="186" t="s">
        <v>395</v>
      </c>
      <c r="D440" s="186" t="s">
        <v>148</v>
      </c>
      <c r="E440" s="187" t="s">
        <v>1047</v>
      </c>
      <c r="F440" s="188" t="s">
        <v>1048</v>
      </c>
      <c r="G440" s="189" t="s">
        <v>203</v>
      </c>
      <c r="H440" s="190">
        <v>0.028</v>
      </c>
      <c r="I440" s="191"/>
      <c r="J440" s="192">
        <f>ROUND(I440*H440,2)</f>
        <v>0</v>
      </c>
      <c r="K440" s="188" t="s">
        <v>152</v>
      </c>
      <c r="L440" s="39"/>
      <c r="M440" s="193" t="s">
        <v>1</v>
      </c>
      <c r="N440" s="194" t="s">
        <v>40</v>
      </c>
      <c r="O440" s="71"/>
      <c r="P440" s="195">
        <f>O440*H440</f>
        <v>0</v>
      </c>
      <c r="Q440" s="195">
        <v>1.06277</v>
      </c>
      <c r="R440" s="195">
        <f>Q440*H440</f>
        <v>0.02975756</v>
      </c>
      <c r="S440" s="195">
        <v>0</v>
      </c>
      <c r="T440" s="196">
        <f>S440*H440</f>
        <v>0</v>
      </c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R440" s="197" t="s">
        <v>153</v>
      </c>
      <c r="AT440" s="197" t="s">
        <v>148</v>
      </c>
      <c r="AU440" s="197" t="s">
        <v>85</v>
      </c>
      <c r="AY440" s="17" t="s">
        <v>146</v>
      </c>
      <c r="BE440" s="198">
        <f>IF(N440="základní",J440,0)</f>
        <v>0</v>
      </c>
      <c r="BF440" s="198">
        <f>IF(N440="snížená",J440,0)</f>
        <v>0</v>
      </c>
      <c r="BG440" s="198">
        <f>IF(N440="zákl. přenesená",J440,0)</f>
        <v>0</v>
      </c>
      <c r="BH440" s="198">
        <f>IF(N440="sníž. přenesená",J440,0)</f>
        <v>0</v>
      </c>
      <c r="BI440" s="198">
        <f>IF(N440="nulová",J440,0)</f>
        <v>0</v>
      </c>
      <c r="BJ440" s="17" t="s">
        <v>83</v>
      </c>
      <c r="BK440" s="198">
        <f>ROUND(I440*H440,2)</f>
        <v>0</v>
      </c>
      <c r="BL440" s="17" t="s">
        <v>153</v>
      </c>
      <c r="BM440" s="197" t="s">
        <v>1049</v>
      </c>
    </row>
    <row r="441" spans="1:47" s="2" customFormat="1" ht="11.25">
      <c r="A441" s="34"/>
      <c r="B441" s="35"/>
      <c r="C441" s="36"/>
      <c r="D441" s="199" t="s">
        <v>155</v>
      </c>
      <c r="E441" s="36"/>
      <c r="F441" s="200" t="s">
        <v>1050</v>
      </c>
      <c r="G441" s="36"/>
      <c r="H441" s="36"/>
      <c r="I441" s="201"/>
      <c r="J441" s="36"/>
      <c r="K441" s="36"/>
      <c r="L441" s="39"/>
      <c r="M441" s="202"/>
      <c r="N441" s="203"/>
      <c r="O441" s="71"/>
      <c r="P441" s="71"/>
      <c r="Q441" s="71"/>
      <c r="R441" s="71"/>
      <c r="S441" s="71"/>
      <c r="T441" s="72"/>
      <c r="U441" s="34"/>
      <c r="V441" s="34"/>
      <c r="W441" s="34"/>
      <c r="X441" s="34"/>
      <c r="Y441" s="34"/>
      <c r="Z441" s="34"/>
      <c r="AA441" s="34"/>
      <c r="AB441" s="34"/>
      <c r="AC441" s="34"/>
      <c r="AD441" s="34"/>
      <c r="AE441" s="34"/>
      <c r="AT441" s="17" t="s">
        <v>155</v>
      </c>
      <c r="AU441" s="17" t="s">
        <v>85</v>
      </c>
    </row>
    <row r="442" spans="2:51" s="13" customFormat="1" ht="11.25">
      <c r="B442" s="204"/>
      <c r="C442" s="205"/>
      <c r="D442" s="206" t="s">
        <v>157</v>
      </c>
      <c r="E442" s="207" t="s">
        <v>1</v>
      </c>
      <c r="F442" s="208" t="s">
        <v>849</v>
      </c>
      <c r="G442" s="205"/>
      <c r="H442" s="207" t="s">
        <v>1</v>
      </c>
      <c r="I442" s="209"/>
      <c r="J442" s="205"/>
      <c r="K442" s="205"/>
      <c r="L442" s="210"/>
      <c r="M442" s="211"/>
      <c r="N442" s="212"/>
      <c r="O442" s="212"/>
      <c r="P442" s="212"/>
      <c r="Q442" s="212"/>
      <c r="R442" s="212"/>
      <c r="S442" s="212"/>
      <c r="T442" s="213"/>
      <c r="AT442" s="214" t="s">
        <v>157</v>
      </c>
      <c r="AU442" s="214" t="s">
        <v>85</v>
      </c>
      <c r="AV442" s="13" t="s">
        <v>83</v>
      </c>
      <c r="AW442" s="13" t="s">
        <v>33</v>
      </c>
      <c r="AX442" s="13" t="s">
        <v>75</v>
      </c>
      <c r="AY442" s="214" t="s">
        <v>146</v>
      </c>
    </row>
    <row r="443" spans="2:51" s="13" customFormat="1" ht="11.25">
      <c r="B443" s="204"/>
      <c r="C443" s="205"/>
      <c r="D443" s="206" t="s">
        <v>157</v>
      </c>
      <c r="E443" s="207" t="s">
        <v>1</v>
      </c>
      <c r="F443" s="208" t="s">
        <v>159</v>
      </c>
      <c r="G443" s="205"/>
      <c r="H443" s="207" t="s">
        <v>1</v>
      </c>
      <c r="I443" s="209"/>
      <c r="J443" s="205"/>
      <c r="K443" s="205"/>
      <c r="L443" s="210"/>
      <c r="M443" s="211"/>
      <c r="N443" s="212"/>
      <c r="O443" s="212"/>
      <c r="P443" s="212"/>
      <c r="Q443" s="212"/>
      <c r="R443" s="212"/>
      <c r="S443" s="212"/>
      <c r="T443" s="213"/>
      <c r="AT443" s="214" t="s">
        <v>157</v>
      </c>
      <c r="AU443" s="214" t="s">
        <v>85</v>
      </c>
      <c r="AV443" s="13" t="s">
        <v>83</v>
      </c>
      <c r="AW443" s="13" t="s">
        <v>33</v>
      </c>
      <c r="AX443" s="13" t="s">
        <v>75</v>
      </c>
      <c r="AY443" s="214" t="s">
        <v>146</v>
      </c>
    </row>
    <row r="444" spans="2:51" s="13" customFormat="1" ht="11.25">
      <c r="B444" s="204"/>
      <c r="C444" s="205"/>
      <c r="D444" s="206" t="s">
        <v>157</v>
      </c>
      <c r="E444" s="207" t="s">
        <v>1</v>
      </c>
      <c r="F444" s="208" t="s">
        <v>861</v>
      </c>
      <c r="G444" s="205"/>
      <c r="H444" s="207" t="s">
        <v>1</v>
      </c>
      <c r="I444" s="209"/>
      <c r="J444" s="205"/>
      <c r="K444" s="205"/>
      <c r="L444" s="210"/>
      <c r="M444" s="211"/>
      <c r="N444" s="212"/>
      <c r="O444" s="212"/>
      <c r="P444" s="212"/>
      <c r="Q444" s="212"/>
      <c r="R444" s="212"/>
      <c r="S444" s="212"/>
      <c r="T444" s="213"/>
      <c r="AT444" s="214" t="s">
        <v>157</v>
      </c>
      <c r="AU444" s="214" t="s">
        <v>85</v>
      </c>
      <c r="AV444" s="13" t="s">
        <v>83</v>
      </c>
      <c r="AW444" s="13" t="s">
        <v>33</v>
      </c>
      <c r="AX444" s="13" t="s">
        <v>75</v>
      </c>
      <c r="AY444" s="214" t="s">
        <v>146</v>
      </c>
    </row>
    <row r="445" spans="2:51" s="14" customFormat="1" ht="11.25">
      <c r="B445" s="215"/>
      <c r="C445" s="216"/>
      <c r="D445" s="206" t="s">
        <v>157</v>
      </c>
      <c r="E445" s="217" t="s">
        <v>1</v>
      </c>
      <c r="F445" s="218" t="s">
        <v>1051</v>
      </c>
      <c r="G445" s="216"/>
      <c r="H445" s="219">
        <v>0.028318875</v>
      </c>
      <c r="I445" s="220"/>
      <c r="J445" s="216"/>
      <c r="K445" s="216"/>
      <c r="L445" s="221"/>
      <c r="M445" s="222"/>
      <c r="N445" s="223"/>
      <c r="O445" s="223"/>
      <c r="P445" s="223"/>
      <c r="Q445" s="223"/>
      <c r="R445" s="223"/>
      <c r="S445" s="223"/>
      <c r="T445" s="224"/>
      <c r="AT445" s="225" t="s">
        <v>157</v>
      </c>
      <c r="AU445" s="225" t="s">
        <v>85</v>
      </c>
      <c r="AV445" s="14" t="s">
        <v>85</v>
      </c>
      <c r="AW445" s="14" t="s">
        <v>33</v>
      </c>
      <c r="AX445" s="14" t="s">
        <v>75</v>
      </c>
      <c r="AY445" s="225" t="s">
        <v>146</v>
      </c>
    </row>
    <row r="446" spans="2:63" s="12" customFormat="1" ht="22.9" customHeight="1">
      <c r="B446" s="170"/>
      <c r="C446" s="171"/>
      <c r="D446" s="172" t="s">
        <v>74</v>
      </c>
      <c r="E446" s="184" t="s">
        <v>168</v>
      </c>
      <c r="F446" s="184" t="s">
        <v>1052</v>
      </c>
      <c r="G446" s="171"/>
      <c r="H446" s="171"/>
      <c r="I446" s="174"/>
      <c r="J446" s="185">
        <f>BK446</f>
        <v>0</v>
      </c>
      <c r="K446" s="171"/>
      <c r="L446" s="176"/>
      <c r="M446" s="177"/>
      <c r="N446" s="178"/>
      <c r="O446" s="178"/>
      <c r="P446" s="179">
        <f>SUM(P447:P453)</f>
        <v>0</v>
      </c>
      <c r="Q446" s="178"/>
      <c r="R446" s="179">
        <f>SUM(R447:R453)</f>
        <v>2.23338</v>
      </c>
      <c r="S446" s="178"/>
      <c r="T446" s="180">
        <f>SUM(T447:T453)</f>
        <v>0</v>
      </c>
      <c r="AR446" s="181" t="s">
        <v>83</v>
      </c>
      <c r="AT446" s="182" t="s">
        <v>74</v>
      </c>
      <c r="AU446" s="182" t="s">
        <v>83</v>
      </c>
      <c r="AY446" s="181" t="s">
        <v>146</v>
      </c>
      <c r="BK446" s="183">
        <f>SUM(BK447:BK453)</f>
        <v>0</v>
      </c>
    </row>
    <row r="447" spans="1:65" s="2" customFormat="1" ht="26.45" customHeight="1">
      <c r="A447" s="34"/>
      <c r="B447" s="35"/>
      <c r="C447" s="186" t="s">
        <v>402</v>
      </c>
      <c r="D447" s="186" t="s">
        <v>148</v>
      </c>
      <c r="E447" s="187" t="s">
        <v>1053</v>
      </c>
      <c r="F447" s="188" t="s">
        <v>1054</v>
      </c>
      <c r="G447" s="189" t="s">
        <v>329</v>
      </c>
      <c r="H447" s="190">
        <v>1</v>
      </c>
      <c r="I447" s="191"/>
      <c r="J447" s="192">
        <f>ROUND(I447*H447,2)</f>
        <v>0</v>
      </c>
      <c r="K447" s="188" t="s">
        <v>152</v>
      </c>
      <c r="L447" s="39"/>
      <c r="M447" s="193" t="s">
        <v>1</v>
      </c>
      <c r="N447" s="194" t="s">
        <v>40</v>
      </c>
      <c r="O447" s="71"/>
      <c r="P447" s="195">
        <f>O447*H447</f>
        <v>0</v>
      </c>
      <c r="Q447" s="195">
        <v>0</v>
      </c>
      <c r="R447" s="195">
        <f>Q447*H447</f>
        <v>0</v>
      </c>
      <c r="S447" s="195">
        <v>0</v>
      </c>
      <c r="T447" s="196">
        <f>S447*H447</f>
        <v>0</v>
      </c>
      <c r="U447" s="34"/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7" t="s">
        <v>153</v>
      </c>
      <c r="AT447" s="197" t="s">
        <v>148</v>
      </c>
      <c r="AU447" s="197" t="s">
        <v>85</v>
      </c>
      <c r="AY447" s="17" t="s">
        <v>146</v>
      </c>
      <c r="BE447" s="198">
        <f>IF(N447="základní",J447,0)</f>
        <v>0</v>
      </c>
      <c r="BF447" s="198">
        <f>IF(N447="snížená",J447,0)</f>
        <v>0</v>
      </c>
      <c r="BG447" s="198">
        <f>IF(N447="zákl. přenesená",J447,0)</f>
        <v>0</v>
      </c>
      <c r="BH447" s="198">
        <f>IF(N447="sníž. přenesená",J447,0)</f>
        <v>0</v>
      </c>
      <c r="BI447" s="198">
        <f>IF(N447="nulová",J447,0)</f>
        <v>0</v>
      </c>
      <c r="BJ447" s="17" t="s">
        <v>83</v>
      </c>
      <c r="BK447" s="198">
        <f>ROUND(I447*H447,2)</f>
        <v>0</v>
      </c>
      <c r="BL447" s="17" t="s">
        <v>153</v>
      </c>
      <c r="BM447" s="197" t="s">
        <v>1055</v>
      </c>
    </row>
    <row r="448" spans="1:47" s="2" customFormat="1" ht="11.25">
      <c r="A448" s="34"/>
      <c r="B448" s="35"/>
      <c r="C448" s="36"/>
      <c r="D448" s="199" t="s">
        <v>155</v>
      </c>
      <c r="E448" s="36"/>
      <c r="F448" s="200" t="s">
        <v>1056</v>
      </c>
      <c r="G448" s="36"/>
      <c r="H448" s="36"/>
      <c r="I448" s="201"/>
      <c r="J448" s="36"/>
      <c r="K448" s="36"/>
      <c r="L448" s="39"/>
      <c r="M448" s="202"/>
      <c r="N448" s="203"/>
      <c r="O448" s="71"/>
      <c r="P448" s="71"/>
      <c r="Q448" s="71"/>
      <c r="R448" s="71"/>
      <c r="S448" s="71"/>
      <c r="T448" s="72"/>
      <c r="U448" s="34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155</v>
      </c>
      <c r="AU448" s="17" t="s">
        <v>85</v>
      </c>
    </row>
    <row r="449" spans="2:51" s="13" customFormat="1" ht="11.25">
      <c r="B449" s="204"/>
      <c r="C449" s="205"/>
      <c r="D449" s="206" t="s">
        <v>157</v>
      </c>
      <c r="E449" s="207" t="s">
        <v>1</v>
      </c>
      <c r="F449" s="208" t="s">
        <v>849</v>
      </c>
      <c r="G449" s="205"/>
      <c r="H449" s="207" t="s">
        <v>1</v>
      </c>
      <c r="I449" s="209"/>
      <c r="J449" s="205"/>
      <c r="K449" s="205"/>
      <c r="L449" s="210"/>
      <c r="M449" s="211"/>
      <c r="N449" s="212"/>
      <c r="O449" s="212"/>
      <c r="P449" s="212"/>
      <c r="Q449" s="212"/>
      <c r="R449" s="212"/>
      <c r="S449" s="212"/>
      <c r="T449" s="213"/>
      <c r="AT449" s="214" t="s">
        <v>157</v>
      </c>
      <c r="AU449" s="214" t="s">
        <v>85</v>
      </c>
      <c r="AV449" s="13" t="s">
        <v>83</v>
      </c>
      <c r="AW449" s="13" t="s">
        <v>33</v>
      </c>
      <c r="AX449" s="13" t="s">
        <v>75</v>
      </c>
      <c r="AY449" s="214" t="s">
        <v>146</v>
      </c>
    </row>
    <row r="450" spans="2:51" s="13" customFormat="1" ht="11.25">
      <c r="B450" s="204"/>
      <c r="C450" s="205"/>
      <c r="D450" s="206" t="s">
        <v>157</v>
      </c>
      <c r="E450" s="207" t="s">
        <v>1</v>
      </c>
      <c r="F450" s="208" t="s">
        <v>159</v>
      </c>
      <c r="G450" s="205"/>
      <c r="H450" s="207" t="s">
        <v>1</v>
      </c>
      <c r="I450" s="209"/>
      <c r="J450" s="205"/>
      <c r="K450" s="205"/>
      <c r="L450" s="210"/>
      <c r="M450" s="211"/>
      <c r="N450" s="212"/>
      <c r="O450" s="212"/>
      <c r="P450" s="212"/>
      <c r="Q450" s="212"/>
      <c r="R450" s="212"/>
      <c r="S450" s="212"/>
      <c r="T450" s="213"/>
      <c r="AT450" s="214" t="s">
        <v>157</v>
      </c>
      <c r="AU450" s="214" t="s">
        <v>85</v>
      </c>
      <c r="AV450" s="13" t="s">
        <v>83</v>
      </c>
      <c r="AW450" s="13" t="s">
        <v>33</v>
      </c>
      <c r="AX450" s="13" t="s">
        <v>75</v>
      </c>
      <c r="AY450" s="214" t="s">
        <v>146</v>
      </c>
    </row>
    <row r="451" spans="2:51" s="14" customFormat="1" ht="11.25">
      <c r="B451" s="215"/>
      <c r="C451" s="216"/>
      <c r="D451" s="206" t="s">
        <v>157</v>
      </c>
      <c r="E451" s="217" t="s">
        <v>1</v>
      </c>
      <c r="F451" s="218" t="s">
        <v>83</v>
      </c>
      <c r="G451" s="216"/>
      <c r="H451" s="219">
        <v>1</v>
      </c>
      <c r="I451" s="220"/>
      <c r="J451" s="216"/>
      <c r="K451" s="216"/>
      <c r="L451" s="221"/>
      <c r="M451" s="222"/>
      <c r="N451" s="223"/>
      <c r="O451" s="223"/>
      <c r="P451" s="223"/>
      <c r="Q451" s="223"/>
      <c r="R451" s="223"/>
      <c r="S451" s="223"/>
      <c r="T451" s="224"/>
      <c r="AT451" s="225" t="s">
        <v>157</v>
      </c>
      <c r="AU451" s="225" t="s">
        <v>85</v>
      </c>
      <c r="AV451" s="14" t="s">
        <v>85</v>
      </c>
      <c r="AW451" s="14" t="s">
        <v>33</v>
      </c>
      <c r="AX451" s="14" t="s">
        <v>75</v>
      </c>
      <c r="AY451" s="225" t="s">
        <v>146</v>
      </c>
    </row>
    <row r="452" spans="1:65" s="2" customFormat="1" ht="26.45" customHeight="1">
      <c r="A452" s="34"/>
      <c r="B452" s="35"/>
      <c r="C452" s="226" t="s">
        <v>411</v>
      </c>
      <c r="D452" s="226" t="s">
        <v>223</v>
      </c>
      <c r="E452" s="227" t="s">
        <v>1057</v>
      </c>
      <c r="F452" s="228" t="s">
        <v>1058</v>
      </c>
      <c r="G452" s="229" t="s">
        <v>329</v>
      </c>
      <c r="H452" s="230">
        <v>1</v>
      </c>
      <c r="I452" s="231"/>
      <c r="J452" s="232">
        <f>ROUND(I452*H452,2)</f>
        <v>0</v>
      </c>
      <c r="K452" s="228" t="s">
        <v>152</v>
      </c>
      <c r="L452" s="233"/>
      <c r="M452" s="234" t="s">
        <v>1</v>
      </c>
      <c r="N452" s="235" t="s">
        <v>40</v>
      </c>
      <c r="O452" s="71"/>
      <c r="P452" s="195">
        <f>O452*H452</f>
        <v>0</v>
      </c>
      <c r="Q452" s="195">
        <v>1.76463</v>
      </c>
      <c r="R452" s="195">
        <f>Q452*H452</f>
        <v>1.76463</v>
      </c>
      <c r="S452" s="195">
        <v>0</v>
      </c>
      <c r="T452" s="196">
        <f>S452*H452</f>
        <v>0</v>
      </c>
      <c r="U452" s="34"/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7" t="s">
        <v>200</v>
      </c>
      <c r="AT452" s="197" t="s">
        <v>223</v>
      </c>
      <c r="AU452" s="197" t="s">
        <v>85</v>
      </c>
      <c r="AY452" s="17" t="s">
        <v>146</v>
      </c>
      <c r="BE452" s="198">
        <f>IF(N452="základní",J452,0)</f>
        <v>0</v>
      </c>
      <c r="BF452" s="198">
        <f>IF(N452="snížená",J452,0)</f>
        <v>0</v>
      </c>
      <c r="BG452" s="198">
        <f>IF(N452="zákl. přenesená",J452,0)</f>
        <v>0</v>
      </c>
      <c r="BH452" s="198">
        <f>IF(N452="sníž. přenesená",J452,0)</f>
        <v>0</v>
      </c>
      <c r="BI452" s="198">
        <f>IF(N452="nulová",J452,0)</f>
        <v>0</v>
      </c>
      <c r="BJ452" s="17" t="s">
        <v>83</v>
      </c>
      <c r="BK452" s="198">
        <f>ROUND(I452*H452,2)</f>
        <v>0</v>
      </c>
      <c r="BL452" s="17" t="s">
        <v>153</v>
      </c>
      <c r="BM452" s="197" t="s">
        <v>1059</v>
      </c>
    </row>
    <row r="453" spans="1:65" s="2" customFormat="1" ht="26.45" customHeight="1">
      <c r="A453" s="34"/>
      <c r="B453" s="35"/>
      <c r="C453" s="226" t="s">
        <v>416</v>
      </c>
      <c r="D453" s="226" t="s">
        <v>223</v>
      </c>
      <c r="E453" s="227" t="s">
        <v>1060</v>
      </c>
      <c r="F453" s="228" t="s">
        <v>1061</v>
      </c>
      <c r="G453" s="229" t="s">
        <v>329</v>
      </c>
      <c r="H453" s="230">
        <v>1</v>
      </c>
      <c r="I453" s="231"/>
      <c r="J453" s="232">
        <f>ROUND(I453*H453,2)</f>
        <v>0</v>
      </c>
      <c r="K453" s="228" t="s">
        <v>499</v>
      </c>
      <c r="L453" s="233"/>
      <c r="M453" s="234" t="s">
        <v>1</v>
      </c>
      <c r="N453" s="235" t="s">
        <v>40</v>
      </c>
      <c r="O453" s="71"/>
      <c r="P453" s="195">
        <f>O453*H453</f>
        <v>0</v>
      </c>
      <c r="Q453" s="195">
        <v>0.46875</v>
      </c>
      <c r="R453" s="195">
        <f>Q453*H453</f>
        <v>0.46875</v>
      </c>
      <c r="S453" s="195">
        <v>0</v>
      </c>
      <c r="T453" s="196">
        <f>S453*H453</f>
        <v>0</v>
      </c>
      <c r="U453" s="34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R453" s="197" t="s">
        <v>200</v>
      </c>
      <c r="AT453" s="197" t="s">
        <v>223</v>
      </c>
      <c r="AU453" s="197" t="s">
        <v>85</v>
      </c>
      <c r="AY453" s="17" t="s">
        <v>146</v>
      </c>
      <c r="BE453" s="198">
        <f>IF(N453="základní",J453,0)</f>
        <v>0</v>
      </c>
      <c r="BF453" s="198">
        <f>IF(N453="snížená",J453,0)</f>
        <v>0</v>
      </c>
      <c r="BG453" s="198">
        <f>IF(N453="zákl. přenesená",J453,0)</f>
        <v>0</v>
      </c>
      <c r="BH453" s="198">
        <f>IF(N453="sníž. přenesená",J453,0)</f>
        <v>0</v>
      </c>
      <c r="BI453" s="198">
        <f>IF(N453="nulová",J453,0)</f>
        <v>0</v>
      </c>
      <c r="BJ453" s="17" t="s">
        <v>83</v>
      </c>
      <c r="BK453" s="198">
        <f>ROUND(I453*H453,2)</f>
        <v>0</v>
      </c>
      <c r="BL453" s="17" t="s">
        <v>153</v>
      </c>
      <c r="BM453" s="197" t="s">
        <v>1062</v>
      </c>
    </row>
    <row r="454" spans="2:63" s="12" customFormat="1" ht="22.9" customHeight="1">
      <c r="B454" s="170"/>
      <c r="C454" s="171"/>
      <c r="D454" s="172" t="s">
        <v>74</v>
      </c>
      <c r="E454" s="184" t="s">
        <v>200</v>
      </c>
      <c r="F454" s="184" t="s">
        <v>514</v>
      </c>
      <c r="G454" s="171"/>
      <c r="H454" s="171"/>
      <c r="I454" s="174"/>
      <c r="J454" s="185">
        <f>BK454</f>
        <v>0</v>
      </c>
      <c r="K454" s="171"/>
      <c r="L454" s="176"/>
      <c r="M454" s="177"/>
      <c r="N454" s="178"/>
      <c r="O454" s="178"/>
      <c r="P454" s="179">
        <f>SUM(P455:P725)</f>
        <v>0</v>
      </c>
      <c r="Q454" s="178"/>
      <c r="R454" s="179">
        <f>SUM(R455:R725)</f>
        <v>117.29235926000001</v>
      </c>
      <c r="S454" s="178"/>
      <c r="T454" s="180">
        <f>SUM(T455:T725)</f>
        <v>0.17009999999999997</v>
      </c>
      <c r="AR454" s="181" t="s">
        <v>83</v>
      </c>
      <c r="AT454" s="182" t="s">
        <v>74</v>
      </c>
      <c r="AU454" s="182" t="s">
        <v>83</v>
      </c>
      <c r="AY454" s="181" t="s">
        <v>146</v>
      </c>
      <c r="BK454" s="183">
        <f>SUM(BK455:BK725)</f>
        <v>0</v>
      </c>
    </row>
    <row r="455" spans="1:65" s="2" customFormat="1" ht="26.45" customHeight="1">
      <c r="A455" s="34"/>
      <c r="B455" s="35"/>
      <c r="C455" s="186" t="s">
        <v>421</v>
      </c>
      <c r="D455" s="186" t="s">
        <v>148</v>
      </c>
      <c r="E455" s="187" t="s">
        <v>1063</v>
      </c>
      <c r="F455" s="188" t="s">
        <v>1064</v>
      </c>
      <c r="G455" s="189" t="s">
        <v>289</v>
      </c>
      <c r="H455" s="190">
        <v>153</v>
      </c>
      <c r="I455" s="191"/>
      <c r="J455" s="192">
        <f>ROUND(I455*H455,2)</f>
        <v>0</v>
      </c>
      <c r="K455" s="188" t="s">
        <v>152</v>
      </c>
      <c r="L455" s="39"/>
      <c r="M455" s="193" t="s">
        <v>1</v>
      </c>
      <c r="N455" s="194" t="s">
        <v>40</v>
      </c>
      <c r="O455" s="71"/>
      <c r="P455" s="195">
        <f>O455*H455</f>
        <v>0</v>
      </c>
      <c r="Q455" s="195">
        <v>1E-05</v>
      </c>
      <c r="R455" s="195">
        <f>Q455*H455</f>
        <v>0.0015300000000000001</v>
      </c>
      <c r="S455" s="195">
        <v>0</v>
      </c>
      <c r="T455" s="196">
        <f>S455*H455</f>
        <v>0</v>
      </c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7" t="s">
        <v>153</v>
      </c>
      <c r="AT455" s="197" t="s">
        <v>148</v>
      </c>
      <c r="AU455" s="197" t="s">
        <v>85</v>
      </c>
      <c r="AY455" s="17" t="s">
        <v>146</v>
      </c>
      <c r="BE455" s="198">
        <f>IF(N455="základní",J455,0)</f>
        <v>0</v>
      </c>
      <c r="BF455" s="198">
        <f>IF(N455="snížená",J455,0)</f>
        <v>0</v>
      </c>
      <c r="BG455" s="198">
        <f>IF(N455="zákl. přenesená",J455,0)</f>
        <v>0</v>
      </c>
      <c r="BH455" s="198">
        <f>IF(N455="sníž. přenesená",J455,0)</f>
        <v>0</v>
      </c>
      <c r="BI455" s="198">
        <f>IF(N455="nulová",J455,0)</f>
        <v>0</v>
      </c>
      <c r="BJ455" s="17" t="s">
        <v>83</v>
      </c>
      <c r="BK455" s="198">
        <f>ROUND(I455*H455,2)</f>
        <v>0</v>
      </c>
      <c r="BL455" s="17" t="s">
        <v>153</v>
      </c>
      <c r="BM455" s="197" t="s">
        <v>1065</v>
      </c>
    </row>
    <row r="456" spans="1:47" s="2" customFormat="1" ht="11.25">
      <c r="A456" s="34"/>
      <c r="B456" s="35"/>
      <c r="C456" s="36"/>
      <c r="D456" s="199" t="s">
        <v>155</v>
      </c>
      <c r="E456" s="36"/>
      <c r="F456" s="200" t="s">
        <v>1066</v>
      </c>
      <c r="G456" s="36"/>
      <c r="H456" s="36"/>
      <c r="I456" s="201"/>
      <c r="J456" s="36"/>
      <c r="K456" s="36"/>
      <c r="L456" s="39"/>
      <c r="M456" s="202"/>
      <c r="N456" s="203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155</v>
      </c>
      <c r="AU456" s="17" t="s">
        <v>85</v>
      </c>
    </row>
    <row r="457" spans="1:65" s="2" customFormat="1" ht="26.45" customHeight="1">
      <c r="A457" s="34"/>
      <c r="B457" s="35"/>
      <c r="C457" s="226" t="s">
        <v>426</v>
      </c>
      <c r="D457" s="226" t="s">
        <v>223</v>
      </c>
      <c r="E457" s="227" t="s">
        <v>1067</v>
      </c>
      <c r="F457" s="228" t="s">
        <v>1068</v>
      </c>
      <c r="G457" s="229" t="s">
        <v>289</v>
      </c>
      <c r="H457" s="230">
        <v>160.65</v>
      </c>
      <c r="I457" s="231"/>
      <c r="J457" s="232">
        <f>ROUND(I457*H457,2)</f>
        <v>0</v>
      </c>
      <c r="K457" s="228" t="s">
        <v>152</v>
      </c>
      <c r="L457" s="233"/>
      <c r="M457" s="234" t="s">
        <v>1</v>
      </c>
      <c r="N457" s="235" t="s">
        <v>40</v>
      </c>
      <c r="O457" s="71"/>
      <c r="P457" s="195">
        <f>O457*H457</f>
        <v>0</v>
      </c>
      <c r="Q457" s="195">
        <v>0.00361</v>
      </c>
      <c r="R457" s="195">
        <f>Q457*H457</f>
        <v>0.5799465</v>
      </c>
      <c r="S457" s="195">
        <v>0</v>
      </c>
      <c r="T457" s="196">
        <f>S457*H457</f>
        <v>0</v>
      </c>
      <c r="U457" s="34"/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7" t="s">
        <v>200</v>
      </c>
      <c r="AT457" s="197" t="s">
        <v>223</v>
      </c>
      <c r="AU457" s="197" t="s">
        <v>85</v>
      </c>
      <c r="AY457" s="17" t="s">
        <v>146</v>
      </c>
      <c r="BE457" s="198">
        <f>IF(N457="základní",J457,0)</f>
        <v>0</v>
      </c>
      <c r="BF457" s="198">
        <f>IF(N457="snížená",J457,0)</f>
        <v>0</v>
      </c>
      <c r="BG457" s="198">
        <f>IF(N457="zákl. přenesená",J457,0)</f>
        <v>0</v>
      </c>
      <c r="BH457" s="198">
        <f>IF(N457="sníž. přenesená",J457,0)</f>
        <v>0</v>
      </c>
      <c r="BI457" s="198">
        <f>IF(N457="nulová",J457,0)</f>
        <v>0</v>
      </c>
      <c r="BJ457" s="17" t="s">
        <v>83</v>
      </c>
      <c r="BK457" s="198">
        <f>ROUND(I457*H457,2)</f>
        <v>0</v>
      </c>
      <c r="BL457" s="17" t="s">
        <v>153</v>
      </c>
      <c r="BM457" s="197" t="s">
        <v>1069</v>
      </c>
    </row>
    <row r="458" spans="2:51" s="13" customFormat="1" ht="11.25">
      <c r="B458" s="204"/>
      <c r="C458" s="205"/>
      <c r="D458" s="206" t="s">
        <v>157</v>
      </c>
      <c r="E458" s="207" t="s">
        <v>1</v>
      </c>
      <c r="F458" s="208" t="s">
        <v>849</v>
      </c>
      <c r="G458" s="205"/>
      <c r="H458" s="207" t="s">
        <v>1</v>
      </c>
      <c r="I458" s="209"/>
      <c r="J458" s="205"/>
      <c r="K458" s="205"/>
      <c r="L458" s="210"/>
      <c r="M458" s="211"/>
      <c r="N458" s="212"/>
      <c r="O458" s="212"/>
      <c r="P458" s="212"/>
      <c r="Q458" s="212"/>
      <c r="R458" s="212"/>
      <c r="S458" s="212"/>
      <c r="T458" s="213"/>
      <c r="AT458" s="214" t="s">
        <v>157</v>
      </c>
      <c r="AU458" s="214" t="s">
        <v>85</v>
      </c>
      <c r="AV458" s="13" t="s">
        <v>83</v>
      </c>
      <c r="AW458" s="13" t="s">
        <v>33</v>
      </c>
      <c r="AX458" s="13" t="s">
        <v>75</v>
      </c>
      <c r="AY458" s="214" t="s">
        <v>146</v>
      </c>
    </row>
    <row r="459" spans="2:51" s="13" customFormat="1" ht="11.25">
      <c r="B459" s="204"/>
      <c r="C459" s="205"/>
      <c r="D459" s="206" t="s">
        <v>157</v>
      </c>
      <c r="E459" s="207" t="s">
        <v>1</v>
      </c>
      <c r="F459" s="208" t="s">
        <v>159</v>
      </c>
      <c r="G459" s="205"/>
      <c r="H459" s="207" t="s">
        <v>1</v>
      </c>
      <c r="I459" s="209"/>
      <c r="J459" s="205"/>
      <c r="K459" s="205"/>
      <c r="L459" s="210"/>
      <c r="M459" s="211"/>
      <c r="N459" s="212"/>
      <c r="O459" s="212"/>
      <c r="P459" s="212"/>
      <c r="Q459" s="212"/>
      <c r="R459" s="212"/>
      <c r="S459" s="212"/>
      <c r="T459" s="213"/>
      <c r="AT459" s="214" t="s">
        <v>157</v>
      </c>
      <c r="AU459" s="214" t="s">
        <v>85</v>
      </c>
      <c r="AV459" s="13" t="s">
        <v>83</v>
      </c>
      <c r="AW459" s="13" t="s">
        <v>33</v>
      </c>
      <c r="AX459" s="13" t="s">
        <v>75</v>
      </c>
      <c r="AY459" s="214" t="s">
        <v>146</v>
      </c>
    </row>
    <row r="460" spans="2:51" s="13" customFormat="1" ht="11.25">
      <c r="B460" s="204"/>
      <c r="C460" s="205"/>
      <c r="D460" s="206" t="s">
        <v>157</v>
      </c>
      <c r="E460" s="207" t="s">
        <v>1</v>
      </c>
      <c r="F460" s="208" t="s">
        <v>1070</v>
      </c>
      <c r="G460" s="205"/>
      <c r="H460" s="207" t="s">
        <v>1</v>
      </c>
      <c r="I460" s="209"/>
      <c r="J460" s="205"/>
      <c r="K460" s="205"/>
      <c r="L460" s="210"/>
      <c r="M460" s="211"/>
      <c r="N460" s="212"/>
      <c r="O460" s="212"/>
      <c r="P460" s="212"/>
      <c r="Q460" s="212"/>
      <c r="R460" s="212"/>
      <c r="S460" s="212"/>
      <c r="T460" s="213"/>
      <c r="AT460" s="214" t="s">
        <v>157</v>
      </c>
      <c r="AU460" s="214" t="s">
        <v>85</v>
      </c>
      <c r="AV460" s="13" t="s">
        <v>83</v>
      </c>
      <c r="AW460" s="13" t="s">
        <v>33</v>
      </c>
      <c r="AX460" s="13" t="s">
        <v>75</v>
      </c>
      <c r="AY460" s="214" t="s">
        <v>146</v>
      </c>
    </row>
    <row r="461" spans="2:51" s="14" customFormat="1" ht="11.25">
      <c r="B461" s="215"/>
      <c r="C461" s="216"/>
      <c r="D461" s="206" t="s">
        <v>157</v>
      </c>
      <c r="E461" s="217" t="s">
        <v>1</v>
      </c>
      <c r="F461" s="218" t="s">
        <v>259</v>
      </c>
      <c r="G461" s="216"/>
      <c r="H461" s="219">
        <v>153</v>
      </c>
      <c r="I461" s="220"/>
      <c r="J461" s="216"/>
      <c r="K461" s="216"/>
      <c r="L461" s="221"/>
      <c r="M461" s="222"/>
      <c r="N461" s="223"/>
      <c r="O461" s="223"/>
      <c r="P461" s="223"/>
      <c r="Q461" s="223"/>
      <c r="R461" s="223"/>
      <c r="S461" s="223"/>
      <c r="T461" s="224"/>
      <c r="AT461" s="225" t="s">
        <v>157</v>
      </c>
      <c r="AU461" s="225" t="s">
        <v>85</v>
      </c>
      <c r="AV461" s="14" t="s">
        <v>85</v>
      </c>
      <c r="AW461" s="14" t="s">
        <v>33</v>
      </c>
      <c r="AX461" s="14" t="s">
        <v>75</v>
      </c>
      <c r="AY461" s="225" t="s">
        <v>146</v>
      </c>
    </row>
    <row r="462" spans="2:51" s="14" customFormat="1" ht="11.25">
      <c r="B462" s="215"/>
      <c r="C462" s="216"/>
      <c r="D462" s="206" t="s">
        <v>157</v>
      </c>
      <c r="E462" s="216"/>
      <c r="F462" s="218" t="s">
        <v>1071</v>
      </c>
      <c r="G462" s="216"/>
      <c r="H462" s="219">
        <v>160.65</v>
      </c>
      <c r="I462" s="220"/>
      <c r="J462" s="216"/>
      <c r="K462" s="216"/>
      <c r="L462" s="221"/>
      <c r="M462" s="222"/>
      <c r="N462" s="223"/>
      <c r="O462" s="223"/>
      <c r="P462" s="223"/>
      <c r="Q462" s="223"/>
      <c r="R462" s="223"/>
      <c r="S462" s="223"/>
      <c r="T462" s="224"/>
      <c r="AT462" s="225" t="s">
        <v>157</v>
      </c>
      <c r="AU462" s="225" t="s">
        <v>85</v>
      </c>
      <c r="AV462" s="14" t="s">
        <v>85</v>
      </c>
      <c r="AW462" s="14" t="s">
        <v>4</v>
      </c>
      <c r="AX462" s="14" t="s">
        <v>83</v>
      </c>
      <c r="AY462" s="225" t="s">
        <v>146</v>
      </c>
    </row>
    <row r="463" spans="1:65" s="2" customFormat="1" ht="26.45" customHeight="1">
      <c r="A463" s="34"/>
      <c r="B463" s="35"/>
      <c r="C463" s="186" t="s">
        <v>433</v>
      </c>
      <c r="D463" s="186" t="s">
        <v>148</v>
      </c>
      <c r="E463" s="187" t="s">
        <v>1072</v>
      </c>
      <c r="F463" s="188" t="s">
        <v>1073</v>
      </c>
      <c r="G463" s="189" t="s">
        <v>289</v>
      </c>
      <c r="H463" s="190">
        <v>21.26</v>
      </c>
      <c r="I463" s="191"/>
      <c r="J463" s="192">
        <f>ROUND(I463*H463,2)</f>
        <v>0</v>
      </c>
      <c r="K463" s="188" t="s">
        <v>152</v>
      </c>
      <c r="L463" s="39"/>
      <c r="M463" s="193" t="s">
        <v>1</v>
      </c>
      <c r="N463" s="194" t="s">
        <v>40</v>
      </c>
      <c r="O463" s="71"/>
      <c r="P463" s="195">
        <f>O463*H463</f>
        <v>0</v>
      </c>
      <c r="Q463" s="195">
        <v>1E-05</v>
      </c>
      <c r="R463" s="195">
        <f>Q463*H463</f>
        <v>0.00021260000000000004</v>
      </c>
      <c r="S463" s="195">
        <v>0</v>
      </c>
      <c r="T463" s="196">
        <f>S463*H463</f>
        <v>0</v>
      </c>
      <c r="U463" s="34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R463" s="197" t="s">
        <v>153</v>
      </c>
      <c r="AT463" s="197" t="s">
        <v>148</v>
      </c>
      <c r="AU463" s="197" t="s">
        <v>85</v>
      </c>
      <c r="AY463" s="17" t="s">
        <v>146</v>
      </c>
      <c r="BE463" s="198">
        <f>IF(N463="základní",J463,0)</f>
        <v>0</v>
      </c>
      <c r="BF463" s="198">
        <f>IF(N463="snížená",J463,0)</f>
        <v>0</v>
      </c>
      <c r="BG463" s="198">
        <f>IF(N463="zákl. přenesená",J463,0)</f>
        <v>0</v>
      </c>
      <c r="BH463" s="198">
        <f>IF(N463="sníž. přenesená",J463,0)</f>
        <v>0</v>
      </c>
      <c r="BI463" s="198">
        <f>IF(N463="nulová",J463,0)</f>
        <v>0</v>
      </c>
      <c r="BJ463" s="17" t="s">
        <v>83</v>
      </c>
      <c r="BK463" s="198">
        <f>ROUND(I463*H463,2)</f>
        <v>0</v>
      </c>
      <c r="BL463" s="17" t="s">
        <v>153</v>
      </c>
      <c r="BM463" s="197" t="s">
        <v>1074</v>
      </c>
    </row>
    <row r="464" spans="1:47" s="2" customFormat="1" ht="11.25">
      <c r="A464" s="34"/>
      <c r="B464" s="35"/>
      <c r="C464" s="36"/>
      <c r="D464" s="199" t="s">
        <v>155</v>
      </c>
      <c r="E464" s="36"/>
      <c r="F464" s="200" t="s">
        <v>1075</v>
      </c>
      <c r="G464" s="36"/>
      <c r="H464" s="36"/>
      <c r="I464" s="201"/>
      <c r="J464" s="36"/>
      <c r="K464" s="36"/>
      <c r="L464" s="39"/>
      <c r="M464" s="202"/>
      <c r="N464" s="203"/>
      <c r="O464" s="71"/>
      <c r="P464" s="71"/>
      <c r="Q464" s="71"/>
      <c r="R464" s="71"/>
      <c r="S464" s="71"/>
      <c r="T464" s="72"/>
      <c r="U464" s="34"/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T464" s="17" t="s">
        <v>155</v>
      </c>
      <c r="AU464" s="17" t="s">
        <v>85</v>
      </c>
    </row>
    <row r="465" spans="1:65" s="2" customFormat="1" ht="26.45" customHeight="1">
      <c r="A465" s="34"/>
      <c r="B465" s="35"/>
      <c r="C465" s="226" t="s">
        <v>438</v>
      </c>
      <c r="D465" s="226" t="s">
        <v>223</v>
      </c>
      <c r="E465" s="227" t="s">
        <v>1076</v>
      </c>
      <c r="F465" s="228" t="s">
        <v>1077</v>
      </c>
      <c r="G465" s="229" t="s">
        <v>289</v>
      </c>
      <c r="H465" s="230">
        <v>22.323</v>
      </c>
      <c r="I465" s="231"/>
      <c r="J465" s="232">
        <f>ROUND(I465*H465,2)</f>
        <v>0</v>
      </c>
      <c r="K465" s="228" t="s">
        <v>152</v>
      </c>
      <c r="L465" s="233"/>
      <c r="M465" s="234" t="s">
        <v>1</v>
      </c>
      <c r="N465" s="235" t="s">
        <v>40</v>
      </c>
      <c r="O465" s="71"/>
      <c r="P465" s="195">
        <f>O465*H465</f>
        <v>0</v>
      </c>
      <c r="Q465" s="195">
        <v>0.0057</v>
      </c>
      <c r="R465" s="195">
        <f>Q465*H465</f>
        <v>0.1272411</v>
      </c>
      <c r="S465" s="195">
        <v>0</v>
      </c>
      <c r="T465" s="196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197" t="s">
        <v>200</v>
      </c>
      <c r="AT465" s="197" t="s">
        <v>223</v>
      </c>
      <c r="AU465" s="197" t="s">
        <v>85</v>
      </c>
      <c r="AY465" s="17" t="s">
        <v>146</v>
      </c>
      <c r="BE465" s="198">
        <f>IF(N465="základní",J465,0)</f>
        <v>0</v>
      </c>
      <c r="BF465" s="198">
        <f>IF(N465="snížená",J465,0)</f>
        <v>0</v>
      </c>
      <c r="BG465" s="198">
        <f>IF(N465="zákl. přenesená",J465,0)</f>
        <v>0</v>
      </c>
      <c r="BH465" s="198">
        <f>IF(N465="sníž. přenesená",J465,0)</f>
        <v>0</v>
      </c>
      <c r="BI465" s="198">
        <f>IF(N465="nulová",J465,0)</f>
        <v>0</v>
      </c>
      <c r="BJ465" s="17" t="s">
        <v>83</v>
      </c>
      <c r="BK465" s="198">
        <f>ROUND(I465*H465,2)</f>
        <v>0</v>
      </c>
      <c r="BL465" s="17" t="s">
        <v>153</v>
      </c>
      <c r="BM465" s="197" t="s">
        <v>1078</v>
      </c>
    </row>
    <row r="466" spans="2:51" s="13" customFormat="1" ht="11.25">
      <c r="B466" s="204"/>
      <c r="C466" s="205"/>
      <c r="D466" s="206" t="s">
        <v>157</v>
      </c>
      <c r="E466" s="207" t="s">
        <v>1</v>
      </c>
      <c r="F466" s="208" t="s">
        <v>849</v>
      </c>
      <c r="G466" s="205"/>
      <c r="H466" s="207" t="s">
        <v>1</v>
      </c>
      <c r="I466" s="209"/>
      <c r="J466" s="205"/>
      <c r="K466" s="205"/>
      <c r="L466" s="210"/>
      <c r="M466" s="211"/>
      <c r="N466" s="212"/>
      <c r="O466" s="212"/>
      <c r="P466" s="212"/>
      <c r="Q466" s="212"/>
      <c r="R466" s="212"/>
      <c r="S466" s="212"/>
      <c r="T466" s="213"/>
      <c r="AT466" s="214" t="s">
        <v>157</v>
      </c>
      <c r="AU466" s="214" t="s">
        <v>85</v>
      </c>
      <c r="AV466" s="13" t="s">
        <v>83</v>
      </c>
      <c r="AW466" s="13" t="s">
        <v>33</v>
      </c>
      <c r="AX466" s="13" t="s">
        <v>75</v>
      </c>
      <c r="AY466" s="214" t="s">
        <v>146</v>
      </c>
    </row>
    <row r="467" spans="2:51" s="13" customFormat="1" ht="11.25">
      <c r="B467" s="204"/>
      <c r="C467" s="205"/>
      <c r="D467" s="206" t="s">
        <v>157</v>
      </c>
      <c r="E467" s="207" t="s">
        <v>1</v>
      </c>
      <c r="F467" s="208" t="s">
        <v>159</v>
      </c>
      <c r="G467" s="205"/>
      <c r="H467" s="207" t="s">
        <v>1</v>
      </c>
      <c r="I467" s="209"/>
      <c r="J467" s="205"/>
      <c r="K467" s="205"/>
      <c r="L467" s="210"/>
      <c r="M467" s="211"/>
      <c r="N467" s="212"/>
      <c r="O467" s="212"/>
      <c r="P467" s="212"/>
      <c r="Q467" s="212"/>
      <c r="R467" s="212"/>
      <c r="S467" s="212"/>
      <c r="T467" s="213"/>
      <c r="AT467" s="214" t="s">
        <v>157</v>
      </c>
      <c r="AU467" s="214" t="s">
        <v>85</v>
      </c>
      <c r="AV467" s="13" t="s">
        <v>83</v>
      </c>
      <c r="AW467" s="13" t="s">
        <v>33</v>
      </c>
      <c r="AX467" s="13" t="s">
        <v>75</v>
      </c>
      <c r="AY467" s="214" t="s">
        <v>146</v>
      </c>
    </row>
    <row r="468" spans="2:51" s="13" customFormat="1" ht="11.25">
      <c r="B468" s="204"/>
      <c r="C468" s="205"/>
      <c r="D468" s="206" t="s">
        <v>157</v>
      </c>
      <c r="E468" s="207" t="s">
        <v>1</v>
      </c>
      <c r="F468" s="208" t="s">
        <v>1070</v>
      </c>
      <c r="G468" s="205"/>
      <c r="H468" s="207" t="s">
        <v>1</v>
      </c>
      <c r="I468" s="209"/>
      <c r="J468" s="205"/>
      <c r="K468" s="205"/>
      <c r="L468" s="210"/>
      <c r="M468" s="211"/>
      <c r="N468" s="212"/>
      <c r="O468" s="212"/>
      <c r="P468" s="212"/>
      <c r="Q468" s="212"/>
      <c r="R468" s="212"/>
      <c r="S468" s="212"/>
      <c r="T468" s="213"/>
      <c r="AT468" s="214" t="s">
        <v>157</v>
      </c>
      <c r="AU468" s="214" t="s">
        <v>85</v>
      </c>
      <c r="AV468" s="13" t="s">
        <v>83</v>
      </c>
      <c r="AW468" s="13" t="s">
        <v>33</v>
      </c>
      <c r="AX468" s="13" t="s">
        <v>75</v>
      </c>
      <c r="AY468" s="214" t="s">
        <v>146</v>
      </c>
    </row>
    <row r="469" spans="2:51" s="14" customFormat="1" ht="11.25">
      <c r="B469" s="215"/>
      <c r="C469" s="216"/>
      <c r="D469" s="206" t="s">
        <v>157</v>
      </c>
      <c r="E469" s="217" t="s">
        <v>1</v>
      </c>
      <c r="F469" s="218" t="s">
        <v>1079</v>
      </c>
      <c r="G469" s="216"/>
      <c r="H469" s="219">
        <v>21.26</v>
      </c>
      <c r="I469" s="220"/>
      <c r="J469" s="216"/>
      <c r="K469" s="216"/>
      <c r="L469" s="221"/>
      <c r="M469" s="222"/>
      <c r="N469" s="223"/>
      <c r="O469" s="223"/>
      <c r="P469" s="223"/>
      <c r="Q469" s="223"/>
      <c r="R469" s="223"/>
      <c r="S469" s="223"/>
      <c r="T469" s="224"/>
      <c r="AT469" s="225" t="s">
        <v>157</v>
      </c>
      <c r="AU469" s="225" t="s">
        <v>85</v>
      </c>
      <c r="AV469" s="14" t="s">
        <v>85</v>
      </c>
      <c r="AW469" s="14" t="s">
        <v>33</v>
      </c>
      <c r="AX469" s="14" t="s">
        <v>75</v>
      </c>
      <c r="AY469" s="225" t="s">
        <v>146</v>
      </c>
    </row>
    <row r="470" spans="2:51" s="14" customFormat="1" ht="11.25">
      <c r="B470" s="215"/>
      <c r="C470" s="216"/>
      <c r="D470" s="206" t="s">
        <v>157</v>
      </c>
      <c r="E470" s="216"/>
      <c r="F470" s="218" t="s">
        <v>1080</v>
      </c>
      <c r="G470" s="216"/>
      <c r="H470" s="219">
        <v>22.323</v>
      </c>
      <c r="I470" s="220"/>
      <c r="J470" s="216"/>
      <c r="K470" s="216"/>
      <c r="L470" s="221"/>
      <c r="M470" s="222"/>
      <c r="N470" s="223"/>
      <c r="O470" s="223"/>
      <c r="P470" s="223"/>
      <c r="Q470" s="223"/>
      <c r="R470" s="223"/>
      <c r="S470" s="223"/>
      <c r="T470" s="224"/>
      <c r="AT470" s="225" t="s">
        <v>157</v>
      </c>
      <c r="AU470" s="225" t="s">
        <v>85</v>
      </c>
      <c r="AV470" s="14" t="s">
        <v>85</v>
      </c>
      <c r="AW470" s="14" t="s">
        <v>4</v>
      </c>
      <c r="AX470" s="14" t="s">
        <v>83</v>
      </c>
      <c r="AY470" s="225" t="s">
        <v>146</v>
      </c>
    </row>
    <row r="471" spans="1:65" s="2" customFormat="1" ht="26.45" customHeight="1">
      <c r="A471" s="34"/>
      <c r="B471" s="35"/>
      <c r="C471" s="186" t="s">
        <v>443</v>
      </c>
      <c r="D471" s="186" t="s">
        <v>148</v>
      </c>
      <c r="E471" s="187" t="s">
        <v>1081</v>
      </c>
      <c r="F471" s="188" t="s">
        <v>1082</v>
      </c>
      <c r="G471" s="189" t="s">
        <v>289</v>
      </c>
      <c r="H471" s="190">
        <v>42.8</v>
      </c>
      <c r="I471" s="191"/>
      <c r="J471" s="192">
        <f>ROUND(I471*H471,2)</f>
        <v>0</v>
      </c>
      <c r="K471" s="188" t="s">
        <v>152</v>
      </c>
      <c r="L471" s="39"/>
      <c r="M471" s="193" t="s">
        <v>1</v>
      </c>
      <c r="N471" s="194" t="s">
        <v>40</v>
      </c>
      <c r="O471" s="71"/>
      <c r="P471" s="195">
        <f>O471*H471</f>
        <v>0</v>
      </c>
      <c r="Q471" s="195">
        <v>2E-05</v>
      </c>
      <c r="R471" s="195">
        <f>Q471*H471</f>
        <v>0.000856</v>
      </c>
      <c r="S471" s="195">
        <v>0</v>
      </c>
      <c r="T471" s="196">
        <f>S471*H471</f>
        <v>0</v>
      </c>
      <c r="U471" s="34"/>
      <c r="V471" s="34"/>
      <c r="W471" s="34"/>
      <c r="X471" s="34"/>
      <c r="Y471" s="34"/>
      <c r="Z471" s="34"/>
      <c r="AA471" s="34"/>
      <c r="AB471" s="34"/>
      <c r="AC471" s="34"/>
      <c r="AD471" s="34"/>
      <c r="AE471" s="34"/>
      <c r="AR471" s="197" t="s">
        <v>153</v>
      </c>
      <c r="AT471" s="197" t="s">
        <v>148</v>
      </c>
      <c r="AU471" s="197" t="s">
        <v>85</v>
      </c>
      <c r="AY471" s="17" t="s">
        <v>146</v>
      </c>
      <c r="BE471" s="198">
        <f>IF(N471="základní",J471,0)</f>
        <v>0</v>
      </c>
      <c r="BF471" s="198">
        <f>IF(N471="snížená",J471,0)</f>
        <v>0</v>
      </c>
      <c r="BG471" s="198">
        <f>IF(N471="zákl. přenesená",J471,0)</f>
        <v>0</v>
      </c>
      <c r="BH471" s="198">
        <f>IF(N471="sníž. přenesená",J471,0)</f>
        <v>0</v>
      </c>
      <c r="BI471" s="198">
        <f>IF(N471="nulová",J471,0)</f>
        <v>0</v>
      </c>
      <c r="BJ471" s="17" t="s">
        <v>83</v>
      </c>
      <c r="BK471" s="198">
        <f>ROUND(I471*H471,2)</f>
        <v>0</v>
      </c>
      <c r="BL471" s="17" t="s">
        <v>153</v>
      </c>
      <c r="BM471" s="197" t="s">
        <v>1083</v>
      </c>
    </row>
    <row r="472" spans="1:47" s="2" customFormat="1" ht="11.25">
      <c r="A472" s="34"/>
      <c r="B472" s="35"/>
      <c r="C472" s="36"/>
      <c r="D472" s="199" t="s">
        <v>155</v>
      </c>
      <c r="E472" s="36"/>
      <c r="F472" s="200" t="s">
        <v>1084</v>
      </c>
      <c r="G472" s="36"/>
      <c r="H472" s="36"/>
      <c r="I472" s="201"/>
      <c r="J472" s="36"/>
      <c r="K472" s="36"/>
      <c r="L472" s="39"/>
      <c r="M472" s="202"/>
      <c r="N472" s="203"/>
      <c r="O472" s="71"/>
      <c r="P472" s="71"/>
      <c r="Q472" s="71"/>
      <c r="R472" s="71"/>
      <c r="S472" s="71"/>
      <c r="T472" s="72"/>
      <c r="U472" s="34"/>
      <c r="V472" s="34"/>
      <c r="W472" s="34"/>
      <c r="X472" s="34"/>
      <c r="Y472" s="34"/>
      <c r="Z472" s="34"/>
      <c r="AA472" s="34"/>
      <c r="AB472" s="34"/>
      <c r="AC472" s="34"/>
      <c r="AD472" s="34"/>
      <c r="AE472" s="34"/>
      <c r="AT472" s="17" t="s">
        <v>155</v>
      </c>
      <c r="AU472" s="17" t="s">
        <v>85</v>
      </c>
    </row>
    <row r="473" spans="1:65" s="2" customFormat="1" ht="26.45" customHeight="1">
      <c r="A473" s="34"/>
      <c r="B473" s="35"/>
      <c r="C473" s="226" t="s">
        <v>448</v>
      </c>
      <c r="D473" s="226" t="s">
        <v>223</v>
      </c>
      <c r="E473" s="227" t="s">
        <v>1085</v>
      </c>
      <c r="F473" s="228" t="s">
        <v>1086</v>
      </c>
      <c r="G473" s="229" t="s">
        <v>289</v>
      </c>
      <c r="H473" s="230">
        <v>44.94</v>
      </c>
      <c r="I473" s="231"/>
      <c r="J473" s="232">
        <f>ROUND(I473*H473,2)</f>
        <v>0</v>
      </c>
      <c r="K473" s="228" t="s">
        <v>152</v>
      </c>
      <c r="L473" s="233"/>
      <c r="M473" s="234" t="s">
        <v>1</v>
      </c>
      <c r="N473" s="235" t="s">
        <v>40</v>
      </c>
      <c r="O473" s="71"/>
      <c r="P473" s="195">
        <f>O473*H473</f>
        <v>0</v>
      </c>
      <c r="Q473" s="195">
        <v>0.00733</v>
      </c>
      <c r="R473" s="195">
        <f>Q473*H473</f>
        <v>0.3294102</v>
      </c>
      <c r="S473" s="195">
        <v>0</v>
      </c>
      <c r="T473" s="196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197" t="s">
        <v>200</v>
      </c>
      <c r="AT473" s="197" t="s">
        <v>223</v>
      </c>
      <c r="AU473" s="197" t="s">
        <v>85</v>
      </c>
      <c r="AY473" s="17" t="s">
        <v>146</v>
      </c>
      <c r="BE473" s="198">
        <f>IF(N473="základní",J473,0)</f>
        <v>0</v>
      </c>
      <c r="BF473" s="198">
        <f>IF(N473="snížená",J473,0)</f>
        <v>0</v>
      </c>
      <c r="BG473" s="198">
        <f>IF(N473="zákl. přenesená",J473,0)</f>
        <v>0</v>
      </c>
      <c r="BH473" s="198">
        <f>IF(N473="sníž. přenesená",J473,0)</f>
        <v>0</v>
      </c>
      <c r="BI473" s="198">
        <f>IF(N473="nulová",J473,0)</f>
        <v>0</v>
      </c>
      <c r="BJ473" s="17" t="s">
        <v>83</v>
      </c>
      <c r="BK473" s="198">
        <f>ROUND(I473*H473,2)</f>
        <v>0</v>
      </c>
      <c r="BL473" s="17" t="s">
        <v>153</v>
      </c>
      <c r="BM473" s="197" t="s">
        <v>1087</v>
      </c>
    </row>
    <row r="474" spans="2:51" s="13" customFormat="1" ht="11.25">
      <c r="B474" s="204"/>
      <c r="C474" s="205"/>
      <c r="D474" s="206" t="s">
        <v>157</v>
      </c>
      <c r="E474" s="207" t="s">
        <v>1</v>
      </c>
      <c r="F474" s="208" t="s">
        <v>849</v>
      </c>
      <c r="G474" s="205"/>
      <c r="H474" s="207" t="s">
        <v>1</v>
      </c>
      <c r="I474" s="209"/>
      <c r="J474" s="205"/>
      <c r="K474" s="205"/>
      <c r="L474" s="210"/>
      <c r="M474" s="211"/>
      <c r="N474" s="212"/>
      <c r="O474" s="212"/>
      <c r="P474" s="212"/>
      <c r="Q474" s="212"/>
      <c r="R474" s="212"/>
      <c r="S474" s="212"/>
      <c r="T474" s="213"/>
      <c r="AT474" s="214" t="s">
        <v>157</v>
      </c>
      <c r="AU474" s="214" t="s">
        <v>85</v>
      </c>
      <c r="AV474" s="13" t="s">
        <v>83</v>
      </c>
      <c r="AW474" s="13" t="s">
        <v>33</v>
      </c>
      <c r="AX474" s="13" t="s">
        <v>75</v>
      </c>
      <c r="AY474" s="214" t="s">
        <v>146</v>
      </c>
    </row>
    <row r="475" spans="2:51" s="13" customFormat="1" ht="11.25">
      <c r="B475" s="204"/>
      <c r="C475" s="205"/>
      <c r="D475" s="206" t="s">
        <v>157</v>
      </c>
      <c r="E475" s="207" t="s">
        <v>1</v>
      </c>
      <c r="F475" s="208" t="s">
        <v>159</v>
      </c>
      <c r="G475" s="205"/>
      <c r="H475" s="207" t="s">
        <v>1</v>
      </c>
      <c r="I475" s="209"/>
      <c r="J475" s="205"/>
      <c r="K475" s="205"/>
      <c r="L475" s="210"/>
      <c r="M475" s="211"/>
      <c r="N475" s="212"/>
      <c r="O475" s="212"/>
      <c r="P475" s="212"/>
      <c r="Q475" s="212"/>
      <c r="R475" s="212"/>
      <c r="S475" s="212"/>
      <c r="T475" s="213"/>
      <c r="AT475" s="214" t="s">
        <v>157</v>
      </c>
      <c r="AU475" s="214" t="s">
        <v>85</v>
      </c>
      <c r="AV475" s="13" t="s">
        <v>83</v>
      </c>
      <c r="AW475" s="13" t="s">
        <v>33</v>
      </c>
      <c r="AX475" s="13" t="s">
        <v>75</v>
      </c>
      <c r="AY475" s="214" t="s">
        <v>146</v>
      </c>
    </row>
    <row r="476" spans="2:51" s="13" customFormat="1" ht="11.25">
      <c r="B476" s="204"/>
      <c r="C476" s="205"/>
      <c r="D476" s="206" t="s">
        <v>157</v>
      </c>
      <c r="E476" s="207" t="s">
        <v>1</v>
      </c>
      <c r="F476" s="208" t="s">
        <v>1070</v>
      </c>
      <c r="G476" s="205"/>
      <c r="H476" s="207" t="s">
        <v>1</v>
      </c>
      <c r="I476" s="209"/>
      <c r="J476" s="205"/>
      <c r="K476" s="205"/>
      <c r="L476" s="210"/>
      <c r="M476" s="211"/>
      <c r="N476" s="212"/>
      <c r="O476" s="212"/>
      <c r="P476" s="212"/>
      <c r="Q476" s="212"/>
      <c r="R476" s="212"/>
      <c r="S476" s="212"/>
      <c r="T476" s="213"/>
      <c r="AT476" s="214" t="s">
        <v>157</v>
      </c>
      <c r="AU476" s="214" t="s">
        <v>85</v>
      </c>
      <c r="AV476" s="13" t="s">
        <v>83</v>
      </c>
      <c r="AW476" s="13" t="s">
        <v>33</v>
      </c>
      <c r="AX476" s="13" t="s">
        <v>75</v>
      </c>
      <c r="AY476" s="214" t="s">
        <v>146</v>
      </c>
    </row>
    <row r="477" spans="2:51" s="14" customFormat="1" ht="11.25">
      <c r="B477" s="215"/>
      <c r="C477" s="216"/>
      <c r="D477" s="206" t="s">
        <v>157</v>
      </c>
      <c r="E477" s="217" t="s">
        <v>1</v>
      </c>
      <c r="F477" s="218" t="s">
        <v>1088</v>
      </c>
      <c r="G477" s="216"/>
      <c r="H477" s="219">
        <v>42.8</v>
      </c>
      <c r="I477" s="220"/>
      <c r="J477" s="216"/>
      <c r="K477" s="216"/>
      <c r="L477" s="221"/>
      <c r="M477" s="222"/>
      <c r="N477" s="223"/>
      <c r="O477" s="223"/>
      <c r="P477" s="223"/>
      <c r="Q477" s="223"/>
      <c r="R477" s="223"/>
      <c r="S477" s="223"/>
      <c r="T477" s="224"/>
      <c r="AT477" s="225" t="s">
        <v>157</v>
      </c>
      <c r="AU477" s="225" t="s">
        <v>85</v>
      </c>
      <c r="AV477" s="14" t="s">
        <v>85</v>
      </c>
      <c r="AW477" s="14" t="s">
        <v>33</v>
      </c>
      <c r="AX477" s="14" t="s">
        <v>75</v>
      </c>
      <c r="AY477" s="225" t="s">
        <v>146</v>
      </c>
    </row>
    <row r="478" spans="2:51" s="14" customFormat="1" ht="11.25">
      <c r="B478" s="215"/>
      <c r="C478" s="216"/>
      <c r="D478" s="206" t="s">
        <v>157</v>
      </c>
      <c r="E478" s="216"/>
      <c r="F478" s="218" t="s">
        <v>1089</v>
      </c>
      <c r="G478" s="216"/>
      <c r="H478" s="219">
        <v>44.94</v>
      </c>
      <c r="I478" s="220"/>
      <c r="J478" s="216"/>
      <c r="K478" s="216"/>
      <c r="L478" s="221"/>
      <c r="M478" s="222"/>
      <c r="N478" s="223"/>
      <c r="O478" s="223"/>
      <c r="P478" s="223"/>
      <c r="Q478" s="223"/>
      <c r="R478" s="223"/>
      <c r="S478" s="223"/>
      <c r="T478" s="224"/>
      <c r="AT478" s="225" t="s">
        <v>157</v>
      </c>
      <c r="AU478" s="225" t="s">
        <v>85</v>
      </c>
      <c r="AV478" s="14" t="s">
        <v>85</v>
      </c>
      <c r="AW478" s="14" t="s">
        <v>4</v>
      </c>
      <c r="AX478" s="14" t="s">
        <v>83</v>
      </c>
      <c r="AY478" s="225" t="s">
        <v>146</v>
      </c>
    </row>
    <row r="479" spans="1:65" s="2" customFormat="1" ht="26.45" customHeight="1">
      <c r="A479" s="34"/>
      <c r="B479" s="35"/>
      <c r="C479" s="186" t="s">
        <v>454</v>
      </c>
      <c r="D479" s="186" t="s">
        <v>148</v>
      </c>
      <c r="E479" s="187" t="s">
        <v>1090</v>
      </c>
      <c r="F479" s="188" t="s">
        <v>1091</v>
      </c>
      <c r="G479" s="189" t="s">
        <v>289</v>
      </c>
      <c r="H479" s="190">
        <v>12.5</v>
      </c>
      <c r="I479" s="191"/>
      <c r="J479" s="192">
        <f>ROUND(I479*H479,2)</f>
        <v>0</v>
      </c>
      <c r="K479" s="188" t="s">
        <v>152</v>
      </c>
      <c r="L479" s="39"/>
      <c r="M479" s="193" t="s">
        <v>1</v>
      </c>
      <c r="N479" s="194" t="s">
        <v>40</v>
      </c>
      <c r="O479" s="71"/>
      <c r="P479" s="195">
        <f>O479*H479</f>
        <v>0</v>
      </c>
      <c r="Q479" s="195">
        <v>2E-05</v>
      </c>
      <c r="R479" s="195">
        <f>Q479*H479</f>
        <v>0.00025</v>
      </c>
      <c r="S479" s="195">
        <v>0</v>
      </c>
      <c r="T479" s="196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7" t="s">
        <v>153</v>
      </c>
      <c r="AT479" s="197" t="s">
        <v>148</v>
      </c>
      <c r="AU479" s="197" t="s">
        <v>85</v>
      </c>
      <c r="AY479" s="17" t="s">
        <v>146</v>
      </c>
      <c r="BE479" s="198">
        <f>IF(N479="základní",J479,0)</f>
        <v>0</v>
      </c>
      <c r="BF479" s="198">
        <f>IF(N479="snížená",J479,0)</f>
        <v>0</v>
      </c>
      <c r="BG479" s="198">
        <f>IF(N479="zákl. přenesená",J479,0)</f>
        <v>0</v>
      </c>
      <c r="BH479" s="198">
        <f>IF(N479="sníž. přenesená",J479,0)</f>
        <v>0</v>
      </c>
      <c r="BI479" s="198">
        <f>IF(N479="nulová",J479,0)</f>
        <v>0</v>
      </c>
      <c r="BJ479" s="17" t="s">
        <v>83</v>
      </c>
      <c r="BK479" s="198">
        <f>ROUND(I479*H479,2)</f>
        <v>0</v>
      </c>
      <c r="BL479" s="17" t="s">
        <v>153</v>
      </c>
      <c r="BM479" s="197" t="s">
        <v>1092</v>
      </c>
    </row>
    <row r="480" spans="1:47" s="2" customFormat="1" ht="11.25">
      <c r="A480" s="34"/>
      <c r="B480" s="35"/>
      <c r="C480" s="36"/>
      <c r="D480" s="199" t="s">
        <v>155</v>
      </c>
      <c r="E480" s="36"/>
      <c r="F480" s="200" t="s">
        <v>1093</v>
      </c>
      <c r="G480" s="36"/>
      <c r="H480" s="36"/>
      <c r="I480" s="201"/>
      <c r="J480" s="36"/>
      <c r="K480" s="36"/>
      <c r="L480" s="39"/>
      <c r="M480" s="202"/>
      <c r="N480" s="203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155</v>
      </c>
      <c r="AU480" s="17" t="s">
        <v>85</v>
      </c>
    </row>
    <row r="481" spans="1:65" s="2" customFormat="1" ht="26.45" customHeight="1">
      <c r="A481" s="34"/>
      <c r="B481" s="35"/>
      <c r="C481" s="226" t="s">
        <v>460</v>
      </c>
      <c r="D481" s="226" t="s">
        <v>223</v>
      </c>
      <c r="E481" s="227" t="s">
        <v>1094</v>
      </c>
      <c r="F481" s="228" t="s">
        <v>1095</v>
      </c>
      <c r="G481" s="229" t="s">
        <v>289</v>
      </c>
      <c r="H481" s="230">
        <v>13.125</v>
      </c>
      <c r="I481" s="231"/>
      <c r="J481" s="232">
        <f>ROUND(I481*H481,2)</f>
        <v>0</v>
      </c>
      <c r="K481" s="228" t="s">
        <v>152</v>
      </c>
      <c r="L481" s="233"/>
      <c r="M481" s="234" t="s">
        <v>1</v>
      </c>
      <c r="N481" s="235" t="s">
        <v>40</v>
      </c>
      <c r="O481" s="71"/>
      <c r="P481" s="195">
        <f>O481*H481</f>
        <v>0</v>
      </c>
      <c r="Q481" s="195">
        <v>0.0079</v>
      </c>
      <c r="R481" s="195">
        <f>Q481*H481</f>
        <v>0.10368750000000002</v>
      </c>
      <c r="S481" s="195">
        <v>0</v>
      </c>
      <c r="T481" s="196">
        <f>S481*H481</f>
        <v>0</v>
      </c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7" t="s">
        <v>200</v>
      </c>
      <c r="AT481" s="197" t="s">
        <v>223</v>
      </c>
      <c r="AU481" s="197" t="s">
        <v>85</v>
      </c>
      <c r="AY481" s="17" t="s">
        <v>146</v>
      </c>
      <c r="BE481" s="198">
        <f>IF(N481="základní",J481,0)</f>
        <v>0</v>
      </c>
      <c r="BF481" s="198">
        <f>IF(N481="snížená",J481,0)</f>
        <v>0</v>
      </c>
      <c r="BG481" s="198">
        <f>IF(N481="zákl. přenesená",J481,0)</f>
        <v>0</v>
      </c>
      <c r="BH481" s="198">
        <f>IF(N481="sníž. přenesená",J481,0)</f>
        <v>0</v>
      </c>
      <c r="BI481" s="198">
        <f>IF(N481="nulová",J481,0)</f>
        <v>0</v>
      </c>
      <c r="BJ481" s="17" t="s">
        <v>83</v>
      </c>
      <c r="BK481" s="198">
        <f>ROUND(I481*H481,2)</f>
        <v>0</v>
      </c>
      <c r="BL481" s="17" t="s">
        <v>153</v>
      </c>
      <c r="BM481" s="197" t="s">
        <v>1096</v>
      </c>
    </row>
    <row r="482" spans="2:51" s="13" customFormat="1" ht="11.25">
      <c r="B482" s="204"/>
      <c r="C482" s="205"/>
      <c r="D482" s="206" t="s">
        <v>157</v>
      </c>
      <c r="E482" s="207" t="s">
        <v>1</v>
      </c>
      <c r="F482" s="208" t="s">
        <v>849</v>
      </c>
      <c r="G482" s="205"/>
      <c r="H482" s="207" t="s">
        <v>1</v>
      </c>
      <c r="I482" s="209"/>
      <c r="J482" s="205"/>
      <c r="K482" s="205"/>
      <c r="L482" s="210"/>
      <c r="M482" s="211"/>
      <c r="N482" s="212"/>
      <c r="O482" s="212"/>
      <c r="P482" s="212"/>
      <c r="Q482" s="212"/>
      <c r="R482" s="212"/>
      <c r="S482" s="212"/>
      <c r="T482" s="213"/>
      <c r="AT482" s="214" t="s">
        <v>157</v>
      </c>
      <c r="AU482" s="214" t="s">
        <v>85</v>
      </c>
      <c r="AV482" s="13" t="s">
        <v>83</v>
      </c>
      <c r="AW482" s="13" t="s">
        <v>33</v>
      </c>
      <c r="AX482" s="13" t="s">
        <v>75</v>
      </c>
      <c r="AY482" s="214" t="s">
        <v>146</v>
      </c>
    </row>
    <row r="483" spans="2:51" s="13" customFormat="1" ht="11.25">
      <c r="B483" s="204"/>
      <c r="C483" s="205"/>
      <c r="D483" s="206" t="s">
        <v>157</v>
      </c>
      <c r="E483" s="207" t="s">
        <v>1</v>
      </c>
      <c r="F483" s="208" t="s">
        <v>159</v>
      </c>
      <c r="G483" s="205"/>
      <c r="H483" s="207" t="s">
        <v>1</v>
      </c>
      <c r="I483" s="209"/>
      <c r="J483" s="205"/>
      <c r="K483" s="205"/>
      <c r="L483" s="210"/>
      <c r="M483" s="211"/>
      <c r="N483" s="212"/>
      <c r="O483" s="212"/>
      <c r="P483" s="212"/>
      <c r="Q483" s="212"/>
      <c r="R483" s="212"/>
      <c r="S483" s="212"/>
      <c r="T483" s="213"/>
      <c r="AT483" s="214" t="s">
        <v>157</v>
      </c>
      <c r="AU483" s="214" t="s">
        <v>85</v>
      </c>
      <c r="AV483" s="13" t="s">
        <v>83</v>
      </c>
      <c r="AW483" s="13" t="s">
        <v>33</v>
      </c>
      <c r="AX483" s="13" t="s">
        <v>75</v>
      </c>
      <c r="AY483" s="214" t="s">
        <v>146</v>
      </c>
    </row>
    <row r="484" spans="2:51" s="13" customFormat="1" ht="11.25">
      <c r="B484" s="204"/>
      <c r="C484" s="205"/>
      <c r="D484" s="206" t="s">
        <v>157</v>
      </c>
      <c r="E484" s="207" t="s">
        <v>1</v>
      </c>
      <c r="F484" s="208" t="s">
        <v>1070</v>
      </c>
      <c r="G484" s="205"/>
      <c r="H484" s="207" t="s">
        <v>1</v>
      </c>
      <c r="I484" s="209"/>
      <c r="J484" s="205"/>
      <c r="K484" s="205"/>
      <c r="L484" s="210"/>
      <c r="M484" s="211"/>
      <c r="N484" s="212"/>
      <c r="O484" s="212"/>
      <c r="P484" s="212"/>
      <c r="Q484" s="212"/>
      <c r="R484" s="212"/>
      <c r="S484" s="212"/>
      <c r="T484" s="213"/>
      <c r="AT484" s="214" t="s">
        <v>157</v>
      </c>
      <c r="AU484" s="214" t="s">
        <v>85</v>
      </c>
      <c r="AV484" s="13" t="s">
        <v>83</v>
      </c>
      <c r="AW484" s="13" t="s">
        <v>33</v>
      </c>
      <c r="AX484" s="13" t="s">
        <v>75</v>
      </c>
      <c r="AY484" s="214" t="s">
        <v>146</v>
      </c>
    </row>
    <row r="485" spans="2:51" s="14" customFormat="1" ht="11.25">
      <c r="B485" s="215"/>
      <c r="C485" s="216"/>
      <c r="D485" s="206" t="s">
        <v>157</v>
      </c>
      <c r="E485" s="217" t="s">
        <v>1</v>
      </c>
      <c r="F485" s="218" t="s">
        <v>1097</v>
      </c>
      <c r="G485" s="216"/>
      <c r="H485" s="219">
        <v>12.5</v>
      </c>
      <c r="I485" s="220"/>
      <c r="J485" s="216"/>
      <c r="K485" s="216"/>
      <c r="L485" s="221"/>
      <c r="M485" s="222"/>
      <c r="N485" s="223"/>
      <c r="O485" s="223"/>
      <c r="P485" s="223"/>
      <c r="Q485" s="223"/>
      <c r="R485" s="223"/>
      <c r="S485" s="223"/>
      <c r="T485" s="224"/>
      <c r="AT485" s="225" t="s">
        <v>157</v>
      </c>
      <c r="AU485" s="225" t="s">
        <v>85</v>
      </c>
      <c r="AV485" s="14" t="s">
        <v>85</v>
      </c>
      <c r="AW485" s="14" t="s">
        <v>33</v>
      </c>
      <c r="AX485" s="14" t="s">
        <v>75</v>
      </c>
      <c r="AY485" s="225" t="s">
        <v>146</v>
      </c>
    </row>
    <row r="486" spans="2:51" s="14" customFormat="1" ht="11.25">
      <c r="B486" s="215"/>
      <c r="C486" s="216"/>
      <c r="D486" s="206" t="s">
        <v>157</v>
      </c>
      <c r="E486" s="216"/>
      <c r="F486" s="218" t="s">
        <v>1098</v>
      </c>
      <c r="G486" s="216"/>
      <c r="H486" s="219">
        <v>13.125</v>
      </c>
      <c r="I486" s="220"/>
      <c r="J486" s="216"/>
      <c r="K486" s="216"/>
      <c r="L486" s="221"/>
      <c r="M486" s="222"/>
      <c r="N486" s="223"/>
      <c r="O486" s="223"/>
      <c r="P486" s="223"/>
      <c r="Q486" s="223"/>
      <c r="R486" s="223"/>
      <c r="S486" s="223"/>
      <c r="T486" s="224"/>
      <c r="AT486" s="225" t="s">
        <v>157</v>
      </c>
      <c r="AU486" s="225" t="s">
        <v>85</v>
      </c>
      <c r="AV486" s="14" t="s">
        <v>85</v>
      </c>
      <c r="AW486" s="14" t="s">
        <v>4</v>
      </c>
      <c r="AX486" s="14" t="s">
        <v>83</v>
      </c>
      <c r="AY486" s="225" t="s">
        <v>146</v>
      </c>
    </row>
    <row r="487" spans="1:65" s="2" customFormat="1" ht="26.45" customHeight="1">
      <c r="A487" s="34"/>
      <c r="B487" s="35"/>
      <c r="C487" s="186" t="s">
        <v>466</v>
      </c>
      <c r="D487" s="186" t="s">
        <v>148</v>
      </c>
      <c r="E487" s="187" t="s">
        <v>1099</v>
      </c>
      <c r="F487" s="188" t="s">
        <v>1100</v>
      </c>
      <c r="G487" s="189" t="s">
        <v>289</v>
      </c>
      <c r="H487" s="190">
        <v>148.89</v>
      </c>
      <c r="I487" s="191"/>
      <c r="J487" s="192">
        <f>ROUND(I487*H487,2)</f>
        <v>0</v>
      </c>
      <c r="K487" s="188" t="s">
        <v>152</v>
      </c>
      <c r="L487" s="39"/>
      <c r="M487" s="193" t="s">
        <v>1</v>
      </c>
      <c r="N487" s="194" t="s">
        <v>40</v>
      </c>
      <c r="O487" s="71"/>
      <c r="P487" s="195">
        <f>O487*H487</f>
        <v>0</v>
      </c>
      <c r="Q487" s="195">
        <v>3E-05</v>
      </c>
      <c r="R487" s="195">
        <f>Q487*H487</f>
        <v>0.0044667</v>
      </c>
      <c r="S487" s="195">
        <v>0</v>
      </c>
      <c r="T487" s="196">
        <f>S487*H487</f>
        <v>0</v>
      </c>
      <c r="U487" s="34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R487" s="197" t="s">
        <v>153</v>
      </c>
      <c r="AT487" s="197" t="s">
        <v>148</v>
      </c>
      <c r="AU487" s="197" t="s">
        <v>85</v>
      </c>
      <c r="AY487" s="17" t="s">
        <v>146</v>
      </c>
      <c r="BE487" s="198">
        <f>IF(N487="základní",J487,0)</f>
        <v>0</v>
      </c>
      <c r="BF487" s="198">
        <f>IF(N487="snížená",J487,0)</f>
        <v>0</v>
      </c>
      <c r="BG487" s="198">
        <f>IF(N487="zákl. přenesená",J487,0)</f>
        <v>0</v>
      </c>
      <c r="BH487" s="198">
        <f>IF(N487="sníž. přenesená",J487,0)</f>
        <v>0</v>
      </c>
      <c r="BI487" s="198">
        <f>IF(N487="nulová",J487,0)</f>
        <v>0</v>
      </c>
      <c r="BJ487" s="17" t="s">
        <v>83</v>
      </c>
      <c r="BK487" s="198">
        <f>ROUND(I487*H487,2)</f>
        <v>0</v>
      </c>
      <c r="BL487" s="17" t="s">
        <v>153</v>
      </c>
      <c r="BM487" s="197" t="s">
        <v>1101</v>
      </c>
    </row>
    <row r="488" spans="1:47" s="2" customFormat="1" ht="11.25">
      <c r="A488" s="34"/>
      <c r="B488" s="35"/>
      <c r="C488" s="36"/>
      <c r="D488" s="199" t="s">
        <v>155</v>
      </c>
      <c r="E488" s="36"/>
      <c r="F488" s="200" t="s">
        <v>1102</v>
      </c>
      <c r="G488" s="36"/>
      <c r="H488" s="36"/>
      <c r="I488" s="201"/>
      <c r="J488" s="36"/>
      <c r="K488" s="36"/>
      <c r="L488" s="39"/>
      <c r="M488" s="202"/>
      <c r="N488" s="203"/>
      <c r="O488" s="71"/>
      <c r="P488" s="71"/>
      <c r="Q488" s="71"/>
      <c r="R488" s="71"/>
      <c r="S488" s="71"/>
      <c r="T488" s="72"/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T488" s="17" t="s">
        <v>155</v>
      </c>
      <c r="AU488" s="17" t="s">
        <v>85</v>
      </c>
    </row>
    <row r="489" spans="1:65" s="2" customFormat="1" ht="26.45" customHeight="1">
      <c r="A489" s="34"/>
      <c r="B489" s="35"/>
      <c r="C489" s="226" t="s">
        <v>472</v>
      </c>
      <c r="D489" s="226" t="s">
        <v>223</v>
      </c>
      <c r="E489" s="227" t="s">
        <v>1103</v>
      </c>
      <c r="F489" s="228" t="s">
        <v>1104</v>
      </c>
      <c r="G489" s="229" t="s">
        <v>289</v>
      </c>
      <c r="H489" s="230">
        <v>156.335</v>
      </c>
      <c r="I489" s="231"/>
      <c r="J489" s="232">
        <f>ROUND(I489*H489,2)</f>
        <v>0</v>
      </c>
      <c r="K489" s="228" t="s">
        <v>152</v>
      </c>
      <c r="L489" s="233"/>
      <c r="M489" s="234" t="s">
        <v>1</v>
      </c>
      <c r="N489" s="235" t="s">
        <v>40</v>
      </c>
      <c r="O489" s="71"/>
      <c r="P489" s="195">
        <f>O489*H489</f>
        <v>0</v>
      </c>
      <c r="Q489" s="195">
        <v>0.0284</v>
      </c>
      <c r="R489" s="195">
        <f>Q489*H489</f>
        <v>4.439914000000001</v>
      </c>
      <c r="S489" s="195">
        <v>0</v>
      </c>
      <c r="T489" s="196">
        <f>S489*H489</f>
        <v>0</v>
      </c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R489" s="197" t="s">
        <v>200</v>
      </c>
      <c r="AT489" s="197" t="s">
        <v>223</v>
      </c>
      <c r="AU489" s="197" t="s">
        <v>85</v>
      </c>
      <c r="AY489" s="17" t="s">
        <v>146</v>
      </c>
      <c r="BE489" s="198">
        <f>IF(N489="základní",J489,0)</f>
        <v>0</v>
      </c>
      <c r="BF489" s="198">
        <f>IF(N489="snížená",J489,0)</f>
        <v>0</v>
      </c>
      <c r="BG489" s="198">
        <f>IF(N489="zákl. přenesená",J489,0)</f>
        <v>0</v>
      </c>
      <c r="BH489" s="198">
        <f>IF(N489="sníž. přenesená",J489,0)</f>
        <v>0</v>
      </c>
      <c r="BI489" s="198">
        <f>IF(N489="nulová",J489,0)</f>
        <v>0</v>
      </c>
      <c r="BJ489" s="17" t="s">
        <v>83</v>
      </c>
      <c r="BK489" s="198">
        <f>ROUND(I489*H489,2)</f>
        <v>0</v>
      </c>
      <c r="BL489" s="17" t="s">
        <v>153</v>
      </c>
      <c r="BM489" s="197" t="s">
        <v>1105</v>
      </c>
    </row>
    <row r="490" spans="2:51" s="13" customFormat="1" ht="11.25">
      <c r="B490" s="204"/>
      <c r="C490" s="205"/>
      <c r="D490" s="206" t="s">
        <v>157</v>
      </c>
      <c r="E490" s="207" t="s">
        <v>1</v>
      </c>
      <c r="F490" s="208" t="s">
        <v>849</v>
      </c>
      <c r="G490" s="205"/>
      <c r="H490" s="207" t="s">
        <v>1</v>
      </c>
      <c r="I490" s="209"/>
      <c r="J490" s="205"/>
      <c r="K490" s="205"/>
      <c r="L490" s="210"/>
      <c r="M490" s="211"/>
      <c r="N490" s="212"/>
      <c r="O490" s="212"/>
      <c r="P490" s="212"/>
      <c r="Q490" s="212"/>
      <c r="R490" s="212"/>
      <c r="S490" s="212"/>
      <c r="T490" s="213"/>
      <c r="AT490" s="214" t="s">
        <v>157</v>
      </c>
      <c r="AU490" s="214" t="s">
        <v>85</v>
      </c>
      <c r="AV490" s="13" t="s">
        <v>83</v>
      </c>
      <c r="AW490" s="13" t="s">
        <v>33</v>
      </c>
      <c r="AX490" s="13" t="s">
        <v>75</v>
      </c>
      <c r="AY490" s="214" t="s">
        <v>146</v>
      </c>
    </row>
    <row r="491" spans="2:51" s="13" customFormat="1" ht="11.25">
      <c r="B491" s="204"/>
      <c r="C491" s="205"/>
      <c r="D491" s="206" t="s">
        <v>157</v>
      </c>
      <c r="E491" s="207" t="s">
        <v>1</v>
      </c>
      <c r="F491" s="208" t="s">
        <v>159</v>
      </c>
      <c r="G491" s="205"/>
      <c r="H491" s="207" t="s">
        <v>1</v>
      </c>
      <c r="I491" s="209"/>
      <c r="J491" s="205"/>
      <c r="K491" s="205"/>
      <c r="L491" s="210"/>
      <c r="M491" s="211"/>
      <c r="N491" s="212"/>
      <c r="O491" s="212"/>
      <c r="P491" s="212"/>
      <c r="Q491" s="212"/>
      <c r="R491" s="212"/>
      <c r="S491" s="212"/>
      <c r="T491" s="213"/>
      <c r="AT491" s="214" t="s">
        <v>157</v>
      </c>
      <c r="AU491" s="214" t="s">
        <v>85</v>
      </c>
      <c r="AV491" s="13" t="s">
        <v>83</v>
      </c>
      <c r="AW491" s="13" t="s">
        <v>33</v>
      </c>
      <c r="AX491" s="13" t="s">
        <v>75</v>
      </c>
      <c r="AY491" s="214" t="s">
        <v>146</v>
      </c>
    </row>
    <row r="492" spans="2:51" s="13" customFormat="1" ht="11.25">
      <c r="B492" s="204"/>
      <c r="C492" s="205"/>
      <c r="D492" s="206" t="s">
        <v>157</v>
      </c>
      <c r="E492" s="207" t="s">
        <v>1</v>
      </c>
      <c r="F492" s="208" t="s">
        <v>1070</v>
      </c>
      <c r="G492" s="205"/>
      <c r="H492" s="207" t="s">
        <v>1</v>
      </c>
      <c r="I492" s="209"/>
      <c r="J492" s="205"/>
      <c r="K492" s="205"/>
      <c r="L492" s="210"/>
      <c r="M492" s="211"/>
      <c r="N492" s="212"/>
      <c r="O492" s="212"/>
      <c r="P492" s="212"/>
      <c r="Q492" s="212"/>
      <c r="R492" s="212"/>
      <c r="S492" s="212"/>
      <c r="T492" s="213"/>
      <c r="AT492" s="214" t="s">
        <v>157</v>
      </c>
      <c r="AU492" s="214" t="s">
        <v>85</v>
      </c>
      <c r="AV492" s="13" t="s">
        <v>83</v>
      </c>
      <c r="AW492" s="13" t="s">
        <v>33</v>
      </c>
      <c r="AX492" s="13" t="s">
        <v>75</v>
      </c>
      <c r="AY492" s="214" t="s">
        <v>146</v>
      </c>
    </row>
    <row r="493" spans="2:51" s="14" customFormat="1" ht="11.25">
      <c r="B493" s="215"/>
      <c r="C493" s="216"/>
      <c r="D493" s="206" t="s">
        <v>157</v>
      </c>
      <c r="E493" s="217" t="s">
        <v>1</v>
      </c>
      <c r="F493" s="218" t="s">
        <v>1106</v>
      </c>
      <c r="G493" s="216"/>
      <c r="H493" s="219">
        <v>148.89</v>
      </c>
      <c r="I493" s="220"/>
      <c r="J493" s="216"/>
      <c r="K493" s="216"/>
      <c r="L493" s="221"/>
      <c r="M493" s="222"/>
      <c r="N493" s="223"/>
      <c r="O493" s="223"/>
      <c r="P493" s="223"/>
      <c r="Q493" s="223"/>
      <c r="R493" s="223"/>
      <c r="S493" s="223"/>
      <c r="T493" s="224"/>
      <c r="AT493" s="225" t="s">
        <v>157</v>
      </c>
      <c r="AU493" s="225" t="s">
        <v>85</v>
      </c>
      <c r="AV493" s="14" t="s">
        <v>85</v>
      </c>
      <c r="AW493" s="14" t="s">
        <v>33</v>
      </c>
      <c r="AX493" s="14" t="s">
        <v>75</v>
      </c>
      <c r="AY493" s="225" t="s">
        <v>146</v>
      </c>
    </row>
    <row r="494" spans="2:51" s="14" customFormat="1" ht="11.25">
      <c r="B494" s="215"/>
      <c r="C494" s="216"/>
      <c r="D494" s="206" t="s">
        <v>157</v>
      </c>
      <c r="E494" s="216"/>
      <c r="F494" s="218" t="s">
        <v>1107</v>
      </c>
      <c r="G494" s="216"/>
      <c r="H494" s="219">
        <v>156.335</v>
      </c>
      <c r="I494" s="220"/>
      <c r="J494" s="216"/>
      <c r="K494" s="216"/>
      <c r="L494" s="221"/>
      <c r="M494" s="222"/>
      <c r="N494" s="223"/>
      <c r="O494" s="223"/>
      <c r="P494" s="223"/>
      <c r="Q494" s="223"/>
      <c r="R494" s="223"/>
      <c r="S494" s="223"/>
      <c r="T494" s="224"/>
      <c r="AT494" s="225" t="s">
        <v>157</v>
      </c>
      <c r="AU494" s="225" t="s">
        <v>85</v>
      </c>
      <c r="AV494" s="14" t="s">
        <v>85</v>
      </c>
      <c r="AW494" s="14" t="s">
        <v>4</v>
      </c>
      <c r="AX494" s="14" t="s">
        <v>83</v>
      </c>
      <c r="AY494" s="225" t="s">
        <v>146</v>
      </c>
    </row>
    <row r="495" spans="1:65" s="2" customFormat="1" ht="36" customHeight="1">
      <c r="A495" s="34"/>
      <c r="B495" s="35"/>
      <c r="C495" s="186" t="s">
        <v>478</v>
      </c>
      <c r="D495" s="186" t="s">
        <v>148</v>
      </c>
      <c r="E495" s="187" t="s">
        <v>1108</v>
      </c>
      <c r="F495" s="188" t="s">
        <v>1109</v>
      </c>
      <c r="G495" s="189" t="s">
        <v>329</v>
      </c>
      <c r="H495" s="190">
        <v>1</v>
      </c>
      <c r="I495" s="191"/>
      <c r="J495" s="192">
        <f>ROUND(I495*H495,2)</f>
        <v>0</v>
      </c>
      <c r="K495" s="188" t="s">
        <v>152</v>
      </c>
      <c r="L495" s="39"/>
      <c r="M495" s="193" t="s">
        <v>1</v>
      </c>
      <c r="N495" s="194" t="s">
        <v>40</v>
      </c>
      <c r="O495" s="71"/>
      <c r="P495" s="195">
        <f>O495*H495</f>
        <v>0</v>
      </c>
      <c r="Q495" s="195">
        <v>0</v>
      </c>
      <c r="R495" s="195">
        <f>Q495*H495</f>
        <v>0</v>
      </c>
      <c r="S495" s="195">
        <v>0</v>
      </c>
      <c r="T495" s="196">
        <f>S495*H495</f>
        <v>0</v>
      </c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R495" s="197" t="s">
        <v>153</v>
      </c>
      <c r="AT495" s="197" t="s">
        <v>148</v>
      </c>
      <c r="AU495" s="197" t="s">
        <v>85</v>
      </c>
      <c r="AY495" s="17" t="s">
        <v>146</v>
      </c>
      <c r="BE495" s="198">
        <f>IF(N495="základní",J495,0)</f>
        <v>0</v>
      </c>
      <c r="BF495" s="198">
        <f>IF(N495="snížená",J495,0)</f>
        <v>0</v>
      </c>
      <c r="BG495" s="198">
        <f>IF(N495="zákl. přenesená",J495,0)</f>
        <v>0</v>
      </c>
      <c r="BH495" s="198">
        <f>IF(N495="sníž. přenesená",J495,0)</f>
        <v>0</v>
      </c>
      <c r="BI495" s="198">
        <f>IF(N495="nulová",J495,0)</f>
        <v>0</v>
      </c>
      <c r="BJ495" s="17" t="s">
        <v>83</v>
      </c>
      <c r="BK495" s="198">
        <f>ROUND(I495*H495,2)</f>
        <v>0</v>
      </c>
      <c r="BL495" s="17" t="s">
        <v>153</v>
      </c>
      <c r="BM495" s="197" t="s">
        <v>1110</v>
      </c>
    </row>
    <row r="496" spans="1:47" s="2" customFormat="1" ht="11.25">
      <c r="A496" s="34"/>
      <c r="B496" s="35"/>
      <c r="C496" s="36"/>
      <c r="D496" s="199" t="s">
        <v>155</v>
      </c>
      <c r="E496" s="36"/>
      <c r="F496" s="200" t="s">
        <v>1111</v>
      </c>
      <c r="G496" s="36"/>
      <c r="H496" s="36"/>
      <c r="I496" s="201"/>
      <c r="J496" s="36"/>
      <c r="K496" s="36"/>
      <c r="L496" s="39"/>
      <c r="M496" s="202"/>
      <c r="N496" s="203"/>
      <c r="O496" s="71"/>
      <c r="P496" s="71"/>
      <c r="Q496" s="71"/>
      <c r="R496" s="71"/>
      <c r="S496" s="71"/>
      <c r="T496" s="72"/>
      <c r="U496" s="34"/>
      <c r="V496" s="34"/>
      <c r="W496" s="34"/>
      <c r="X496" s="34"/>
      <c r="Y496" s="34"/>
      <c r="Z496" s="34"/>
      <c r="AA496" s="34"/>
      <c r="AB496" s="34"/>
      <c r="AC496" s="34"/>
      <c r="AD496" s="34"/>
      <c r="AE496" s="34"/>
      <c r="AT496" s="17" t="s">
        <v>155</v>
      </c>
      <c r="AU496" s="17" t="s">
        <v>85</v>
      </c>
    </row>
    <row r="497" spans="1:65" s="2" customFormat="1" ht="16.5" customHeight="1">
      <c r="A497" s="34"/>
      <c r="B497" s="35"/>
      <c r="C497" s="226" t="s">
        <v>484</v>
      </c>
      <c r="D497" s="226" t="s">
        <v>223</v>
      </c>
      <c r="E497" s="227" t="s">
        <v>1112</v>
      </c>
      <c r="F497" s="228" t="s">
        <v>1113</v>
      </c>
      <c r="G497" s="229" t="s">
        <v>329</v>
      </c>
      <c r="H497" s="230">
        <v>1</v>
      </c>
      <c r="I497" s="231"/>
      <c r="J497" s="232">
        <f>ROUND(I497*H497,2)</f>
        <v>0</v>
      </c>
      <c r="K497" s="228" t="s">
        <v>152</v>
      </c>
      <c r="L497" s="233"/>
      <c r="M497" s="234" t="s">
        <v>1</v>
      </c>
      <c r="N497" s="235" t="s">
        <v>40</v>
      </c>
      <c r="O497" s="71"/>
      <c r="P497" s="195">
        <f>O497*H497</f>
        <v>0</v>
      </c>
      <c r="Q497" s="195">
        <v>0.0005</v>
      </c>
      <c r="R497" s="195">
        <f>Q497*H497</f>
        <v>0.0005</v>
      </c>
      <c r="S497" s="195">
        <v>0</v>
      </c>
      <c r="T497" s="196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197" t="s">
        <v>200</v>
      </c>
      <c r="AT497" s="197" t="s">
        <v>223</v>
      </c>
      <c r="AU497" s="197" t="s">
        <v>85</v>
      </c>
      <c r="AY497" s="17" t="s">
        <v>146</v>
      </c>
      <c r="BE497" s="198">
        <f>IF(N497="základní",J497,0)</f>
        <v>0</v>
      </c>
      <c r="BF497" s="198">
        <f>IF(N497="snížená",J497,0)</f>
        <v>0</v>
      </c>
      <c r="BG497" s="198">
        <f>IF(N497="zákl. přenesená",J497,0)</f>
        <v>0</v>
      </c>
      <c r="BH497" s="198">
        <f>IF(N497="sníž. přenesená",J497,0)</f>
        <v>0</v>
      </c>
      <c r="BI497" s="198">
        <f>IF(N497="nulová",J497,0)</f>
        <v>0</v>
      </c>
      <c r="BJ497" s="17" t="s">
        <v>83</v>
      </c>
      <c r="BK497" s="198">
        <f>ROUND(I497*H497,2)</f>
        <v>0</v>
      </c>
      <c r="BL497" s="17" t="s">
        <v>153</v>
      </c>
      <c r="BM497" s="197" t="s">
        <v>1114</v>
      </c>
    </row>
    <row r="498" spans="2:51" s="13" customFormat="1" ht="11.25">
      <c r="B498" s="204"/>
      <c r="C498" s="205"/>
      <c r="D498" s="206" t="s">
        <v>157</v>
      </c>
      <c r="E498" s="207" t="s">
        <v>1</v>
      </c>
      <c r="F498" s="208" t="s">
        <v>849</v>
      </c>
      <c r="G498" s="205"/>
      <c r="H498" s="207" t="s">
        <v>1</v>
      </c>
      <c r="I498" s="209"/>
      <c r="J498" s="205"/>
      <c r="K498" s="205"/>
      <c r="L498" s="210"/>
      <c r="M498" s="211"/>
      <c r="N498" s="212"/>
      <c r="O498" s="212"/>
      <c r="P498" s="212"/>
      <c r="Q498" s="212"/>
      <c r="R498" s="212"/>
      <c r="S498" s="212"/>
      <c r="T498" s="213"/>
      <c r="AT498" s="214" t="s">
        <v>157</v>
      </c>
      <c r="AU498" s="214" t="s">
        <v>85</v>
      </c>
      <c r="AV498" s="13" t="s">
        <v>83</v>
      </c>
      <c r="AW498" s="13" t="s">
        <v>33</v>
      </c>
      <c r="AX498" s="13" t="s">
        <v>75</v>
      </c>
      <c r="AY498" s="214" t="s">
        <v>146</v>
      </c>
    </row>
    <row r="499" spans="2:51" s="13" customFormat="1" ht="11.25">
      <c r="B499" s="204"/>
      <c r="C499" s="205"/>
      <c r="D499" s="206" t="s">
        <v>157</v>
      </c>
      <c r="E499" s="207" t="s">
        <v>1</v>
      </c>
      <c r="F499" s="208" t="s">
        <v>159</v>
      </c>
      <c r="G499" s="205"/>
      <c r="H499" s="207" t="s">
        <v>1</v>
      </c>
      <c r="I499" s="209"/>
      <c r="J499" s="205"/>
      <c r="K499" s="205"/>
      <c r="L499" s="210"/>
      <c r="M499" s="211"/>
      <c r="N499" s="212"/>
      <c r="O499" s="212"/>
      <c r="P499" s="212"/>
      <c r="Q499" s="212"/>
      <c r="R499" s="212"/>
      <c r="S499" s="212"/>
      <c r="T499" s="213"/>
      <c r="AT499" s="214" t="s">
        <v>157</v>
      </c>
      <c r="AU499" s="214" t="s">
        <v>85</v>
      </c>
      <c r="AV499" s="13" t="s">
        <v>83</v>
      </c>
      <c r="AW499" s="13" t="s">
        <v>33</v>
      </c>
      <c r="AX499" s="13" t="s">
        <v>75</v>
      </c>
      <c r="AY499" s="214" t="s">
        <v>146</v>
      </c>
    </row>
    <row r="500" spans="2:51" s="14" customFormat="1" ht="11.25">
      <c r="B500" s="215"/>
      <c r="C500" s="216"/>
      <c r="D500" s="206" t="s">
        <v>157</v>
      </c>
      <c r="E500" s="217" t="s">
        <v>1</v>
      </c>
      <c r="F500" s="218" t="s">
        <v>83</v>
      </c>
      <c r="G500" s="216"/>
      <c r="H500" s="219">
        <v>1</v>
      </c>
      <c r="I500" s="220"/>
      <c r="J500" s="216"/>
      <c r="K500" s="216"/>
      <c r="L500" s="221"/>
      <c r="M500" s="222"/>
      <c r="N500" s="223"/>
      <c r="O500" s="223"/>
      <c r="P500" s="223"/>
      <c r="Q500" s="223"/>
      <c r="R500" s="223"/>
      <c r="S500" s="223"/>
      <c r="T500" s="224"/>
      <c r="AT500" s="225" t="s">
        <v>157</v>
      </c>
      <c r="AU500" s="225" t="s">
        <v>85</v>
      </c>
      <c r="AV500" s="14" t="s">
        <v>85</v>
      </c>
      <c r="AW500" s="14" t="s">
        <v>33</v>
      </c>
      <c r="AX500" s="14" t="s">
        <v>75</v>
      </c>
      <c r="AY500" s="225" t="s">
        <v>146</v>
      </c>
    </row>
    <row r="501" spans="1:65" s="2" customFormat="1" ht="36" customHeight="1">
      <c r="A501" s="34"/>
      <c r="B501" s="35"/>
      <c r="C501" s="186" t="s">
        <v>490</v>
      </c>
      <c r="D501" s="186" t="s">
        <v>148</v>
      </c>
      <c r="E501" s="187" t="s">
        <v>1115</v>
      </c>
      <c r="F501" s="188" t="s">
        <v>1116</v>
      </c>
      <c r="G501" s="189" t="s">
        <v>329</v>
      </c>
      <c r="H501" s="190">
        <v>1</v>
      </c>
      <c r="I501" s="191"/>
      <c r="J501" s="192">
        <f>ROUND(I501*H501,2)</f>
        <v>0</v>
      </c>
      <c r="K501" s="188" t="s">
        <v>152</v>
      </c>
      <c r="L501" s="39"/>
      <c r="M501" s="193" t="s">
        <v>1</v>
      </c>
      <c r="N501" s="194" t="s">
        <v>40</v>
      </c>
      <c r="O501" s="71"/>
      <c r="P501" s="195">
        <f>O501*H501</f>
        <v>0</v>
      </c>
      <c r="Q501" s="195">
        <v>0</v>
      </c>
      <c r="R501" s="195">
        <f>Q501*H501</f>
        <v>0</v>
      </c>
      <c r="S501" s="195">
        <v>0</v>
      </c>
      <c r="T501" s="196">
        <f>S501*H501</f>
        <v>0</v>
      </c>
      <c r="U501" s="34"/>
      <c r="V501" s="34"/>
      <c r="W501" s="34"/>
      <c r="X501" s="34"/>
      <c r="Y501" s="34"/>
      <c r="Z501" s="34"/>
      <c r="AA501" s="34"/>
      <c r="AB501" s="34"/>
      <c r="AC501" s="34"/>
      <c r="AD501" s="34"/>
      <c r="AE501" s="34"/>
      <c r="AR501" s="197" t="s">
        <v>153</v>
      </c>
      <c r="AT501" s="197" t="s">
        <v>148</v>
      </c>
      <c r="AU501" s="197" t="s">
        <v>85</v>
      </c>
      <c r="AY501" s="17" t="s">
        <v>146</v>
      </c>
      <c r="BE501" s="198">
        <f>IF(N501="základní",J501,0)</f>
        <v>0</v>
      </c>
      <c r="BF501" s="198">
        <f>IF(N501="snížená",J501,0)</f>
        <v>0</v>
      </c>
      <c r="BG501" s="198">
        <f>IF(N501="zákl. přenesená",J501,0)</f>
        <v>0</v>
      </c>
      <c r="BH501" s="198">
        <f>IF(N501="sníž. přenesená",J501,0)</f>
        <v>0</v>
      </c>
      <c r="BI501" s="198">
        <f>IF(N501="nulová",J501,0)</f>
        <v>0</v>
      </c>
      <c r="BJ501" s="17" t="s">
        <v>83</v>
      </c>
      <c r="BK501" s="198">
        <f>ROUND(I501*H501,2)</f>
        <v>0</v>
      </c>
      <c r="BL501" s="17" t="s">
        <v>153</v>
      </c>
      <c r="BM501" s="197" t="s">
        <v>1117</v>
      </c>
    </row>
    <row r="502" spans="1:47" s="2" customFormat="1" ht="11.25">
      <c r="A502" s="34"/>
      <c r="B502" s="35"/>
      <c r="C502" s="36"/>
      <c r="D502" s="199" t="s">
        <v>155</v>
      </c>
      <c r="E502" s="36"/>
      <c r="F502" s="200" t="s">
        <v>1118</v>
      </c>
      <c r="G502" s="36"/>
      <c r="H502" s="36"/>
      <c r="I502" s="201"/>
      <c r="J502" s="36"/>
      <c r="K502" s="36"/>
      <c r="L502" s="39"/>
      <c r="M502" s="202"/>
      <c r="N502" s="203"/>
      <c r="O502" s="71"/>
      <c r="P502" s="71"/>
      <c r="Q502" s="71"/>
      <c r="R502" s="71"/>
      <c r="S502" s="71"/>
      <c r="T502" s="72"/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T502" s="17" t="s">
        <v>155</v>
      </c>
      <c r="AU502" s="17" t="s">
        <v>85</v>
      </c>
    </row>
    <row r="503" spans="1:65" s="2" customFormat="1" ht="26.45" customHeight="1">
      <c r="A503" s="34"/>
      <c r="B503" s="35"/>
      <c r="C503" s="226" t="s">
        <v>496</v>
      </c>
      <c r="D503" s="226" t="s">
        <v>223</v>
      </c>
      <c r="E503" s="227" t="s">
        <v>1119</v>
      </c>
      <c r="F503" s="228" t="s">
        <v>1120</v>
      </c>
      <c r="G503" s="229" t="s">
        <v>329</v>
      </c>
      <c r="H503" s="230">
        <v>1</v>
      </c>
      <c r="I503" s="231"/>
      <c r="J503" s="232">
        <f>ROUND(I503*H503,2)</f>
        <v>0</v>
      </c>
      <c r="K503" s="228" t="s">
        <v>152</v>
      </c>
      <c r="L503" s="233"/>
      <c r="M503" s="234" t="s">
        <v>1</v>
      </c>
      <c r="N503" s="235" t="s">
        <v>40</v>
      </c>
      <c r="O503" s="71"/>
      <c r="P503" s="195">
        <f>O503*H503</f>
        <v>0</v>
      </c>
      <c r="Q503" s="195">
        <v>0.00425</v>
      </c>
      <c r="R503" s="195">
        <f>Q503*H503</f>
        <v>0.00425</v>
      </c>
      <c r="S503" s="195">
        <v>0</v>
      </c>
      <c r="T503" s="196">
        <f>S503*H503</f>
        <v>0</v>
      </c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R503" s="197" t="s">
        <v>200</v>
      </c>
      <c r="AT503" s="197" t="s">
        <v>223</v>
      </c>
      <c r="AU503" s="197" t="s">
        <v>85</v>
      </c>
      <c r="AY503" s="17" t="s">
        <v>146</v>
      </c>
      <c r="BE503" s="198">
        <f>IF(N503="základní",J503,0)</f>
        <v>0</v>
      </c>
      <c r="BF503" s="198">
        <f>IF(N503="snížená",J503,0)</f>
        <v>0</v>
      </c>
      <c r="BG503" s="198">
        <f>IF(N503="zákl. přenesená",J503,0)</f>
        <v>0</v>
      </c>
      <c r="BH503" s="198">
        <f>IF(N503="sníž. přenesená",J503,0)</f>
        <v>0</v>
      </c>
      <c r="BI503" s="198">
        <f>IF(N503="nulová",J503,0)</f>
        <v>0</v>
      </c>
      <c r="BJ503" s="17" t="s">
        <v>83</v>
      </c>
      <c r="BK503" s="198">
        <f>ROUND(I503*H503,2)</f>
        <v>0</v>
      </c>
      <c r="BL503" s="17" t="s">
        <v>153</v>
      </c>
      <c r="BM503" s="197" t="s">
        <v>1121</v>
      </c>
    </row>
    <row r="504" spans="2:51" s="13" customFormat="1" ht="11.25">
      <c r="B504" s="204"/>
      <c r="C504" s="205"/>
      <c r="D504" s="206" t="s">
        <v>157</v>
      </c>
      <c r="E504" s="207" t="s">
        <v>1</v>
      </c>
      <c r="F504" s="208" t="s">
        <v>849</v>
      </c>
      <c r="G504" s="205"/>
      <c r="H504" s="207" t="s">
        <v>1</v>
      </c>
      <c r="I504" s="209"/>
      <c r="J504" s="205"/>
      <c r="K504" s="205"/>
      <c r="L504" s="210"/>
      <c r="M504" s="211"/>
      <c r="N504" s="212"/>
      <c r="O504" s="212"/>
      <c r="P504" s="212"/>
      <c r="Q504" s="212"/>
      <c r="R504" s="212"/>
      <c r="S504" s="212"/>
      <c r="T504" s="213"/>
      <c r="AT504" s="214" t="s">
        <v>157</v>
      </c>
      <c r="AU504" s="214" t="s">
        <v>85</v>
      </c>
      <c r="AV504" s="13" t="s">
        <v>83</v>
      </c>
      <c r="AW504" s="13" t="s">
        <v>33</v>
      </c>
      <c r="AX504" s="13" t="s">
        <v>75</v>
      </c>
      <c r="AY504" s="214" t="s">
        <v>146</v>
      </c>
    </row>
    <row r="505" spans="2:51" s="13" customFormat="1" ht="11.25">
      <c r="B505" s="204"/>
      <c r="C505" s="205"/>
      <c r="D505" s="206" t="s">
        <v>157</v>
      </c>
      <c r="E505" s="207" t="s">
        <v>1</v>
      </c>
      <c r="F505" s="208" t="s">
        <v>159</v>
      </c>
      <c r="G505" s="205"/>
      <c r="H505" s="207" t="s">
        <v>1</v>
      </c>
      <c r="I505" s="209"/>
      <c r="J505" s="205"/>
      <c r="K505" s="205"/>
      <c r="L505" s="210"/>
      <c r="M505" s="211"/>
      <c r="N505" s="212"/>
      <c r="O505" s="212"/>
      <c r="P505" s="212"/>
      <c r="Q505" s="212"/>
      <c r="R505" s="212"/>
      <c r="S505" s="212"/>
      <c r="T505" s="213"/>
      <c r="AT505" s="214" t="s">
        <v>157</v>
      </c>
      <c r="AU505" s="214" t="s">
        <v>85</v>
      </c>
      <c r="AV505" s="13" t="s">
        <v>83</v>
      </c>
      <c r="AW505" s="13" t="s">
        <v>33</v>
      </c>
      <c r="AX505" s="13" t="s">
        <v>75</v>
      </c>
      <c r="AY505" s="214" t="s">
        <v>146</v>
      </c>
    </row>
    <row r="506" spans="2:51" s="13" customFormat="1" ht="11.25">
      <c r="B506" s="204"/>
      <c r="C506" s="205"/>
      <c r="D506" s="206" t="s">
        <v>157</v>
      </c>
      <c r="E506" s="207" t="s">
        <v>1</v>
      </c>
      <c r="F506" s="208" t="s">
        <v>1122</v>
      </c>
      <c r="G506" s="205"/>
      <c r="H506" s="207" t="s">
        <v>1</v>
      </c>
      <c r="I506" s="209"/>
      <c r="J506" s="205"/>
      <c r="K506" s="205"/>
      <c r="L506" s="210"/>
      <c r="M506" s="211"/>
      <c r="N506" s="212"/>
      <c r="O506" s="212"/>
      <c r="P506" s="212"/>
      <c r="Q506" s="212"/>
      <c r="R506" s="212"/>
      <c r="S506" s="212"/>
      <c r="T506" s="213"/>
      <c r="AT506" s="214" t="s">
        <v>157</v>
      </c>
      <c r="AU506" s="214" t="s">
        <v>85</v>
      </c>
      <c r="AV506" s="13" t="s">
        <v>83</v>
      </c>
      <c r="AW506" s="13" t="s">
        <v>33</v>
      </c>
      <c r="AX506" s="13" t="s">
        <v>75</v>
      </c>
      <c r="AY506" s="214" t="s">
        <v>146</v>
      </c>
    </row>
    <row r="507" spans="2:51" s="14" customFormat="1" ht="11.25">
      <c r="B507" s="215"/>
      <c r="C507" s="216"/>
      <c r="D507" s="206" t="s">
        <v>157</v>
      </c>
      <c r="E507" s="217" t="s">
        <v>1</v>
      </c>
      <c r="F507" s="218" t="s">
        <v>83</v>
      </c>
      <c r="G507" s="216"/>
      <c r="H507" s="219">
        <v>1</v>
      </c>
      <c r="I507" s="220"/>
      <c r="J507" s="216"/>
      <c r="K507" s="216"/>
      <c r="L507" s="221"/>
      <c r="M507" s="222"/>
      <c r="N507" s="223"/>
      <c r="O507" s="223"/>
      <c r="P507" s="223"/>
      <c r="Q507" s="223"/>
      <c r="R507" s="223"/>
      <c r="S507" s="223"/>
      <c r="T507" s="224"/>
      <c r="AT507" s="225" t="s">
        <v>157</v>
      </c>
      <c r="AU507" s="225" t="s">
        <v>85</v>
      </c>
      <c r="AV507" s="14" t="s">
        <v>85</v>
      </c>
      <c r="AW507" s="14" t="s">
        <v>33</v>
      </c>
      <c r="AX507" s="14" t="s">
        <v>75</v>
      </c>
      <c r="AY507" s="225" t="s">
        <v>146</v>
      </c>
    </row>
    <row r="508" spans="1:65" s="2" customFormat="1" ht="36" customHeight="1">
      <c r="A508" s="34"/>
      <c r="B508" s="35"/>
      <c r="C508" s="186" t="s">
        <v>503</v>
      </c>
      <c r="D508" s="186" t="s">
        <v>148</v>
      </c>
      <c r="E508" s="187" t="s">
        <v>1123</v>
      </c>
      <c r="F508" s="188" t="s">
        <v>1124</v>
      </c>
      <c r="G508" s="189" t="s">
        <v>329</v>
      </c>
      <c r="H508" s="190">
        <v>4</v>
      </c>
      <c r="I508" s="191"/>
      <c r="J508" s="192">
        <f>ROUND(I508*H508,2)</f>
        <v>0</v>
      </c>
      <c r="K508" s="188" t="s">
        <v>152</v>
      </c>
      <c r="L508" s="39"/>
      <c r="M508" s="193" t="s">
        <v>1</v>
      </c>
      <c r="N508" s="194" t="s">
        <v>40</v>
      </c>
      <c r="O508" s="71"/>
      <c r="P508" s="195">
        <f>O508*H508</f>
        <v>0</v>
      </c>
      <c r="Q508" s="195">
        <v>0</v>
      </c>
      <c r="R508" s="195">
        <f>Q508*H508</f>
        <v>0</v>
      </c>
      <c r="S508" s="195">
        <v>0</v>
      </c>
      <c r="T508" s="196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197" t="s">
        <v>153</v>
      </c>
      <c r="AT508" s="197" t="s">
        <v>148</v>
      </c>
      <c r="AU508" s="197" t="s">
        <v>85</v>
      </c>
      <c r="AY508" s="17" t="s">
        <v>146</v>
      </c>
      <c r="BE508" s="198">
        <f>IF(N508="základní",J508,0)</f>
        <v>0</v>
      </c>
      <c r="BF508" s="198">
        <f>IF(N508="snížená",J508,0)</f>
        <v>0</v>
      </c>
      <c r="BG508" s="198">
        <f>IF(N508="zákl. přenesená",J508,0)</f>
        <v>0</v>
      </c>
      <c r="BH508" s="198">
        <f>IF(N508="sníž. přenesená",J508,0)</f>
        <v>0</v>
      </c>
      <c r="BI508" s="198">
        <f>IF(N508="nulová",J508,0)</f>
        <v>0</v>
      </c>
      <c r="BJ508" s="17" t="s">
        <v>83</v>
      </c>
      <c r="BK508" s="198">
        <f>ROUND(I508*H508,2)</f>
        <v>0</v>
      </c>
      <c r="BL508" s="17" t="s">
        <v>153</v>
      </c>
      <c r="BM508" s="197" t="s">
        <v>1125</v>
      </c>
    </row>
    <row r="509" spans="1:47" s="2" customFormat="1" ht="11.25">
      <c r="A509" s="34"/>
      <c r="B509" s="35"/>
      <c r="C509" s="36"/>
      <c r="D509" s="199" t="s">
        <v>155</v>
      </c>
      <c r="E509" s="36"/>
      <c r="F509" s="200" t="s">
        <v>1126</v>
      </c>
      <c r="G509" s="36"/>
      <c r="H509" s="36"/>
      <c r="I509" s="201"/>
      <c r="J509" s="36"/>
      <c r="K509" s="36"/>
      <c r="L509" s="39"/>
      <c r="M509" s="202"/>
      <c r="N509" s="203"/>
      <c r="O509" s="71"/>
      <c r="P509" s="71"/>
      <c r="Q509" s="71"/>
      <c r="R509" s="71"/>
      <c r="S509" s="71"/>
      <c r="T509" s="72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155</v>
      </c>
      <c r="AU509" s="17" t="s">
        <v>85</v>
      </c>
    </row>
    <row r="510" spans="1:65" s="2" customFormat="1" ht="16.5" customHeight="1">
      <c r="A510" s="34"/>
      <c r="B510" s="35"/>
      <c r="C510" s="226" t="s">
        <v>509</v>
      </c>
      <c r="D510" s="226" t="s">
        <v>223</v>
      </c>
      <c r="E510" s="227" t="s">
        <v>1127</v>
      </c>
      <c r="F510" s="228" t="s">
        <v>1128</v>
      </c>
      <c r="G510" s="229" t="s">
        <v>329</v>
      </c>
      <c r="H510" s="230">
        <v>4</v>
      </c>
      <c r="I510" s="231"/>
      <c r="J510" s="232">
        <f>ROUND(I510*H510,2)</f>
        <v>0</v>
      </c>
      <c r="K510" s="228" t="s">
        <v>152</v>
      </c>
      <c r="L510" s="233"/>
      <c r="M510" s="234" t="s">
        <v>1</v>
      </c>
      <c r="N510" s="235" t="s">
        <v>40</v>
      </c>
      <c r="O510" s="71"/>
      <c r="P510" s="195">
        <f>O510*H510</f>
        <v>0</v>
      </c>
      <c r="Q510" s="195">
        <v>0.0006</v>
      </c>
      <c r="R510" s="195">
        <f>Q510*H510</f>
        <v>0.0024</v>
      </c>
      <c r="S510" s="195">
        <v>0</v>
      </c>
      <c r="T510" s="196">
        <f>S510*H510</f>
        <v>0</v>
      </c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R510" s="197" t="s">
        <v>200</v>
      </c>
      <c r="AT510" s="197" t="s">
        <v>223</v>
      </c>
      <c r="AU510" s="197" t="s">
        <v>85</v>
      </c>
      <c r="AY510" s="17" t="s">
        <v>146</v>
      </c>
      <c r="BE510" s="198">
        <f>IF(N510="základní",J510,0)</f>
        <v>0</v>
      </c>
      <c r="BF510" s="198">
        <f>IF(N510="snížená",J510,0)</f>
        <v>0</v>
      </c>
      <c r="BG510" s="198">
        <f>IF(N510="zákl. přenesená",J510,0)</f>
        <v>0</v>
      </c>
      <c r="BH510" s="198">
        <f>IF(N510="sníž. přenesená",J510,0)</f>
        <v>0</v>
      </c>
      <c r="BI510" s="198">
        <f>IF(N510="nulová",J510,0)</f>
        <v>0</v>
      </c>
      <c r="BJ510" s="17" t="s">
        <v>83</v>
      </c>
      <c r="BK510" s="198">
        <f>ROUND(I510*H510,2)</f>
        <v>0</v>
      </c>
      <c r="BL510" s="17" t="s">
        <v>153</v>
      </c>
      <c r="BM510" s="197" t="s">
        <v>1129</v>
      </c>
    </row>
    <row r="511" spans="2:51" s="13" customFormat="1" ht="11.25">
      <c r="B511" s="204"/>
      <c r="C511" s="205"/>
      <c r="D511" s="206" t="s">
        <v>157</v>
      </c>
      <c r="E511" s="207" t="s">
        <v>1</v>
      </c>
      <c r="F511" s="208" t="s">
        <v>849</v>
      </c>
      <c r="G511" s="205"/>
      <c r="H511" s="207" t="s">
        <v>1</v>
      </c>
      <c r="I511" s="209"/>
      <c r="J511" s="205"/>
      <c r="K511" s="205"/>
      <c r="L511" s="210"/>
      <c r="M511" s="211"/>
      <c r="N511" s="212"/>
      <c r="O511" s="212"/>
      <c r="P511" s="212"/>
      <c r="Q511" s="212"/>
      <c r="R511" s="212"/>
      <c r="S511" s="212"/>
      <c r="T511" s="213"/>
      <c r="AT511" s="214" t="s">
        <v>157</v>
      </c>
      <c r="AU511" s="214" t="s">
        <v>85</v>
      </c>
      <c r="AV511" s="13" t="s">
        <v>83</v>
      </c>
      <c r="AW511" s="13" t="s">
        <v>33</v>
      </c>
      <c r="AX511" s="13" t="s">
        <v>75</v>
      </c>
      <c r="AY511" s="214" t="s">
        <v>146</v>
      </c>
    </row>
    <row r="512" spans="2:51" s="13" customFormat="1" ht="11.25">
      <c r="B512" s="204"/>
      <c r="C512" s="205"/>
      <c r="D512" s="206" t="s">
        <v>157</v>
      </c>
      <c r="E512" s="207" t="s">
        <v>1</v>
      </c>
      <c r="F512" s="208" t="s">
        <v>159</v>
      </c>
      <c r="G512" s="205"/>
      <c r="H512" s="207" t="s">
        <v>1</v>
      </c>
      <c r="I512" s="209"/>
      <c r="J512" s="205"/>
      <c r="K512" s="205"/>
      <c r="L512" s="210"/>
      <c r="M512" s="211"/>
      <c r="N512" s="212"/>
      <c r="O512" s="212"/>
      <c r="P512" s="212"/>
      <c r="Q512" s="212"/>
      <c r="R512" s="212"/>
      <c r="S512" s="212"/>
      <c r="T512" s="213"/>
      <c r="AT512" s="214" t="s">
        <v>157</v>
      </c>
      <c r="AU512" s="214" t="s">
        <v>85</v>
      </c>
      <c r="AV512" s="13" t="s">
        <v>83</v>
      </c>
      <c r="AW512" s="13" t="s">
        <v>33</v>
      </c>
      <c r="AX512" s="13" t="s">
        <v>75</v>
      </c>
      <c r="AY512" s="214" t="s">
        <v>146</v>
      </c>
    </row>
    <row r="513" spans="2:51" s="14" customFormat="1" ht="11.25">
      <c r="B513" s="215"/>
      <c r="C513" s="216"/>
      <c r="D513" s="206" t="s">
        <v>157</v>
      </c>
      <c r="E513" s="217" t="s">
        <v>1</v>
      </c>
      <c r="F513" s="218" t="s">
        <v>153</v>
      </c>
      <c r="G513" s="216"/>
      <c r="H513" s="219">
        <v>4</v>
      </c>
      <c r="I513" s="220"/>
      <c r="J513" s="216"/>
      <c r="K513" s="216"/>
      <c r="L513" s="221"/>
      <c r="M513" s="222"/>
      <c r="N513" s="223"/>
      <c r="O513" s="223"/>
      <c r="P513" s="223"/>
      <c r="Q513" s="223"/>
      <c r="R513" s="223"/>
      <c r="S513" s="223"/>
      <c r="T513" s="224"/>
      <c r="AT513" s="225" t="s">
        <v>157</v>
      </c>
      <c r="AU513" s="225" t="s">
        <v>85</v>
      </c>
      <c r="AV513" s="14" t="s">
        <v>85</v>
      </c>
      <c r="AW513" s="14" t="s">
        <v>33</v>
      </c>
      <c r="AX513" s="14" t="s">
        <v>75</v>
      </c>
      <c r="AY513" s="225" t="s">
        <v>146</v>
      </c>
    </row>
    <row r="514" spans="1:65" s="2" customFormat="1" ht="36" customHeight="1">
      <c r="A514" s="34"/>
      <c r="B514" s="35"/>
      <c r="C514" s="186" t="s">
        <v>515</v>
      </c>
      <c r="D514" s="186" t="s">
        <v>148</v>
      </c>
      <c r="E514" s="187" t="s">
        <v>1130</v>
      </c>
      <c r="F514" s="188" t="s">
        <v>1131</v>
      </c>
      <c r="G514" s="189" t="s">
        <v>329</v>
      </c>
      <c r="H514" s="190">
        <v>3</v>
      </c>
      <c r="I514" s="191"/>
      <c r="J514" s="192">
        <f>ROUND(I514*H514,2)</f>
        <v>0</v>
      </c>
      <c r="K514" s="188" t="s">
        <v>152</v>
      </c>
      <c r="L514" s="39"/>
      <c r="M514" s="193" t="s">
        <v>1</v>
      </c>
      <c r="N514" s="194" t="s">
        <v>40</v>
      </c>
      <c r="O514" s="71"/>
      <c r="P514" s="195">
        <f>O514*H514</f>
        <v>0</v>
      </c>
      <c r="Q514" s="195">
        <v>0</v>
      </c>
      <c r="R514" s="195">
        <f>Q514*H514</f>
        <v>0</v>
      </c>
      <c r="S514" s="195">
        <v>0</v>
      </c>
      <c r="T514" s="196">
        <f>S514*H514</f>
        <v>0</v>
      </c>
      <c r="U514" s="34"/>
      <c r="V514" s="34"/>
      <c r="W514" s="34"/>
      <c r="X514" s="34"/>
      <c r="Y514" s="34"/>
      <c r="Z514" s="34"/>
      <c r="AA514" s="34"/>
      <c r="AB514" s="34"/>
      <c r="AC514" s="34"/>
      <c r="AD514" s="34"/>
      <c r="AE514" s="34"/>
      <c r="AR514" s="197" t="s">
        <v>153</v>
      </c>
      <c r="AT514" s="197" t="s">
        <v>148</v>
      </c>
      <c r="AU514" s="197" t="s">
        <v>85</v>
      </c>
      <c r="AY514" s="17" t="s">
        <v>146</v>
      </c>
      <c r="BE514" s="198">
        <f>IF(N514="základní",J514,0)</f>
        <v>0</v>
      </c>
      <c r="BF514" s="198">
        <f>IF(N514="snížená",J514,0)</f>
        <v>0</v>
      </c>
      <c r="BG514" s="198">
        <f>IF(N514="zákl. přenesená",J514,0)</f>
        <v>0</v>
      </c>
      <c r="BH514" s="198">
        <f>IF(N514="sníž. přenesená",J514,0)</f>
        <v>0</v>
      </c>
      <c r="BI514" s="198">
        <f>IF(N514="nulová",J514,0)</f>
        <v>0</v>
      </c>
      <c r="BJ514" s="17" t="s">
        <v>83</v>
      </c>
      <c r="BK514" s="198">
        <f>ROUND(I514*H514,2)</f>
        <v>0</v>
      </c>
      <c r="BL514" s="17" t="s">
        <v>153</v>
      </c>
      <c r="BM514" s="197" t="s">
        <v>1132</v>
      </c>
    </row>
    <row r="515" spans="1:47" s="2" customFormat="1" ht="11.25">
      <c r="A515" s="34"/>
      <c r="B515" s="35"/>
      <c r="C515" s="36"/>
      <c r="D515" s="199" t="s">
        <v>155</v>
      </c>
      <c r="E515" s="36"/>
      <c r="F515" s="200" t="s">
        <v>1133</v>
      </c>
      <c r="G515" s="36"/>
      <c r="H515" s="36"/>
      <c r="I515" s="201"/>
      <c r="J515" s="36"/>
      <c r="K515" s="36"/>
      <c r="L515" s="39"/>
      <c r="M515" s="202"/>
      <c r="N515" s="203"/>
      <c r="O515" s="71"/>
      <c r="P515" s="71"/>
      <c r="Q515" s="71"/>
      <c r="R515" s="71"/>
      <c r="S515" s="71"/>
      <c r="T515" s="72"/>
      <c r="U515" s="34"/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T515" s="17" t="s">
        <v>155</v>
      </c>
      <c r="AU515" s="17" t="s">
        <v>85</v>
      </c>
    </row>
    <row r="516" spans="1:65" s="2" customFormat="1" ht="16.5" customHeight="1">
      <c r="A516" s="34"/>
      <c r="B516" s="35"/>
      <c r="C516" s="226" t="s">
        <v>522</v>
      </c>
      <c r="D516" s="226" t="s">
        <v>223</v>
      </c>
      <c r="E516" s="227" t="s">
        <v>1134</v>
      </c>
      <c r="F516" s="228" t="s">
        <v>1135</v>
      </c>
      <c r="G516" s="229" t="s">
        <v>329</v>
      </c>
      <c r="H516" s="230">
        <v>3</v>
      </c>
      <c r="I516" s="231"/>
      <c r="J516" s="232">
        <f>ROUND(I516*H516,2)</f>
        <v>0</v>
      </c>
      <c r="K516" s="228" t="s">
        <v>152</v>
      </c>
      <c r="L516" s="233"/>
      <c r="M516" s="234" t="s">
        <v>1</v>
      </c>
      <c r="N516" s="235" t="s">
        <v>40</v>
      </c>
      <c r="O516" s="71"/>
      <c r="P516" s="195">
        <f>O516*H516</f>
        <v>0</v>
      </c>
      <c r="Q516" s="195">
        <v>0.00223</v>
      </c>
      <c r="R516" s="195">
        <f>Q516*H516</f>
        <v>0.006690000000000001</v>
      </c>
      <c r="S516" s="195">
        <v>0</v>
      </c>
      <c r="T516" s="196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197" t="s">
        <v>200</v>
      </c>
      <c r="AT516" s="197" t="s">
        <v>223</v>
      </c>
      <c r="AU516" s="197" t="s">
        <v>85</v>
      </c>
      <c r="AY516" s="17" t="s">
        <v>146</v>
      </c>
      <c r="BE516" s="198">
        <f>IF(N516="základní",J516,0)</f>
        <v>0</v>
      </c>
      <c r="BF516" s="198">
        <f>IF(N516="snížená",J516,0)</f>
        <v>0</v>
      </c>
      <c r="BG516" s="198">
        <f>IF(N516="zákl. přenesená",J516,0)</f>
        <v>0</v>
      </c>
      <c r="BH516" s="198">
        <f>IF(N516="sníž. přenesená",J516,0)</f>
        <v>0</v>
      </c>
      <c r="BI516" s="198">
        <f>IF(N516="nulová",J516,0)</f>
        <v>0</v>
      </c>
      <c r="BJ516" s="17" t="s">
        <v>83</v>
      </c>
      <c r="BK516" s="198">
        <f>ROUND(I516*H516,2)</f>
        <v>0</v>
      </c>
      <c r="BL516" s="17" t="s">
        <v>153</v>
      </c>
      <c r="BM516" s="197" t="s">
        <v>1136</v>
      </c>
    </row>
    <row r="517" spans="2:51" s="13" customFormat="1" ht="11.25">
      <c r="B517" s="204"/>
      <c r="C517" s="205"/>
      <c r="D517" s="206" t="s">
        <v>157</v>
      </c>
      <c r="E517" s="207" t="s">
        <v>1</v>
      </c>
      <c r="F517" s="208" t="s">
        <v>849</v>
      </c>
      <c r="G517" s="205"/>
      <c r="H517" s="207" t="s">
        <v>1</v>
      </c>
      <c r="I517" s="209"/>
      <c r="J517" s="205"/>
      <c r="K517" s="205"/>
      <c r="L517" s="210"/>
      <c r="M517" s="211"/>
      <c r="N517" s="212"/>
      <c r="O517" s="212"/>
      <c r="P517" s="212"/>
      <c r="Q517" s="212"/>
      <c r="R517" s="212"/>
      <c r="S517" s="212"/>
      <c r="T517" s="213"/>
      <c r="AT517" s="214" t="s">
        <v>157</v>
      </c>
      <c r="AU517" s="214" t="s">
        <v>85</v>
      </c>
      <c r="AV517" s="13" t="s">
        <v>83</v>
      </c>
      <c r="AW517" s="13" t="s">
        <v>33</v>
      </c>
      <c r="AX517" s="13" t="s">
        <v>75</v>
      </c>
      <c r="AY517" s="214" t="s">
        <v>146</v>
      </c>
    </row>
    <row r="518" spans="2:51" s="13" customFormat="1" ht="11.25">
      <c r="B518" s="204"/>
      <c r="C518" s="205"/>
      <c r="D518" s="206" t="s">
        <v>157</v>
      </c>
      <c r="E518" s="207" t="s">
        <v>1</v>
      </c>
      <c r="F518" s="208" t="s">
        <v>159</v>
      </c>
      <c r="G518" s="205"/>
      <c r="H518" s="207" t="s">
        <v>1</v>
      </c>
      <c r="I518" s="209"/>
      <c r="J518" s="205"/>
      <c r="K518" s="205"/>
      <c r="L518" s="210"/>
      <c r="M518" s="211"/>
      <c r="N518" s="212"/>
      <c r="O518" s="212"/>
      <c r="P518" s="212"/>
      <c r="Q518" s="212"/>
      <c r="R518" s="212"/>
      <c r="S518" s="212"/>
      <c r="T518" s="213"/>
      <c r="AT518" s="214" t="s">
        <v>157</v>
      </c>
      <c r="AU518" s="214" t="s">
        <v>85</v>
      </c>
      <c r="AV518" s="13" t="s">
        <v>83</v>
      </c>
      <c r="AW518" s="13" t="s">
        <v>33</v>
      </c>
      <c r="AX518" s="13" t="s">
        <v>75</v>
      </c>
      <c r="AY518" s="214" t="s">
        <v>146</v>
      </c>
    </row>
    <row r="519" spans="2:51" s="13" customFormat="1" ht="11.25">
      <c r="B519" s="204"/>
      <c r="C519" s="205"/>
      <c r="D519" s="206" t="s">
        <v>157</v>
      </c>
      <c r="E519" s="207" t="s">
        <v>1</v>
      </c>
      <c r="F519" s="208" t="s">
        <v>1122</v>
      </c>
      <c r="G519" s="205"/>
      <c r="H519" s="207" t="s">
        <v>1</v>
      </c>
      <c r="I519" s="209"/>
      <c r="J519" s="205"/>
      <c r="K519" s="205"/>
      <c r="L519" s="210"/>
      <c r="M519" s="211"/>
      <c r="N519" s="212"/>
      <c r="O519" s="212"/>
      <c r="P519" s="212"/>
      <c r="Q519" s="212"/>
      <c r="R519" s="212"/>
      <c r="S519" s="212"/>
      <c r="T519" s="213"/>
      <c r="AT519" s="214" t="s">
        <v>157</v>
      </c>
      <c r="AU519" s="214" t="s">
        <v>85</v>
      </c>
      <c r="AV519" s="13" t="s">
        <v>83</v>
      </c>
      <c r="AW519" s="13" t="s">
        <v>33</v>
      </c>
      <c r="AX519" s="13" t="s">
        <v>75</v>
      </c>
      <c r="AY519" s="214" t="s">
        <v>146</v>
      </c>
    </row>
    <row r="520" spans="2:51" s="13" customFormat="1" ht="11.25">
      <c r="B520" s="204"/>
      <c r="C520" s="205"/>
      <c r="D520" s="206" t="s">
        <v>157</v>
      </c>
      <c r="E520" s="207" t="s">
        <v>1</v>
      </c>
      <c r="F520" s="208" t="s">
        <v>159</v>
      </c>
      <c r="G520" s="205"/>
      <c r="H520" s="207" t="s">
        <v>1</v>
      </c>
      <c r="I520" s="209"/>
      <c r="J520" s="205"/>
      <c r="K520" s="205"/>
      <c r="L520" s="210"/>
      <c r="M520" s="211"/>
      <c r="N520" s="212"/>
      <c r="O520" s="212"/>
      <c r="P520" s="212"/>
      <c r="Q520" s="212"/>
      <c r="R520" s="212"/>
      <c r="S520" s="212"/>
      <c r="T520" s="213"/>
      <c r="AT520" s="214" t="s">
        <v>157</v>
      </c>
      <c r="AU520" s="214" t="s">
        <v>85</v>
      </c>
      <c r="AV520" s="13" t="s">
        <v>83</v>
      </c>
      <c r="AW520" s="13" t="s">
        <v>33</v>
      </c>
      <c r="AX520" s="13" t="s">
        <v>75</v>
      </c>
      <c r="AY520" s="214" t="s">
        <v>146</v>
      </c>
    </row>
    <row r="521" spans="2:51" s="14" customFormat="1" ht="11.25">
      <c r="B521" s="215"/>
      <c r="C521" s="216"/>
      <c r="D521" s="206" t="s">
        <v>157</v>
      </c>
      <c r="E521" s="217" t="s">
        <v>1</v>
      </c>
      <c r="F521" s="218" t="s">
        <v>168</v>
      </c>
      <c r="G521" s="216"/>
      <c r="H521" s="219">
        <v>3</v>
      </c>
      <c r="I521" s="220"/>
      <c r="J521" s="216"/>
      <c r="K521" s="216"/>
      <c r="L521" s="221"/>
      <c r="M521" s="222"/>
      <c r="N521" s="223"/>
      <c r="O521" s="223"/>
      <c r="P521" s="223"/>
      <c r="Q521" s="223"/>
      <c r="R521" s="223"/>
      <c r="S521" s="223"/>
      <c r="T521" s="224"/>
      <c r="AT521" s="225" t="s">
        <v>157</v>
      </c>
      <c r="AU521" s="225" t="s">
        <v>85</v>
      </c>
      <c r="AV521" s="14" t="s">
        <v>85</v>
      </c>
      <c r="AW521" s="14" t="s">
        <v>33</v>
      </c>
      <c r="AX521" s="14" t="s">
        <v>75</v>
      </c>
      <c r="AY521" s="225" t="s">
        <v>146</v>
      </c>
    </row>
    <row r="522" spans="1:65" s="2" customFormat="1" ht="36" customHeight="1">
      <c r="A522" s="34"/>
      <c r="B522" s="35"/>
      <c r="C522" s="186" t="s">
        <v>528</v>
      </c>
      <c r="D522" s="186" t="s">
        <v>148</v>
      </c>
      <c r="E522" s="187" t="s">
        <v>1137</v>
      </c>
      <c r="F522" s="188" t="s">
        <v>1138</v>
      </c>
      <c r="G522" s="189" t="s">
        <v>329</v>
      </c>
      <c r="H522" s="190">
        <v>1</v>
      </c>
      <c r="I522" s="191"/>
      <c r="J522" s="192">
        <f>ROUND(I522*H522,2)</f>
        <v>0</v>
      </c>
      <c r="K522" s="188" t="s">
        <v>152</v>
      </c>
      <c r="L522" s="39"/>
      <c r="M522" s="193" t="s">
        <v>1</v>
      </c>
      <c r="N522" s="194" t="s">
        <v>40</v>
      </c>
      <c r="O522" s="71"/>
      <c r="P522" s="195">
        <f>O522*H522</f>
        <v>0</v>
      </c>
      <c r="Q522" s="195">
        <v>0</v>
      </c>
      <c r="R522" s="195">
        <f>Q522*H522</f>
        <v>0</v>
      </c>
      <c r="S522" s="195">
        <v>0</v>
      </c>
      <c r="T522" s="196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197" t="s">
        <v>153</v>
      </c>
      <c r="AT522" s="197" t="s">
        <v>148</v>
      </c>
      <c r="AU522" s="197" t="s">
        <v>85</v>
      </c>
      <c r="AY522" s="17" t="s">
        <v>146</v>
      </c>
      <c r="BE522" s="198">
        <f>IF(N522="základní",J522,0)</f>
        <v>0</v>
      </c>
      <c r="BF522" s="198">
        <f>IF(N522="snížená",J522,0)</f>
        <v>0</v>
      </c>
      <c r="BG522" s="198">
        <f>IF(N522="zákl. přenesená",J522,0)</f>
        <v>0</v>
      </c>
      <c r="BH522" s="198">
        <f>IF(N522="sníž. přenesená",J522,0)</f>
        <v>0</v>
      </c>
      <c r="BI522" s="198">
        <f>IF(N522="nulová",J522,0)</f>
        <v>0</v>
      </c>
      <c r="BJ522" s="17" t="s">
        <v>83</v>
      </c>
      <c r="BK522" s="198">
        <f>ROUND(I522*H522,2)</f>
        <v>0</v>
      </c>
      <c r="BL522" s="17" t="s">
        <v>153</v>
      </c>
      <c r="BM522" s="197" t="s">
        <v>1139</v>
      </c>
    </row>
    <row r="523" spans="1:47" s="2" customFormat="1" ht="11.25">
      <c r="A523" s="34"/>
      <c r="B523" s="35"/>
      <c r="C523" s="36"/>
      <c r="D523" s="199" t="s">
        <v>155</v>
      </c>
      <c r="E523" s="36"/>
      <c r="F523" s="200" t="s">
        <v>1140</v>
      </c>
      <c r="G523" s="36"/>
      <c r="H523" s="36"/>
      <c r="I523" s="201"/>
      <c r="J523" s="36"/>
      <c r="K523" s="36"/>
      <c r="L523" s="39"/>
      <c r="M523" s="202"/>
      <c r="N523" s="203"/>
      <c r="O523" s="71"/>
      <c r="P523" s="71"/>
      <c r="Q523" s="71"/>
      <c r="R523" s="71"/>
      <c r="S523" s="71"/>
      <c r="T523" s="72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155</v>
      </c>
      <c r="AU523" s="17" t="s">
        <v>85</v>
      </c>
    </row>
    <row r="524" spans="1:65" s="2" customFormat="1" ht="16.5" customHeight="1">
      <c r="A524" s="34"/>
      <c r="B524" s="35"/>
      <c r="C524" s="226" t="s">
        <v>533</v>
      </c>
      <c r="D524" s="226" t="s">
        <v>223</v>
      </c>
      <c r="E524" s="227" t="s">
        <v>1141</v>
      </c>
      <c r="F524" s="228" t="s">
        <v>1142</v>
      </c>
      <c r="G524" s="229" t="s">
        <v>329</v>
      </c>
      <c r="H524" s="230">
        <v>1</v>
      </c>
      <c r="I524" s="231"/>
      <c r="J524" s="232">
        <f>ROUND(I524*H524,2)</f>
        <v>0</v>
      </c>
      <c r="K524" s="228" t="s">
        <v>152</v>
      </c>
      <c r="L524" s="233"/>
      <c r="M524" s="234" t="s">
        <v>1</v>
      </c>
      <c r="N524" s="235" t="s">
        <v>40</v>
      </c>
      <c r="O524" s="71"/>
      <c r="P524" s="195">
        <f>O524*H524</f>
        <v>0</v>
      </c>
      <c r="Q524" s="195">
        <v>0.0009</v>
      </c>
      <c r="R524" s="195">
        <f>Q524*H524</f>
        <v>0.0009</v>
      </c>
      <c r="S524" s="195">
        <v>0</v>
      </c>
      <c r="T524" s="196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197" t="s">
        <v>200</v>
      </c>
      <c r="AT524" s="197" t="s">
        <v>223</v>
      </c>
      <c r="AU524" s="197" t="s">
        <v>85</v>
      </c>
      <c r="AY524" s="17" t="s">
        <v>146</v>
      </c>
      <c r="BE524" s="198">
        <f>IF(N524="základní",J524,0)</f>
        <v>0</v>
      </c>
      <c r="BF524" s="198">
        <f>IF(N524="snížená",J524,0)</f>
        <v>0</v>
      </c>
      <c r="BG524" s="198">
        <f>IF(N524="zákl. přenesená",J524,0)</f>
        <v>0</v>
      </c>
      <c r="BH524" s="198">
        <f>IF(N524="sníž. přenesená",J524,0)</f>
        <v>0</v>
      </c>
      <c r="BI524" s="198">
        <f>IF(N524="nulová",J524,0)</f>
        <v>0</v>
      </c>
      <c r="BJ524" s="17" t="s">
        <v>83</v>
      </c>
      <c r="BK524" s="198">
        <f>ROUND(I524*H524,2)</f>
        <v>0</v>
      </c>
      <c r="BL524" s="17" t="s">
        <v>153</v>
      </c>
      <c r="BM524" s="197" t="s">
        <v>1143</v>
      </c>
    </row>
    <row r="525" spans="2:51" s="13" customFormat="1" ht="11.25">
      <c r="B525" s="204"/>
      <c r="C525" s="205"/>
      <c r="D525" s="206" t="s">
        <v>157</v>
      </c>
      <c r="E525" s="207" t="s">
        <v>1</v>
      </c>
      <c r="F525" s="208" t="s">
        <v>849</v>
      </c>
      <c r="G525" s="205"/>
      <c r="H525" s="207" t="s">
        <v>1</v>
      </c>
      <c r="I525" s="209"/>
      <c r="J525" s="205"/>
      <c r="K525" s="205"/>
      <c r="L525" s="210"/>
      <c r="M525" s="211"/>
      <c r="N525" s="212"/>
      <c r="O525" s="212"/>
      <c r="P525" s="212"/>
      <c r="Q525" s="212"/>
      <c r="R525" s="212"/>
      <c r="S525" s="212"/>
      <c r="T525" s="213"/>
      <c r="AT525" s="214" t="s">
        <v>157</v>
      </c>
      <c r="AU525" s="214" t="s">
        <v>85</v>
      </c>
      <c r="AV525" s="13" t="s">
        <v>83</v>
      </c>
      <c r="AW525" s="13" t="s">
        <v>33</v>
      </c>
      <c r="AX525" s="13" t="s">
        <v>75</v>
      </c>
      <c r="AY525" s="214" t="s">
        <v>146</v>
      </c>
    </row>
    <row r="526" spans="2:51" s="13" customFormat="1" ht="11.25">
      <c r="B526" s="204"/>
      <c r="C526" s="205"/>
      <c r="D526" s="206" t="s">
        <v>157</v>
      </c>
      <c r="E526" s="207" t="s">
        <v>1</v>
      </c>
      <c r="F526" s="208" t="s">
        <v>159</v>
      </c>
      <c r="G526" s="205"/>
      <c r="H526" s="207" t="s">
        <v>1</v>
      </c>
      <c r="I526" s="209"/>
      <c r="J526" s="205"/>
      <c r="K526" s="205"/>
      <c r="L526" s="210"/>
      <c r="M526" s="211"/>
      <c r="N526" s="212"/>
      <c r="O526" s="212"/>
      <c r="P526" s="212"/>
      <c r="Q526" s="212"/>
      <c r="R526" s="212"/>
      <c r="S526" s="212"/>
      <c r="T526" s="213"/>
      <c r="AT526" s="214" t="s">
        <v>157</v>
      </c>
      <c r="AU526" s="214" t="s">
        <v>85</v>
      </c>
      <c r="AV526" s="13" t="s">
        <v>83</v>
      </c>
      <c r="AW526" s="13" t="s">
        <v>33</v>
      </c>
      <c r="AX526" s="13" t="s">
        <v>75</v>
      </c>
      <c r="AY526" s="214" t="s">
        <v>146</v>
      </c>
    </row>
    <row r="527" spans="2:51" s="14" customFormat="1" ht="11.25">
      <c r="B527" s="215"/>
      <c r="C527" s="216"/>
      <c r="D527" s="206" t="s">
        <v>157</v>
      </c>
      <c r="E527" s="217" t="s">
        <v>1</v>
      </c>
      <c r="F527" s="218" t="s">
        <v>83</v>
      </c>
      <c r="G527" s="216"/>
      <c r="H527" s="219">
        <v>1</v>
      </c>
      <c r="I527" s="220"/>
      <c r="J527" s="216"/>
      <c r="K527" s="216"/>
      <c r="L527" s="221"/>
      <c r="M527" s="222"/>
      <c r="N527" s="223"/>
      <c r="O527" s="223"/>
      <c r="P527" s="223"/>
      <c r="Q527" s="223"/>
      <c r="R527" s="223"/>
      <c r="S527" s="223"/>
      <c r="T527" s="224"/>
      <c r="AT527" s="225" t="s">
        <v>157</v>
      </c>
      <c r="AU527" s="225" t="s">
        <v>85</v>
      </c>
      <c r="AV527" s="14" t="s">
        <v>85</v>
      </c>
      <c r="AW527" s="14" t="s">
        <v>33</v>
      </c>
      <c r="AX527" s="14" t="s">
        <v>75</v>
      </c>
      <c r="AY527" s="225" t="s">
        <v>146</v>
      </c>
    </row>
    <row r="528" spans="1:65" s="2" customFormat="1" ht="36" customHeight="1">
      <c r="A528" s="34"/>
      <c r="B528" s="35"/>
      <c r="C528" s="186" t="s">
        <v>538</v>
      </c>
      <c r="D528" s="186" t="s">
        <v>148</v>
      </c>
      <c r="E528" s="187" t="s">
        <v>1144</v>
      </c>
      <c r="F528" s="188" t="s">
        <v>1145</v>
      </c>
      <c r="G528" s="189" t="s">
        <v>329</v>
      </c>
      <c r="H528" s="190">
        <v>1</v>
      </c>
      <c r="I528" s="191"/>
      <c r="J528" s="192">
        <f>ROUND(I528*H528,2)</f>
        <v>0</v>
      </c>
      <c r="K528" s="188" t="s">
        <v>152</v>
      </c>
      <c r="L528" s="39"/>
      <c r="M528" s="193" t="s">
        <v>1</v>
      </c>
      <c r="N528" s="194" t="s">
        <v>40</v>
      </c>
      <c r="O528" s="71"/>
      <c r="P528" s="195">
        <f>O528*H528</f>
        <v>0</v>
      </c>
      <c r="Q528" s="195">
        <v>1E-05</v>
      </c>
      <c r="R528" s="195">
        <f>Q528*H528</f>
        <v>1E-05</v>
      </c>
      <c r="S528" s="195">
        <v>0</v>
      </c>
      <c r="T528" s="196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197" t="s">
        <v>153</v>
      </c>
      <c r="AT528" s="197" t="s">
        <v>148</v>
      </c>
      <c r="AU528" s="197" t="s">
        <v>85</v>
      </c>
      <c r="AY528" s="17" t="s">
        <v>146</v>
      </c>
      <c r="BE528" s="198">
        <f>IF(N528="základní",J528,0)</f>
        <v>0</v>
      </c>
      <c r="BF528" s="198">
        <f>IF(N528="snížená",J528,0)</f>
        <v>0</v>
      </c>
      <c r="BG528" s="198">
        <f>IF(N528="zákl. přenesená",J528,0)</f>
        <v>0</v>
      </c>
      <c r="BH528" s="198">
        <f>IF(N528="sníž. přenesená",J528,0)</f>
        <v>0</v>
      </c>
      <c r="BI528" s="198">
        <f>IF(N528="nulová",J528,0)</f>
        <v>0</v>
      </c>
      <c r="BJ528" s="17" t="s">
        <v>83</v>
      </c>
      <c r="BK528" s="198">
        <f>ROUND(I528*H528,2)</f>
        <v>0</v>
      </c>
      <c r="BL528" s="17" t="s">
        <v>153</v>
      </c>
      <c r="BM528" s="197" t="s">
        <v>1146</v>
      </c>
    </row>
    <row r="529" spans="1:47" s="2" customFormat="1" ht="11.25">
      <c r="A529" s="34"/>
      <c r="B529" s="35"/>
      <c r="C529" s="36"/>
      <c r="D529" s="199" t="s">
        <v>155</v>
      </c>
      <c r="E529" s="36"/>
      <c r="F529" s="200" t="s">
        <v>1147</v>
      </c>
      <c r="G529" s="36"/>
      <c r="H529" s="36"/>
      <c r="I529" s="201"/>
      <c r="J529" s="36"/>
      <c r="K529" s="36"/>
      <c r="L529" s="39"/>
      <c r="M529" s="202"/>
      <c r="N529" s="203"/>
      <c r="O529" s="71"/>
      <c r="P529" s="71"/>
      <c r="Q529" s="71"/>
      <c r="R529" s="71"/>
      <c r="S529" s="71"/>
      <c r="T529" s="72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T529" s="17" t="s">
        <v>155</v>
      </c>
      <c r="AU529" s="17" t="s">
        <v>85</v>
      </c>
    </row>
    <row r="530" spans="1:65" s="2" customFormat="1" ht="26.45" customHeight="1">
      <c r="A530" s="34"/>
      <c r="B530" s="35"/>
      <c r="C530" s="226" t="s">
        <v>543</v>
      </c>
      <c r="D530" s="226" t="s">
        <v>223</v>
      </c>
      <c r="E530" s="227" t="s">
        <v>1148</v>
      </c>
      <c r="F530" s="228" t="s">
        <v>1149</v>
      </c>
      <c r="G530" s="229" t="s">
        <v>329</v>
      </c>
      <c r="H530" s="230">
        <v>1</v>
      </c>
      <c r="I530" s="231"/>
      <c r="J530" s="232">
        <f>ROUND(I530*H530,2)</f>
        <v>0</v>
      </c>
      <c r="K530" s="228" t="s">
        <v>499</v>
      </c>
      <c r="L530" s="233"/>
      <c r="M530" s="234" t="s">
        <v>1</v>
      </c>
      <c r="N530" s="235" t="s">
        <v>40</v>
      </c>
      <c r="O530" s="71"/>
      <c r="P530" s="195">
        <f>O530*H530</f>
        <v>0</v>
      </c>
      <c r="Q530" s="195">
        <v>0.0015</v>
      </c>
      <c r="R530" s="195">
        <f>Q530*H530</f>
        <v>0.0015</v>
      </c>
      <c r="S530" s="195">
        <v>0</v>
      </c>
      <c r="T530" s="196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97" t="s">
        <v>200</v>
      </c>
      <c r="AT530" s="197" t="s">
        <v>223</v>
      </c>
      <c r="AU530" s="197" t="s">
        <v>85</v>
      </c>
      <c r="AY530" s="17" t="s">
        <v>146</v>
      </c>
      <c r="BE530" s="198">
        <f>IF(N530="základní",J530,0)</f>
        <v>0</v>
      </c>
      <c r="BF530" s="198">
        <f>IF(N530="snížená",J530,0)</f>
        <v>0</v>
      </c>
      <c r="BG530" s="198">
        <f>IF(N530="zákl. přenesená",J530,0)</f>
        <v>0</v>
      </c>
      <c r="BH530" s="198">
        <f>IF(N530="sníž. přenesená",J530,0)</f>
        <v>0</v>
      </c>
      <c r="BI530" s="198">
        <f>IF(N530="nulová",J530,0)</f>
        <v>0</v>
      </c>
      <c r="BJ530" s="17" t="s">
        <v>83</v>
      </c>
      <c r="BK530" s="198">
        <f>ROUND(I530*H530,2)</f>
        <v>0</v>
      </c>
      <c r="BL530" s="17" t="s">
        <v>153</v>
      </c>
      <c r="BM530" s="197" t="s">
        <v>1150</v>
      </c>
    </row>
    <row r="531" spans="2:51" s="13" customFormat="1" ht="11.25">
      <c r="B531" s="204"/>
      <c r="C531" s="205"/>
      <c r="D531" s="206" t="s">
        <v>157</v>
      </c>
      <c r="E531" s="207" t="s">
        <v>1</v>
      </c>
      <c r="F531" s="208" t="s">
        <v>849</v>
      </c>
      <c r="G531" s="205"/>
      <c r="H531" s="207" t="s">
        <v>1</v>
      </c>
      <c r="I531" s="209"/>
      <c r="J531" s="205"/>
      <c r="K531" s="205"/>
      <c r="L531" s="210"/>
      <c r="M531" s="211"/>
      <c r="N531" s="212"/>
      <c r="O531" s="212"/>
      <c r="P531" s="212"/>
      <c r="Q531" s="212"/>
      <c r="R531" s="212"/>
      <c r="S531" s="212"/>
      <c r="T531" s="213"/>
      <c r="AT531" s="214" t="s">
        <v>157</v>
      </c>
      <c r="AU531" s="214" t="s">
        <v>85</v>
      </c>
      <c r="AV531" s="13" t="s">
        <v>83</v>
      </c>
      <c r="AW531" s="13" t="s">
        <v>33</v>
      </c>
      <c r="AX531" s="13" t="s">
        <v>75</v>
      </c>
      <c r="AY531" s="214" t="s">
        <v>146</v>
      </c>
    </row>
    <row r="532" spans="2:51" s="13" customFormat="1" ht="11.25">
      <c r="B532" s="204"/>
      <c r="C532" s="205"/>
      <c r="D532" s="206" t="s">
        <v>157</v>
      </c>
      <c r="E532" s="207" t="s">
        <v>1</v>
      </c>
      <c r="F532" s="208" t="s">
        <v>159</v>
      </c>
      <c r="G532" s="205"/>
      <c r="H532" s="207" t="s">
        <v>1</v>
      </c>
      <c r="I532" s="209"/>
      <c r="J532" s="205"/>
      <c r="K532" s="205"/>
      <c r="L532" s="210"/>
      <c r="M532" s="211"/>
      <c r="N532" s="212"/>
      <c r="O532" s="212"/>
      <c r="P532" s="212"/>
      <c r="Q532" s="212"/>
      <c r="R532" s="212"/>
      <c r="S532" s="212"/>
      <c r="T532" s="213"/>
      <c r="AT532" s="214" t="s">
        <v>157</v>
      </c>
      <c r="AU532" s="214" t="s">
        <v>85</v>
      </c>
      <c r="AV532" s="13" t="s">
        <v>83</v>
      </c>
      <c r="AW532" s="13" t="s">
        <v>33</v>
      </c>
      <c r="AX532" s="13" t="s">
        <v>75</v>
      </c>
      <c r="AY532" s="214" t="s">
        <v>146</v>
      </c>
    </row>
    <row r="533" spans="2:51" s="14" customFormat="1" ht="11.25">
      <c r="B533" s="215"/>
      <c r="C533" s="216"/>
      <c r="D533" s="206" t="s">
        <v>157</v>
      </c>
      <c r="E533" s="217" t="s">
        <v>1</v>
      </c>
      <c r="F533" s="218" t="s">
        <v>83</v>
      </c>
      <c r="G533" s="216"/>
      <c r="H533" s="219">
        <v>1</v>
      </c>
      <c r="I533" s="220"/>
      <c r="J533" s="216"/>
      <c r="K533" s="216"/>
      <c r="L533" s="221"/>
      <c r="M533" s="222"/>
      <c r="N533" s="223"/>
      <c r="O533" s="223"/>
      <c r="P533" s="223"/>
      <c r="Q533" s="223"/>
      <c r="R533" s="223"/>
      <c r="S533" s="223"/>
      <c r="T533" s="224"/>
      <c r="AT533" s="225" t="s">
        <v>157</v>
      </c>
      <c r="AU533" s="225" t="s">
        <v>85</v>
      </c>
      <c r="AV533" s="14" t="s">
        <v>85</v>
      </c>
      <c r="AW533" s="14" t="s">
        <v>33</v>
      </c>
      <c r="AX533" s="14" t="s">
        <v>75</v>
      </c>
      <c r="AY533" s="225" t="s">
        <v>146</v>
      </c>
    </row>
    <row r="534" spans="1:65" s="2" customFormat="1" ht="26.45" customHeight="1">
      <c r="A534" s="34"/>
      <c r="B534" s="35"/>
      <c r="C534" s="186" t="s">
        <v>549</v>
      </c>
      <c r="D534" s="186" t="s">
        <v>148</v>
      </c>
      <c r="E534" s="187" t="s">
        <v>1151</v>
      </c>
      <c r="F534" s="188" t="s">
        <v>1152</v>
      </c>
      <c r="G534" s="189" t="s">
        <v>329</v>
      </c>
      <c r="H534" s="190">
        <v>1</v>
      </c>
      <c r="I534" s="191"/>
      <c r="J534" s="192">
        <f>ROUND(I534*H534,2)</f>
        <v>0</v>
      </c>
      <c r="K534" s="188" t="s">
        <v>152</v>
      </c>
      <c r="L534" s="39"/>
      <c r="M534" s="193" t="s">
        <v>1</v>
      </c>
      <c r="N534" s="194" t="s">
        <v>40</v>
      </c>
      <c r="O534" s="71"/>
      <c r="P534" s="195">
        <f>O534*H534</f>
        <v>0</v>
      </c>
      <c r="Q534" s="195">
        <v>0.00989</v>
      </c>
      <c r="R534" s="195">
        <f>Q534*H534</f>
        <v>0.00989</v>
      </c>
      <c r="S534" s="195">
        <v>0</v>
      </c>
      <c r="T534" s="196">
        <f>S534*H534</f>
        <v>0</v>
      </c>
      <c r="U534" s="34"/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7" t="s">
        <v>153</v>
      </c>
      <c r="AT534" s="197" t="s">
        <v>148</v>
      </c>
      <c r="AU534" s="197" t="s">
        <v>85</v>
      </c>
      <c r="AY534" s="17" t="s">
        <v>146</v>
      </c>
      <c r="BE534" s="198">
        <f>IF(N534="základní",J534,0)</f>
        <v>0</v>
      </c>
      <c r="BF534" s="198">
        <f>IF(N534="snížená",J534,0)</f>
        <v>0</v>
      </c>
      <c r="BG534" s="198">
        <f>IF(N534="zákl. přenesená",J534,0)</f>
        <v>0</v>
      </c>
      <c r="BH534" s="198">
        <f>IF(N534="sníž. přenesená",J534,0)</f>
        <v>0</v>
      </c>
      <c r="BI534" s="198">
        <f>IF(N534="nulová",J534,0)</f>
        <v>0</v>
      </c>
      <c r="BJ534" s="17" t="s">
        <v>83</v>
      </c>
      <c r="BK534" s="198">
        <f>ROUND(I534*H534,2)</f>
        <v>0</v>
      </c>
      <c r="BL534" s="17" t="s">
        <v>153</v>
      </c>
      <c r="BM534" s="197" t="s">
        <v>1153</v>
      </c>
    </row>
    <row r="535" spans="1:47" s="2" customFormat="1" ht="11.25">
      <c r="A535" s="34"/>
      <c r="B535" s="35"/>
      <c r="C535" s="36"/>
      <c r="D535" s="199" t="s">
        <v>155</v>
      </c>
      <c r="E535" s="36"/>
      <c r="F535" s="200" t="s">
        <v>1154</v>
      </c>
      <c r="G535" s="36"/>
      <c r="H535" s="36"/>
      <c r="I535" s="201"/>
      <c r="J535" s="36"/>
      <c r="K535" s="36"/>
      <c r="L535" s="39"/>
      <c r="M535" s="202"/>
      <c r="N535" s="203"/>
      <c r="O535" s="71"/>
      <c r="P535" s="71"/>
      <c r="Q535" s="71"/>
      <c r="R535" s="71"/>
      <c r="S535" s="71"/>
      <c r="T535" s="72"/>
      <c r="U535" s="34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155</v>
      </c>
      <c r="AU535" s="17" t="s">
        <v>85</v>
      </c>
    </row>
    <row r="536" spans="2:51" s="13" customFormat="1" ht="11.25">
      <c r="B536" s="204"/>
      <c r="C536" s="205"/>
      <c r="D536" s="206" t="s">
        <v>157</v>
      </c>
      <c r="E536" s="207" t="s">
        <v>1</v>
      </c>
      <c r="F536" s="208" t="s">
        <v>1155</v>
      </c>
      <c r="G536" s="205"/>
      <c r="H536" s="207" t="s">
        <v>1</v>
      </c>
      <c r="I536" s="209"/>
      <c r="J536" s="205"/>
      <c r="K536" s="205"/>
      <c r="L536" s="210"/>
      <c r="M536" s="211"/>
      <c r="N536" s="212"/>
      <c r="O536" s="212"/>
      <c r="P536" s="212"/>
      <c r="Q536" s="212"/>
      <c r="R536" s="212"/>
      <c r="S536" s="212"/>
      <c r="T536" s="213"/>
      <c r="AT536" s="214" t="s">
        <v>157</v>
      </c>
      <c r="AU536" s="214" t="s">
        <v>85</v>
      </c>
      <c r="AV536" s="13" t="s">
        <v>83</v>
      </c>
      <c r="AW536" s="13" t="s">
        <v>33</v>
      </c>
      <c r="AX536" s="13" t="s">
        <v>75</v>
      </c>
      <c r="AY536" s="214" t="s">
        <v>146</v>
      </c>
    </row>
    <row r="537" spans="2:51" s="13" customFormat="1" ht="11.25">
      <c r="B537" s="204"/>
      <c r="C537" s="205"/>
      <c r="D537" s="206" t="s">
        <v>157</v>
      </c>
      <c r="E537" s="207" t="s">
        <v>1</v>
      </c>
      <c r="F537" s="208" t="s">
        <v>159</v>
      </c>
      <c r="G537" s="205"/>
      <c r="H537" s="207" t="s">
        <v>1</v>
      </c>
      <c r="I537" s="209"/>
      <c r="J537" s="205"/>
      <c r="K537" s="205"/>
      <c r="L537" s="210"/>
      <c r="M537" s="211"/>
      <c r="N537" s="212"/>
      <c r="O537" s="212"/>
      <c r="P537" s="212"/>
      <c r="Q537" s="212"/>
      <c r="R537" s="212"/>
      <c r="S537" s="212"/>
      <c r="T537" s="213"/>
      <c r="AT537" s="214" t="s">
        <v>157</v>
      </c>
      <c r="AU537" s="214" t="s">
        <v>85</v>
      </c>
      <c r="AV537" s="13" t="s">
        <v>83</v>
      </c>
      <c r="AW537" s="13" t="s">
        <v>33</v>
      </c>
      <c r="AX537" s="13" t="s">
        <v>75</v>
      </c>
      <c r="AY537" s="214" t="s">
        <v>146</v>
      </c>
    </row>
    <row r="538" spans="2:51" s="14" customFormat="1" ht="11.25">
      <c r="B538" s="215"/>
      <c r="C538" s="216"/>
      <c r="D538" s="206" t="s">
        <v>157</v>
      </c>
      <c r="E538" s="217" t="s">
        <v>1</v>
      </c>
      <c r="F538" s="218" t="s">
        <v>1156</v>
      </c>
      <c r="G538" s="216"/>
      <c r="H538" s="219">
        <v>1</v>
      </c>
      <c r="I538" s="220"/>
      <c r="J538" s="216"/>
      <c r="K538" s="216"/>
      <c r="L538" s="221"/>
      <c r="M538" s="222"/>
      <c r="N538" s="223"/>
      <c r="O538" s="223"/>
      <c r="P538" s="223"/>
      <c r="Q538" s="223"/>
      <c r="R538" s="223"/>
      <c r="S538" s="223"/>
      <c r="T538" s="224"/>
      <c r="AT538" s="225" t="s">
        <v>157</v>
      </c>
      <c r="AU538" s="225" t="s">
        <v>85</v>
      </c>
      <c r="AV538" s="14" t="s">
        <v>85</v>
      </c>
      <c r="AW538" s="14" t="s">
        <v>33</v>
      </c>
      <c r="AX538" s="14" t="s">
        <v>75</v>
      </c>
      <c r="AY538" s="225" t="s">
        <v>146</v>
      </c>
    </row>
    <row r="539" spans="1:65" s="2" customFormat="1" ht="26.45" customHeight="1">
      <c r="A539" s="34"/>
      <c r="B539" s="35"/>
      <c r="C539" s="186" t="s">
        <v>554</v>
      </c>
      <c r="D539" s="186" t="s">
        <v>148</v>
      </c>
      <c r="E539" s="187" t="s">
        <v>1157</v>
      </c>
      <c r="F539" s="188" t="s">
        <v>1158</v>
      </c>
      <c r="G539" s="189" t="s">
        <v>329</v>
      </c>
      <c r="H539" s="190">
        <v>1</v>
      </c>
      <c r="I539" s="191"/>
      <c r="J539" s="192">
        <f>ROUND(I539*H539,2)</f>
        <v>0</v>
      </c>
      <c r="K539" s="188" t="s">
        <v>152</v>
      </c>
      <c r="L539" s="39"/>
      <c r="M539" s="193" t="s">
        <v>1</v>
      </c>
      <c r="N539" s="194" t="s">
        <v>40</v>
      </c>
      <c r="O539" s="71"/>
      <c r="P539" s="195">
        <f>O539*H539</f>
        <v>0</v>
      </c>
      <c r="Q539" s="195">
        <v>0.01218</v>
      </c>
      <c r="R539" s="195">
        <f>Q539*H539</f>
        <v>0.01218</v>
      </c>
      <c r="S539" s="195">
        <v>0</v>
      </c>
      <c r="T539" s="196">
        <f>S539*H539</f>
        <v>0</v>
      </c>
      <c r="U539" s="34"/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7" t="s">
        <v>153</v>
      </c>
      <c r="AT539" s="197" t="s">
        <v>148</v>
      </c>
      <c r="AU539" s="197" t="s">
        <v>85</v>
      </c>
      <c r="AY539" s="17" t="s">
        <v>146</v>
      </c>
      <c r="BE539" s="198">
        <f>IF(N539="základní",J539,0)</f>
        <v>0</v>
      </c>
      <c r="BF539" s="198">
        <f>IF(N539="snížená",J539,0)</f>
        <v>0</v>
      </c>
      <c r="BG539" s="198">
        <f>IF(N539="zákl. přenesená",J539,0)</f>
        <v>0</v>
      </c>
      <c r="BH539" s="198">
        <f>IF(N539="sníž. přenesená",J539,0)</f>
        <v>0</v>
      </c>
      <c r="BI539" s="198">
        <f>IF(N539="nulová",J539,0)</f>
        <v>0</v>
      </c>
      <c r="BJ539" s="17" t="s">
        <v>83</v>
      </c>
      <c r="BK539" s="198">
        <f>ROUND(I539*H539,2)</f>
        <v>0</v>
      </c>
      <c r="BL539" s="17" t="s">
        <v>153</v>
      </c>
      <c r="BM539" s="197" t="s">
        <v>1159</v>
      </c>
    </row>
    <row r="540" spans="1:47" s="2" customFormat="1" ht="11.25">
      <c r="A540" s="34"/>
      <c r="B540" s="35"/>
      <c r="C540" s="36"/>
      <c r="D540" s="199" t="s">
        <v>155</v>
      </c>
      <c r="E540" s="36"/>
      <c r="F540" s="200" t="s">
        <v>1160</v>
      </c>
      <c r="G540" s="36"/>
      <c r="H540" s="36"/>
      <c r="I540" s="201"/>
      <c r="J540" s="36"/>
      <c r="K540" s="36"/>
      <c r="L540" s="39"/>
      <c r="M540" s="202"/>
      <c r="N540" s="203"/>
      <c r="O540" s="71"/>
      <c r="P540" s="71"/>
      <c r="Q540" s="71"/>
      <c r="R540" s="71"/>
      <c r="S540" s="71"/>
      <c r="T540" s="72"/>
      <c r="U540" s="34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7" t="s">
        <v>155</v>
      </c>
      <c r="AU540" s="17" t="s">
        <v>85</v>
      </c>
    </row>
    <row r="541" spans="2:51" s="13" customFormat="1" ht="11.25">
      <c r="B541" s="204"/>
      <c r="C541" s="205"/>
      <c r="D541" s="206" t="s">
        <v>157</v>
      </c>
      <c r="E541" s="207" t="s">
        <v>1</v>
      </c>
      <c r="F541" s="208" t="s">
        <v>1155</v>
      </c>
      <c r="G541" s="205"/>
      <c r="H541" s="207" t="s">
        <v>1</v>
      </c>
      <c r="I541" s="209"/>
      <c r="J541" s="205"/>
      <c r="K541" s="205"/>
      <c r="L541" s="210"/>
      <c r="M541" s="211"/>
      <c r="N541" s="212"/>
      <c r="O541" s="212"/>
      <c r="P541" s="212"/>
      <c r="Q541" s="212"/>
      <c r="R541" s="212"/>
      <c r="S541" s="212"/>
      <c r="T541" s="213"/>
      <c r="AT541" s="214" t="s">
        <v>157</v>
      </c>
      <c r="AU541" s="214" t="s">
        <v>85</v>
      </c>
      <c r="AV541" s="13" t="s">
        <v>83</v>
      </c>
      <c r="AW541" s="13" t="s">
        <v>33</v>
      </c>
      <c r="AX541" s="13" t="s">
        <v>75</v>
      </c>
      <c r="AY541" s="214" t="s">
        <v>146</v>
      </c>
    </row>
    <row r="542" spans="2:51" s="13" customFormat="1" ht="11.25">
      <c r="B542" s="204"/>
      <c r="C542" s="205"/>
      <c r="D542" s="206" t="s">
        <v>157</v>
      </c>
      <c r="E542" s="207" t="s">
        <v>1</v>
      </c>
      <c r="F542" s="208" t="s">
        <v>159</v>
      </c>
      <c r="G542" s="205"/>
      <c r="H542" s="207" t="s">
        <v>1</v>
      </c>
      <c r="I542" s="209"/>
      <c r="J542" s="205"/>
      <c r="K542" s="205"/>
      <c r="L542" s="210"/>
      <c r="M542" s="211"/>
      <c r="N542" s="212"/>
      <c r="O542" s="212"/>
      <c r="P542" s="212"/>
      <c r="Q542" s="212"/>
      <c r="R542" s="212"/>
      <c r="S542" s="212"/>
      <c r="T542" s="213"/>
      <c r="AT542" s="214" t="s">
        <v>157</v>
      </c>
      <c r="AU542" s="214" t="s">
        <v>85</v>
      </c>
      <c r="AV542" s="13" t="s">
        <v>83</v>
      </c>
      <c r="AW542" s="13" t="s">
        <v>33</v>
      </c>
      <c r="AX542" s="13" t="s">
        <v>75</v>
      </c>
      <c r="AY542" s="214" t="s">
        <v>146</v>
      </c>
    </row>
    <row r="543" spans="2:51" s="14" customFormat="1" ht="11.25">
      <c r="B543" s="215"/>
      <c r="C543" s="216"/>
      <c r="D543" s="206" t="s">
        <v>157</v>
      </c>
      <c r="E543" s="217" t="s">
        <v>1</v>
      </c>
      <c r="F543" s="218" t="s">
        <v>1156</v>
      </c>
      <c r="G543" s="216"/>
      <c r="H543" s="219">
        <v>1</v>
      </c>
      <c r="I543" s="220"/>
      <c r="J543" s="216"/>
      <c r="K543" s="216"/>
      <c r="L543" s="221"/>
      <c r="M543" s="222"/>
      <c r="N543" s="223"/>
      <c r="O543" s="223"/>
      <c r="P543" s="223"/>
      <c r="Q543" s="223"/>
      <c r="R543" s="223"/>
      <c r="S543" s="223"/>
      <c r="T543" s="224"/>
      <c r="AT543" s="225" t="s">
        <v>157</v>
      </c>
      <c r="AU543" s="225" t="s">
        <v>85</v>
      </c>
      <c r="AV543" s="14" t="s">
        <v>85</v>
      </c>
      <c r="AW543" s="14" t="s">
        <v>33</v>
      </c>
      <c r="AX543" s="14" t="s">
        <v>75</v>
      </c>
      <c r="AY543" s="225" t="s">
        <v>146</v>
      </c>
    </row>
    <row r="544" spans="1:65" s="2" customFormat="1" ht="26.45" customHeight="1">
      <c r="A544" s="34"/>
      <c r="B544" s="35"/>
      <c r="C544" s="186" t="s">
        <v>559</v>
      </c>
      <c r="D544" s="186" t="s">
        <v>148</v>
      </c>
      <c r="E544" s="187" t="s">
        <v>529</v>
      </c>
      <c r="F544" s="188" t="s">
        <v>530</v>
      </c>
      <c r="G544" s="189" t="s">
        <v>329</v>
      </c>
      <c r="H544" s="190">
        <v>2</v>
      </c>
      <c r="I544" s="191"/>
      <c r="J544" s="192">
        <f>ROUND(I544*H544,2)</f>
        <v>0</v>
      </c>
      <c r="K544" s="188" t="s">
        <v>152</v>
      </c>
      <c r="L544" s="39"/>
      <c r="M544" s="193" t="s">
        <v>1</v>
      </c>
      <c r="N544" s="194" t="s">
        <v>40</v>
      </c>
      <c r="O544" s="71"/>
      <c r="P544" s="195">
        <f>O544*H544</f>
        <v>0</v>
      </c>
      <c r="Q544" s="195">
        <v>0.08742</v>
      </c>
      <c r="R544" s="195">
        <f>Q544*H544</f>
        <v>0.17484</v>
      </c>
      <c r="S544" s="195">
        <v>0</v>
      </c>
      <c r="T544" s="196">
        <f>S544*H544</f>
        <v>0</v>
      </c>
      <c r="U544" s="34"/>
      <c r="V544" s="34"/>
      <c r="W544" s="34"/>
      <c r="X544" s="34"/>
      <c r="Y544" s="34"/>
      <c r="Z544" s="34"/>
      <c r="AA544" s="34"/>
      <c r="AB544" s="34"/>
      <c r="AC544" s="34"/>
      <c r="AD544" s="34"/>
      <c r="AE544" s="34"/>
      <c r="AR544" s="197" t="s">
        <v>153</v>
      </c>
      <c r="AT544" s="197" t="s">
        <v>148</v>
      </c>
      <c r="AU544" s="197" t="s">
        <v>85</v>
      </c>
      <c r="AY544" s="17" t="s">
        <v>146</v>
      </c>
      <c r="BE544" s="198">
        <f>IF(N544="základní",J544,0)</f>
        <v>0</v>
      </c>
      <c r="BF544" s="198">
        <f>IF(N544="snížená",J544,0)</f>
        <v>0</v>
      </c>
      <c r="BG544" s="198">
        <f>IF(N544="zákl. přenesená",J544,0)</f>
        <v>0</v>
      </c>
      <c r="BH544" s="198">
        <f>IF(N544="sníž. přenesená",J544,0)</f>
        <v>0</v>
      </c>
      <c r="BI544" s="198">
        <f>IF(N544="nulová",J544,0)</f>
        <v>0</v>
      </c>
      <c r="BJ544" s="17" t="s">
        <v>83</v>
      </c>
      <c r="BK544" s="198">
        <f>ROUND(I544*H544,2)</f>
        <v>0</v>
      </c>
      <c r="BL544" s="17" t="s">
        <v>153</v>
      </c>
      <c r="BM544" s="197" t="s">
        <v>1161</v>
      </c>
    </row>
    <row r="545" spans="1:47" s="2" customFormat="1" ht="11.25">
      <c r="A545" s="34"/>
      <c r="B545" s="35"/>
      <c r="C545" s="36"/>
      <c r="D545" s="199" t="s">
        <v>155</v>
      </c>
      <c r="E545" s="36"/>
      <c r="F545" s="200" t="s">
        <v>532</v>
      </c>
      <c r="G545" s="36"/>
      <c r="H545" s="36"/>
      <c r="I545" s="201"/>
      <c r="J545" s="36"/>
      <c r="K545" s="36"/>
      <c r="L545" s="39"/>
      <c r="M545" s="202"/>
      <c r="N545" s="203"/>
      <c r="O545" s="71"/>
      <c r="P545" s="71"/>
      <c r="Q545" s="71"/>
      <c r="R545" s="71"/>
      <c r="S545" s="71"/>
      <c r="T545" s="72"/>
      <c r="U545" s="34"/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T545" s="17" t="s">
        <v>155</v>
      </c>
      <c r="AU545" s="17" t="s">
        <v>85</v>
      </c>
    </row>
    <row r="546" spans="2:51" s="13" customFormat="1" ht="11.25">
      <c r="B546" s="204"/>
      <c r="C546" s="205"/>
      <c r="D546" s="206" t="s">
        <v>157</v>
      </c>
      <c r="E546" s="207" t="s">
        <v>1</v>
      </c>
      <c r="F546" s="208" t="s">
        <v>1155</v>
      </c>
      <c r="G546" s="205"/>
      <c r="H546" s="207" t="s">
        <v>1</v>
      </c>
      <c r="I546" s="209"/>
      <c r="J546" s="205"/>
      <c r="K546" s="205"/>
      <c r="L546" s="210"/>
      <c r="M546" s="211"/>
      <c r="N546" s="212"/>
      <c r="O546" s="212"/>
      <c r="P546" s="212"/>
      <c r="Q546" s="212"/>
      <c r="R546" s="212"/>
      <c r="S546" s="212"/>
      <c r="T546" s="213"/>
      <c r="AT546" s="214" t="s">
        <v>157</v>
      </c>
      <c r="AU546" s="214" t="s">
        <v>85</v>
      </c>
      <c r="AV546" s="13" t="s">
        <v>83</v>
      </c>
      <c r="AW546" s="13" t="s">
        <v>33</v>
      </c>
      <c r="AX546" s="13" t="s">
        <v>75</v>
      </c>
      <c r="AY546" s="214" t="s">
        <v>146</v>
      </c>
    </row>
    <row r="547" spans="2:51" s="13" customFormat="1" ht="11.25">
      <c r="B547" s="204"/>
      <c r="C547" s="205"/>
      <c r="D547" s="206" t="s">
        <v>157</v>
      </c>
      <c r="E547" s="207" t="s">
        <v>1</v>
      </c>
      <c r="F547" s="208" t="s">
        <v>159</v>
      </c>
      <c r="G547" s="205"/>
      <c r="H547" s="207" t="s">
        <v>1</v>
      </c>
      <c r="I547" s="209"/>
      <c r="J547" s="205"/>
      <c r="K547" s="205"/>
      <c r="L547" s="210"/>
      <c r="M547" s="211"/>
      <c r="N547" s="212"/>
      <c r="O547" s="212"/>
      <c r="P547" s="212"/>
      <c r="Q547" s="212"/>
      <c r="R547" s="212"/>
      <c r="S547" s="212"/>
      <c r="T547" s="213"/>
      <c r="AT547" s="214" t="s">
        <v>157</v>
      </c>
      <c r="AU547" s="214" t="s">
        <v>85</v>
      </c>
      <c r="AV547" s="13" t="s">
        <v>83</v>
      </c>
      <c r="AW547" s="13" t="s">
        <v>33</v>
      </c>
      <c r="AX547" s="13" t="s">
        <v>75</v>
      </c>
      <c r="AY547" s="214" t="s">
        <v>146</v>
      </c>
    </row>
    <row r="548" spans="2:51" s="14" customFormat="1" ht="11.25">
      <c r="B548" s="215"/>
      <c r="C548" s="216"/>
      <c r="D548" s="206" t="s">
        <v>157</v>
      </c>
      <c r="E548" s="217" t="s">
        <v>1</v>
      </c>
      <c r="F548" s="218" t="s">
        <v>1162</v>
      </c>
      <c r="G548" s="216"/>
      <c r="H548" s="219">
        <v>2</v>
      </c>
      <c r="I548" s="220"/>
      <c r="J548" s="216"/>
      <c r="K548" s="216"/>
      <c r="L548" s="221"/>
      <c r="M548" s="222"/>
      <c r="N548" s="223"/>
      <c r="O548" s="223"/>
      <c r="P548" s="223"/>
      <c r="Q548" s="223"/>
      <c r="R548" s="223"/>
      <c r="S548" s="223"/>
      <c r="T548" s="224"/>
      <c r="AT548" s="225" t="s">
        <v>157</v>
      </c>
      <c r="AU548" s="225" t="s">
        <v>85</v>
      </c>
      <c r="AV548" s="14" t="s">
        <v>85</v>
      </c>
      <c r="AW548" s="14" t="s">
        <v>33</v>
      </c>
      <c r="AX548" s="14" t="s">
        <v>75</v>
      </c>
      <c r="AY548" s="225" t="s">
        <v>146</v>
      </c>
    </row>
    <row r="549" spans="1:65" s="2" customFormat="1" ht="36" customHeight="1">
      <c r="A549" s="34"/>
      <c r="B549" s="35"/>
      <c r="C549" s="186" t="s">
        <v>564</v>
      </c>
      <c r="D549" s="186" t="s">
        <v>148</v>
      </c>
      <c r="E549" s="187" t="s">
        <v>1163</v>
      </c>
      <c r="F549" s="188" t="s">
        <v>1164</v>
      </c>
      <c r="G549" s="189" t="s">
        <v>329</v>
      </c>
      <c r="H549" s="190">
        <v>12</v>
      </c>
      <c r="I549" s="191"/>
      <c r="J549" s="192">
        <f>ROUND(I549*H549,2)</f>
        <v>0</v>
      </c>
      <c r="K549" s="188" t="s">
        <v>152</v>
      </c>
      <c r="L549" s="39"/>
      <c r="M549" s="193" t="s">
        <v>1</v>
      </c>
      <c r="N549" s="194" t="s">
        <v>40</v>
      </c>
      <c r="O549" s="71"/>
      <c r="P549" s="195">
        <f>O549*H549</f>
        <v>0</v>
      </c>
      <c r="Q549" s="195">
        <v>2.11587</v>
      </c>
      <c r="R549" s="195">
        <f>Q549*H549</f>
        <v>25.39044</v>
      </c>
      <c r="S549" s="195">
        <v>0</v>
      </c>
      <c r="T549" s="196">
        <f>S549*H549</f>
        <v>0</v>
      </c>
      <c r="U549" s="34"/>
      <c r="V549" s="34"/>
      <c r="W549" s="34"/>
      <c r="X549" s="34"/>
      <c r="Y549" s="34"/>
      <c r="Z549" s="34"/>
      <c r="AA549" s="34"/>
      <c r="AB549" s="34"/>
      <c r="AC549" s="34"/>
      <c r="AD549" s="34"/>
      <c r="AE549" s="34"/>
      <c r="AR549" s="197" t="s">
        <v>153</v>
      </c>
      <c r="AT549" s="197" t="s">
        <v>148</v>
      </c>
      <c r="AU549" s="197" t="s">
        <v>85</v>
      </c>
      <c r="AY549" s="17" t="s">
        <v>146</v>
      </c>
      <c r="BE549" s="198">
        <f>IF(N549="základní",J549,0)</f>
        <v>0</v>
      </c>
      <c r="BF549" s="198">
        <f>IF(N549="snížená",J549,0)</f>
        <v>0</v>
      </c>
      <c r="BG549" s="198">
        <f>IF(N549="zákl. přenesená",J549,0)</f>
        <v>0</v>
      </c>
      <c r="BH549" s="198">
        <f>IF(N549="sníž. přenesená",J549,0)</f>
        <v>0</v>
      </c>
      <c r="BI549" s="198">
        <f>IF(N549="nulová",J549,0)</f>
        <v>0</v>
      </c>
      <c r="BJ549" s="17" t="s">
        <v>83</v>
      </c>
      <c r="BK549" s="198">
        <f>ROUND(I549*H549,2)</f>
        <v>0</v>
      </c>
      <c r="BL549" s="17" t="s">
        <v>153</v>
      </c>
      <c r="BM549" s="197" t="s">
        <v>1165</v>
      </c>
    </row>
    <row r="550" spans="1:47" s="2" customFormat="1" ht="11.25">
      <c r="A550" s="34"/>
      <c r="B550" s="35"/>
      <c r="C550" s="36"/>
      <c r="D550" s="199" t="s">
        <v>155</v>
      </c>
      <c r="E550" s="36"/>
      <c r="F550" s="200" t="s">
        <v>1166</v>
      </c>
      <c r="G550" s="36"/>
      <c r="H550" s="36"/>
      <c r="I550" s="201"/>
      <c r="J550" s="36"/>
      <c r="K550" s="36"/>
      <c r="L550" s="39"/>
      <c r="M550" s="202"/>
      <c r="N550" s="203"/>
      <c r="O550" s="71"/>
      <c r="P550" s="71"/>
      <c r="Q550" s="71"/>
      <c r="R550" s="71"/>
      <c r="S550" s="71"/>
      <c r="T550" s="72"/>
      <c r="U550" s="34"/>
      <c r="V550" s="34"/>
      <c r="W550" s="34"/>
      <c r="X550" s="34"/>
      <c r="Y550" s="34"/>
      <c r="Z550" s="34"/>
      <c r="AA550" s="34"/>
      <c r="AB550" s="34"/>
      <c r="AC550" s="34"/>
      <c r="AD550" s="34"/>
      <c r="AE550" s="34"/>
      <c r="AT550" s="17" t="s">
        <v>155</v>
      </c>
      <c r="AU550" s="17" t="s">
        <v>85</v>
      </c>
    </row>
    <row r="551" spans="2:51" s="13" customFormat="1" ht="11.25">
      <c r="B551" s="204"/>
      <c r="C551" s="205"/>
      <c r="D551" s="206" t="s">
        <v>157</v>
      </c>
      <c r="E551" s="207" t="s">
        <v>1</v>
      </c>
      <c r="F551" s="208" t="s">
        <v>1155</v>
      </c>
      <c r="G551" s="205"/>
      <c r="H551" s="207" t="s">
        <v>1</v>
      </c>
      <c r="I551" s="209"/>
      <c r="J551" s="205"/>
      <c r="K551" s="205"/>
      <c r="L551" s="210"/>
      <c r="M551" s="211"/>
      <c r="N551" s="212"/>
      <c r="O551" s="212"/>
      <c r="P551" s="212"/>
      <c r="Q551" s="212"/>
      <c r="R551" s="212"/>
      <c r="S551" s="212"/>
      <c r="T551" s="213"/>
      <c r="AT551" s="214" t="s">
        <v>157</v>
      </c>
      <c r="AU551" s="214" t="s">
        <v>85</v>
      </c>
      <c r="AV551" s="13" t="s">
        <v>83</v>
      </c>
      <c r="AW551" s="13" t="s">
        <v>33</v>
      </c>
      <c r="AX551" s="13" t="s">
        <v>75</v>
      </c>
      <c r="AY551" s="214" t="s">
        <v>146</v>
      </c>
    </row>
    <row r="552" spans="2:51" s="13" customFormat="1" ht="11.25">
      <c r="B552" s="204"/>
      <c r="C552" s="205"/>
      <c r="D552" s="206" t="s">
        <v>157</v>
      </c>
      <c r="E552" s="207" t="s">
        <v>1</v>
      </c>
      <c r="F552" s="208" t="s">
        <v>159</v>
      </c>
      <c r="G552" s="205"/>
      <c r="H552" s="207" t="s">
        <v>1</v>
      </c>
      <c r="I552" s="209"/>
      <c r="J552" s="205"/>
      <c r="K552" s="205"/>
      <c r="L552" s="210"/>
      <c r="M552" s="211"/>
      <c r="N552" s="212"/>
      <c r="O552" s="212"/>
      <c r="P552" s="212"/>
      <c r="Q552" s="212"/>
      <c r="R552" s="212"/>
      <c r="S552" s="212"/>
      <c r="T552" s="213"/>
      <c r="AT552" s="214" t="s">
        <v>157</v>
      </c>
      <c r="AU552" s="214" t="s">
        <v>85</v>
      </c>
      <c r="AV552" s="13" t="s">
        <v>83</v>
      </c>
      <c r="AW552" s="13" t="s">
        <v>33</v>
      </c>
      <c r="AX552" s="13" t="s">
        <v>75</v>
      </c>
      <c r="AY552" s="214" t="s">
        <v>146</v>
      </c>
    </row>
    <row r="553" spans="2:51" s="14" customFormat="1" ht="11.25">
      <c r="B553" s="215"/>
      <c r="C553" s="216"/>
      <c r="D553" s="206" t="s">
        <v>157</v>
      </c>
      <c r="E553" s="217" t="s">
        <v>1</v>
      </c>
      <c r="F553" s="218" t="s">
        <v>1167</v>
      </c>
      <c r="G553" s="216"/>
      <c r="H553" s="219">
        <v>12</v>
      </c>
      <c r="I553" s="220"/>
      <c r="J553" s="216"/>
      <c r="K553" s="216"/>
      <c r="L553" s="221"/>
      <c r="M553" s="222"/>
      <c r="N553" s="223"/>
      <c r="O553" s="223"/>
      <c r="P553" s="223"/>
      <c r="Q553" s="223"/>
      <c r="R553" s="223"/>
      <c r="S553" s="223"/>
      <c r="T553" s="224"/>
      <c r="AT553" s="225" t="s">
        <v>157</v>
      </c>
      <c r="AU553" s="225" t="s">
        <v>85</v>
      </c>
      <c r="AV553" s="14" t="s">
        <v>85</v>
      </c>
      <c r="AW553" s="14" t="s">
        <v>33</v>
      </c>
      <c r="AX553" s="14" t="s">
        <v>75</v>
      </c>
      <c r="AY553" s="225" t="s">
        <v>146</v>
      </c>
    </row>
    <row r="554" spans="1:65" s="2" customFormat="1" ht="26.45" customHeight="1">
      <c r="A554" s="34"/>
      <c r="B554" s="35"/>
      <c r="C554" s="226" t="s">
        <v>568</v>
      </c>
      <c r="D554" s="226" t="s">
        <v>223</v>
      </c>
      <c r="E554" s="227" t="s">
        <v>1168</v>
      </c>
      <c r="F554" s="228" t="s">
        <v>1169</v>
      </c>
      <c r="G554" s="229" t="s">
        <v>329</v>
      </c>
      <c r="H554" s="230">
        <v>6</v>
      </c>
      <c r="I554" s="231"/>
      <c r="J554" s="232">
        <f>ROUND(I554*H554,2)</f>
        <v>0</v>
      </c>
      <c r="K554" s="228" t="s">
        <v>152</v>
      </c>
      <c r="L554" s="233"/>
      <c r="M554" s="234" t="s">
        <v>1</v>
      </c>
      <c r="N554" s="235" t="s">
        <v>40</v>
      </c>
      <c r="O554" s="71"/>
      <c r="P554" s="195">
        <f>O554*H554</f>
        <v>0</v>
      </c>
      <c r="Q554" s="195">
        <v>1.817</v>
      </c>
      <c r="R554" s="195">
        <f>Q554*H554</f>
        <v>10.902</v>
      </c>
      <c r="S554" s="195">
        <v>0</v>
      </c>
      <c r="T554" s="196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197" t="s">
        <v>200</v>
      </c>
      <c r="AT554" s="197" t="s">
        <v>223</v>
      </c>
      <c r="AU554" s="197" t="s">
        <v>85</v>
      </c>
      <c r="AY554" s="17" t="s">
        <v>146</v>
      </c>
      <c r="BE554" s="198">
        <f>IF(N554="základní",J554,0)</f>
        <v>0</v>
      </c>
      <c r="BF554" s="198">
        <f>IF(N554="snížená",J554,0)</f>
        <v>0</v>
      </c>
      <c r="BG554" s="198">
        <f>IF(N554="zákl. přenesená",J554,0)</f>
        <v>0</v>
      </c>
      <c r="BH554" s="198">
        <f>IF(N554="sníž. přenesená",J554,0)</f>
        <v>0</v>
      </c>
      <c r="BI554" s="198">
        <f>IF(N554="nulová",J554,0)</f>
        <v>0</v>
      </c>
      <c r="BJ554" s="17" t="s">
        <v>83</v>
      </c>
      <c r="BK554" s="198">
        <f>ROUND(I554*H554,2)</f>
        <v>0</v>
      </c>
      <c r="BL554" s="17" t="s">
        <v>153</v>
      </c>
      <c r="BM554" s="197" t="s">
        <v>1170</v>
      </c>
    </row>
    <row r="555" spans="2:51" s="13" customFormat="1" ht="11.25">
      <c r="B555" s="204"/>
      <c r="C555" s="205"/>
      <c r="D555" s="206" t="s">
        <v>157</v>
      </c>
      <c r="E555" s="207" t="s">
        <v>1</v>
      </c>
      <c r="F555" s="208" t="s">
        <v>1155</v>
      </c>
      <c r="G555" s="205"/>
      <c r="H555" s="207" t="s">
        <v>1</v>
      </c>
      <c r="I555" s="209"/>
      <c r="J555" s="205"/>
      <c r="K555" s="205"/>
      <c r="L555" s="210"/>
      <c r="M555" s="211"/>
      <c r="N555" s="212"/>
      <c r="O555" s="212"/>
      <c r="P555" s="212"/>
      <c r="Q555" s="212"/>
      <c r="R555" s="212"/>
      <c r="S555" s="212"/>
      <c r="T555" s="213"/>
      <c r="AT555" s="214" t="s">
        <v>157</v>
      </c>
      <c r="AU555" s="214" t="s">
        <v>85</v>
      </c>
      <c r="AV555" s="13" t="s">
        <v>83</v>
      </c>
      <c r="AW555" s="13" t="s">
        <v>33</v>
      </c>
      <c r="AX555" s="13" t="s">
        <v>75</v>
      </c>
      <c r="AY555" s="214" t="s">
        <v>146</v>
      </c>
    </row>
    <row r="556" spans="2:51" s="13" customFormat="1" ht="22.5">
      <c r="B556" s="204"/>
      <c r="C556" s="205"/>
      <c r="D556" s="206" t="s">
        <v>157</v>
      </c>
      <c r="E556" s="207" t="s">
        <v>1</v>
      </c>
      <c r="F556" s="208" t="s">
        <v>1171</v>
      </c>
      <c r="G556" s="205"/>
      <c r="H556" s="207" t="s">
        <v>1</v>
      </c>
      <c r="I556" s="209"/>
      <c r="J556" s="205"/>
      <c r="K556" s="205"/>
      <c r="L556" s="210"/>
      <c r="M556" s="211"/>
      <c r="N556" s="212"/>
      <c r="O556" s="212"/>
      <c r="P556" s="212"/>
      <c r="Q556" s="212"/>
      <c r="R556" s="212"/>
      <c r="S556" s="212"/>
      <c r="T556" s="213"/>
      <c r="AT556" s="214" t="s">
        <v>157</v>
      </c>
      <c r="AU556" s="214" t="s">
        <v>85</v>
      </c>
      <c r="AV556" s="13" t="s">
        <v>83</v>
      </c>
      <c r="AW556" s="13" t="s">
        <v>33</v>
      </c>
      <c r="AX556" s="13" t="s">
        <v>75</v>
      </c>
      <c r="AY556" s="214" t="s">
        <v>146</v>
      </c>
    </row>
    <row r="557" spans="2:51" s="13" customFormat="1" ht="11.25">
      <c r="B557" s="204"/>
      <c r="C557" s="205"/>
      <c r="D557" s="206" t="s">
        <v>157</v>
      </c>
      <c r="E557" s="207" t="s">
        <v>1</v>
      </c>
      <c r="F557" s="208" t="s">
        <v>159</v>
      </c>
      <c r="G557" s="205"/>
      <c r="H557" s="207" t="s">
        <v>1</v>
      </c>
      <c r="I557" s="209"/>
      <c r="J557" s="205"/>
      <c r="K557" s="205"/>
      <c r="L557" s="210"/>
      <c r="M557" s="211"/>
      <c r="N557" s="212"/>
      <c r="O557" s="212"/>
      <c r="P557" s="212"/>
      <c r="Q557" s="212"/>
      <c r="R557" s="212"/>
      <c r="S557" s="212"/>
      <c r="T557" s="213"/>
      <c r="AT557" s="214" t="s">
        <v>157</v>
      </c>
      <c r="AU557" s="214" t="s">
        <v>85</v>
      </c>
      <c r="AV557" s="13" t="s">
        <v>83</v>
      </c>
      <c r="AW557" s="13" t="s">
        <v>33</v>
      </c>
      <c r="AX557" s="13" t="s">
        <v>75</v>
      </c>
      <c r="AY557" s="214" t="s">
        <v>146</v>
      </c>
    </row>
    <row r="558" spans="2:51" s="14" customFormat="1" ht="11.25">
      <c r="B558" s="215"/>
      <c r="C558" s="216"/>
      <c r="D558" s="206" t="s">
        <v>157</v>
      </c>
      <c r="E558" s="217" t="s">
        <v>1</v>
      </c>
      <c r="F558" s="218" t="s">
        <v>1172</v>
      </c>
      <c r="G558" s="216"/>
      <c r="H558" s="219">
        <v>6</v>
      </c>
      <c r="I558" s="220"/>
      <c r="J558" s="216"/>
      <c r="K558" s="216"/>
      <c r="L558" s="221"/>
      <c r="M558" s="222"/>
      <c r="N558" s="223"/>
      <c r="O558" s="223"/>
      <c r="P558" s="223"/>
      <c r="Q558" s="223"/>
      <c r="R558" s="223"/>
      <c r="S558" s="223"/>
      <c r="T558" s="224"/>
      <c r="AT558" s="225" t="s">
        <v>157</v>
      </c>
      <c r="AU558" s="225" t="s">
        <v>85</v>
      </c>
      <c r="AV558" s="14" t="s">
        <v>85</v>
      </c>
      <c r="AW558" s="14" t="s">
        <v>33</v>
      </c>
      <c r="AX558" s="14" t="s">
        <v>75</v>
      </c>
      <c r="AY558" s="225" t="s">
        <v>146</v>
      </c>
    </row>
    <row r="559" spans="1:65" s="2" customFormat="1" ht="26.45" customHeight="1">
      <c r="A559" s="34"/>
      <c r="B559" s="35"/>
      <c r="C559" s="226" t="s">
        <v>573</v>
      </c>
      <c r="D559" s="226" t="s">
        <v>223</v>
      </c>
      <c r="E559" s="227" t="s">
        <v>1173</v>
      </c>
      <c r="F559" s="228" t="s">
        <v>1174</v>
      </c>
      <c r="G559" s="229" t="s">
        <v>329</v>
      </c>
      <c r="H559" s="230">
        <v>5</v>
      </c>
      <c r="I559" s="231"/>
      <c r="J559" s="232">
        <f>ROUND(I559*H559,2)</f>
        <v>0</v>
      </c>
      <c r="K559" s="228" t="s">
        <v>152</v>
      </c>
      <c r="L559" s="233"/>
      <c r="M559" s="234" t="s">
        <v>1</v>
      </c>
      <c r="N559" s="235" t="s">
        <v>40</v>
      </c>
      <c r="O559" s="71"/>
      <c r="P559" s="195">
        <f>O559*H559</f>
        <v>0</v>
      </c>
      <c r="Q559" s="195">
        <v>2.695</v>
      </c>
      <c r="R559" s="195">
        <f>Q559*H559</f>
        <v>13.475</v>
      </c>
      <c r="S559" s="195">
        <v>0</v>
      </c>
      <c r="T559" s="196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197" t="s">
        <v>200</v>
      </c>
      <c r="AT559" s="197" t="s">
        <v>223</v>
      </c>
      <c r="AU559" s="197" t="s">
        <v>85</v>
      </c>
      <c r="AY559" s="17" t="s">
        <v>146</v>
      </c>
      <c r="BE559" s="198">
        <f>IF(N559="základní",J559,0)</f>
        <v>0</v>
      </c>
      <c r="BF559" s="198">
        <f>IF(N559="snížená",J559,0)</f>
        <v>0</v>
      </c>
      <c r="BG559" s="198">
        <f>IF(N559="zákl. přenesená",J559,0)</f>
        <v>0</v>
      </c>
      <c r="BH559" s="198">
        <f>IF(N559="sníž. přenesená",J559,0)</f>
        <v>0</v>
      </c>
      <c r="BI559" s="198">
        <f>IF(N559="nulová",J559,0)</f>
        <v>0</v>
      </c>
      <c r="BJ559" s="17" t="s">
        <v>83</v>
      </c>
      <c r="BK559" s="198">
        <f>ROUND(I559*H559,2)</f>
        <v>0</v>
      </c>
      <c r="BL559" s="17" t="s">
        <v>153</v>
      </c>
      <c r="BM559" s="197" t="s">
        <v>1175</v>
      </c>
    </row>
    <row r="560" spans="2:51" s="13" customFormat="1" ht="11.25">
      <c r="B560" s="204"/>
      <c r="C560" s="205"/>
      <c r="D560" s="206" t="s">
        <v>157</v>
      </c>
      <c r="E560" s="207" t="s">
        <v>1</v>
      </c>
      <c r="F560" s="208" t="s">
        <v>1155</v>
      </c>
      <c r="G560" s="205"/>
      <c r="H560" s="207" t="s">
        <v>1</v>
      </c>
      <c r="I560" s="209"/>
      <c r="J560" s="205"/>
      <c r="K560" s="205"/>
      <c r="L560" s="210"/>
      <c r="M560" s="211"/>
      <c r="N560" s="212"/>
      <c r="O560" s="212"/>
      <c r="P560" s="212"/>
      <c r="Q560" s="212"/>
      <c r="R560" s="212"/>
      <c r="S560" s="212"/>
      <c r="T560" s="213"/>
      <c r="AT560" s="214" t="s">
        <v>157</v>
      </c>
      <c r="AU560" s="214" t="s">
        <v>85</v>
      </c>
      <c r="AV560" s="13" t="s">
        <v>83</v>
      </c>
      <c r="AW560" s="13" t="s">
        <v>33</v>
      </c>
      <c r="AX560" s="13" t="s">
        <v>75</v>
      </c>
      <c r="AY560" s="214" t="s">
        <v>146</v>
      </c>
    </row>
    <row r="561" spans="2:51" s="13" customFormat="1" ht="22.5">
      <c r="B561" s="204"/>
      <c r="C561" s="205"/>
      <c r="D561" s="206" t="s">
        <v>157</v>
      </c>
      <c r="E561" s="207" t="s">
        <v>1</v>
      </c>
      <c r="F561" s="208" t="s">
        <v>1171</v>
      </c>
      <c r="G561" s="205"/>
      <c r="H561" s="207" t="s">
        <v>1</v>
      </c>
      <c r="I561" s="209"/>
      <c r="J561" s="205"/>
      <c r="K561" s="205"/>
      <c r="L561" s="210"/>
      <c r="M561" s="211"/>
      <c r="N561" s="212"/>
      <c r="O561" s="212"/>
      <c r="P561" s="212"/>
      <c r="Q561" s="212"/>
      <c r="R561" s="212"/>
      <c r="S561" s="212"/>
      <c r="T561" s="213"/>
      <c r="AT561" s="214" t="s">
        <v>157</v>
      </c>
      <c r="AU561" s="214" t="s">
        <v>85</v>
      </c>
      <c r="AV561" s="13" t="s">
        <v>83</v>
      </c>
      <c r="AW561" s="13" t="s">
        <v>33</v>
      </c>
      <c r="AX561" s="13" t="s">
        <v>75</v>
      </c>
      <c r="AY561" s="214" t="s">
        <v>146</v>
      </c>
    </row>
    <row r="562" spans="2:51" s="13" customFormat="1" ht="11.25">
      <c r="B562" s="204"/>
      <c r="C562" s="205"/>
      <c r="D562" s="206" t="s">
        <v>157</v>
      </c>
      <c r="E562" s="207" t="s">
        <v>1</v>
      </c>
      <c r="F562" s="208" t="s">
        <v>159</v>
      </c>
      <c r="G562" s="205"/>
      <c r="H562" s="207" t="s">
        <v>1</v>
      </c>
      <c r="I562" s="209"/>
      <c r="J562" s="205"/>
      <c r="K562" s="205"/>
      <c r="L562" s="210"/>
      <c r="M562" s="211"/>
      <c r="N562" s="212"/>
      <c r="O562" s="212"/>
      <c r="P562" s="212"/>
      <c r="Q562" s="212"/>
      <c r="R562" s="212"/>
      <c r="S562" s="212"/>
      <c r="T562" s="213"/>
      <c r="AT562" s="214" t="s">
        <v>157</v>
      </c>
      <c r="AU562" s="214" t="s">
        <v>85</v>
      </c>
      <c r="AV562" s="13" t="s">
        <v>83</v>
      </c>
      <c r="AW562" s="13" t="s">
        <v>33</v>
      </c>
      <c r="AX562" s="13" t="s">
        <v>75</v>
      </c>
      <c r="AY562" s="214" t="s">
        <v>146</v>
      </c>
    </row>
    <row r="563" spans="2:51" s="14" customFormat="1" ht="11.25">
      <c r="B563" s="215"/>
      <c r="C563" s="216"/>
      <c r="D563" s="206" t="s">
        <v>157</v>
      </c>
      <c r="E563" s="217" t="s">
        <v>1</v>
      </c>
      <c r="F563" s="218" t="s">
        <v>1176</v>
      </c>
      <c r="G563" s="216"/>
      <c r="H563" s="219">
        <v>5</v>
      </c>
      <c r="I563" s="220"/>
      <c r="J563" s="216"/>
      <c r="K563" s="216"/>
      <c r="L563" s="221"/>
      <c r="M563" s="222"/>
      <c r="N563" s="223"/>
      <c r="O563" s="223"/>
      <c r="P563" s="223"/>
      <c r="Q563" s="223"/>
      <c r="R563" s="223"/>
      <c r="S563" s="223"/>
      <c r="T563" s="224"/>
      <c r="AT563" s="225" t="s">
        <v>157</v>
      </c>
      <c r="AU563" s="225" t="s">
        <v>85</v>
      </c>
      <c r="AV563" s="14" t="s">
        <v>85</v>
      </c>
      <c r="AW563" s="14" t="s">
        <v>33</v>
      </c>
      <c r="AX563" s="14" t="s">
        <v>75</v>
      </c>
      <c r="AY563" s="225" t="s">
        <v>146</v>
      </c>
    </row>
    <row r="564" spans="2:51" s="13" customFormat="1" ht="11.25">
      <c r="B564" s="204"/>
      <c r="C564" s="205"/>
      <c r="D564" s="206" t="s">
        <v>157</v>
      </c>
      <c r="E564" s="207" t="s">
        <v>1</v>
      </c>
      <c r="F564" s="208" t="s">
        <v>1177</v>
      </c>
      <c r="G564" s="205"/>
      <c r="H564" s="207" t="s">
        <v>1</v>
      </c>
      <c r="I564" s="209"/>
      <c r="J564" s="205"/>
      <c r="K564" s="205"/>
      <c r="L564" s="210"/>
      <c r="M564" s="211"/>
      <c r="N564" s="212"/>
      <c r="O564" s="212"/>
      <c r="P564" s="212"/>
      <c r="Q564" s="212"/>
      <c r="R564" s="212"/>
      <c r="S564" s="212"/>
      <c r="T564" s="213"/>
      <c r="AT564" s="214" t="s">
        <v>157</v>
      </c>
      <c r="AU564" s="214" t="s">
        <v>85</v>
      </c>
      <c r="AV564" s="13" t="s">
        <v>83</v>
      </c>
      <c r="AW564" s="13" t="s">
        <v>33</v>
      </c>
      <c r="AX564" s="13" t="s">
        <v>75</v>
      </c>
      <c r="AY564" s="214" t="s">
        <v>146</v>
      </c>
    </row>
    <row r="565" spans="2:51" s="13" customFormat="1" ht="11.25">
      <c r="B565" s="204"/>
      <c r="C565" s="205"/>
      <c r="D565" s="206" t="s">
        <v>157</v>
      </c>
      <c r="E565" s="207" t="s">
        <v>1</v>
      </c>
      <c r="F565" s="208" t="s">
        <v>1178</v>
      </c>
      <c r="G565" s="205"/>
      <c r="H565" s="207" t="s">
        <v>1</v>
      </c>
      <c r="I565" s="209"/>
      <c r="J565" s="205"/>
      <c r="K565" s="205"/>
      <c r="L565" s="210"/>
      <c r="M565" s="211"/>
      <c r="N565" s="212"/>
      <c r="O565" s="212"/>
      <c r="P565" s="212"/>
      <c r="Q565" s="212"/>
      <c r="R565" s="212"/>
      <c r="S565" s="212"/>
      <c r="T565" s="213"/>
      <c r="AT565" s="214" t="s">
        <v>157</v>
      </c>
      <c r="AU565" s="214" t="s">
        <v>85</v>
      </c>
      <c r="AV565" s="13" t="s">
        <v>83</v>
      </c>
      <c r="AW565" s="13" t="s">
        <v>33</v>
      </c>
      <c r="AX565" s="13" t="s">
        <v>75</v>
      </c>
      <c r="AY565" s="214" t="s">
        <v>146</v>
      </c>
    </row>
    <row r="566" spans="1:65" s="2" customFormat="1" ht="36" customHeight="1">
      <c r="A566" s="34"/>
      <c r="B566" s="35"/>
      <c r="C566" s="226" t="s">
        <v>577</v>
      </c>
      <c r="D566" s="226" t="s">
        <v>223</v>
      </c>
      <c r="E566" s="227" t="s">
        <v>1179</v>
      </c>
      <c r="F566" s="228" t="s">
        <v>1180</v>
      </c>
      <c r="G566" s="229" t="s">
        <v>329</v>
      </c>
      <c r="H566" s="230">
        <v>12</v>
      </c>
      <c r="I566" s="231"/>
      <c r="J566" s="232">
        <f>ROUND(I566*H566,2)</f>
        <v>0</v>
      </c>
      <c r="K566" s="228" t="s">
        <v>152</v>
      </c>
      <c r="L566" s="233"/>
      <c r="M566" s="234" t="s">
        <v>1</v>
      </c>
      <c r="N566" s="235" t="s">
        <v>40</v>
      </c>
      <c r="O566" s="71"/>
      <c r="P566" s="195">
        <f>O566*H566</f>
        <v>0</v>
      </c>
      <c r="Q566" s="195">
        <v>0.585</v>
      </c>
      <c r="R566" s="195">
        <f>Q566*H566</f>
        <v>7.02</v>
      </c>
      <c r="S566" s="195">
        <v>0</v>
      </c>
      <c r="T566" s="196">
        <f>S566*H566</f>
        <v>0</v>
      </c>
      <c r="U566" s="34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R566" s="197" t="s">
        <v>200</v>
      </c>
      <c r="AT566" s="197" t="s">
        <v>223</v>
      </c>
      <c r="AU566" s="197" t="s">
        <v>85</v>
      </c>
      <c r="AY566" s="17" t="s">
        <v>146</v>
      </c>
      <c r="BE566" s="198">
        <f>IF(N566="základní",J566,0)</f>
        <v>0</v>
      </c>
      <c r="BF566" s="198">
        <f>IF(N566="snížená",J566,0)</f>
        <v>0</v>
      </c>
      <c r="BG566" s="198">
        <f>IF(N566="zákl. přenesená",J566,0)</f>
        <v>0</v>
      </c>
      <c r="BH566" s="198">
        <f>IF(N566="sníž. přenesená",J566,0)</f>
        <v>0</v>
      </c>
      <c r="BI566" s="198">
        <f>IF(N566="nulová",J566,0)</f>
        <v>0</v>
      </c>
      <c r="BJ566" s="17" t="s">
        <v>83</v>
      </c>
      <c r="BK566" s="198">
        <f>ROUND(I566*H566,2)</f>
        <v>0</v>
      </c>
      <c r="BL566" s="17" t="s">
        <v>153</v>
      </c>
      <c r="BM566" s="197" t="s">
        <v>1181</v>
      </c>
    </row>
    <row r="567" spans="2:51" s="13" customFormat="1" ht="11.25">
      <c r="B567" s="204"/>
      <c r="C567" s="205"/>
      <c r="D567" s="206" t="s">
        <v>157</v>
      </c>
      <c r="E567" s="207" t="s">
        <v>1</v>
      </c>
      <c r="F567" s="208" t="s">
        <v>1155</v>
      </c>
      <c r="G567" s="205"/>
      <c r="H567" s="207" t="s">
        <v>1</v>
      </c>
      <c r="I567" s="209"/>
      <c r="J567" s="205"/>
      <c r="K567" s="205"/>
      <c r="L567" s="210"/>
      <c r="M567" s="211"/>
      <c r="N567" s="212"/>
      <c r="O567" s="212"/>
      <c r="P567" s="212"/>
      <c r="Q567" s="212"/>
      <c r="R567" s="212"/>
      <c r="S567" s="212"/>
      <c r="T567" s="213"/>
      <c r="AT567" s="214" t="s">
        <v>157</v>
      </c>
      <c r="AU567" s="214" t="s">
        <v>85</v>
      </c>
      <c r="AV567" s="13" t="s">
        <v>83</v>
      </c>
      <c r="AW567" s="13" t="s">
        <v>33</v>
      </c>
      <c r="AX567" s="13" t="s">
        <v>75</v>
      </c>
      <c r="AY567" s="214" t="s">
        <v>146</v>
      </c>
    </row>
    <row r="568" spans="2:51" s="13" customFormat="1" ht="11.25">
      <c r="B568" s="204"/>
      <c r="C568" s="205"/>
      <c r="D568" s="206" t="s">
        <v>157</v>
      </c>
      <c r="E568" s="207" t="s">
        <v>1</v>
      </c>
      <c r="F568" s="208" t="s">
        <v>159</v>
      </c>
      <c r="G568" s="205"/>
      <c r="H568" s="207" t="s">
        <v>1</v>
      </c>
      <c r="I568" s="209"/>
      <c r="J568" s="205"/>
      <c r="K568" s="205"/>
      <c r="L568" s="210"/>
      <c r="M568" s="211"/>
      <c r="N568" s="212"/>
      <c r="O568" s="212"/>
      <c r="P568" s="212"/>
      <c r="Q568" s="212"/>
      <c r="R568" s="212"/>
      <c r="S568" s="212"/>
      <c r="T568" s="213"/>
      <c r="AT568" s="214" t="s">
        <v>157</v>
      </c>
      <c r="AU568" s="214" t="s">
        <v>85</v>
      </c>
      <c r="AV568" s="13" t="s">
        <v>83</v>
      </c>
      <c r="AW568" s="13" t="s">
        <v>33</v>
      </c>
      <c r="AX568" s="13" t="s">
        <v>75</v>
      </c>
      <c r="AY568" s="214" t="s">
        <v>146</v>
      </c>
    </row>
    <row r="569" spans="2:51" s="14" customFormat="1" ht="11.25">
      <c r="B569" s="215"/>
      <c r="C569" s="216"/>
      <c r="D569" s="206" t="s">
        <v>157</v>
      </c>
      <c r="E569" s="217" t="s">
        <v>1</v>
      </c>
      <c r="F569" s="218" t="s">
        <v>1182</v>
      </c>
      <c r="G569" s="216"/>
      <c r="H569" s="219">
        <v>11</v>
      </c>
      <c r="I569" s="220"/>
      <c r="J569" s="216"/>
      <c r="K569" s="216"/>
      <c r="L569" s="221"/>
      <c r="M569" s="222"/>
      <c r="N569" s="223"/>
      <c r="O569" s="223"/>
      <c r="P569" s="223"/>
      <c r="Q569" s="223"/>
      <c r="R569" s="223"/>
      <c r="S569" s="223"/>
      <c r="T569" s="224"/>
      <c r="AT569" s="225" t="s">
        <v>157</v>
      </c>
      <c r="AU569" s="225" t="s">
        <v>85</v>
      </c>
      <c r="AV569" s="14" t="s">
        <v>85</v>
      </c>
      <c r="AW569" s="14" t="s">
        <v>33</v>
      </c>
      <c r="AX569" s="14" t="s">
        <v>75</v>
      </c>
      <c r="AY569" s="225" t="s">
        <v>146</v>
      </c>
    </row>
    <row r="570" spans="2:51" s="14" customFormat="1" ht="11.25">
      <c r="B570" s="215"/>
      <c r="C570" s="216"/>
      <c r="D570" s="206" t="s">
        <v>157</v>
      </c>
      <c r="E570" s="217" t="s">
        <v>1</v>
      </c>
      <c r="F570" s="218" t="s">
        <v>1156</v>
      </c>
      <c r="G570" s="216"/>
      <c r="H570" s="219">
        <v>1</v>
      </c>
      <c r="I570" s="220"/>
      <c r="J570" s="216"/>
      <c r="K570" s="216"/>
      <c r="L570" s="221"/>
      <c r="M570" s="222"/>
      <c r="N570" s="223"/>
      <c r="O570" s="223"/>
      <c r="P570" s="223"/>
      <c r="Q570" s="223"/>
      <c r="R570" s="223"/>
      <c r="S570" s="223"/>
      <c r="T570" s="224"/>
      <c r="AT570" s="225" t="s">
        <v>157</v>
      </c>
      <c r="AU570" s="225" t="s">
        <v>85</v>
      </c>
      <c r="AV570" s="14" t="s">
        <v>85</v>
      </c>
      <c r="AW570" s="14" t="s">
        <v>33</v>
      </c>
      <c r="AX570" s="14" t="s">
        <v>75</v>
      </c>
      <c r="AY570" s="225" t="s">
        <v>146</v>
      </c>
    </row>
    <row r="571" spans="1:65" s="2" customFormat="1" ht="26.45" customHeight="1">
      <c r="A571" s="34"/>
      <c r="B571" s="35"/>
      <c r="C571" s="226" t="s">
        <v>582</v>
      </c>
      <c r="D571" s="226" t="s">
        <v>223</v>
      </c>
      <c r="E571" s="227" t="s">
        <v>1183</v>
      </c>
      <c r="F571" s="228" t="s">
        <v>1184</v>
      </c>
      <c r="G571" s="229" t="s">
        <v>329</v>
      </c>
      <c r="H571" s="230">
        <v>1</v>
      </c>
      <c r="I571" s="231"/>
      <c r="J571" s="232">
        <f>ROUND(I571*H571,2)</f>
        <v>0</v>
      </c>
      <c r="K571" s="228" t="s">
        <v>152</v>
      </c>
      <c r="L571" s="233"/>
      <c r="M571" s="234" t="s">
        <v>1</v>
      </c>
      <c r="N571" s="235" t="s">
        <v>40</v>
      </c>
      <c r="O571" s="71"/>
      <c r="P571" s="195">
        <f>O571*H571</f>
        <v>0</v>
      </c>
      <c r="Q571" s="195">
        <v>0.521</v>
      </c>
      <c r="R571" s="195">
        <f>Q571*H571</f>
        <v>0.521</v>
      </c>
      <c r="S571" s="195">
        <v>0</v>
      </c>
      <c r="T571" s="196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7" t="s">
        <v>200</v>
      </c>
      <c r="AT571" s="197" t="s">
        <v>223</v>
      </c>
      <c r="AU571" s="197" t="s">
        <v>85</v>
      </c>
      <c r="AY571" s="17" t="s">
        <v>146</v>
      </c>
      <c r="BE571" s="198">
        <f>IF(N571="základní",J571,0)</f>
        <v>0</v>
      </c>
      <c r="BF571" s="198">
        <f>IF(N571="snížená",J571,0)</f>
        <v>0</v>
      </c>
      <c r="BG571" s="198">
        <f>IF(N571="zákl. přenesená",J571,0)</f>
        <v>0</v>
      </c>
      <c r="BH571" s="198">
        <f>IF(N571="sníž. přenesená",J571,0)</f>
        <v>0</v>
      </c>
      <c r="BI571" s="198">
        <f>IF(N571="nulová",J571,0)</f>
        <v>0</v>
      </c>
      <c r="BJ571" s="17" t="s">
        <v>83</v>
      </c>
      <c r="BK571" s="198">
        <f>ROUND(I571*H571,2)</f>
        <v>0</v>
      </c>
      <c r="BL571" s="17" t="s">
        <v>153</v>
      </c>
      <c r="BM571" s="197" t="s">
        <v>1185</v>
      </c>
    </row>
    <row r="572" spans="2:51" s="13" customFormat="1" ht="11.25">
      <c r="B572" s="204"/>
      <c r="C572" s="205"/>
      <c r="D572" s="206" t="s">
        <v>157</v>
      </c>
      <c r="E572" s="207" t="s">
        <v>1</v>
      </c>
      <c r="F572" s="208" t="s">
        <v>1155</v>
      </c>
      <c r="G572" s="205"/>
      <c r="H572" s="207" t="s">
        <v>1</v>
      </c>
      <c r="I572" s="209"/>
      <c r="J572" s="205"/>
      <c r="K572" s="205"/>
      <c r="L572" s="210"/>
      <c r="M572" s="211"/>
      <c r="N572" s="212"/>
      <c r="O572" s="212"/>
      <c r="P572" s="212"/>
      <c r="Q572" s="212"/>
      <c r="R572" s="212"/>
      <c r="S572" s="212"/>
      <c r="T572" s="213"/>
      <c r="AT572" s="214" t="s">
        <v>157</v>
      </c>
      <c r="AU572" s="214" t="s">
        <v>85</v>
      </c>
      <c r="AV572" s="13" t="s">
        <v>83</v>
      </c>
      <c r="AW572" s="13" t="s">
        <v>33</v>
      </c>
      <c r="AX572" s="13" t="s">
        <v>75</v>
      </c>
      <c r="AY572" s="214" t="s">
        <v>146</v>
      </c>
    </row>
    <row r="573" spans="2:51" s="13" customFormat="1" ht="11.25">
      <c r="B573" s="204"/>
      <c r="C573" s="205"/>
      <c r="D573" s="206" t="s">
        <v>157</v>
      </c>
      <c r="E573" s="207" t="s">
        <v>1</v>
      </c>
      <c r="F573" s="208" t="s">
        <v>159</v>
      </c>
      <c r="G573" s="205"/>
      <c r="H573" s="207" t="s">
        <v>1</v>
      </c>
      <c r="I573" s="209"/>
      <c r="J573" s="205"/>
      <c r="K573" s="205"/>
      <c r="L573" s="210"/>
      <c r="M573" s="211"/>
      <c r="N573" s="212"/>
      <c r="O573" s="212"/>
      <c r="P573" s="212"/>
      <c r="Q573" s="212"/>
      <c r="R573" s="212"/>
      <c r="S573" s="212"/>
      <c r="T573" s="213"/>
      <c r="AT573" s="214" t="s">
        <v>157</v>
      </c>
      <c r="AU573" s="214" t="s">
        <v>85</v>
      </c>
      <c r="AV573" s="13" t="s">
        <v>83</v>
      </c>
      <c r="AW573" s="13" t="s">
        <v>33</v>
      </c>
      <c r="AX573" s="13" t="s">
        <v>75</v>
      </c>
      <c r="AY573" s="214" t="s">
        <v>146</v>
      </c>
    </row>
    <row r="574" spans="2:51" s="14" customFormat="1" ht="11.25">
      <c r="B574" s="215"/>
      <c r="C574" s="216"/>
      <c r="D574" s="206" t="s">
        <v>157</v>
      </c>
      <c r="E574" s="217" t="s">
        <v>1</v>
      </c>
      <c r="F574" s="218" t="s">
        <v>1186</v>
      </c>
      <c r="G574" s="216"/>
      <c r="H574" s="219">
        <v>1</v>
      </c>
      <c r="I574" s="220"/>
      <c r="J574" s="216"/>
      <c r="K574" s="216"/>
      <c r="L574" s="221"/>
      <c r="M574" s="222"/>
      <c r="N574" s="223"/>
      <c r="O574" s="223"/>
      <c r="P574" s="223"/>
      <c r="Q574" s="223"/>
      <c r="R574" s="223"/>
      <c r="S574" s="223"/>
      <c r="T574" s="224"/>
      <c r="AT574" s="225" t="s">
        <v>157</v>
      </c>
      <c r="AU574" s="225" t="s">
        <v>85</v>
      </c>
      <c r="AV574" s="14" t="s">
        <v>85</v>
      </c>
      <c r="AW574" s="14" t="s">
        <v>33</v>
      </c>
      <c r="AX574" s="14" t="s">
        <v>75</v>
      </c>
      <c r="AY574" s="225" t="s">
        <v>146</v>
      </c>
    </row>
    <row r="575" spans="1:65" s="2" customFormat="1" ht="24" customHeight="1">
      <c r="A575" s="34"/>
      <c r="B575" s="35"/>
      <c r="C575" s="226" t="s">
        <v>586</v>
      </c>
      <c r="D575" s="226" t="s">
        <v>223</v>
      </c>
      <c r="E575" s="227" t="s">
        <v>1187</v>
      </c>
      <c r="F575" s="228" t="s">
        <v>1188</v>
      </c>
      <c r="G575" s="229" t="s">
        <v>329</v>
      </c>
      <c r="H575" s="230">
        <v>6</v>
      </c>
      <c r="I575" s="231"/>
      <c r="J575" s="232">
        <f>ROUND(I575*H575,2)</f>
        <v>0</v>
      </c>
      <c r="K575" s="228" t="s">
        <v>152</v>
      </c>
      <c r="L575" s="233"/>
      <c r="M575" s="234" t="s">
        <v>1</v>
      </c>
      <c r="N575" s="235" t="s">
        <v>40</v>
      </c>
      <c r="O575" s="71"/>
      <c r="P575" s="195">
        <f>O575*H575</f>
        <v>0</v>
      </c>
      <c r="Q575" s="195">
        <v>0.254</v>
      </c>
      <c r="R575" s="195">
        <f>Q575*H575</f>
        <v>1.524</v>
      </c>
      <c r="S575" s="195">
        <v>0</v>
      </c>
      <c r="T575" s="196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97" t="s">
        <v>200</v>
      </c>
      <c r="AT575" s="197" t="s">
        <v>223</v>
      </c>
      <c r="AU575" s="197" t="s">
        <v>85</v>
      </c>
      <c r="AY575" s="17" t="s">
        <v>146</v>
      </c>
      <c r="BE575" s="198">
        <f>IF(N575="základní",J575,0)</f>
        <v>0</v>
      </c>
      <c r="BF575" s="198">
        <f>IF(N575="snížená",J575,0)</f>
        <v>0</v>
      </c>
      <c r="BG575" s="198">
        <f>IF(N575="zákl. přenesená",J575,0)</f>
        <v>0</v>
      </c>
      <c r="BH575" s="198">
        <f>IF(N575="sníž. přenesená",J575,0)</f>
        <v>0</v>
      </c>
      <c r="BI575" s="198">
        <f>IF(N575="nulová",J575,0)</f>
        <v>0</v>
      </c>
      <c r="BJ575" s="17" t="s">
        <v>83</v>
      </c>
      <c r="BK575" s="198">
        <f>ROUND(I575*H575,2)</f>
        <v>0</v>
      </c>
      <c r="BL575" s="17" t="s">
        <v>153</v>
      </c>
      <c r="BM575" s="197" t="s">
        <v>1189</v>
      </c>
    </row>
    <row r="576" spans="2:51" s="13" customFormat="1" ht="11.25">
      <c r="B576" s="204"/>
      <c r="C576" s="205"/>
      <c r="D576" s="206" t="s">
        <v>157</v>
      </c>
      <c r="E576" s="207" t="s">
        <v>1</v>
      </c>
      <c r="F576" s="208" t="s">
        <v>1155</v>
      </c>
      <c r="G576" s="205"/>
      <c r="H576" s="207" t="s">
        <v>1</v>
      </c>
      <c r="I576" s="209"/>
      <c r="J576" s="205"/>
      <c r="K576" s="205"/>
      <c r="L576" s="210"/>
      <c r="M576" s="211"/>
      <c r="N576" s="212"/>
      <c r="O576" s="212"/>
      <c r="P576" s="212"/>
      <c r="Q576" s="212"/>
      <c r="R576" s="212"/>
      <c r="S576" s="212"/>
      <c r="T576" s="213"/>
      <c r="AT576" s="214" t="s">
        <v>157</v>
      </c>
      <c r="AU576" s="214" t="s">
        <v>85</v>
      </c>
      <c r="AV576" s="13" t="s">
        <v>83</v>
      </c>
      <c r="AW576" s="13" t="s">
        <v>33</v>
      </c>
      <c r="AX576" s="13" t="s">
        <v>75</v>
      </c>
      <c r="AY576" s="214" t="s">
        <v>146</v>
      </c>
    </row>
    <row r="577" spans="2:51" s="13" customFormat="1" ht="11.25">
      <c r="B577" s="204"/>
      <c r="C577" s="205"/>
      <c r="D577" s="206" t="s">
        <v>157</v>
      </c>
      <c r="E577" s="207" t="s">
        <v>1</v>
      </c>
      <c r="F577" s="208" t="s">
        <v>159</v>
      </c>
      <c r="G577" s="205"/>
      <c r="H577" s="207" t="s">
        <v>1</v>
      </c>
      <c r="I577" s="209"/>
      <c r="J577" s="205"/>
      <c r="K577" s="205"/>
      <c r="L577" s="210"/>
      <c r="M577" s="211"/>
      <c r="N577" s="212"/>
      <c r="O577" s="212"/>
      <c r="P577" s="212"/>
      <c r="Q577" s="212"/>
      <c r="R577" s="212"/>
      <c r="S577" s="212"/>
      <c r="T577" s="213"/>
      <c r="AT577" s="214" t="s">
        <v>157</v>
      </c>
      <c r="AU577" s="214" t="s">
        <v>85</v>
      </c>
      <c r="AV577" s="13" t="s">
        <v>83</v>
      </c>
      <c r="AW577" s="13" t="s">
        <v>33</v>
      </c>
      <c r="AX577" s="13" t="s">
        <v>75</v>
      </c>
      <c r="AY577" s="214" t="s">
        <v>146</v>
      </c>
    </row>
    <row r="578" spans="2:51" s="14" customFormat="1" ht="11.25">
      <c r="B578" s="215"/>
      <c r="C578" s="216"/>
      <c r="D578" s="206" t="s">
        <v>157</v>
      </c>
      <c r="E578" s="217" t="s">
        <v>1</v>
      </c>
      <c r="F578" s="218" t="s">
        <v>1190</v>
      </c>
      <c r="G578" s="216"/>
      <c r="H578" s="219">
        <v>6</v>
      </c>
      <c r="I578" s="220"/>
      <c r="J578" s="216"/>
      <c r="K578" s="216"/>
      <c r="L578" s="221"/>
      <c r="M578" s="222"/>
      <c r="N578" s="223"/>
      <c r="O578" s="223"/>
      <c r="P578" s="223"/>
      <c r="Q578" s="223"/>
      <c r="R578" s="223"/>
      <c r="S578" s="223"/>
      <c r="T578" s="224"/>
      <c r="AT578" s="225" t="s">
        <v>157</v>
      </c>
      <c r="AU578" s="225" t="s">
        <v>85</v>
      </c>
      <c r="AV578" s="14" t="s">
        <v>85</v>
      </c>
      <c r="AW578" s="14" t="s">
        <v>33</v>
      </c>
      <c r="AX578" s="14" t="s">
        <v>75</v>
      </c>
      <c r="AY578" s="225" t="s">
        <v>146</v>
      </c>
    </row>
    <row r="579" spans="1:65" s="2" customFormat="1" ht="24" customHeight="1">
      <c r="A579" s="34"/>
      <c r="B579" s="35"/>
      <c r="C579" s="226" t="s">
        <v>591</v>
      </c>
      <c r="D579" s="226" t="s">
        <v>223</v>
      </c>
      <c r="E579" s="227" t="s">
        <v>1191</v>
      </c>
      <c r="F579" s="228" t="s">
        <v>1192</v>
      </c>
      <c r="G579" s="229" t="s">
        <v>329</v>
      </c>
      <c r="H579" s="230">
        <v>5</v>
      </c>
      <c r="I579" s="231"/>
      <c r="J579" s="232">
        <f>ROUND(I579*H579,2)</f>
        <v>0</v>
      </c>
      <c r="K579" s="228" t="s">
        <v>152</v>
      </c>
      <c r="L579" s="233"/>
      <c r="M579" s="234" t="s">
        <v>1</v>
      </c>
      <c r="N579" s="235" t="s">
        <v>40</v>
      </c>
      <c r="O579" s="71"/>
      <c r="P579" s="195">
        <f>O579*H579</f>
        <v>0</v>
      </c>
      <c r="Q579" s="195">
        <v>0.506</v>
      </c>
      <c r="R579" s="195">
        <f>Q579*H579</f>
        <v>2.5300000000000002</v>
      </c>
      <c r="S579" s="195">
        <v>0</v>
      </c>
      <c r="T579" s="196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97" t="s">
        <v>200</v>
      </c>
      <c r="AT579" s="197" t="s">
        <v>223</v>
      </c>
      <c r="AU579" s="197" t="s">
        <v>85</v>
      </c>
      <c r="AY579" s="17" t="s">
        <v>146</v>
      </c>
      <c r="BE579" s="198">
        <f>IF(N579="základní",J579,0)</f>
        <v>0</v>
      </c>
      <c r="BF579" s="198">
        <f>IF(N579="snížená",J579,0)</f>
        <v>0</v>
      </c>
      <c r="BG579" s="198">
        <f>IF(N579="zákl. přenesená",J579,0)</f>
        <v>0</v>
      </c>
      <c r="BH579" s="198">
        <f>IF(N579="sníž. přenesená",J579,0)</f>
        <v>0</v>
      </c>
      <c r="BI579" s="198">
        <f>IF(N579="nulová",J579,0)</f>
        <v>0</v>
      </c>
      <c r="BJ579" s="17" t="s">
        <v>83</v>
      </c>
      <c r="BK579" s="198">
        <f>ROUND(I579*H579,2)</f>
        <v>0</v>
      </c>
      <c r="BL579" s="17" t="s">
        <v>153</v>
      </c>
      <c r="BM579" s="197" t="s">
        <v>1193</v>
      </c>
    </row>
    <row r="580" spans="2:51" s="13" customFormat="1" ht="11.25">
      <c r="B580" s="204"/>
      <c r="C580" s="205"/>
      <c r="D580" s="206" t="s">
        <v>157</v>
      </c>
      <c r="E580" s="207" t="s">
        <v>1</v>
      </c>
      <c r="F580" s="208" t="s">
        <v>1155</v>
      </c>
      <c r="G580" s="205"/>
      <c r="H580" s="207" t="s">
        <v>1</v>
      </c>
      <c r="I580" s="209"/>
      <c r="J580" s="205"/>
      <c r="K580" s="205"/>
      <c r="L580" s="210"/>
      <c r="M580" s="211"/>
      <c r="N580" s="212"/>
      <c r="O580" s="212"/>
      <c r="P580" s="212"/>
      <c r="Q580" s="212"/>
      <c r="R580" s="212"/>
      <c r="S580" s="212"/>
      <c r="T580" s="213"/>
      <c r="AT580" s="214" t="s">
        <v>157</v>
      </c>
      <c r="AU580" s="214" t="s">
        <v>85</v>
      </c>
      <c r="AV580" s="13" t="s">
        <v>83</v>
      </c>
      <c r="AW580" s="13" t="s">
        <v>33</v>
      </c>
      <c r="AX580" s="13" t="s">
        <v>75</v>
      </c>
      <c r="AY580" s="214" t="s">
        <v>146</v>
      </c>
    </row>
    <row r="581" spans="2:51" s="13" customFormat="1" ht="11.25">
      <c r="B581" s="204"/>
      <c r="C581" s="205"/>
      <c r="D581" s="206" t="s">
        <v>157</v>
      </c>
      <c r="E581" s="207" t="s">
        <v>1</v>
      </c>
      <c r="F581" s="208" t="s">
        <v>159</v>
      </c>
      <c r="G581" s="205"/>
      <c r="H581" s="207" t="s">
        <v>1</v>
      </c>
      <c r="I581" s="209"/>
      <c r="J581" s="205"/>
      <c r="K581" s="205"/>
      <c r="L581" s="210"/>
      <c r="M581" s="211"/>
      <c r="N581" s="212"/>
      <c r="O581" s="212"/>
      <c r="P581" s="212"/>
      <c r="Q581" s="212"/>
      <c r="R581" s="212"/>
      <c r="S581" s="212"/>
      <c r="T581" s="213"/>
      <c r="AT581" s="214" t="s">
        <v>157</v>
      </c>
      <c r="AU581" s="214" t="s">
        <v>85</v>
      </c>
      <c r="AV581" s="13" t="s">
        <v>83</v>
      </c>
      <c r="AW581" s="13" t="s">
        <v>33</v>
      </c>
      <c r="AX581" s="13" t="s">
        <v>75</v>
      </c>
      <c r="AY581" s="214" t="s">
        <v>146</v>
      </c>
    </row>
    <row r="582" spans="2:51" s="14" customFormat="1" ht="11.25">
      <c r="B582" s="215"/>
      <c r="C582" s="216"/>
      <c r="D582" s="206" t="s">
        <v>157</v>
      </c>
      <c r="E582" s="217" t="s">
        <v>1</v>
      </c>
      <c r="F582" s="218" t="s">
        <v>1194</v>
      </c>
      <c r="G582" s="216"/>
      <c r="H582" s="219">
        <v>4</v>
      </c>
      <c r="I582" s="220"/>
      <c r="J582" s="216"/>
      <c r="K582" s="216"/>
      <c r="L582" s="221"/>
      <c r="M582" s="222"/>
      <c r="N582" s="223"/>
      <c r="O582" s="223"/>
      <c r="P582" s="223"/>
      <c r="Q582" s="223"/>
      <c r="R582" s="223"/>
      <c r="S582" s="223"/>
      <c r="T582" s="224"/>
      <c r="AT582" s="225" t="s">
        <v>157</v>
      </c>
      <c r="AU582" s="225" t="s">
        <v>85</v>
      </c>
      <c r="AV582" s="14" t="s">
        <v>85</v>
      </c>
      <c r="AW582" s="14" t="s">
        <v>33</v>
      </c>
      <c r="AX582" s="14" t="s">
        <v>75</v>
      </c>
      <c r="AY582" s="225" t="s">
        <v>146</v>
      </c>
    </row>
    <row r="583" spans="2:51" s="14" customFormat="1" ht="11.25">
      <c r="B583" s="215"/>
      <c r="C583" s="216"/>
      <c r="D583" s="206" t="s">
        <v>157</v>
      </c>
      <c r="E583" s="217" t="s">
        <v>1</v>
      </c>
      <c r="F583" s="218" t="s">
        <v>1156</v>
      </c>
      <c r="G583" s="216"/>
      <c r="H583" s="219">
        <v>1</v>
      </c>
      <c r="I583" s="220"/>
      <c r="J583" s="216"/>
      <c r="K583" s="216"/>
      <c r="L583" s="221"/>
      <c r="M583" s="222"/>
      <c r="N583" s="223"/>
      <c r="O583" s="223"/>
      <c r="P583" s="223"/>
      <c r="Q583" s="223"/>
      <c r="R583" s="223"/>
      <c r="S583" s="223"/>
      <c r="T583" s="224"/>
      <c r="AT583" s="225" t="s">
        <v>157</v>
      </c>
      <c r="AU583" s="225" t="s">
        <v>85</v>
      </c>
      <c r="AV583" s="14" t="s">
        <v>85</v>
      </c>
      <c r="AW583" s="14" t="s">
        <v>33</v>
      </c>
      <c r="AX583" s="14" t="s">
        <v>75</v>
      </c>
      <c r="AY583" s="225" t="s">
        <v>146</v>
      </c>
    </row>
    <row r="584" spans="1:65" s="2" customFormat="1" ht="24" customHeight="1">
      <c r="A584" s="34"/>
      <c r="B584" s="35"/>
      <c r="C584" s="226" t="s">
        <v>595</v>
      </c>
      <c r="D584" s="226" t="s">
        <v>223</v>
      </c>
      <c r="E584" s="227" t="s">
        <v>1195</v>
      </c>
      <c r="F584" s="228" t="s">
        <v>1196</v>
      </c>
      <c r="G584" s="229" t="s">
        <v>329</v>
      </c>
      <c r="H584" s="230">
        <v>15</v>
      </c>
      <c r="I584" s="231"/>
      <c r="J584" s="232">
        <f>ROUND(I584*H584,2)</f>
        <v>0</v>
      </c>
      <c r="K584" s="228" t="s">
        <v>152</v>
      </c>
      <c r="L584" s="233"/>
      <c r="M584" s="234" t="s">
        <v>1</v>
      </c>
      <c r="N584" s="235" t="s">
        <v>40</v>
      </c>
      <c r="O584" s="71"/>
      <c r="P584" s="195">
        <f>O584*H584</f>
        <v>0</v>
      </c>
      <c r="Q584" s="195">
        <v>1.013</v>
      </c>
      <c r="R584" s="195">
        <f>Q584*H584</f>
        <v>15.194999999999999</v>
      </c>
      <c r="S584" s="195">
        <v>0</v>
      </c>
      <c r="T584" s="196">
        <f>S584*H584</f>
        <v>0</v>
      </c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R584" s="197" t="s">
        <v>200</v>
      </c>
      <c r="AT584" s="197" t="s">
        <v>223</v>
      </c>
      <c r="AU584" s="197" t="s">
        <v>85</v>
      </c>
      <c r="AY584" s="17" t="s">
        <v>146</v>
      </c>
      <c r="BE584" s="198">
        <f>IF(N584="základní",J584,0)</f>
        <v>0</v>
      </c>
      <c r="BF584" s="198">
        <f>IF(N584="snížená",J584,0)</f>
        <v>0</v>
      </c>
      <c r="BG584" s="198">
        <f>IF(N584="zákl. přenesená",J584,0)</f>
        <v>0</v>
      </c>
      <c r="BH584" s="198">
        <f>IF(N584="sníž. přenesená",J584,0)</f>
        <v>0</v>
      </c>
      <c r="BI584" s="198">
        <f>IF(N584="nulová",J584,0)</f>
        <v>0</v>
      </c>
      <c r="BJ584" s="17" t="s">
        <v>83</v>
      </c>
      <c r="BK584" s="198">
        <f>ROUND(I584*H584,2)</f>
        <v>0</v>
      </c>
      <c r="BL584" s="17" t="s">
        <v>153</v>
      </c>
      <c r="BM584" s="197" t="s">
        <v>1197</v>
      </c>
    </row>
    <row r="585" spans="2:51" s="13" customFormat="1" ht="11.25">
      <c r="B585" s="204"/>
      <c r="C585" s="205"/>
      <c r="D585" s="206" t="s">
        <v>157</v>
      </c>
      <c r="E585" s="207" t="s">
        <v>1</v>
      </c>
      <c r="F585" s="208" t="s">
        <v>1155</v>
      </c>
      <c r="G585" s="205"/>
      <c r="H585" s="207" t="s">
        <v>1</v>
      </c>
      <c r="I585" s="209"/>
      <c r="J585" s="205"/>
      <c r="K585" s="205"/>
      <c r="L585" s="210"/>
      <c r="M585" s="211"/>
      <c r="N585" s="212"/>
      <c r="O585" s="212"/>
      <c r="P585" s="212"/>
      <c r="Q585" s="212"/>
      <c r="R585" s="212"/>
      <c r="S585" s="212"/>
      <c r="T585" s="213"/>
      <c r="AT585" s="214" t="s">
        <v>157</v>
      </c>
      <c r="AU585" s="214" t="s">
        <v>85</v>
      </c>
      <c r="AV585" s="13" t="s">
        <v>83</v>
      </c>
      <c r="AW585" s="13" t="s">
        <v>33</v>
      </c>
      <c r="AX585" s="13" t="s">
        <v>75</v>
      </c>
      <c r="AY585" s="214" t="s">
        <v>146</v>
      </c>
    </row>
    <row r="586" spans="2:51" s="13" customFormat="1" ht="11.25">
      <c r="B586" s="204"/>
      <c r="C586" s="205"/>
      <c r="D586" s="206" t="s">
        <v>157</v>
      </c>
      <c r="E586" s="207" t="s">
        <v>1</v>
      </c>
      <c r="F586" s="208" t="s">
        <v>159</v>
      </c>
      <c r="G586" s="205"/>
      <c r="H586" s="207" t="s">
        <v>1</v>
      </c>
      <c r="I586" s="209"/>
      <c r="J586" s="205"/>
      <c r="K586" s="205"/>
      <c r="L586" s="210"/>
      <c r="M586" s="211"/>
      <c r="N586" s="212"/>
      <c r="O586" s="212"/>
      <c r="P586" s="212"/>
      <c r="Q586" s="212"/>
      <c r="R586" s="212"/>
      <c r="S586" s="212"/>
      <c r="T586" s="213"/>
      <c r="AT586" s="214" t="s">
        <v>157</v>
      </c>
      <c r="AU586" s="214" t="s">
        <v>85</v>
      </c>
      <c r="AV586" s="13" t="s">
        <v>83</v>
      </c>
      <c r="AW586" s="13" t="s">
        <v>33</v>
      </c>
      <c r="AX586" s="13" t="s">
        <v>75</v>
      </c>
      <c r="AY586" s="214" t="s">
        <v>146</v>
      </c>
    </row>
    <row r="587" spans="2:51" s="14" customFormat="1" ht="11.25">
      <c r="B587" s="215"/>
      <c r="C587" s="216"/>
      <c r="D587" s="206" t="s">
        <v>157</v>
      </c>
      <c r="E587" s="217" t="s">
        <v>1</v>
      </c>
      <c r="F587" s="218" t="s">
        <v>1198</v>
      </c>
      <c r="G587" s="216"/>
      <c r="H587" s="219">
        <v>15</v>
      </c>
      <c r="I587" s="220"/>
      <c r="J587" s="216"/>
      <c r="K587" s="216"/>
      <c r="L587" s="221"/>
      <c r="M587" s="222"/>
      <c r="N587" s="223"/>
      <c r="O587" s="223"/>
      <c r="P587" s="223"/>
      <c r="Q587" s="223"/>
      <c r="R587" s="223"/>
      <c r="S587" s="223"/>
      <c r="T587" s="224"/>
      <c r="AT587" s="225" t="s">
        <v>157</v>
      </c>
      <c r="AU587" s="225" t="s">
        <v>85</v>
      </c>
      <c r="AV587" s="14" t="s">
        <v>85</v>
      </c>
      <c r="AW587" s="14" t="s">
        <v>33</v>
      </c>
      <c r="AX587" s="14" t="s">
        <v>75</v>
      </c>
      <c r="AY587" s="225" t="s">
        <v>146</v>
      </c>
    </row>
    <row r="588" spans="1:65" s="2" customFormat="1" ht="26.45" customHeight="1">
      <c r="A588" s="34"/>
      <c r="B588" s="35"/>
      <c r="C588" s="226" t="s">
        <v>600</v>
      </c>
      <c r="D588" s="226" t="s">
        <v>223</v>
      </c>
      <c r="E588" s="227" t="s">
        <v>1199</v>
      </c>
      <c r="F588" s="228" t="s">
        <v>1200</v>
      </c>
      <c r="G588" s="229" t="s">
        <v>329</v>
      </c>
      <c r="H588" s="230">
        <v>4</v>
      </c>
      <c r="I588" s="231"/>
      <c r="J588" s="232">
        <f>ROUND(I588*H588,2)</f>
        <v>0</v>
      </c>
      <c r="K588" s="228" t="s">
        <v>152</v>
      </c>
      <c r="L588" s="233"/>
      <c r="M588" s="234" t="s">
        <v>1</v>
      </c>
      <c r="N588" s="235" t="s">
        <v>40</v>
      </c>
      <c r="O588" s="71"/>
      <c r="P588" s="195">
        <f>O588*H588</f>
        <v>0</v>
      </c>
      <c r="Q588" s="195">
        <v>0.04</v>
      </c>
      <c r="R588" s="195">
        <f>Q588*H588</f>
        <v>0.16</v>
      </c>
      <c r="S588" s="195">
        <v>0</v>
      </c>
      <c r="T588" s="196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197" t="s">
        <v>200</v>
      </c>
      <c r="AT588" s="197" t="s">
        <v>223</v>
      </c>
      <c r="AU588" s="197" t="s">
        <v>85</v>
      </c>
      <c r="AY588" s="17" t="s">
        <v>146</v>
      </c>
      <c r="BE588" s="198">
        <f>IF(N588="základní",J588,0)</f>
        <v>0</v>
      </c>
      <c r="BF588" s="198">
        <f>IF(N588="snížená",J588,0)</f>
        <v>0</v>
      </c>
      <c r="BG588" s="198">
        <f>IF(N588="zákl. přenesená",J588,0)</f>
        <v>0</v>
      </c>
      <c r="BH588" s="198">
        <f>IF(N588="sníž. přenesená",J588,0)</f>
        <v>0</v>
      </c>
      <c r="BI588" s="198">
        <f>IF(N588="nulová",J588,0)</f>
        <v>0</v>
      </c>
      <c r="BJ588" s="17" t="s">
        <v>83</v>
      </c>
      <c r="BK588" s="198">
        <f>ROUND(I588*H588,2)</f>
        <v>0</v>
      </c>
      <c r="BL588" s="17" t="s">
        <v>153</v>
      </c>
      <c r="BM588" s="197" t="s">
        <v>1201</v>
      </c>
    </row>
    <row r="589" spans="2:51" s="13" customFormat="1" ht="11.25">
      <c r="B589" s="204"/>
      <c r="C589" s="205"/>
      <c r="D589" s="206" t="s">
        <v>157</v>
      </c>
      <c r="E589" s="207" t="s">
        <v>1</v>
      </c>
      <c r="F589" s="208" t="s">
        <v>1155</v>
      </c>
      <c r="G589" s="205"/>
      <c r="H589" s="207" t="s">
        <v>1</v>
      </c>
      <c r="I589" s="209"/>
      <c r="J589" s="205"/>
      <c r="K589" s="205"/>
      <c r="L589" s="210"/>
      <c r="M589" s="211"/>
      <c r="N589" s="212"/>
      <c r="O589" s="212"/>
      <c r="P589" s="212"/>
      <c r="Q589" s="212"/>
      <c r="R589" s="212"/>
      <c r="S589" s="212"/>
      <c r="T589" s="213"/>
      <c r="AT589" s="214" t="s">
        <v>157</v>
      </c>
      <c r="AU589" s="214" t="s">
        <v>85</v>
      </c>
      <c r="AV589" s="13" t="s">
        <v>83</v>
      </c>
      <c r="AW589" s="13" t="s">
        <v>33</v>
      </c>
      <c r="AX589" s="13" t="s">
        <v>75</v>
      </c>
      <c r="AY589" s="214" t="s">
        <v>146</v>
      </c>
    </row>
    <row r="590" spans="2:51" s="13" customFormat="1" ht="11.25">
      <c r="B590" s="204"/>
      <c r="C590" s="205"/>
      <c r="D590" s="206" t="s">
        <v>157</v>
      </c>
      <c r="E590" s="207" t="s">
        <v>1</v>
      </c>
      <c r="F590" s="208" t="s">
        <v>159</v>
      </c>
      <c r="G590" s="205"/>
      <c r="H590" s="207" t="s">
        <v>1</v>
      </c>
      <c r="I590" s="209"/>
      <c r="J590" s="205"/>
      <c r="K590" s="205"/>
      <c r="L590" s="210"/>
      <c r="M590" s="211"/>
      <c r="N590" s="212"/>
      <c r="O590" s="212"/>
      <c r="P590" s="212"/>
      <c r="Q590" s="212"/>
      <c r="R590" s="212"/>
      <c r="S590" s="212"/>
      <c r="T590" s="213"/>
      <c r="AT590" s="214" t="s">
        <v>157</v>
      </c>
      <c r="AU590" s="214" t="s">
        <v>85</v>
      </c>
      <c r="AV590" s="13" t="s">
        <v>83</v>
      </c>
      <c r="AW590" s="13" t="s">
        <v>33</v>
      </c>
      <c r="AX590" s="13" t="s">
        <v>75</v>
      </c>
      <c r="AY590" s="214" t="s">
        <v>146</v>
      </c>
    </row>
    <row r="591" spans="2:51" s="14" customFormat="1" ht="11.25">
      <c r="B591" s="215"/>
      <c r="C591" s="216"/>
      <c r="D591" s="206" t="s">
        <v>157</v>
      </c>
      <c r="E591" s="217" t="s">
        <v>1</v>
      </c>
      <c r="F591" s="218" t="s">
        <v>1202</v>
      </c>
      <c r="G591" s="216"/>
      <c r="H591" s="219">
        <v>4</v>
      </c>
      <c r="I591" s="220"/>
      <c r="J591" s="216"/>
      <c r="K591" s="216"/>
      <c r="L591" s="221"/>
      <c r="M591" s="222"/>
      <c r="N591" s="223"/>
      <c r="O591" s="223"/>
      <c r="P591" s="223"/>
      <c r="Q591" s="223"/>
      <c r="R591" s="223"/>
      <c r="S591" s="223"/>
      <c r="T591" s="224"/>
      <c r="AT591" s="225" t="s">
        <v>157</v>
      </c>
      <c r="AU591" s="225" t="s">
        <v>85</v>
      </c>
      <c r="AV591" s="14" t="s">
        <v>85</v>
      </c>
      <c r="AW591" s="14" t="s">
        <v>33</v>
      </c>
      <c r="AX591" s="14" t="s">
        <v>75</v>
      </c>
      <c r="AY591" s="225" t="s">
        <v>146</v>
      </c>
    </row>
    <row r="592" spans="1:65" s="2" customFormat="1" ht="26.45" customHeight="1">
      <c r="A592" s="34"/>
      <c r="B592" s="35"/>
      <c r="C592" s="226" t="s">
        <v>604</v>
      </c>
      <c r="D592" s="226" t="s">
        <v>223</v>
      </c>
      <c r="E592" s="227" t="s">
        <v>1203</v>
      </c>
      <c r="F592" s="228" t="s">
        <v>1204</v>
      </c>
      <c r="G592" s="229" t="s">
        <v>329</v>
      </c>
      <c r="H592" s="230">
        <v>3</v>
      </c>
      <c r="I592" s="231"/>
      <c r="J592" s="232">
        <f>ROUND(I592*H592,2)</f>
        <v>0</v>
      </c>
      <c r="K592" s="228" t="s">
        <v>152</v>
      </c>
      <c r="L592" s="233"/>
      <c r="M592" s="234" t="s">
        <v>1</v>
      </c>
      <c r="N592" s="235" t="s">
        <v>40</v>
      </c>
      <c r="O592" s="71"/>
      <c r="P592" s="195">
        <f>O592*H592</f>
        <v>0</v>
      </c>
      <c r="Q592" s="195">
        <v>0.051</v>
      </c>
      <c r="R592" s="195">
        <f>Q592*H592</f>
        <v>0.153</v>
      </c>
      <c r="S592" s="195">
        <v>0</v>
      </c>
      <c r="T592" s="196">
        <f>S592*H592</f>
        <v>0</v>
      </c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R592" s="197" t="s">
        <v>200</v>
      </c>
      <c r="AT592" s="197" t="s">
        <v>223</v>
      </c>
      <c r="AU592" s="197" t="s">
        <v>85</v>
      </c>
      <c r="AY592" s="17" t="s">
        <v>146</v>
      </c>
      <c r="BE592" s="198">
        <f>IF(N592="základní",J592,0)</f>
        <v>0</v>
      </c>
      <c r="BF592" s="198">
        <f>IF(N592="snížená",J592,0)</f>
        <v>0</v>
      </c>
      <c r="BG592" s="198">
        <f>IF(N592="zákl. přenesená",J592,0)</f>
        <v>0</v>
      </c>
      <c r="BH592" s="198">
        <f>IF(N592="sníž. přenesená",J592,0)</f>
        <v>0</v>
      </c>
      <c r="BI592" s="198">
        <f>IF(N592="nulová",J592,0)</f>
        <v>0</v>
      </c>
      <c r="BJ592" s="17" t="s">
        <v>83</v>
      </c>
      <c r="BK592" s="198">
        <f>ROUND(I592*H592,2)</f>
        <v>0</v>
      </c>
      <c r="BL592" s="17" t="s">
        <v>153</v>
      </c>
      <c r="BM592" s="197" t="s">
        <v>1205</v>
      </c>
    </row>
    <row r="593" spans="2:51" s="13" customFormat="1" ht="11.25">
      <c r="B593" s="204"/>
      <c r="C593" s="205"/>
      <c r="D593" s="206" t="s">
        <v>157</v>
      </c>
      <c r="E593" s="207" t="s">
        <v>1</v>
      </c>
      <c r="F593" s="208" t="s">
        <v>1155</v>
      </c>
      <c r="G593" s="205"/>
      <c r="H593" s="207" t="s">
        <v>1</v>
      </c>
      <c r="I593" s="209"/>
      <c r="J593" s="205"/>
      <c r="K593" s="205"/>
      <c r="L593" s="210"/>
      <c r="M593" s="211"/>
      <c r="N593" s="212"/>
      <c r="O593" s="212"/>
      <c r="P593" s="212"/>
      <c r="Q593" s="212"/>
      <c r="R593" s="212"/>
      <c r="S593" s="212"/>
      <c r="T593" s="213"/>
      <c r="AT593" s="214" t="s">
        <v>157</v>
      </c>
      <c r="AU593" s="214" t="s">
        <v>85</v>
      </c>
      <c r="AV593" s="13" t="s">
        <v>83</v>
      </c>
      <c r="AW593" s="13" t="s">
        <v>33</v>
      </c>
      <c r="AX593" s="13" t="s">
        <v>75</v>
      </c>
      <c r="AY593" s="214" t="s">
        <v>146</v>
      </c>
    </row>
    <row r="594" spans="2:51" s="13" customFormat="1" ht="11.25">
      <c r="B594" s="204"/>
      <c r="C594" s="205"/>
      <c r="D594" s="206" t="s">
        <v>157</v>
      </c>
      <c r="E594" s="207" t="s">
        <v>1</v>
      </c>
      <c r="F594" s="208" t="s">
        <v>159</v>
      </c>
      <c r="G594" s="205"/>
      <c r="H594" s="207" t="s">
        <v>1</v>
      </c>
      <c r="I594" s="209"/>
      <c r="J594" s="205"/>
      <c r="K594" s="205"/>
      <c r="L594" s="210"/>
      <c r="M594" s="211"/>
      <c r="N594" s="212"/>
      <c r="O594" s="212"/>
      <c r="P594" s="212"/>
      <c r="Q594" s="212"/>
      <c r="R594" s="212"/>
      <c r="S594" s="212"/>
      <c r="T594" s="213"/>
      <c r="AT594" s="214" t="s">
        <v>157</v>
      </c>
      <c r="AU594" s="214" t="s">
        <v>85</v>
      </c>
      <c r="AV594" s="13" t="s">
        <v>83</v>
      </c>
      <c r="AW594" s="13" t="s">
        <v>33</v>
      </c>
      <c r="AX594" s="13" t="s">
        <v>75</v>
      </c>
      <c r="AY594" s="214" t="s">
        <v>146</v>
      </c>
    </row>
    <row r="595" spans="2:51" s="14" customFormat="1" ht="11.25">
      <c r="B595" s="215"/>
      <c r="C595" s="216"/>
      <c r="D595" s="206" t="s">
        <v>157</v>
      </c>
      <c r="E595" s="217" t="s">
        <v>1</v>
      </c>
      <c r="F595" s="218" t="s">
        <v>1206</v>
      </c>
      <c r="G595" s="216"/>
      <c r="H595" s="219">
        <v>3</v>
      </c>
      <c r="I595" s="220"/>
      <c r="J595" s="216"/>
      <c r="K595" s="216"/>
      <c r="L595" s="221"/>
      <c r="M595" s="222"/>
      <c r="N595" s="223"/>
      <c r="O595" s="223"/>
      <c r="P595" s="223"/>
      <c r="Q595" s="223"/>
      <c r="R595" s="223"/>
      <c r="S595" s="223"/>
      <c r="T595" s="224"/>
      <c r="AT595" s="225" t="s">
        <v>157</v>
      </c>
      <c r="AU595" s="225" t="s">
        <v>85</v>
      </c>
      <c r="AV595" s="14" t="s">
        <v>85</v>
      </c>
      <c r="AW595" s="14" t="s">
        <v>33</v>
      </c>
      <c r="AX595" s="14" t="s">
        <v>75</v>
      </c>
      <c r="AY595" s="225" t="s">
        <v>146</v>
      </c>
    </row>
    <row r="596" spans="1:65" s="2" customFormat="1" ht="26.45" customHeight="1">
      <c r="A596" s="34"/>
      <c r="B596" s="35"/>
      <c r="C596" s="226" t="s">
        <v>609</v>
      </c>
      <c r="D596" s="226" t="s">
        <v>223</v>
      </c>
      <c r="E596" s="227" t="s">
        <v>1207</v>
      </c>
      <c r="F596" s="228" t="s">
        <v>1208</v>
      </c>
      <c r="G596" s="229" t="s">
        <v>329</v>
      </c>
      <c r="H596" s="230">
        <v>9</v>
      </c>
      <c r="I596" s="231"/>
      <c r="J596" s="232">
        <f>ROUND(I596*H596,2)</f>
        <v>0</v>
      </c>
      <c r="K596" s="228" t="s">
        <v>152</v>
      </c>
      <c r="L596" s="233"/>
      <c r="M596" s="234" t="s">
        <v>1</v>
      </c>
      <c r="N596" s="235" t="s">
        <v>40</v>
      </c>
      <c r="O596" s="71"/>
      <c r="P596" s="195">
        <f>O596*H596</f>
        <v>0</v>
      </c>
      <c r="Q596" s="195">
        <v>0.068</v>
      </c>
      <c r="R596" s="195">
        <f>Q596*H596</f>
        <v>0.6120000000000001</v>
      </c>
      <c r="S596" s="195">
        <v>0</v>
      </c>
      <c r="T596" s="196">
        <f>S596*H596</f>
        <v>0</v>
      </c>
      <c r="U596" s="34"/>
      <c r="V596" s="34"/>
      <c r="W596" s="34"/>
      <c r="X596" s="34"/>
      <c r="Y596" s="34"/>
      <c r="Z596" s="34"/>
      <c r="AA596" s="34"/>
      <c r="AB596" s="34"/>
      <c r="AC596" s="34"/>
      <c r="AD596" s="34"/>
      <c r="AE596" s="34"/>
      <c r="AR596" s="197" t="s">
        <v>200</v>
      </c>
      <c r="AT596" s="197" t="s">
        <v>223</v>
      </c>
      <c r="AU596" s="197" t="s">
        <v>85</v>
      </c>
      <c r="AY596" s="17" t="s">
        <v>146</v>
      </c>
      <c r="BE596" s="198">
        <f>IF(N596="základní",J596,0)</f>
        <v>0</v>
      </c>
      <c r="BF596" s="198">
        <f>IF(N596="snížená",J596,0)</f>
        <v>0</v>
      </c>
      <c r="BG596" s="198">
        <f>IF(N596="zákl. přenesená",J596,0)</f>
        <v>0</v>
      </c>
      <c r="BH596" s="198">
        <f>IF(N596="sníž. přenesená",J596,0)</f>
        <v>0</v>
      </c>
      <c r="BI596" s="198">
        <f>IF(N596="nulová",J596,0)</f>
        <v>0</v>
      </c>
      <c r="BJ596" s="17" t="s">
        <v>83</v>
      </c>
      <c r="BK596" s="198">
        <f>ROUND(I596*H596,2)</f>
        <v>0</v>
      </c>
      <c r="BL596" s="17" t="s">
        <v>153</v>
      </c>
      <c r="BM596" s="197" t="s">
        <v>1209</v>
      </c>
    </row>
    <row r="597" spans="2:51" s="13" customFormat="1" ht="11.25">
      <c r="B597" s="204"/>
      <c r="C597" s="205"/>
      <c r="D597" s="206" t="s">
        <v>157</v>
      </c>
      <c r="E597" s="207" t="s">
        <v>1</v>
      </c>
      <c r="F597" s="208" t="s">
        <v>1155</v>
      </c>
      <c r="G597" s="205"/>
      <c r="H597" s="207" t="s">
        <v>1</v>
      </c>
      <c r="I597" s="209"/>
      <c r="J597" s="205"/>
      <c r="K597" s="205"/>
      <c r="L597" s="210"/>
      <c r="M597" s="211"/>
      <c r="N597" s="212"/>
      <c r="O597" s="212"/>
      <c r="P597" s="212"/>
      <c r="Q597" s="212"/>
      <c r="R597" s="212"/>
      <c r="S597" s="212"/>
      <c r="T597" s="213"/>
      <c r="AT597" s="214" t="s">
        <v>157</v>
      </c>
      <c r="AU597" s="214" t="s">
        <v>85</v>
      </c>
      <c r="AV597" s="13" t="s">
        <v>83</v>
      </c>
      <c r="AW597" s="13" t="s">
        <v>33</v>
      </c>
      <c r="AX597" s="13" t="s">
        <v>75</v>
      </c>
      <c r="AY597" s="214" t="s">
        <v>146</v>
      </c>
    </row>
    <row r="598" spans="2:51" s="13" customFormat="1" ht="11.25">
      <c r="B598" s="204"/>
      <c r="C598" s="205"/>
      <c r="D598" s="206" t="s">
        <v>157</v>
      </c>
      <c r="E598" s="207" t="s">
        <v>1</v>
      </c>
      <c r="F598" s="208" t="s">
        <v>159</v>
      </c>
      <c r="G598" s="205"/>
      <c r="H598" s="207" t="s">
        <v>1</v>
      </c>
      <c r="I598" s="209"/>
      <c r="J598" s="205"/>
      <c r="K598" s="205"/>
      <c r="L598" s="210"/>
      <c r="M598" s="211"/>
      <c r="N598" s="212"/>
      <c r="O598" s="212"/>
      <c r="P598" s="212"/>
      <c r="Q598" s="212"/>
      <c r="R598" s="212"/>
      <c r="S598" s="212"/>
      <c r="T598" s="213"/>
      <c r="AT598" s="214" t="s">
        <v>157</v>
      </c>
      <c r="AU598" s="214" t="s">
        <v>85</v>
      </c>
      <c r="AV598" s="13" t="s">
        <v>83</v>
      </c>
      <c r="AW598" s="13" t="s">
        <v>33</v>
      </c>
      <c r="AX598" s="13" t="s">
        <v>75</v>
      </c>
      <c r="AY598" s="214" t="s">
        <v>146</v>
      </c>
    </row>
    <row r="599" spans="2:51" s="14" customFormat="1" ht="11.25">
      <c r="B599" s="215"/>
      <c r="C599" s="216"/>
      <c r="D599" s="206" t="s">
        <v>157</v>
      </c>
      <c r="E599" s="217" t="s">
        <v>1</v>
      </c>
      <c r="F599" s="218" t="s">
        <v>1210</v>
      </c>
      <c r="G599" s="216"/>
      <c r="H599" s="219">
        <v>7</v>
      </c>
      <c r="I599" s="220"/>
      <c r="J599" s="216"/>
      <c r="K599" s="216"/>
      <c r="L599" s="221"/>
      <c r="M599" s="222"/>
      <c r="N599" s="223"/>
      <c r="O599" s="223"/>
      <c r="P599" s="223"/>
      <c r="Q599" s="223"/>
      <c r="R599" s="223"/>
      <c r="S599" s="223"/>
      <c r="T599" s="224"/>
      <c r="AT599" s="225" t="s">
        <v>157</v>
      </c>
      <c r="AU599" s="225" t="s">
        <v>85</v>
      </c>
      <c r="AV599" s="14" t="s">
        <v>85</v>
      </c>
      <c r="AW599" s="14" t="s">
        <v>33</v>
      </c>
      <c r="AX599" s="14" t="s">
        <v>75</v>
      </c>
      <c r="AY599" s="225" t="s">
        <v>146</v>
      </c>
    </row>
    <row r="600" spans="2:51" s="14" customFormat="1" ht="11.25">
      <c r="B600" s="215"/>
      <c r="C600" s="216"/>
      <c r="D600" s="206" t="s">
        <v>157</v>
      </c>
      <c r="E600" s="217" t="s">
        <v>1</v>
      </c>
      <c r="F600" s="218" t="s">
        <v>1162</v>
      </c>
      <c r="G600" s="216"/>
      <c r="H600" s="219">
        <v>2</v>
      </c>
      <c r="I600" s="220"/>
      <c r="J600" s="216"/>
      <c r="K600" s="216"/>
      <c r="L600" s="221"/>
      <c r="M600" s="222"/>
      <c r="N600" s="223"/>
      <c r="O600" s="223"/>
      <c r="P600" s="223"/>
      <c r="Q600" s="223"/>
      <c r="R600" s="223"/>
      <c r="S600" s="223"/>
      <c r="T600" s="224"/>
      <c r="AT600" s="225" t="s">
        <v>157</v>
      </c>
      <c r="AU600" s="225" t="s">
        <v>85</v>
      </c>
      <c r="AV600" s="14" t="s">
        <v>85</v>
      </c>
      <c r="AW600" s="14" t="s">
        <v>33</v>
      </c>
      <c r="AX600" s="14" t="s">
        <v>75</v>
      </c>
      <c r="AY600" s="225" t="s">
        <v>146</v>
      </c>
    </row>
    <row r="601" spans="1:65" s="2" customFormat="1" ht="26.45" customHeight="1">
      <c r="A601" s="34"/>
      <c r="B601" s="35"/>
      <c r="C601" s="226" t="s">
        <v>613</v>
      </c>
      <c r="D601" s="226" t="s">
        <v>223</v>
      </c>
      <c r="E601" s="227" t="s">
        <v>1211</v>
      </c>
      <c r="F601" s="228" t="s">
        <v>1212</v>
      </c>
      <c r="G601" s="229" t="s">
        <v>329</v>
      </c>
      <c r="H601" s="230">
        <v>55</v>
      </c>
      <c r="I601" s="231"/>
      <c r="J601" s="232">
        <f>ROUND(I601*H601,2)</f>
        <v>0</v>
      </c>
      <c r="K601" s="228" t="s">
        <v>152</v>
      </c>
      <c r="L601" s="233"/>
      <c r="M601" s="234" t="s">
        <v>1</v>
      </c>
      <c r="N601" s="235" t="s">
        <v>40</v>
      </c>
      <c r="O601" s="71"/>
      <c r="P601" s="195">
        <f>O601*H601</f>
        <v>0</v>
      </c>
      <c r="Q601" s="195">
        <v>0.002</v>
      </c>
      <c r="R601" s="195">
        <f>Q601*H601</f>
        <v>0.11</v>
      </c>
      <c r="S601" s="195">
        <v>0</v>
      </c>
      <c r="T601" s="196">
        <f>S601*H601</f>
        <v>0</v>
      </c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R601" s="197" t="s">
        <v>200</v>
      </c>
      <c r="AT601" s="197" t="s">
        <v>223</v>
      </c>
      <c r="AU601" s="197" t="s">
        <v>85</v>
      </c>
      <c r="AY601" s="17" t="s">
        <v>146</v>
      </c>
      <c r="BE601" s="198">
        <f>IF(N601="základní",J601,0)</f>
        <v>0</v>
      </c>
      <c r="BF601" s="198">
        <f>IF(N601="snížená",J601,0)</f>
        <v>0</v>
      </c>
      <c r="BG601" s="198">
        <f>IF(N601="zákl. přenesená",J601,0)</f>
        <v>0</v>
      </c>
      <c r="BH601" s="198">
        <f>IF(N601="sníž. přenesená",J601,0)</f>
        <v>0</v>
      </c>
      <c r="BI601" s="198">
        <f>IF(N601="nulová",J601,0)</f>
        <v>0</v>
      </c>
      <c r="BJ601" s="17" t="s">
        <v>83</v>
      </c>
      <c r="BK601" s="198">
        <f>ROUND(I601*H601,2)</f>
        <v>0</v>
      </c>
      <c r="BL601" s="17" t="s">
        <v>153</v>
      </c>
      <c r="BM601" s="197" t="s">
        <v>1213</v>
      </c>
    </row>
    <row r="602" spans="2:51" s="13" customFormat="1" ht="11.25">
      <c r="B602" s="204"/>
      <c r="C602" s="205"/>
      <c r="D602" s="206" t="s">
        <v>157</v>
      </c>
      <c r="E602" s="207" t="s">
        <v>1</v>
      </c>
      <c r="F602" s="208" t="s">
        <v>1155</v>
      </c>
      <c r="G602" s="205"/>
      <c r="H602" s="207" t="s">
        <v>1</v>
      </c>
      <c r="I602" s="209"/>
      <c r="J602" s="205"/>
      <c r="K602" s="205"/>
      <c r="L602" s="210"/>
      <c r="M602" s="211"/>
      <c r="N602" s="212"/>
      <c r="O602" s="212"/>
      <c r="P602" s="212"/>
      <c r="Q602" s="212"/>
      <c r="R602" s="212"/>
      <c r="S602" s="212"/>
      <c r="T602" s="213"/>
      <c r="AT602" s="214" t="s">
        <v>157</v>
      </c>
      <c r="AU602" s="214" t="s">
        <v>85</v>
      </c>
      <c r="AV602" s="13" t="s">
        <v>83</v>
      </c>
      <c r="AW602" s="13" t="s">
        <v>33</v>
      </c>
      <c r="AX602" s="13" t="s">
        <v>75</v>
      </c>
      <c r="AY602" s="214" t="s">
        <v>146</v>
      </c>
    </row>
    <row r="603" spans="2:51" s="13" customFormat="1" ht="11.25">
      <c r="B603" s="204"/>
      <c r="C603" s="205"/>
      <c r="D603" s="206" t="s">
        <v>157</v>
      </c>
      <c r="E603" s="207" t="s">
        <v>1</v>
      </c>
      <c r="F603" s="208" t="s">
        <v>159</v>
      </c>
      <c r="G603" s="205"/>
      <c r="H603" s="207" t="s">
        <v>1</v>
      </c>
      <c r="I603" s="209"/>
      <c r="J603" s="205"/>
      <c r="K603" s="205"/>
      <c r="L603" s="210"/>
      <c r="M603" s="211"/>
      <c r="N603" s="212"/>
      <c r="O603" s="212"/>
      <c r="P603" s="212"/>
      <c r="Q603" s="212"/>
      <c r="R603" s="212"/>
      <c r="S603" s="212"/>
      <c r="T603" s="213"/>
      <c r="AT603" s="214" t="s">
        <v>157</v>
      </c>
      <c r="AU603" s="214" t="s">
        <v>85</v>
      </c>
      <c r="AV603" s="13" t="s">
        <v>83</v>
      </c>
      <c r="AW603" s="13" t="s">
        <v>33</v>
      </c>
      <c r="AX603" s="13" t="s">
        <v>75</v>
      </c>
      <c r="AY603" s="214" t="s">
        <v>146</v>
      </c>
    </row>
    <row r="604" spans="2:51" s="14" customFormat="1" ht="22.5">
      <c r="B604" s="215"/>
      <c r="C604" s="216"/>
      <c r="D604" s="206" t="s">
        <v>157</v>
      </c>
      <c r="E604" s="217" t="s">
        <v>1</v>
      </c>
      <c r="F604" s="218" t="s">
        <v>1214</v>
      </c>
      <c r="G604" s="216"/>
      <c r="H604" s="219">
        <v>51</v>
      </c>
      <c r="I604" s="220"/>
      <c r="J604" s="216"/>
      <c r="K604" s="216"/>
      <c r="L604" s="221"/>
      <c r="M604" s="222"/>
      <c r="N604" s="223"/>
      <c r="O604" s="223"/>
      <c r="P604" s="223"/>
      <c r="Q604" s="223"/>
      <c r="R604" s="223"/>
      <c r="S604" s="223"/>
      <c r="T604" s="224"/>
      <c r="AT604" s="225" t="s">
        <v>157</v>
      </c>
      <c r="AU604" s="225" t="s">
        <v>85</v>
      </c>
      <c r="AV604" s="14" t="s">
        <v>85</v>
      </c>
      <c r="AW604" s="14" t="s">
        <v>33</v>
      </c>
      <c r="AX604" s="14" t="s">
        <v>75</v>
      </c>
      <c r="AY604" s="225" t="s">
        <v>146</v>
      </c>
    </row>
    <row r="605" spans="2:51" s="14" customFormat="1" ht="11.25">
      <c r="B605" s="215"/>
      <c r="C605" s="216"/>
      <c r="D605" s="206" t="s">
        <v>157</v>
      </c>
      <c r="E605" s="217" t="s">
        <v>1</v>
      </c>
      <c r="F605" s="218" t="s">
        <v>1215</v>
      </c>
      <c r="G605" s="216"/>
      <c r="H605" s="219">
        <v>4</v>
      </c>
      <c r="I605" s="220"/>
      <c r="J605" s="216"/>
      <c r="K605" s="216"/>
      <c r="L605" s="221"/>
      <c r="M605" s="222"/>
      <c r="N605" s="223"/>
      <c r="O605" s="223"/>
      <c r="P605" s="223"/>
      <c r="Q605" s="223"/>
      <c r="R605" s="223"/>
      <c r="S605" s="223"/>
      <c r="T605" s="224"/>
      <c r="AT605" s="225" t="s">
        <v>157</v>
      </c>
      <c r="AU605" s="225" t="s">
        <v>85</v>
      </c>
      <c r="AV605" s="14" t="s">
        <v>85</v>
      </c>
      <c r="AW605" s="14" t="s">
        <v>33</v>
      </c>
      <c r="AX605" s="14" t="s">
        <v>75</v>
      </c>
      <c r="AY605" s="225" t="s">
        <v>146</v>
      </c>
    </row>
    <row r="606" spans="1:65" s="2" customFormat="1" ht="36" customHeight="1">
      <c r="A606" s="34"/>
      <c r="B606" s="35"/>
      <c r="C606" s="186" t="s">
        <v>620</v>
      </c>
      <c r="D606" s="186" t="s">
        <v>148</v>
      </c>
      <c r="E606" s="187" t="s">
        <v>1216</v>
      </c>
      <c r="F606" s="188" t="s">
        <v>1217</v>
      </c>
      <c r="G606" s="189" t="s">
        <v>329</v>
      </c>
      <c r="H606" s="190">
        <v>2</v>
      </c>
      <c r="I606" s="191"/>
      <c r="J606" s="192">
        <f>ROUND(I606*H606,2)</f>
        <v>0</v>
      </c>
      <c r="K606" s="188" t="s">
        <v>152</v>
      </c>
      <c r="L606" s="39"/>
      <c r="M606" s="193" t="s">
        <v>1</v>
      </c>
      <c r="N606" s="194" t="s">
        <v>40</v>
      </c>
      <c r="O606" s="71"/>
      <c r="P606" s="195">
        <f>O606*H606</f>
        <v>0</v>
      </c>
      <c r="Q606" s="195">
        <v>5.43263</v>
      </c>
      <c r="R606" s="195">
        <f>Q606*H606</f>
        <v>10.86526</v>
      </c>
      <c r="S606" s="195">
        <v>0</v>
      </c>
      <c r="T606" s="196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197" t="s">
        <v>153</v>
      </c>
      <c r="AT606" s="197" t="s">
        <v>148</v>
      </c>
      <c r="AU606" s="197" t="s">
        <v>85</v>
      </c>
      <c r="AY606" s="17" t="s">
        <v>146</v>
      </c>
      <c r="BE606" s="198">
        <f>IF(N606="základní",J606,0)</f>
        <v>0</v>
      </c>
      <c r="BF606" s="198">
        <f>IF(N606="snížená",J606,0)</f>
        <v>0</v>
      </c>
      <c r="BG606" s="198">
        <f>IF(N606="zákl. přenesená",J606,0)</f>
        <v>0</v>
      </c>
      <c r="BH606" s="198">
        <f>IF(N606="sníž. přenesená",J606,0)</f>
        <v>0</v>
      </c>
      <c r="BI606" s="198">
        <f>IF(N606="nulová",J606,0)</f>
        <v>0</v>
      </c>
      <c r="BJ606" s="17" t="s">
        <v>83</v>
      </c>
      <c r="BK606" s="198">
        <f>ROUND(I606*H606,2)</f>
        <v>0</v>
      </c>
      <c r="BL606" s="17" t="s">
        <v>153</v>
      </c>
      <c r="BM606" s="197" t="s">
        <v>1218</v>
      </c>
    </row>
    <row r="607" spans="1:47" s="2" customFormat="1" ht="11.25">
      <c r="A607" s="34"/>
      <c r="B607" s="35"/>
      <c r="C607" s="36"/>
      <c r="D607" s="199" t="s">
        <v>155</v>
      </c>
      <c r="E607" s="36"/>
      <c r="F607" s="200" t="s">
        <v>1219</v>
      </c>
      <c r="G607" s="36"/>
      <c r="H607" s="36"/>
      <c r="I607" s="201"/>
      <c r="J607" s="36"/>
      <c r="K607" s="36"/>
      <c r="L607" s="39"/>
      <c r="M607" s="202"/>
      <c r="N607" s="203"/>
      <c r="O607" s="71"/>
      <c r="P607" s="71"/>
      <c r="Q607" s="71"/>
      <c r="R607" s="71"/>
      <c r="S607" s="71"/>
      <c r="T607" s="72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T607" s="17" t="s">
        <v>155</v>
      </c>
      <c r="AU607" s="17" t="s">
        <v>85</v>
      </c>
    </row>
    <row r="608" spans="2:51" s="13" customFormat="1" ht="11.25">
      <c r="B608" s="204"/>
      <c r="C608" s="205"/>
      <c r="D608" s="206" t="s">
        <v>157</v>
      </c>
      <c r="E608" s="207" t="s">
        <v>1</v>
      </c>
      <c r="F608" s="208" t="s">
        <v>1155</v>
      </c>
      <c r="G608" s="205"/>
      <c r="H608" s="207" t="s">
        <v>1</v>
      </c>
      <c r="I608" s="209"/>
      <c r="J608" s="205"/>
      <c r="K608" s="205"/>
      <c r="L608" s="210"/>
      <c r="M608" s="211"/>
      <c r="N608" s="212"/>
      <c r="O608" s="212"/>
      <c r="P608" s="212"/>
      <c r="Q608" s="212"/>
      <c r="R608" s="212"/>
      <c r="S608" s="212"/>
      <c r="T608" s="213"/>
      <c r="AT608" s="214" t="s">
        <v>157</v>
      </c>
      <c r="AU608" s="214" t="s">
        <v>85</v>
      </c>
      <c r="AV608" s="13" t="s">
        <v>83</v>
      </c>
      <c r="AW608" s="13" t="s">
        <v>33</v>
      </c>
      <c r="AX608" s="13" t="s">
        <v>75</v>
      </c>
      <c r="AY608" s="214" t="s">
        <v>146</v>
      </c>
    </row>
    <row r="609" spans="2:51" s="13" customFormat="1" ht="11.25">
      <c r="B609" s="204"/>
      <c r="C609" s="205"/>
      <c r="D609" s="206" t="s">
        <v>157</v>
      </c>
      <c r="E609" s="207" t="s">
        <v>1</v>
      </c>
      <c r="F609" s="208" t="s">
        <v>159</v>
      </c>
      <c r="G609" s="205"/>
      <c r="H609" s="207" t="s">
        <v>1</v>
      </c>
      <c r="I609" s="209"/>
      <c r="J609" s="205"/>
      <c r="K609" s="205"/>
      <c r="L609" s="210"/>
      <c r="M609" s="211"/>
      <c r="N609" s="212"/>
      <c r="O609" s="212"/>
      <c r="P609" s="212"/>
      <c r="Q609" s="212"/>
      <c r="R609" s="212"/>
      <c r="S609" s="212"/>
      <c r="T609" s="213"/>
      <c r="AT609" s="214" t="s">
        <v>157</v>
      </c>
      <c r="AU609" s="214" t="s">
        <v>85</v>
      </c>
      <c r="AV609" s="13" t="s">
        <v>83</v>
      </c>
      <c r="AW609" s="13" t="s">
        <v>33</v>
      </c>
      <c r="AX609" s="13" t="s">
        <v>75</v>
      </c>
      <c r="AY609" s="214" t="s">
        <v>146</v>
      </c>
    </row>
    <row r="610" spans="2:51" s="14" customFormat="1" ht="11.25">
      <c r="B610" s="215"/>
      <c r="C610" s="216"/>
      <c r="D610" s="206" t="s">
        <v>157</v>
      </c>
      <c r="E610" s="217" t="s">
        <v>1</v>
      </c>
      <c r="F610" s="218" t="s">
        <v>1220</v>
      </c>
      <c r="G610" s="216"/>
      <c r="H610" s="219">
        <v>2</v>
      </c>
      <c r="I610" s="220"/>
      <c r="J610" s="216"/>
      <c r="K610" s="216"/>
      <c r="L610" s="221"/>
      <c r="M610" s="222"/>
      <c r="N610" s="223"/>
      <c r="O610" s="223"/>
      <c r="P610" s="223"/>
      <c r="Q610" s="223"/>
      <c r="R610" s="223"/>
      <c r="S610" s="223"/>
      <c r="T610" s="224"/>
      <c r="AT610" s="225" t="s">
        <v>157</v>
      </c>
      <c r="AU610" s="225" t="s">
        <v>85</v>
      </c>
      <c r="AV610" s="14" t="s">
        <v>85</v>
      </c>
      <c r="AW610" s="14" t="s">
        <v>33</v>
      </c>
      <c r="AX610" s="14" t="s">
        <v>75</v>
      </c>
      <c r="AY610" s="225" t="s">
        <v>146</v>
      </c>
    </row>
    <row r="611" spans="1:65" s="2" customFormat="1" ht="26.45" customHeight="1">
      <c r="A611" s="34"/>
      <c r="B611" s="35"/>
      <c r="C611" s="186" t="s">
        <v>624</v>
      </c>
      <c r="D611" s="186" t="s">
        <v>148</v>
      </c>
      <c r="E611" s="187" t="s">
        <v>1221</v>
      </c>
      <c r="F611" s="188" t="s">
        <v>1222</v>
      </c>
      <c r="G611" s="189" t="s">
        <v>329</v>
      </c>
      <c r="H611" s="190">
        <v>8</v>
      </c>
      <c r="I611" s="191"/>
      <c r="J611" s="192">
        <f>ROUND(I611*H611,2)</f>
        <v>0</v>
      </c>
      <c r="K611" s="188" t="s">
        <v>152</v>
      </c>
      <c r="L611" s="39"/>
      <c r="M611" s="193" t="s">
        <v>1</v>
      </c>
      <c r="N611" s="194" t="s">
        <v>40</v>
      </c>
      <c r="O611" s="71"/>
      <c r="P611" s="195">
        <f>O611*H611</f>
        <v>0</v>
      </c>
      <c r="Q611" s="195">
        <v>1.06086</v>
      </c>
      <c r="R611" s="195">
        <f>Q611*H611</f>
        <v>8.48688</v>
      </c>
      <c r="S611" s="195">
        <v>0</v>
      </c>
      <c r="T611" s="196">
        <f>S611*H611</f>
        <v>0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34"/>
      <c r="AE611" s="34"/>
      <c r="AR611" s="197" t="s">
        <v>153</v>
      </c>
      <c r="AT611" s="197" t="s">
        <v>148</v>
      </c>
      <c r="AU611" s="197" t="s">
        <v>85</v>
      </c>
      <c r="AY611" s="17" t="s">
        <v>146</v>
      </c>
      <c r="BE611" s="198">
        <f>IF(N611="základní",J611,0)</f>
        <v>0</v>
      </c>
      <c r="BF611" s="198">
        <f>IF(N611="snížená",J611,0)</f>
        <v>0</v>
      </c>
      <c r="BG611" s="198">
        <f>IF(N611="zákl. přenesená",J611,0)</f>
        <v>0</v>
      </c>
      <c r="BH611" s="198">
        <f>IF(N611="sníž. přenesená",J611,0)</f>
        <v>0</v>
      </c>
      <c r="BI611" s="198">
        <f>IF(N611="nulová",J611,0)</f>
        <v>0</v>
      </c>
      <c r="BJ611" s="17" t="s">
        <v>83</v>
      </c>
      <c r="BK611" s="198">
        <f>ROUND(I611*H611,2)</f>
        <v>0</v>
      </c>
      <c r="BL611" s="17" t="s">
        <v>153</v>
      </c>
      <c r="BM611" s="197" t="s">
        <v>1223</v>
      </c>
    </row>
    <row r="612" spans="1:47" s="2" customFormat="1" ht="11.25">
      <c r="A612" s="34"/>
      <c r="B612" s="35"/>
      <c r="C612" s="36"/>
      <c r="D612" s="199" t="s">
        <v>155</v>
      </c>
      <c r="E612" s="36"/>
      <c r="F612" s="200" t="s">
        <v>1224</v>
      </c>
      <c r="G612" s="36"/>
      <c r="H612" s="36"/>
      <c r="I612" s="201"/>
      <c r="J612" s="36"/>
      <c r="K612" s="36"/>
      <c r="L612" s="39"/>
      <c r="M612" s="202"/>
      <c r="N612" s="203"/>
      <c r="O612" s="71"/>
      <c r="P612" s="71"/>
      <c r="Q612" s="71"/>
      <c r="R612" s="71"/>
      <c r="S612" s="71"/>
      <c r="T612" s="72"/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T612" s="17" t="s">
        <v>155</v>
      </c>
      <c r="AU612" s="17" t="s">
        <v>85</v>
      </c>
    </row>
    <row r="613" spans="2:51" s="13" customFormat="1" ht="11.25">
      <c r="B613" s="204"/>
      <c r="C613" s="205"/>
      <c r="D613" s="206" t="s">
        <v>157</v>
      </c>
      <c r="E613" s="207" t="s">
        <v>1</v>
      </c>
      <c r="F613" s="208" t="s">
        <v>1155</v>
      </c>
      <c r="G613" s="205"/>
      <c r="H613" s="207" t="s">
        <v>1</v>
      </c>
      <c r="I613" s="209"/>
      <c r="J613" s="205"/>
      <c r="K613" s="205"/>
      <c r="L613" s="210"/>
      <c r="M613" s="211"/>
      <c r="N613" s="212"/>
      <c r="O613" s="212"/>
      <c r="P613" s="212"/>
      <c r="Q613" s="212"/>
      <c r="R613" s="212"/>
      <c r="S613" s="212"/>
      <c r="T613" s="213"/>
      <c r="AT613" s="214" t="s">
        <v>157</v>
      </c>
      <c r="AU613" s="214" t="s">
        <v>85</v>
      </c>
      <c r="AV613" s="13" t="s">
        <v>83</v>
      </c>
      <c r="AW613" s="13" t="s">
        <v>33</v>
      </c>
      <c r="AX613" s="13" t="s">
        <v>75</v>
      </c>
      <c r="AY613" s="214" t="s">
        <v>146</v>
      </c>
    </row>
    <row r="614" spans="2:51" s="13" customFormat="1" ht="11.25">
      <c r="B614" s="204"/>
      <c r="C614" s="205"/>
      <c r="D614" s="206" t="s">
        <v>157</v>
      </c>
      <c r="E614" s="207" t="s">
        <v>1</v>
      </c>
      <c r="F614" s="208" t="s">
        <v>159</v>
      </c>
      <c r="G614" s="205"/>
      <c r="H614" s="207" t="s">
        <v>1</v>
      </c>
      <c r="I614" s="209"/>
      <c r="J614" s="205"/>
      <c r="K614" s="205"/>
      <c r="L614" s="210"/>
      <c r="M614" s="211"/>
      <c r="N614" s="212"/>
      <c r="O614" s="212"/>
      <c r="P614" s="212"/>
      <c r="Q614" s="212"/>
      <c r="R614" s="212"/>
      <c r="S614" s="212"/>
      <c r="T614" s="213"/>
      <c r="AT614" s="214" t="s">
        <v>157</v>
      </c>
      <c r="AU614" s="214" t="s">
        <v>85</v>
      </c>
      <c r="AV614" s="13" t="s">
        <v>83</v>
      </c>
      <c r="AW614" s="13" t="s">
        <v>33</v>
      </c>
      <c r="AX614" s="13" t="s">
        <v>75</v>
      </c>
      <c r="AY614" s="214" t="s">
        <v>146</v>
      </c>
    </row>
    <row r="615" spans="2:51" s="14" customFormat="1" ht="11.25">
      <c r="B615" s="215"/>
      <c r="C615" s="216"/>
      <c r="D615" s="206" t="s">
        <v>157</v>
      </c>
      <c r="E615" s="217" t="s">
        <v>1</v>
      </c>
      <c r="F615" s="218" t="s">
        <v>1225</v>
      </c>
      <c r="G615" s="216"/>
      <c r="H615" s="219">
        <v>8</v>
      </c>
      <c r="I615" s="220"/>
      <c r="J615" s="216"/>
      <c r="K615" s="216"/>
      <c r="L615" s="221"/>
      <c r="M615" s="222"/>
      <c r="N615" s="223"/>
      <c r="O615" s="223"/>
      <c r="P615" s="223"/>
      <c r="Q615" s="223"/>
      <c r="R615" s="223"/>
      <c r="S615" s="223"/>
      <c r="T615" s="224"/>
      <c r="AT615" s="225" t="s">
        <v>157</v>
      </c>
      <c r="AU615" s="225" t="s">
        <v>85</v>
      </c>
      <c r="AV615" s="14" t="s">
        <v>85</v>
      </c>
      <c r="AW615" s="14" t="s">
        <v>33</v>
      </c>
      <c r="AX615" s="14" t="s">
        <v>75</v>
      </c>
      <c r="AY615" s="225" t="s">
        <v>146</v>
      </c>
    </row>
    <row r="616" spans="1:65" s="2" customFormat="1" ht="40.9" customHeight="1">
      <c r="A616" s="34"/>
      <c r="B616" s="35"/>
      <c r="C616" s="186" t="s">
        <v>629</v>
      </c>
      <c r="D616" s="186" t="s">
        <v>148</v>
      </c>
      <c r="E616" s="187" t="s">
        <v>1226</v>
      </c>
      <c r="F616" s="188" t="s">
        <v>1227</v>
      </c>
      <c r="G616" s="189" t="s">
        <v>163</v>
      </c>
      <c r="H616" s="190">
        <v>7.78</v>
      </c>
      <c r="I616" s="191"/>
      <c r="J616" s="192">
        <f>ROUND(I616*H616,2)</f>
        <v>0</v>
      </c>
      <c r="K616" s="188" t="s">
        <v>152</v>
      </c>
      <c r="L616" s="39"/>
      <c r="M616" s="193" t="s">
        <v>1</v>
      </c>
      <c r="N616" s="194" t="s">
        <v>40</v>
      </c>
      <c r="O616" s="71"/>
      <c r="P616" s="195">
        <f>O616*H616</f>
        <v>0</v>
      </c>
      <c r="Q616" s="195">
        <v>0.08124</v>
      </c>
      <c r="R616" s="195">
        <f>Q616*H616</f>
        <v>0.6320472</v>
      </c>
      <c r="S616" s="195">
        <v>0</v>
      </c>
      <c r="T616" s="196">
        <f>S616*H616</f>
        <v>0</v>
      </c>
      <c r="U616" s="34"/>
      <c r="V616" s="34"/>
      <c r="W616" s="34"/>
      <c r="X616" s="34"/>
      <c r="Y616" s="34"/>
      <c r="Z616" s="34"/>
      <c r="AA616" s="34"/>
      <c r="AB616" s="34"/>
      <c r="AC616" s="34"/>
      <c r="AD616" s="34"/>
      <c r="AE616" s="34"/>
      <c r="AR616" s="197" t="s">
        <v>153</v>
      </c>
      <c r="AT616" s="197" t="s">
        <v>148</v>
      </c>
      <c r="AU616" s="197" t="s">
        <v>85</v>
      </c>
      <c r="AY616" s="17" t="s">
        <v>146</v>
      </c>
      <c r="BE616" s="198">
        <f>IF(N616="základní",J616,0)</f>
        <v>0</v>
      </c>
      <c r="BF616" s="198">
        <f>IF(N616="snížená",J616,0)</f>
        <v>0</v>
      </c>
      <c r="BG616" s="198">
        <f>IF(N616="zákl. přenesená",J616,0)</f>
        <v>0</v>
      </c>
      <c r="BH616" s="198">
        <f>IF(N616="sníž. přenesená",J616,0)</f>
        <v>0</v>
      </c>
      <c r="BI616" s="198">
        <f>IF(N616="nulová",J616,0)</f>
        <v>0</v>
      </c>
      <c r="BJ616" s="17" t="s">
        <v>83</v>
      </c>
      <c r="BK616" s="198">
        <f>ROUND(I616*H616,2)</f>
        <v>0</v>
      </c>
      <c r="BL616" s="17" t="s">
        <v>153</v>
      </c>
      <c r="BM616" s="197" t="s">
        <v>1228</v>
      </c>
    </row>
    <row r="617" spans="1:47" s="2" customFormat="1" ht="11.25">
      <c r="A617" s="34"/>
      <c r="B617" s="35"/>
      <c r="C617" s="36"/>
      <c r="D617" s="199" t="s">
        <v>155</v>
      </c>
      <c r="E617" s="36"/>
      <c r="F617" s="200" t="s">
        <v>1229</v>
      </c>
      <c r="G617" s="36"/>
      <c r="H617" s="36"/>
      <c r="I617" s="201"/>
      <c r="J617" s="36"/>
      <c r="K617" s="36"/>
      <c r="L617" s="39"/>
      <c r="M617" s="202"/>
      <c r="N617" s="203"/>
      <c r="O617" s="71"/>
      <c r="P617" s="71"/>
      <c r="Q617" s="71"/>
      <c r="R617" s="71"/>
      <c r="S617" s="71"/>
      <c r="T617" s="72"/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T617" s="17" t="s">
        <v>155</v>
      </c>
      <c r="AU617" s="17" t="s">
        <v>85</v>
      </c>
    </row>
    <row r="618" spans="2:51" s="13" customFormat="1" ht="11.25">
      <c r="B618" s="204"/>
      <c r="C618" s="205"/>
      <c r="D618" s="206" t="s">
        <v>157</v>
      </c>
      <c r="E618" s="207" t="s">
        <v>1</v>
      </c>
      <c r="F618" s="208" t="s">
        <v>849</v>
      </c>
      <c r="G618" s="205"/>
      <c r="H618" s="207" t="s">
        <v>1</v>
      </c>
      <c r="I618" s="209"/>
      <c r="J618" s="205"/>
      <c r="K618" s="205"/>
      <c r="L618" s="210"/>
      <c r="M618" s="211"/>
      <c r="N618" s="212"/>
      <c r="O618" s="212"/>
      <c r="P618" s="212"/>
      <c r="Q618" s="212"/>
      <c r="R618" s="212"/>
      <c r="S618" s="212"/>
      <c r="T618" s="213"/>
      <c r="AT618" s="214" t="s">
        <v>157</v>
      </c>
      <c r="AU618" s="214" t="s">
        <v>85</v>
      </c>
      <c r="AV618" s="13" t="s">
        <v>83</v>
      </c>
      <c r="AW618" s="13" t="s">
        <v>33</v>
      </c>
      <c r="AX618" s="13" t="s">
        <v>75</v>
      </c>
      <c r="AY618" s="214" t="s">
        <v>146</v>
      </c>
    </row>
    <row r="619" spans="2:51" s="13" customFormat="1" ht="11.25">
      <c r="B619" s="204"/>
      <c r="C619" s="205"/>
      <c r="D619" s="206" t="s">
        <v>157</v>
      </c>
      <c r="E619" s="207" t="s">
        <v>1</v>
      </c>
      <c r="F619" s="208" t="s">
        <v>159</v>
      </c>
      <c r="G619" s="205"/>
      <c r="H619" s="207" t="s">
        <v>1</v>
      </c>
      <c r="I619" s="209"/>
      <c r="J619" s="205"/>
      <c r="K619" s="205"/>
      <c r="L619" s="210"/>
      <c r="M619" s="211"/>
      <c r="N619" s="212"/>
      <c r="O619" s="212"/>
      <c r="P619" s="212"/>
      <c r="Q619" s="212"/>
      <c r="R619" s="212"/>
      <c r="S619" s="212"/>
      <c r="T619" s="213"/>
      <c r="AT619" s="214" t="s">
        <v>157</v>
      </c>
      <c r="AU619" s="214" t="s">
        <v>85</v>
      </c>
      <c r="AV619" s="13" t="s">
        <v>83</v>
      </c>
      <c r="AW619" s="13" t="s">
        <v>33</v>
      </c>
      <c r="AX619" s="13" t="s">
        <v>75</v>
      </c>
      <c r="AY619" s="214" t="s">
        <v>146</v>
      </c>
    </row>
    <row r="620" spans="2:51" s="14" customFormat="1" ht="11.25">
      <c r="B620" s="215"/>
      <c r="C620" s="216"/>
      <c r="D620" s="206" t="s">
        <v>157</v>
      </c>
      <c r="E620" s="217" t="s">
        <v>1</v>
      </c>
      <c r="F620" s="218" t="s">
        <v>1230</v>
      </c>
      <c r="G620" s="216"/>
      <c r="H620" s="219">
        <v>7.78</v>
      </c>
      <c r="I620" s="220"/>
      <c r="J620" s="216"/>
      <c r="K620" s="216"/>
      <c r="L620" s="221"/>
      <c r="M620" s="222"/>
      <c r="N620" s="223"/>
      <c r="O620" s="223"/>
      <c r="P620" s="223"/>
      <c r="Q620" s="223"/>
      <c r="R620" s="223"/>
      <c r="S620" s="223"/>
      <c r="T620" s="224"/>
      <c r="AT620" s="225" t="s">
        <v>157</v>
      </c>
      <c r="AU620" s="225" t="s">
        <v>85</v>
      </c>
      <c r="AV620" s="14" t="s">
        <v>85</v>
      </c>
      <c r="AW620" s="14" t="s">
        <v>33</v>
      </c>
      <c r="AX620" s="14" t="s">
        <v>75</v>
      </c>
      <c r="AY620" s="225" t="s">
        <v>146</v>
      </c>
    </row>
    <row r="621" spans="1:65" s="2" customFormat="1" ht="48" customHeight="1">
      <c r="A621" s="34"/>
      <c r="B621" s="35"/>
      <c r="C621" s="186" t="s">
        <v>637</v>
      </c>
      <c r="D621" s="186" t="s">
        <v>148</v>
      </c>
      <c r="E621" s="187" t="s">
        <v>1231</v>
      </c>
      <c r="F621" s="188" t="s">
        <v>1232</v>
      </c>
      <c r="G621" s="189" t="s">
        <v>163</v>
      </c>
      <c r="H621" s="190">
        <v>39.53</v>
      </c>
      <c r="I621" s="191"/>
      <c r="J621" s="192">
        <f>ROUND(I621*H621,2)</f>
        <v>0</v>
      </c>
      <c r="K621" s="188" t="s">
        <v>152</v>
      </c>
      <c r="L621" s="39"/>
      <c r="M621" s="193" t="s">
        <v>1</v>
      </c>
      <c r="N621" s="194" t="s">
        <v>40</v>
      </c>
      <c r="O621" s="71"/>
      <c r="P621" s="195">
        <f>O621*H621</f>
        <v>0</v>
      </c>
      <c r="Q621" s="195">
        <v>0.05978</v>
      </c>
      <c r="R621" s="195">
        <f>Q621*H621</f>
        <v>2.3631034</v>
      </c>
      <c r="S621" s="195">
        <v>0</v>
      </c>
      <c r="T621" s="196">
        <f>S621*H621</f>
        <v>0</v>
      </c>
      <c r="U621" s="34"/>
      <c r="V621" s="34"/>
      <c r="W621" s="34"/>
      <c r="X621" s="34"/>
      <c r="Y621" s="34"/>
      <c r="Z621" s="34"/>
      <c r="AA621" s="34"/>
      <c r="AB621" s="34"/>
      <c r="AC621" s="34"/>
      <c r="AD621" s="34"/>
      <c r="AE621" s="34"/>
      <c r="AR621" s="197" t="s">
        <v>153</v>
      </c>
      <c r="AT621" s="197" t="s">
        <v>148</v>
      </c>
      <c r="AU621" s="197" t="s">
        <v>85</v>
      </c>
      <c r="AY621" s="17" t="s">
        <v>146</v>
      </c>
      <c r="BE621" s="198">
        <f>IF(N621="základní",J621,0)</f>
        <v>0</v>
      </c>
      <c r="BF621" s="198">
        <f>IF(N621="snížená",J621,0)</f>
        <v>0</v>
      </c>
      <c r="BG621" s="198">
        <f>IF(N621="zákl. přenesená",J621,0)</f>
        <v>0</v>
      </c>
      <c r="BH621" s="198">
        <f>IF(N621="sníž. přenesená",J621,0)</f>
        <v>0</v>
      </c>
      <c r="BI621" s="198">
        <f>IF(N621="nulová",J621,0)</f>
        <v>0</v>
      </c>
      <c r="BJ621" s="17" t="s">
        <v>83</v>
      </c>
      <c r="BK621" s="198">
        <f>ROUND(I621*H621,2)</f>
        <v>0</v>
      </c>
      <c r="BL621" s="17" t="s">
        <v>153</v>
      </c>
      <c r="BM621" s="197" t="s">
        <v>1233</v>
      </c>
    </row>
    <row r="622" spans="1:47" s="2" customFormat="1" ht="11.25">
      <c r="A622" s="34"/>
      <c r="B622" s="35"/>
      <c r="C622" s="36"/>
      <c r="D622" s="199" t="s">
        <v>155</v>
      </c>
      <c r="E622" s="36"/>
      <c r="F622" s="200" t="s">
        <v>1234</v>
      </c>
      <c r="G622" s="36"/>
      <c r="H622" s="36"/>
      <c r="I622" s="201"/>
      <c r="J622" s="36"/>
      <c r="K622" s="36"/>
      <c r="L622" s="39"/>
      <c r="M622" s="202"/>
      <c r="N622" s="203"/>
      <c r="O622" s="71"/>
      <c r="P622" s="71"/>
      <c r="Q622" s="71"/>
      <c r="R622" s="71"/>
      <c r="S622" s="71"/>
      <c r="T622" s="72"/>
      <c r="U622" s="34"/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T622" s="17" t="s">
        <v>155</v>
      </c>
      <c r="AU622" s="17" t="s">
        <v>85</v>
      </c>
    </row>
    <row r="623" spans="2:51" s="13" customFormat="1" ht="11.25">
      <c r="B623" s="204"/>
      <c r="C623" s="205"/>
      <c r="D623" s="206" t="s">
        <v>157</v>
      </c>
      <c r="E623" s="207" t="s">
        <v>1</v>
      </c>
      <c r="F623" s="208" t="s">
        <v>849</v>
      </c>
      <c r="G623" s="205"/>
      <c r="H623" s="207" t="s">
        <v>1</v>
      </c>
      <c r="I623" s="209"/>
      <c r="J623" s="205"/>
      <c r="K623" s="205"/>
      <c r="L623" s="210"/>
      <c r="M623" s="211"/>
      <c r="N623" s="212"/>
      <c r="O623" s="212"/>
      <c r="P623" s="212"/>
      <c r="Q623" s="212"/>
      <c r="R623" s="212"/>
      <c r="S623" s="212"/>
      <c r="T623" s="213"/>
      <c r="AT623" s="214" t="s">
        <v>157</v>
      </c>
      <c r="AU623" s="214" t="s">
        <v>85</v>
      </c>
      <c r="AV623" s="13" t="s">
        <v>83</v>
      </c>
      <c r="AW623" s="13" t="s">
        <v>33</v>
      </c>
      <c r="AX623" s="13" t="s">
        <v>75</v>
      </c>
      <c r="AY623" s="214" t="s">
        <v>146</v>
      </c>
    </row>
    <row r="624" spans="2:51" s="13" customFormat="1" ht="11.25">
      <c r="B624" s="204"/>
      <c r="C624" s="205"/>
      <c r="D624" s="206" t="s">
        <v>157</v>
      </c>
      <c r="E624" s="207" t="s">
        <v>1</v>
      </c>
      <c r="F624" s="208" t="s">
        <v>159</v>
      </c>
      <c r="G624" s="205"/>
      <c r="H624" s="207" t="s">
        <v>1</v>
      </c>
      <c r="I624" s="209"/>
      <c r="J624" s="205"/>
      <c r="K624" s="205"/>
      <c r="L624" s="210"/>
      <c r="M624" s="211"/>
      <c r="N624" s="212"/>
      <c r="O624" s="212"/>
      <c r="P624" s="212"/>
      <c r="Q624" s="212"/>
      <c r="R624" s="212"/>
      <c r="S624" s="212"/>
      <c r="T624" s="213"/>
      <c r="AT624" s="214" t="s">
        <v>157</v>
      </c>
      <c r="AU624" s="214" t="s">
        <v>85</v>
      </c>
      <c r="AV624" s="13" t="s">
        <v>83</v>
      </c>
      <c r="AW624" s="13" t="s">
        <v>33</v>
      </c>
      <c r="AX624" s="13" t="s">
        <v>75</v>
      </c>
      <c r="AY624" s="214" t="s">
        <v>146</v>
      </c>
    </row>
    <row r="625" spans="2:51" s="14" customFormat="1" ht="11.25">
      <c r="B625" s="215"/>
      <c r="C625" s="216"/>
      <c r="D625" s="206" t="s">
        <v>157</v>
      </c>
      <c r="E625" s="217" t="s">
        <v>1</v>
      </c>
      <c r="F625" s="218" t="s">
        <v>1235</v>
      </c>
      <c r="G625" s="216"/>
      <c r="H625" s="219">
        <v>39.53</v>
      </c>
      <c r="I625" s="220"/>
      <c r="J625" s="216"/>
      <c r="K625" s="216"/>
      <c r="L625" s="221"/>
      <c r="M625" s="222"/>
      <c r="N625" s="223"/>
      <c r="O625" s="223"/>
      <c r="P625" s="223"/>
      <c r="Q625" s="223"/>
      <c r="R625" s="223"/>
      <c r="S625" s="223"/>
      <c r="T625" s="224"/>
      <c r="AT625" s="225" t="s">
        <v>157</v>
      </c>
      <c r="AU625" s="225" t="s">
        <v>85</v>
      </c>
      <c r="AV625" s="14" t="s">
        <v>85</v>
      </c>
      <c r="AW625" s="14" t="s">
        <v>33</v>
      </c>
      <c r="AX625" s="14" t="s">
        <v>75</v>
      </c>
      <c r="AY625" s="225" t="s">
        <v>146</v>
      </c>
    </row>
    <row r="626" spans="1:65" s="2" customFormat="1" ht="40.9" customHeight="1">
      <c r="A626" s="34"/>
      <c r="B626" s="35"/>
      <c r="C626" s="186" t="s">
        <v>642</v>
      </c>
      <c r="D626" s="186" t="s">
        <v>148</v>
      </c>
      <c r="E626" s="187" t="s">
        <v>1236</v>
      </c>
      <c r="F626" s="188" t="s">
        <v>1237</v>
      </c>
      <c r="G626" s="189" t="s">
        <v>329</v>
      </c>
      <c r="H626" s="190">
        <v>4</v>
      </c>
      <c r="I626" s="191"/>
      <c r="J626" s="192">
        <f>ROUND(I626*H626,2)</f>
        <v>0</v>
      </c>
      <c r="K626" s="188" t="s">
        <v>152</v>
      </c>
      <c r="L626" s="39"/>
      <c r="M626" s="193" t="s">
        <v>1</v>
      </c>
      <c r="N626" s="194" t="s">
        <v>40</v>
      </c>
      <c r="O626" s="71"/>
      <c r="P626" s="195">
        <f>O626*H626</f>
        <v>0</v>
      </c>
      <c r="Q626" s="195">
        <v>0.0935</v>
      </c>
      <c r="R626" s="195">
        <f>Q626*H626</f>
        <v>0.374</v>
      </c>
      <c r="S626" s="195">
        <v>0</v>
      </c>
      <c r="T626" s="196">
        <f>S626*H626</f>
        <v>0</v>
      </c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R626" s="197" t="s">
        <v>153</v>
      </c>
      <c r="AT626" s="197" t="s">
        <v>148</v>
      </c>
      <c r="AU626" s="197" t="s">
        <v>85</v>
      </c>
      <c r="AY626" s="17" t="s">
        <v>146</v>
      </c>
      <c r="BE626" s="198">
        <f>IF(N626="základní",J626,0)</f>
        <v>0</v>
      </c>
      <c r="BF626" s="198">
        <f>IF(N626="snížená",J626,0)</f>
        <v>0</v>
      </c>
      <c r="BG626" s="198">
        <f>IF(N626="zákl. přenesená",J626,0)</f>
        <v>0</v>
      </c>
      <c r="BH626" s="198">
        <f>IF(N626="sníž. přenesená",J626,0)</f>
        <v>0</v>
      </c>
      <c r="BI626" s="198">
        <f>IF(N626="nulová",J626,0)</f>
        <v>0</v>
      </c>
      <c r="BJ626" s="17" t="s">
        <v>83</v>
      </c>
      <c r="BK626" s="198">
        <f>ROUND(I626*H626,2)</f>
        <v>0</v>
      </c>
      <c r="BL626" s="17" t="s">
        <v>153</v>
      </c>
      <c r="BM626" s="197" t="s">
        <v>1238</v>
      </c>
    </row>
    <row r="627" spans="1:47" s="2" customFormat="1" ht="11.25">
      <c r="A627" s="34"/>
      <c r="B627" s="35"/>
      <c r="C627" s="36"/>
      <c r="D627" s="199" t="s">
        <v>155</v>
      </c>
      <c r="E627" s="36"/>
      <c r="F627" s="200" t="s">
        <v>1239</v>
      </c>
      <c r="G627" s="36"/>
      <c r="H627" s="36"/>
      <c r="I627" s="201"/>
      <c r="J627" s="36"/>
      <c r="K627" s="36"/>
      <c r="L627" s="39"/>
      <c r="M627" s="202"/>
      <c r="N627" s="203"/>
      <c r="O627" s="71"/>
      <c r="P627" s="71"/>
      <c r="Q627" s="71"/>
      <c r="R627" s="71"/>
      <c r="S627" s="71"/>
      <c r="T627" s="72"/>
      <c r="U627" s="34"/>
      <c r="V627" s="34"/>
      <c r="W627" s="34"/>
      <c r="X627" s="34"/>
      <c r="Y627" s="34"/>
      <c r="Z627" s="34"/>
      <c r="AA627" s="34"/>
      <c r="AB627" s="34"/>
      <c r="AC627" s="34"/>
      <c r="AD627" s="34"/>
      <c r="AE627" s="34"/>
      <c r="AT627" s="17" t="s">
        <v>155</v>
      </c>
      <c r="AU627" s="17" t="s">
        <v>85</v>
      </c>
    </row>
    <row r="628" spans="2:51" s="13" customFormat="1" ht="11.25">
      <c r="B628" s="204"/>
      <c r="C628" s="205"/>
      <c r="D628" s="206" t="s">
        <v>157</v>
      </c>
      <c r="E628" s="207" t="s">
        <v>1</v>
      </c>
      <c r="F628" s="208" t="s">
        <v>849</v>
      </c>
      <c r="G628" s="205"/>
      <c r="H628" s="207" t="s">
        <v>1</v>
      </c>
      <c r="I628" s="209"/>
      <c r="J628" s="205"/>
      <c r="K628" s="205"/>
      <c r="L628" s="210"/>
      <c r="M628" s="211"/>
      <c r="N628" s="212"/>
      <c r="O628" s="212"/>
      <c r="P628" s="212"/>
      <c r="Q628" s="212"/>
      <c r="R628" s="212"/>
      <c r="S628" s="212"/>
      <c r="T628" s="213"/>
      <c r="AT628" s="214" t="s">
        <v>157</v>
      </c>
      <c r="AU628" s="214" t="s">
        <v>85</v>
      </c>
      <c r="AV628" s="13" t="s">
        <v>83</v>
      </c>
      <c r="AW628" s="13" t="s">
        <v>33</v>
      </c>
      <c r="AX628" s="13" t="s">
        <v>75</v>
      </c>
      <c r="AY628" s="214" t="s">
        <v>146</v>
      </c>
    </row>
    <row r="629" spans="2:51" s="13" customFormat="1" ht="11.25">
      <c r="B629" s="204"/>
      <c r="C629" s="205"/>
      <c r="D629" s="206" t="s">
        <v>157</v>
      </c>
      <c r="E629" s="207" t="s">
        <v>1</v>
      </c>
      <c r="F629" s="208" t="s">
        <v>159</v>
      </c>
      <c r="G629" s="205"/>
      <c r="H629" s="207" t="s">
        <v>1</v>
      </c>
      <c r="I629" s="209"/>
      <c r="J629" s="205"/>
      <c r="K629" s="205"/>
      <c r="L629" s="210"/>
      <c r="M629" s="211"/>
      <c r="N629" s="212"/>
      <c r="O629" s="212"/>
      <c r="P629" s="212"/>
      <c r="Q629" s="212"/>
      <c r="R629" s="212"/>
      <c r="S629" s="212"/>
      <c r="T629" s="213"/>
      <c r="AT629" s="214" t="s">
        <v>157</v>
      </c>
      <c r="AU629" s="214" t="s">
        <v>85</v>
      </c>
      <c r="AV629" s="13" t="s">
        <v>83</v>
      </c>
      <c r="AW629" s="13" t="s">
        <v>33</v>
      </c>
      <c r="AX629" s="13" t="s">
        <v>75</v>
      </c>
      <c r="AY629" s="214" t="s">
        <v>146</v>
      </c>
    </row>
    <row r="630" spans="2:51" s="14" customFormat="1" ht="11.25">
      <c r="B630" s="215"/>
      <c r="C630" s="216"/>
      <c r="D630" s="206" t="s">
        <v>157</v>
      </c>
      <c r="E630" s="217" t="s">
        <v>1</v>
      </c>
      <c r="F630" s="218" t="s">
        <v>1240</v>
      </c>
      <c r="G630" s="216"/>
      <c r="H630" s="219">
        <v>2</v>
      </c>
      <c r="I630" s="220"/>
      <c r="J630" s="216"/>
      <c r="K630" s="216"/>
      <c r="L630" s="221"/>
      <c r="M630" s="222"/>
      <c r="N630" s="223"/>
      <c r="O630" s="223"/>
      <c r="P630" s="223"/>
      <c r="Q630" s="223"/>
      <c r="R630" s="223"/>
      <c r="S630" s="223"/>
      <c r="T630" s="224"/>
      <c r="AT630" s="225" t="s">
        <v>157</v>
      </c>
      <c r="AU630" s="225" t="s">
        <v>85</v>
      </c>
      <c r="AV630" s="14" t="s">
        <v>85</v>
      </c>
      <c r="AW630" s="14" t="s">
        <v>33</v>
      </c>
      <c r="AX630" s="14" t="s">
        <v>75</v>
      </c>
      <c r="AY630" s="225" t="s">
        <v>146</v>
      </c>
    </row>
    <row r="631" spans="2:51" s="14" customFormat="1" ht="11.25">
      <c r="B631" s="215"/>
      <c r="C631" s="216"/>
      <c r="D631" s="206" t="s">
        <v>157</v>
      </c>
      <c r="E631" s="217" t="s">
        <v>1</v>
      </c>
      <c r="F631" s="218" t="s">
        <v>1241</v>
      </c>
      <c r="G631" s="216"/>
      <c r="H631" s="219">
        <v>2</v>
      </c>
      <c r="I631" s="220"/>
      <c r="J631" s="216"/>
      <c r="K631" s="216"/>
      <c r="L631" s="221"/>
      <c r="M631" s="222"/>
      <c r="N631" s="223"/>
      <c r="O631" s="223"/>
      <c r="P631" s="223"/>
      <c r="Q631" s="223"/>
      <c r="R631" s="223"/>
      <c r="S631" s="223"/>
      <c r="T631" s="224"/>
      <c r="AT631" s="225" t="s">
        <v>157</v>
      </c>
      <c r="AU631" s="225" t="s">
        <v>85</v>
      </c>
      <c r="AV631" s="14" t="s">
        <v>85</v>
      </c>
      <c r="AW631" s="14" t="s">
        <v>33</v>
      </c>
      <c r="AX631" s="14" t="s">
        <v>75</v>
      </c>
      <c r="AY631" s="225" t="s">
        <v>146</v>
      </c>
    </row>
    <row r="632" spans="1:65" s="2" customFormat="1" ht="40.9" customHeight="1">
      <c r="A632" s="34"/>
      <c r="B632" s="35"/>
      <c r="C632" s="186" t="s">
        <v>647</v>
      </c>
      <c r="D632" s="186" t="s">
        <v>148</v>
      </c>
      <c r="E632" s="187" t="s">
        <v>1242</v>
      </c>
      <c r="F632" s="188" t="s">
        <v>1243</v>
      </c>
      <c r="G632" s="189" t="s">
        <v>329</v>
      </c>
      <c r="H632" s="190">
        <v>1</v>
      </c>
      <c r="I632" s="191"/>
      <c r="J632" s="192">
        <f>ROUND(I632*H632,2)</f>
        <v>0</v>
      </c>
      <c r="K632" s="188" t="s">
        <v>1</v>
      </c>
      <c r="L632" s="39"/>
      <c r="M632" s="193" t="s">
        <v>1</v>
      </c>
      <c r="N632" s="194" t="s">
        <v>40</v>
      </c>
      <c r="O632" s="71"/>
      <c r="P632" s="195">
        <f>O632*H632</f>
        <v>0</v>
      </c>
      <c r="Q632" s="195">
        <v>0.0935</v>
      </c>
      <c r="R632" s="195">
        <f>Q632*H632</f>
        <v>0.0935</v>
      </c>
      <c r="S632" s="195">
        <v>0</v>
      </c>
      <c r="T632" s="196">
        <f>S632*H632</f>
        <v>0</v>
      </c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R632" s="197" t="s">
        <v>153</v>
      </c>
      <c r="AT632" s="197" t="s">
        <v>148</v>
      </c>
      <c r="AU632" s="197" t="s">
        <v>85</v>
      </c>
      <c r="AY632" s="17" t="s">
        <v>146</v>
      </c>
      <c r="BE632" s="198">
        <f>IF(N632="základní",J632,0)</f>
        <v>0</v>
      </c>
      <c r="BF632" s="198">
        <f>IF(N632="snížená",J632,0)</f>
        <v>0</v>
      </c>
      <c r="BG632" s="198">
        <f>IF(N632="zákl. přenesená",J632,0)</f>
        <v>0</v>
      </c>
      <c r="BH632" s="198">
        <f>IF(N632="sníž. přenesená",J632,0)</f>
        <v>0</v>
      </c>
      <c r="BI632" s="198">
        <f>IF(N632="nulová",J632,0)</f>
        <v>0</v>
      </c>
      <c r="BJ632" s="17" t="s">
        <v>83</v>
      </c>
      <c r="BK632" s="198">
        <f>ROUND(I632*H632,2)</f>
        <v>0</v>
      </c>
      <c r="BL632" s="17" t="s">
        <v>153</v>
      </c>
      <c r="BM632" s="197" t="s">
        <v>1244</v>
      </c>
    </row>
    <row r="633" spans="2:51" s="13" customFormat="1" ht="11.25">
      <c r="B633" s="204"/>
      <c r="C633" s="205"/>
      <c r="D633" s="206" t="s">
        <v>157</v>
      </c>
      <c r="E633" s="207" t="s">
        <v>1</v>
      </c>
      <c r="F633" s="208" t="s">
        <v>849</v>
      </c>
      <c r="G633" s="205"/>
      <c r="H633" s="207" t="s">
        <v>1</v>
      </c>
      <c r="I633" s="209"/>
      <c r="J633" s="205"/>
      <c r="K633" s="205"/>
      <c r="L633" s="210"/>
      <c r="M633" s="211"/>
      <c r="N633" s="212"/>
      <c r="O633" s="212"/>
      <c r="P633" s="212"/>
      <c r="Q633" s="212"/>
      <c r="R633" s="212"/>
      <c r="S633" s="212"/>
      <c r="T633" s="213"/>
      <c r="AT633" s="214" t="s">
        <v>157</v>
      </c>
      <c r="AU633" s="214" t="s">
        <v>85</v>
      </c>
      <c r="AV633" s="13" t="s">
        <v>83</v>
      </c>
      <c r="AW633" s="13" t="s">
        <v>33</v>
      </c>
      <c r="AX633" s="13" t="s">
        <v>75</v>
      </c>
      <c r="AY633" s="214" t="s">
        <v>146</v>
      </c>
    </row>
    <row r="634" spans="2:51" s="13" customFormat="1" ht="11.25">
      <c r="B634" s="204"/>
      <c r="C634" s="205"/>
      <c r="D634" s="206" t="s">
        <v>157</v>
      </c>
      <c r="E634" s="207" t="s">
        <v>1</v>
      </c>
      <c r="F634" s="208" t="s">
        <v>159</v>
      </c>
      <c r="G634" s="205"/>
      <c r="H634" s="207" t="s">
        <v>1</v>
      </c>
      <c r="I634" s="209"/>
      <c r="J634" s="205"/>
      <c r="K634" s="205"/>
      <c r="L634" s="210"/>
      <c r="M634" s="211"/>
      <c r="N634" s="212"/>
      <c r="O634" s="212"/>
      <c r="P634" s="212"/>
      <c r="Q634" s="212"/>
      <c r="R634" s="212"/>
      <c r="S634" s="212"/>
      <c r="T634" s="213"/>
      <c r="AT634" s="214" t="s">
        <v>157</v>
      </c>
      <c r="AU634" s="214" t="s">
        <v>85</v>
      </c>
      <c r="AV634" s="13" t="s">
        <v>83</v>
      </c>
      <c r="AW634" s="13" t="s">
        <v>33</v>
      </c>
      <c r="AX634" s="13" t="s">
        <v>75</v>
      </c>
      <c r="AY634" s="214" t="s">
        <v>146</v>
      </c>
    </row>
    <row r="635" spans="2:51" s="14" customFormat="1" ht="11.25">
      <c r="B635" s="215"/>
      <c r="C635" s="216"/>
      <c r="D635" s="206" t="s">
        <v>157</v>
      </c>
      <c r="E635" s="217" t="s">
        <v>1</v>
      </c>
      <c r="F635" s="218" t="s">
        <v>1245</v>
      </c>
      <c r="G635" s="216"/>
      <c r="H635" s="219">
        <v>1</v>
      </c>
      <c r="I635" s="220"/>
      <c r="J635" s="216"/>
      <c r="K635" s="216"/>
      <c r="L635" s="221"/>
      <c r="M635" s="222"/>
      <c r="N635" s="223"/>
      <c r="O635" s="223"/>
      <c r="P635" s="223"/>
      <c r="Q635" s="223"/>
      <c r="R635" s="223"/>
      <c r="S635" s="223"/>
      <c r="T635" s="224"/>
      <c r="AT635" s="225" t="s">
        <v>157</v>
      </c>
      <c r="AU635" s="225" t="s">
        <v>85</v>
      </c>
      <c r="AV635" s="14" t="s">
        <v>85</v>
      </c>
      <c r="AW635" s="14" t="s">
        <v>33</v>
      </c>
      <c r="AX635" s="14" t="s">
        <v>75</v>
      </c>
      <c r="AY635" s="225" t="s">
        <v>146</v>
      </c>
    </row>
    <row r="636" spans="1:65" s="2" customFormat="1" ht="16.5" customHeight="1">
      <c r="A636" s="34"/>
      <c r="B636" s="35"/>
      <c r="C636" s="186" t="s">
        <v>654</v>
      </c>
      <c r="D636" s="186" t="s">
        <v>148</v>
      </c>
      <c r="E636" s="187" t="s">
        <v>1246</v>
      </c>
      <c r="F636" s="188" t="s">
        <v>1247</v>
      </c>
      <c r="G636" s="189" t="s">
        <v>289</v>
      </c>
      <c r="H636" s="190">
        <v>378.45</v>
      </c>
      <c r="I636" s="191"/>
      <c r="J636" s="192">
        <f>ROUND(I636*H636,2)</f>
        <v>0</v>
      </c>
      <c r="K636" s="188" t="s">
        <v>1</v>
      </c>
      <c r="L636" s="39"/>
      <c r="M636" s="193" t="s">
        <v>1</v>
      </c>
      <c r="N636" s="194" t="s">
        <v>40</v>
      </c>
      <c r="O636" s="71"/>
      <c r="P636" s="195">
        <f>O636*H636</f>
        <v>0</v>
      </c>
      <c r="Q636" s="195">
        <v>0</v>
      </c>
      <c r="R636" s="195">
        <f>Q636*H636</f>
        <v>0</v>
      </c>
      <c r="S636" s="195">
        <v>0</v>
      </c>
      <c r="T636" s="196">
        <f>S636*H636</f>
        <v>0</v>
      </c>
      <c r="U636" s="34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R636" s="197" t="s">
        <v>153</v>
      </c>
      <c r="AT636" s="197" t="s">
        <v>148</v>
      </c>
      <c r="AU636" s="197" t="s">
        <v>85</v>
      </c>
      <c r="AY636" s="17" t="s">
        <v>146</v>
      </c>
      <c r="BE636" s="198">
        <f>IF(N636="základní",J636,0)</f>
        <v>0</v>
      </c>
      <c r="BF636" s="198">
        <f>IF(N636="snížená",J636,0)</f>
        <v>0</v>
      </c>
      <c r="BG636" s="198">
        <f>IF(N636="zákl. přenesená",J636,0)</f>
        <v>0</v>
      </c>
      <c r="BH636" s="198">
        <f>IF(N636="sníž. přenesená",J636,0)</f>
        <v>0</v>
      </c>
      <c r="BI636" s="198">
        <f>IF(N636="nulová",J636,0)</f>
        <v>0</v>
      </c>
      <c r="BJ636" s="17" t="s">
        <v>83</v>
      </c>
      <c r="BK636" s="198">
        <f>ROUND(I636*H636,2)</f>
        <v>0</v>
      </c>
      <c r="BL636" s="17" t="s">
        <v>153</v>
      </c>
      <c r="BM636" s="197" t="s">
        <v>1248</v>
      </c>
    </row>
    <row r="637" spans="2:51" s="13" customFormat="1" ht="11.25">
      <c r="B637" s="204"/>
      <c r="C637" s="205"/>
      <c r="D637" s="206" t="s">
        <v>157</v>
      </c>
      <c r="E637" s="207" t="s">
        <v>1</v>
      </c>
      <c r="F637" s="208" t="s">
        <v>849</v>
      </c>
      <c r="G637" s="205"/>
      <c r="H637" s="207" t="s">
        <v>1</v>
      </c>
      <c r="I637" s="209"/>
      <c r="J637" s="205"/>
      <c r="K637" s="205"/>
      <c r="L637" s="210"/>
      <c r="M637" s="211"/>
      <c r="N637" s="212"/>
      <c r="O637" s="212"/>
      <c r="P637" s="212"/>
      <c r="Q637" s="212"/>
      <c r="R637" s="212"/>
      <c r="S637" s="212"/>
      <c r="T637" s="213"/>
      <c r="AT637" s="214" t="s">
        <v>157</v>
      </c>
      <c r="AU637" s="214" t="s">
        <v>85</v>
      </c>
      <c r="AV637" s="13" t="s">
        <v>83</v>
      </c>
      <c r="AW637" s="13" t="s">
        <v>33</v>
      </c>
      <c r="AX637" s="13" t="s">
        <v>75</v>
      </c>
      <c r="AY637" s="214" t="s">
        <v>146</v>
      </c>
    </row>
    <row r="638" spans="2:51" s="13" customFormat="1" ht="11.25">
      <c r="B638" s="204"/>
      <c r="C638" s="205"/>
      <c r="D638" s="206" t="s">
        <v>157</v>
      </c>
      <c r="E638" s="207" t="s">
        <v>1</v>
      </c>
      <c r="F638" s="208" t="s">
        <v>159</v>
      </c>
      <c r="G638" s="205"/>
      <c r="H638" s="207" t="s">
        <v>1</v>
      </c>
      <c r="I638" s="209"/>
      <c r="J638" s="205"/>
      <c r="K638" s="205"/>
      <c r="L638" s="210"/>
      <c r="M638" s="211"/>
      <c r="N638" s="212"/>
      <c r="O638" s="212"/>
      <c r="P638" s="212"/>
      <c r="Q638" s="212"/>
      <c r="R638" s="212"/>
      <c r="S638" s="212"/>
      <c r="T638" s="213"/>
      <c r="AT638" s="214" t="s">
        <v>157</v>
      </c>
      <c r="AU638" s="214" t="s">
        <v>85</v>
      </c>
      <c r="AV638" s="13" t="s">
        <v>83</v>
      </c>
      <c r="AW638" s="13" t="s">
        <v>33</v>
      </c>
      <c r="AX638" s="13" t="s">
        <v>75</v>
      </c>
      <c r="AY638" s="214" t="s">
        <v>146</v>
      </c>
    </row>
    <row r="639" spans="2:51" s="13" customFormat="1" ht="11.25">
      <c r="B639" s="204"/>
      <c r="C639" s="205"/>
      <c r="D639" s="206" t="s">
        <v>157</v>
      </c>
      <c r="E639" s="207" t="s">
        <v>1</v>
      </c>
      <c r="F639" s="208" t="s">
        <v>850</v>
      </c>
      <c r="G639" s="205"/>
      <c r="H639" s="207" t="s">
        <v>1</v>
      </c>
      <c r="I639" s="209"/>
      <c r="J639" s="205"/>
      <c r="K639" s="205"/>
      <c r="L639" s="210"/>
      <c r="M639" s="211"/>
      <c r="N639" s="212"/>
      <c r="O639" s="212"/>
      <c r="P639" s="212"/>
      <c r="Q639" s="212"/>
      <c r="R639" s="212"/>
      <c r="S639" s="212"/>
      <c r="T639" s="213"/>
      <c r="AT639" s="214" t="s">
        <v>157</v>
      </c>
      <c r="AU639" s="214" t="s">
        <v>85</v>
      </c>
      <c r="AV639" s="13" t="s">
        <v>83</v>
      </c>
      <c r="AW639" s="13" t="s">
        <v>33</v>
      </c>
      <c r="AX639" s="13" t="s">
        <v>75</v>
      </c>
      <c r="AY639" s="214" t="s">
        <v>146</v>
      </c>
    </row>
    <row r="640" spans="2:51" s="13" customFormat="1" ht="11.25">
      <c r="B640" s="204"/>
      <c r="C640" s="205"/>
      <c r="D640" s="206" t="s">
        <v>157</v>
      </c>
      <c r="E640" s="207" t="s">
        <v>1</v>
      </c>
      <c r="F640" s="208" t="s">
        <v>159</v>
      </c>
      <c r="G640" s="205"/>
      <c r="H640" s="207" t="s">
        <v>1</v>
      </c>
      <c r="I640" s="209"/>
      <c r="J640" s="205"/>
      <c r="K640" s="205"/>
      <c r="L640" s="210"/>
      <c r="M640" s="211"/>
      <c r="N640" s="212"/>
      <c r="O640" s="212"/>
      <c r="P640" s="212"/>
      <c r="Q640" s="212"/>
      <c r="R640" s="212"/>
      <c r="S640" s="212"/>
      <c r="T640" s="213"/>
      <c r="AT640" s="214" t="s">
        <v>157</v>
      </c>
      <c r="AU640" s="214" t="s">
        <v>85</v>
      </c>
      <c r="AV640" s="13" t="s">
        <v>83</v>
      </c>
      <c r="AW640" s="13" t="s">
        <v>33</v>
      </c>
      <c r="AX640" s="13" t="s">
        <v>75</v>
      </c>
      <c r="AY640" s="214" t="s">
        <v>146</v>
      </c>
    </row>
    <row r="641" spans="2:51" s="14" customFormat="1" ht="11.25">
      <c r="B641" s="215"/>
      <c r="C641" s="216"/>
      <c r="D641" s="206" t="s">
        <v>157</v>
      </c>
      <c r="E641" s="217" t="s">
        <v>1</v>
      </c>
      <c r="F641" s="218" t="s">
        <v>1249</v>
      </c>
      <c r="G641" s="216"/>
      <c r="H641" s="219">
        <v>378.45</v>
      </c>
      <c r="I641" s="220"/>
      <c r="J641" s="216"/>
      <c r="K641" s="216"/>
      <c r="L641" s="221"/>
      <c r="M641" s="222"/>
      <c r="N641" s="223"/>
      <c r="O641" s="223"/>
      <c r="P641" s="223"/>
      <c r="Q641" s="223"/>
      <c r="R641" s="223"/>
      <c r="S641" s="223"/>
      <c r="T641" s="224"/>
      <c r="AT641" s="225" t="s">
        <v>157</v>
      </c>
      <c r="AU641" s="225" t="s">
        <v>85</v>
      </c>
      <c r="AV641" s="14" t="s">
        <v>85</v>
      </c>
      <c r="AW641" s="14" t="s">
        <v>33</v>
      </c>
      <c r="AX641" s="14" t="s">
        <v>75</v>
      </c>
      <c r="AY641" s="225" t="s">
        <v>146</v>
      </c>
    </row>
    <row r="642" spans="1:65" s="2" customFormat="1" ht="26.45" customHeight="1">
      <c r="A642" s="34"/>
      <c r="B642" s="35"/>
      <c r="C642" s="186" t="s">
        <v>660</v>
      </c>
      <c r="D642" s="186" t="s">
        <v>148</v>
      </c>
      <c r="E642" s="187" t="s">
        <v>1250</v>
      </c>
      <c r="F642" s="188" t="s">
        <v>1251</v>
      </c>
      <c r="G642" s="189" t="s">
        <v>1252</v>
      </c>
      <c r="H642" s="190">
        <v>16</v>
      </c>
      <c r="I642" s="191"/>
      <c r="J642" s="192">
        <f>ROUND(I642*H642,2)</f>
        <v>0</v>
      </c>
      <c r="K642" s="188" t="s">
        <v>152</v>
      </c>
      <c r="L642" s="39"/>
      <c r="M642" s="193" t="s">
        <v>1</v>
      </c>
      <c r="N642" s="194" t="s">
        <v>40</v>
      </c>
      <c r="O642" s="71"/>
      <c r="P642" s="195">
        <f>O642*H642</f>
        <v>0</v>
      </c>
      <c r="Q642" s="195">
        <v>0.0001</v>
      </c>
      <c r="R642" s="195">
        <f>Q642*H642</f>
        <v>0.0016</v>
      </c>
      <c r="S642" s="195">
        <v>0</v>
      </c>
      <c r="T642" s="196">
        <f>S642*H642</f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197" t="s">
        <v>153</v>
      </c>
      <c r="AT642" s="197" t="s">
        <v>148</v>
      </c>
      <c r="AU642" s="197" t="s">
        <v>85</v>
      </c>
      <c r="AY642" s="17" t="s">
        <v>146</v>
      </c>
      <c r="BE642" s="198">
        <f>IF(N642="základní",J642,0)</f>
        <v>0</v>
      </c>
      <c r="BF642" s="198">
        <f>IF(N642="snížená",J642,0)</f>
        <v>0</v>
      </c>
      <c r="BG642" s="198">
        <f>IF(N642="zákl. přenesená",J642,0)</f>
        <v>0</v>
      </c>
      <c r="BH642" s="198">
        <f>IF(N642="sníž. přenesená",J642,0)</f>
        <v>0</v>
      </c>
      <c r="BI642" s="198">
        <f>IF(N642="nulová",J642,0)</f>
        <v>0</v>
      </c>
      <c r="BJ642" s="17" t="s">
        <v>83</v>
      </c>
      <c r="BK642" s="198">
        <f>ROUND(I642*H642,2)</f>
        <v>0</v>
      </c>
      <c r="BL642" s="17" t="s">
        <v>153</v>
      </c>
      <c r="BM642" s="197" t="s">
        <v>1253</v>
      </c>
    </row>
    <row r="643" spans="1:47" s="2" customFormat="1" ht="11.25">
      <c r="A643" s="34"/>
      <c r="B643" s="35"/>
      <c r="C643" s="36"/>
      <c r="D643" s="199" t="s">
        <v>155</v>
      </c>
      <c r="E643" s="36"/>
      <c r="F643" s="200" t="s">
        <v>1254</v>
      </c>
      <c r="G643" s="36"/>
      <c r="H643" s="36"/>
      <c r="I643" s="201"/>
      <c r="J643" s="36"/>
      <c r="K643" s="36"/>
      <c r="L643" s="39"/>
      <c r="M643" s="202"/>
      <c r="N643" s="203"/>
      <c r="O643" s="71"/>
      <c r="P643" s="71"/>
      <c r="Q643" s="71"/>
      <c r="R643" s="71"/>
      <c r="S643" s="71"/>
      <c r="T643" s="72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T643" s="17" t="s">
        <v>155</v>
      </c>
      <c r="AU643" s="17" t="s">
        <v>85</v>
      </c>
    </row>
    <row r="644" spans="2:51" s="13" customFormat="1" ht="11.25">
      <c r="B644" s="204"/>
      <c r="C644" s="205"/>
      <c r="D644" s="206" t="s">
        <v>157</v>
      </c>
      <c r="E644" s="207" t="s">
        <v>1</v>
      </c>
      <c r="F644" s="208" t="s">
        <v>849</v>
      </c>
      <c r="G644" s="205"/>
      <c r="H644" s="207" t="s">
        <v>1</v>
      </c>
      <c r="I644" s="209"/>
      <c r="J644" s="205"/>
      <c r="K644" s="205"/>
      <c r="L644" s="210"/>
      <c r="M644" s="211"/>
      <c r="N644" s="212"/>
      <c r="O644" s="212"/>
      <c r="P644" s="212"/>
      <c r="Q644" s="212"/>
      <c r="R644" s="212"/>
      <c r="S644" s="212"/>
      <c r="T644" s="213"/>
      <c r="AT644" s="214" t="s">
        <v>157</v>
      </c>
      <c r="AU644" s="214" t="s">
        <v>85</v>
      </c>
      <c r="AV644" s="13" t="s">
        <v>83</v>
      </c>
      <c r="AW644" s="13" t="s">
        <v>33</v>
      </c>
      <c r="AX644" s="13" t="s">
        <v>75</v>
      </c>
      <c r="AY644" s="214" t="s">
        <v>146</v>
      </c>
    </row>
    <row r="645" spans="2:51" s="13" customFormat="1" ht="11.25">
      <c r="B645" s="204"/>
      <c r="C645" s="205"/>
      <c r="D645" s="206" t="s">
        <v>157</v>
      </c>
      <c r="E645" s="207" t="s">
        <v>1</v>
      </c>
      <c r="F645" s="208" t="s">
        <v>159</v>
      </c>
      <c r="G645" s="205"/>
      <c r="H645" s="207" t="s">
        <v>1</v>
      </c>
      <c r="I645" s="209"/>
      <c r="J645" s="205"/>
      <c r="K645" s="205"/>
      <c r="L645" s="210"/>
      <c r="M645" s="211"/>
      <c r="N645" s="212"/>
      <c r="O645" s="212"/>
      <c r="P645" s="212"/>
      <c r="Q645" s="212"/>
      <c r="R645" s="212"/>
      <c r="S645" s="212"/>
      <c r="T645" s="213"/>
      <c r="AT645" s="214" t="s">
        <v>157</v>
      </c>
      <c r="AU645" s="214" t="s">
        <v>85</v>
      </c>
      <c r="AV645" s="13" t="s">
        <v>83</v>
      </c>
      <c r="AW645" s="13" t="s">
        <v>33</v>
      </c>
      <c r="AX645" s="13" t="s">
        <v>75</v>
      </c>
      <c r="AY645" s="214" t="s">
        <v>146</v>
      </c>
    </row>
    <row r="646" spans="2:51" s="13" customFormat="1" ht="11.25">
      <c r="B646" s="204"/>
      <c r="C646" s="205"/>
      <c r="D646" s="206" t="s">
        <v>157</v>
      </c>
      <c r="E646" s="207" t="s">
        <v>1</v>
      </c>
      <c r="F646" s="208" t="s">
        <v>850</v>
      </c>
      <c r="G646" s="205"/>
      <c r="H646" s="207" t="s">
        <v>1</v>
      </c>
      <c r="I646" s="209"/>
      <c r="J646" s="205"/>
      <c r="K646" s="205"/>
      <c r="L646" s="210"/>
      <c r="M646" s="211"/>
      <c r="N646" s="212"/>
      <c r="O646" s="212"/>
      <c r="P646" s="212"/>
      <c r="Q646" s="212"/>
      <c r="R646" s="212"/>
      <c r="S646" s="212"/>
      <c r="T646" s="213"/>
      <c r="AT646" s="214" t="s">
        <v>157</v>
      </c>
      <c r="AU646" s="214" t="s">
        <v>85</v>
      </c>
      <c r="AV646" s="13" t="s">
        <v>83</v>
      </c>
      <c r="AW646" s="13" t="s">
        <v>33</v>
      </c>
      <c r="AX646" s="13" t="s">
        <v>75</v>
      </c>
      <c r="AY646" s="214" t="s">
        <v>146</v>
      </c>
    </row>
    <row r="647" spans="2:51" s="13" customFormat="1" ht="11.25">
      <c r="B647" s="204"/>
      <c r="C647" s="205"/>
      <c r="D647" s="206" t="s">
        <v>157</v>
      </c>
      <c r="E647" s="207" t="s">
        <v>1</v>
      </c>
      <c r="F647" s="208" t="s">
        <v>159</v>
      </c>
      <c r="G647" s="205"/>
      <c r="H647" s="207" t="s">
        <v>1</v>
      </c>
      <c r="I647" s="209"/>
      <c r="J647" s="205"/>
      <c r="K647" s="205"/>
      <c r="L647" s="210"/>
      <c r="M647" s="211"/>
      <c r="N647" s="212"/>
      <c r="O647" s="212"/>
      <c r="P647" s="212"/>
      <c r="Q647" s="212"/>
      <c r="R647" s="212"/>
      <c r="S647" s="212"/>
      <c r="T647" s="213"/>
      <c r="AT647" s="214" t="s">
        <v>157</v>
      </c>
      <c r="AU647" s="214" t="s">
        <v>85</v>
      </c>
      <c r="AV647" s="13" t="s">
        <v>83</v>
      </c>
      <c r="AW647" s="13" t="s">
        <v>33</v>
      </c>
      <c r="AX647" s="13" t="s">
        <v>75</v>
      </c>
      <c r="AY647" s="214" t="s">
        <v>146</v>
      </c>
    </row>
    <row r="648" spans="2:51" s="14" customFormat="1" ht="11.25">
      <c r="B648" s="215"/>
      <c r="C648" s="216"/>
      <c r="D648" s="206" t="s">
        <v>157</v>
      </c>
      <c r="E648" s="217" t="s">
        <v>1</v>
      </c>
      <c r="F648" s="218" t="s">
        <v>260</v>
      </c>
      <c r="G648" s="216"/>
      <c r="H648" s="219">
        <v>16</v>
      </c>
      <c r="I648" s="220"/>
      <c r="J648" s="216"/>
      <c r="K648" s="216"/>
      <c r="L648" s="221"/>
      <c r="M648" s="222"/>
      <c r="N648" s="223"/>
      <c r="O648" s="223"/>
      <c r="P648" s="223"/>
      <c r="Q648" s="223"/>
      <c r="R648" s="223"/>
      <c r="S648" s="223"/>
      <c r="T648" s="224"/>
      <c r="AT648" s="225" t="s">
        <v>157</v>
      </c>
      <c r="AU648" s="225" t="s">
        <v>85</v>
      </c>
      <c r="AV648" s="14" t="s">
        <v>85</v>
      </c>
      <c r="AW648" s="14" t="s">
        <v>33</v>
      </c>
      <c r="AX648" s="14" t="s">
        <v>75</v>
      </c>
      <c r="AY648" s="225" t="s">
        <v>146</v>
      </c>
    </row>
    <row r="649" spans="1:65" s="2" customFormat="1" ht="26.45" customHeight="1">
      <c r="A649" s="34"/>
      <c r="B649" s="35"/>
      <c r="C649" s="186" t="s">
        <v>665</v>
      </c>
      <c r="D649" s="186" t="s">
        <v>148</v>
      </c>
      <c r="E649" s="187" t="s">
        <v>1255</v>
      </c>
      <c r="F649" s="188" t="s">
        <v>1256</v>
      </c>
      <c r="G649" s="189" t="s">
        <v>1252</v>
      </c>
      <c r="H649" s="190">
        <v>2</v>
      </c>
      <c r="I649" s="191"/>
      <c r="J649" s="192">
        <f>ROUND(I649*H649,2)</f>
        <v>0</v>
      </c>
      <c r="K649" s="188" t="s">
        <v>152</v>
      </c>
      <c r="L649" s="39"/>
      <c r="M649" s="193" t="s">
        <v>1</v>
      </c>
      <c r="N649" s="194" t="s">
        <v>40</v>
      </c>
      <c r="O649" s="71"/>
      <c r="P649" s="195">
        <f>O649*H649</f>
        <v>0</v>
      </c>
      <c r="Q649" s="195">
        <v>0.00018</v>
      </c>
      <c r="R649" s="195">
        <f>Q649*H649</f>
        <v>0.00036</v>
      </c>
      <c r="S649" s="195">
        <v>0</v>
      </c>
      <c r="T649" s="196">
        <f>S649*H649</f>
        <v>0</v>
      </c>
      <c r="U649" s="34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R649" s="197" t="s">
        <v>153</v>
      </c>
      <c r="AT649" s="197" t="s">
        <v>148</v>
      </c>
      <c r="AU649" s="197" t="s">
        <v>85</v>
      </c>
      <c r="AY649" s="17" t="s">
        <v>146</v>
      </c>
      <c r="BE649" s="198">
        <f>IF(N649="základní",J649,0)</f>
        <v>0</v>
      </c>
      <c r="BF649" s="198">
        <f>IF(N649="snížená",J649,0)</f>
        <v>0</v>
      </c>
      <c r="BG649" s="198">
        <f>IF(N649="zákl. přenesená",J649,0)</f>
        <v>0</v>
      </c>
      <c r="BH649" s="198">
        <f>IF(N649="sníž. přenesená",J649,0)</f>
        <v>0</v>
      </c>
      <c r="BI649" s="198">
        <f>IF(N649="nulová",J649,0)</f>
        <v>0</v>
      </c>
      <c r="BJ649" s="17" t="s">
        <v>83</v>
      </c>
      <c r="BK649" s="198">
        <f>ROUND(I649*H649,2)</f>
        <v>0</v>
      </c>
      <c r="BL649" s="17" t="s">
        <v>153</v>
      </c>
      <c r="BM649" s="197" t="s">
        <v>1257</v>
      </c>
    </row>
    <row r="650" spans="1:47" s="2" customFormat="1" ht="11.25">
      <c r="A650" s="34"/>
      <c r="B650" s="35"/>
      <c r="C650" s="36"/>
      <c r="D650" s="199" t="s">
        <v>155</v>
      </c>
      <c r="E650" s="36"/>
      <c r="F650" s="200" t="s">
        <v>1258</v>
      </c>
      <c r="G650" s="36"/>
      <c r="H650" s="36"/>
      <c r="I650" s="201"/>
      <c r="J650" s="36"/>
      <c r="K650" s="36"/>
      <c r="L650" s="39"/>
      <c r="M650" s="202"/>
      <c r="N650" s="203"/>
      <c r="O650" s="71"/>
      <c r="P650" s="71"/>
      <c r="Q650" s="71"/>
      <c r="R650" s="71"/>
      <c r="S650" s="71"/>
      <c r="T650" s="72"/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T650" s="17" t="s">
        <v>155</v>
      </c>
      <c r="AU650" s="17" t="s">
        <v>85</v>
      </c>
    </row>
    <row r="651" spans="2:51" s="13" customFormat="1" ht="11.25">
      <c r="B651" s="204"/>
      <c r="C651" s="205"/>
      <c r="D651" s="206" t="s">
        <v>157</v>
      </c>
      <c r="E651" s="207" t="s">
        <v>1</v>
      </c>
      <c r="F651" s="208" t="s">
        <v>849</v>
      </c>
      <c r="G651" s="205"/>
      <c r="H651" s="207" t="s">
        <v>1</v>
      </c>
      <c r="I651" s="209"/>
      <c r="J651" s="205"/>
      <c r="K651" s="205"/>
      <c r="L651" s="210"/>
      <c r="M651" s="211"/>
      <c r="N651" s="212"/>
      <c r="O651" s="212"/>
      <c r="P651" s="212"/>
      <c r="Q651" s="212"/>
      <c r="R651" s="212"/>
      <c r="S651" s="212"/>
      <c r="T651" s="213"/>
      <c r="AT651" s="214" t="s">
        <v>157</v>
      </c>
      <c r="AU651" s="214" t="s">
        <v>85</v>
      </c>
      <c r="AV651" s="13" t="s">
        <v>83</v>
      </c>
      <c r="AW651" s="13" t="s">
        <v>33</v>
      </c>
      <c r="AX651" s="13" t="s">
        <v>75</v>
      </c>
      <c r="AY651" s="214" t="s">
        <v>146</v>
      </c>
    </row>
    <row r="652" spans="2:51" s="13" customFormat="1" ht="11.25">
      <c r="B652" s="204"/>
      <c r="C652" s="205"/>
      <c r="D652" s="206" t="s">
        <v>157</v>
      </c>
      <c r="E652" s="207" t="s">
        <v>1</v>
      </c>
      <c r="F652" s="208" t="s">
        <v>159</v>
      </c>
      <c r="G652" s="205"/>
      <c r="H652" s="207" t="s">
        <v>1</v>
      </c>
      <c r="I652" s="209"/>
      <c r="J652" s="205"/>
      <c r="K652" s="205"/>
      <c r="L652" s="210"/>
      <c r="M652" s="211"/>
      <c r="N652" s="212"/>
      <c r="O652" s="212"/>
      <c r="P652" s="212"/>
      <c r="Q652" s="212"/>
      <c r="R652" s="212"/>
      <c r="S652" s="212"/>
      <c r="T652" s="213"/>
      <c r="AT652" s="214" t="s">
        <v>157</v>
      </c>
      <c r="AU652" s="214" t="s">
        <v>85</v>
      </c>
      <c r="AV652" s="13" t="s">
        <v>83</v>
      </c>
      <c r="AW652" s="13" t="s">
        <v>33</v>
      </c>
      <c r="AX652" s="13" t="s">
        <v>75</v>
      </c>
      <c r="AY652" s="214" t="s">
        <v>146</v>
      </c>
    </row>
    <row r="653" spans="2:51" s="13" customFormat="1" ht="11.25">
      <c r="B653" s="204"/>
      <c r="C653" s="205"/>
      <c r="D653" s="206" t="s">
        <v>157</v>
      </c>
      <c r="E653" s="207" t="s">
        <v>1</v>
      </c>
      <c r="F653" s="208" t="s">
        <v>850</v>
      </c>
      <c r="G653" s="205"/>
      <c r="H653" s="207" t="s">
        <v>1</v>
      </c>
      <c r="I653" s="209"/>
      <c r="J653" s="205"/>
      <c r="K653" s="205"/>
      <c r="L653" s="210"/>
      <c r="M653" s="211"/>
      <c r="N653" s="212"/>
      <c r="O653" s="212"/>
      <c r="P653" s="212"/>
      <c r="Q653" s="212"/>
      <c r="R653" s="212"/>
      <c r="S653" s="212"/>
      <c r="T653" s="213"/>
      <c r="AT653" s="214" t="s">
        <v>157</v>
      </c>
      <c r="AU653" s="214" t="s">
        <v>85</v>
      </c>
      <c r="AV653" s="13" t="s">
        <v>83</v>
      </c>
      <c r="AW653" s="13" t="s">
        <v>33</v>
      </c>
      <c r="AX653" s="13" t="s">
        <v>75</v>
      </c>
      <c r="AY653" s="214" t="s">
        <v>146</v>
      </c>
    </row>
    <row r="654" spans="2:51" s="13" customFormat="1" ht="11.25">
      <c r="B654" s="204"/>
      <c r="C654" s="205"/>
      <c r="D654" s="206" t="s">
        <v>157</v>
      </c>
      <c r="E654" s="207" t="s">
        <v>1</v>
      </c>
      <c r="F654" s="208" t="s">
        <v>159</v>
      </c>
      <c r="G654" s="205"/>
      <c r="H654" s="207" t="s">
        <v>1</v>
      </c>
      <c r="I654" s="209"/>
      <c r="J654" s="205"/>
      <c r="K654" s="205"/>
      <c r="L654" s="210"/>
      <c r="M654" s="211"/>
      <c r="N654" s="212"/>
      <c r="O654" s="212"/>
      <c r="P654" s="212"/>
      <c r="Q654" s="212"/>
      <c r="R654" s="212"/>
      <c r="S654" s="212"/>
      <c r="T654" s="213"/>
      <c r="AT654" s="214" t="s">
        <v>157</v>
      </c>
      <c r="AU654" s="214" t="s">
        <v>85</v>
      </c>
      <c r="AV654" s="13" t="s">
        <v>83</v>
      </c>
      <c r="AW654" s="13" t="s">
        <v>33</v>
      </c>
      <c r="AX654" s="13" t="s">
        <v>75</v>
      </c>
      <c r="AY654" s="214" t="s">
        <v>146</v>
      </c>
    </row>
    <row r="655" spans="2:51" s="14" customFormat="1" ht="11.25">
      <c r="B655" s="215"/>
      <c r="C655" s="216"/>
      <c r="D655" s="206" t="s">
        <v>157</v>
      </c>
      <c r="E655" s="217" t="s">
        <v>1</v>
      </c>
      <c r="F655" s="218" t="s">
        <v>85</v>
      </c>
      <c r="G655" s="216"/>
      <c r="H655" s="219">
        <v>2</v>
      </c>
      <c r="I655" s="220"/>
      <c r="J655" s="216"/>
      <c r="K655" s="216"/>
      <c r="L655" s="221"/>
      <c r="M655" s="222"/>
      <c r="N655" s="223"/>
      <c r="O655" s="223"/>
      <c r="P655" s="223"/>
      <c r="Q655" s="223"/>
      <c r="R655" s="223"/>
      <c r="S655" s="223"/>
      <c r="T655" s="224"/>
      <c r="AT655" s="225" t="s">
        <v>157</v>
      </c>
      <c r="AU655" s="225" t="s">
        <v>85</v>
      </c>
      <c r="AV655" s="14" t="s">
        <v>85</v>
      </c>
      <c r="AW655" s="14" t="s">
        <v>33</v>
      </c>
      <c r="AX655" s="14" t="s">
        <v>75</v>
      </c>
      <c r="AY655" s="225" t="s">
        <v>146</v>
      </c>
    </row>
    <row r="656" spans="1:65" s="2" customFormat="1" ht="26.45" customHeight="1">
      <c r="A656" s="34"/>
      <c r="B656" s="35"/>
      <c r="C656" s="186" t="s">
        <v>670</v>
      </c>
      <c r="D656" s="186" t="s">
        <v>148</v>
      </c>
      <c r="E656" s="187" t="s">
        <v>1259</v>
      </c>
      <c r="F656" s="188" t="s">
        <v>1260</v>
      </c>
      <c r="G656" s="189" t="s">
        <v>1252</v>
      </c>
      <c r="H656" s="190">
        <v>1</v>
      </c>
      <c r="I656" s="191"/>
      <c r="J656" s="192">
        <f>ROUND(I656*H656,2)</f>
        <v>0</v>
      </c>
      <c r="K656" s="188" t="s">
        <v>152</v>
      </c>
      <c r="L656" s="39"/>
      <c r="M656" s="193" t="s">
        <v>1</v>
      </c>
      <c r="N656" s="194" t="s">
        <v>40</v>
      </c>
      <c r="O656" s="71"/>
      <c r="P656" s="195">
        <f>O656*H656</f>
        <v>0</v>
      </c>
      <c r="Q656" s="195">
        <v>0.00031</v>
      </c>
      <c r="R656" s="195">
        <f>Q656*H656</f>
        <v>0.00031</v>
      </c>
      <c r="S656" s="195">
        <v>0</v>
      </c>
      <c r="T656" s="196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197" t="s">
        <v>153</v>
      </c>
      <c r="AT656" s="197" t="s">
        <v>148</v>
      </c>
      <c r="AU656" s="197" t="s">
        <v>85</v>
      </c>
      <c r="AY656" s="17" t="s">
        <v>146</v>
      </c>
      <c r="BE656" s="198">
        <f>IF(N656="základní",J656,0)</f>
        <v>0</v>
      </c>
      <c r="BF656" s="198">
        <f>IF(N656="snížená",J656,0)</f>
        <v>0</v>
      </c>
      <c r="BG656" s="198">
        <f>IF(N656="zákl. přenesená",J656,0)</f>
        <v>0</v>
      </c>
      <c r="BH656" s="198">
        <f>IF(N656="sníž. přenesená",J656,0)</f>
        <v>0</v>
      </c>
      <c r="BI656" s="198">
        <f>IF(N656="nulová",J656,0)</f>
        <v>0</v>
      </c>
      <c r="BJ656" s="17" t="s">
        <v>83</v>
      </c>
      <c r="BK656" s="198">
        <f>ROUND(I656*H656,2)</f>
        <v>0</v>
      </c>
      <c r="BL656" s="17" t="s">
        <v>153</v>
      </c>
      <c r="BM656" s="197" t="s">
        <v>1261</v>
      </c>
    </row>
    <row r="657" spans="1:47" s="2" customFormat="1" ht="11.25">
      <c r="A657" s="34"/>
      <c r="B657" s="35"/>
      <c r="C657" s="36"/>
      <c r="D657" s="199" t="s">
        <v>155</v>
      </c>
      <c r="E657" s="36"/>
      <c r="F657" s="200" t="s">
        <v>1262</v>
      </c>
      <c r="G657" s="36"/>
      <c r="H657" s="36"/>
      <c r="I657" s="201"/>
      <c r="J657" s="36"/>
      <c r="K657" s="36"/>
      <c r="L657" s="39"/>
      <c r="M657" s="202"/>
      <c r="N657" s="203"/>
      <c r="O657" s="71"/>
      <c r="P657" s="71"/>
      <c r="Q657" s="71"/>
      <c r="R657" s="71"/>
      <c r="S657" s="71"/>
      <c r="T657" s="72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T657" s="17" t="s">
        <v>155</v>
      </c>
      <c r="AU657" s="17" t="s">
        <v>85</v>
      </c>
    </row>
    <row r="658" spans="2:51" s="13" customFormat="1" ht="11.25">
      <c r="B658" s="204"/>
      <c r="C658" s="205"/>
      <c r="D658" s="206" t="s">
        <v>157</v>
      </c>
      <c r="E658" s="207" t="s">
        <v>1</v>
      </c>
      <c r="F658" s="208" t="s">
        <v>849</v>
      </c>
      <c r="G658" s="205"/>
      <c r="H658" s="207" t="s">
        <v>1</v>
      </c>
      <c r="I658" s="209"/>
      <c r="J658" s="205"/>
      <c r="K658" s="205"/>
      <c r="L658" s="210"/>
      <c r="M658" s="211"/>
      <c r="N658" s="212"/>
      <c r="O658" s="212"/>
      <c r="P658" s="212"/>
      <c r="Q658" s="212"/>
      <c r="R658" s="212"/>
      <c r="S658" s="212"/>
      <c r="T658" s="213"/>
      <c r="AT658" s="214" t="s">
        <v>157</v>
      </c>
      <c r="AU658" s="214" t="s">
        <v>85</v>
      </c>
      <c r="AV658" s="13" t="s">
        <v>83</v>
      </c>
      <c r="AW658" s="13" t="s">
        <v>33</v>
      </c>
      <c r="AX658" s="13" t="s">
        <v>75</v>
      </c>
      <c r="AY658" s="214" t="s">
        <v>146</v>
      </c>
    </row>
    <row r="659" spans="2:51" s="13" customFormat="1" ht="11.25">
      <c r="B659" s="204"/>
      <c r="C659" s="205"/>
      <c r="D659" s="206" t="s">
        <v>157</v>
      </c>
      <c r="E659" s="207" t="s">
        <v>1</v>
      </c>
      <c r="F659" s="208" t="s">
        <v>159</v>
      </c>
      <c r="G659" s="205"/>
      <c r="H659" s="207" t="s">
        <v>1</v>
      </c>
      <c r="I659" s="209"/>
      <c r="J659" s="205"/>
      <c r="K659" s="205"/>
      <c r="L659" s="210"/>
      <c r="M659" s="211"/>
      <c r="N659" s="212"/>
      <c r="O659" s="212"/>
      <c r="P659" s="212"/>
      <c r="Q659" s="212"/>
      <c r="R659" s="212"/>
      <c r="S659" s="212"/>
      <c r="T659" s="213"/>
      <c r="AT659" s="214" t="s">
        <v>157</v>
      </c>
      <c r="AU659" s="214" t="s">
        <v>85</v>
      </c>
      <c r="AV659" s="13" t="s">
        <v>83</v>
      </c>
      <c r="AW659" s="13" t="s">
        <v>33</v>
      </c>
      <c r="AX659" s="13" t="s">
        <v>75</v>
      </c>
      <c r="AY659" s="214" t="s">
        <v>146</v>
      </c>
    </row>
    <row r="660" spans="2:51" s="13" customFormat="1" ht="11.25">
      <c r="B660" s="204"/>
      <c r="C660" s="205"/>
      <c r="D660" s="206" t="s">
        <v>157</v>
      </c>
      <c r="E660" s="207" t="s">
        <v>1</v>
      </c>
      <c r="F660" s="208" t="s">
        <v>850</v>
      </c>
      <c r="G660" s="205"/>
      <c r="H660" s="207" t="s">
        <v>1</v>
      </c>
      <c r="I660" s="209"/>
      <c r="J660" s="205"/>
      <c r="K660" s="205"/>
      <c r="L660" s="210"/>
      <c r="M660" s="211"/>
      <c r="N660" s="212"/>
      <c r="O660" s="212"/>
      <c r="P660" s="212"/>
      <c r="Q660" s="212"/>
      <c r="R660" s="212"/>
      <c r="S660" s="212"/>
      <c r="T660" s="213"/>
      <c r="AT660" s="214" t="s">
        <v>157</v>
      </c>
      <c r="AU660" s="214" t="s">
        <v>85</v>
      </c>
      <c r="AV660" s="13" t="s">
        <v>83</v>
      </c>
      <c r="AW660" s="13" t="s">
        <v>33</v>
      </c>
      <c r="AX660" s="13" t="s">
        <v>75</v>
      </c>
      <c r="AY660" s="214" t="s">
        <v>146</v>
      </c>
    </row>
    <row r="661" spans="2:51" s="13" customFormat="1" ht="11.25">
      <c r="B661" s="204"/>
      <c r="C661" s="205"/>
      <c r="D661" s="206" t="s">
        <v>157</v>
      </c>
      <c r="E661" s="207" t="s">
        <v>1</v>
      </c>
      <c r="F661" s="208" t="s">
        <v>159</v>
      </c>
      <c r="G661" s="205"/>
      <c r="H661" s="207" t="s">
        <v>1</v>
      </c>
      <c r="I661" s="209"/>
      <c r="J661" s="205"/>
      <c r="K661" s="205"/>
      <c r="L661" s="210"/>
      <c r="M661" s="211"/>
      <c r="N661" s="212"/>
      <c r="O661" s="212"/>
      <c r="P661" s="212"/>
      <c r="Q661" s="212"/>
      <c r="R661" s="212"/>
      <c r="S661" s="212"/>
      <c r="T661" s="213"/>
      <c r="AT661" s="214" t="s">
        <v>157</v>
      </c>
      <c r="AU661" s="214" t="s">
        <v>85</v>
      </c>
      <c r="AV661" s="13" t="s">
        <v>83</v>
      </c>
      <c r="AW661" s="13" t="s">
        <v>33</v>
      </c>
      <c r="AX661" s="13" t="s">
        <v>75</v>
      </c>
      <c r="AY661" s="214" t="s">
        <v>146</v>
      </c>
    </row>
    <row r="662" spans="2:51" s="14" customFormat="1" ht="11.25">
      <c r="B662" s="215"/>
      <c r="C662" s="216"/>
      <c r="D662" s="206" t="s">
        <v>157</v>
      </c>
      <c r="E662" s="217" t="s">
        <v>1</v>
      </c>
      <c r="F662" s="218" t="s">
        <v>83</v>
      </c>
      <c r="G662" s="216"/>
      <c r="H662" s="219">
        <v>1</v>
      </c>
      <c r="I662" s="220"/>
      <c r="J662" s="216"/>
      <c r="K662" s="216"/>
      <c r="L662" s="221"/>
      <c r="M662" s="222"/>
      <c r="N662" s="223"/>
      <c r="O662" s="223"/>
      <c r="P662" s="223"/>
      <c r="Q662" s="223"/>
      <c r="R662" s="223"/>
      <c r="S662" s="223"/>
      <c r="T662" s="224"/>
      <c r="AT662" s="225" t="s">
        <v>157</v>
      </c>
      <c r="AU662" s="225" t="s">
        <v>85</v>
      </c>
      <c r="AV662" s="14" t="s">
        <v>85</v>
      </c>
      <c r="AW662" s="14" t="s">
        <v>33</v>
      </c>
      <c r="AX662" s="14" t="s">
        <v>75</v>
      </c>
      <c r="AY662" s="225" t="s">
        <v>146</v>
      </c>
    </row>
    <row r="663" spans="1:65" s="2" customFormat="1" ht="26.45" customHeight="1">
      <c r="A663" s="34"/>
      <c r="B663" s="35"/>
      <c r="C663" s="186" t="s">
        <v>675</v>
      </c>
      <c r="D663" s="186" t="s">
        <v>148</v>
      </c>
      <c r="E663" s="187" t="s">
        <v>1263</v>
      </c>
      <c r="F663" s="188" t="s">
        <v>1264</v>
      </c>
      <c r="G663" s="189" t="s">
        <v>1252</v>
      </c>
      <c r="H663" s="190">
        <v>2</v>
      </c>
      <c r="I663" s="191"/>
      <c r="J663" s="192">
        <f>ROUND(I663*H663,2)</f>
        <v>0</v>
      </c>
      <c r="K663" s="188" t="s">
        <v>152</v>
      </c>
      <c r="L663" s="39"/>
      <c r="M663" s="193" t="s">
        <v>1</v>
      </c>
      <c r="N663" s="194" t="s">
        <v>40</v>
      </c>
      <c r="O663" s="71"/>
      <c r="P663" s="195">
        <f>O663*H663</f>
        <v>0</v>
      </c>
      <c r="Q663" s="195">
        <v>0.00031</v>
      </c>
      <c r="R663" s="195">
        <f>Q663*H663</f>
        <v>0.00062</v>
      </c>
      <c r="S663" s="195">
        <v>0</v>
      </c>
      <c r="T663" s="196">
        <f>S663*H663</f>
        <v>0</v>
      </c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97" t="s">
        <v>153</v>
      </c>
      <c r="AT663" s="197" t="s">
        <v>148</v>
      </c>
      <c r="AU663" s="197" t="s">
        <v>85</v>
      </c>
      <c r="AY663" s="17" t="s">
        <v>146</v>
      </c>
      <c r="BE663" s="198">
        <f>IF(N663="základní",J663,0)</f>
        <v>0</v>
      </c>
      <c r="BF663" s="198">
        <f>IF(N663="snížená",J663,0)</f>
        <v>0</v>
      </c>
      <c r="BG663" s="198">
        <f>IF(N663="zákl. přenesená",J663,0)</f>
        <v>0</v>
      </c>
      <c r="BH663" s="198">
        <f>IF(N663="sníž. přenesená",J663,0)</f>
        <v>0</v>
      </c>
      <c r="BI663" s="198">
        <f>IF(N663="nulová",J663,0)</f>
        <v>0</v>
      </c>
      <c r="BJ663" s="17" t="s">
        <v>83</v>
      </c>
      <c r="BK663" s="198">
        <f>ROUND(I663*H663,2)</f>
        <v>0</v>
      </c>
      <c r="BL663" s="17" t="s">
        <v>153</v>
      </c>
      <c r="BM663" s="197" t="s">
        <v>1265</v>
      </c>
    </row>
    <row r="664" spans="1:47" s="2" customFormat="1" ht="11.25">
      <c r="A664" s="34"/>
      <c r="B664" s="35"/>
      <c r="C664" s="36"/>
      <c r="D664" s="199" t="s">
        <v>155</v>
      </c>
      <c r="E664" s="36"/>
      <c r="F664" s="200" t="s">
        <v>1266</v>
      </c>
      <c r="G664" s="36"/>
      <c r="H664" s="36"/>
      <c r="I664" s="201"/>
      <c r="J664" s="36"/>
      <c r="K664" s="36"/>
      <c r="L664" s="39"/>
      <c r="M664" s="202"/>
      <c r="N664" s="203"/>
      <c r="O664" s="71"/>
      <c r="P664" s="71"/>
      <c r="Q664" s="71"/>
      <c r="R664" s="71"/>
      <c r="S664" s="71"/>
      <c r="T664" s="72"/>
      <c r="U664" s="34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T664" s="17" t="s">
        <v>155</v>
      </c>
      <c r="AU664" s="17" t="s">
        <v>85</v>
      </c>
    </row>
    <row r="665" spans="2:51" s="13" customFormat="1" ht="11.25">
      <c r="B665" s="204"/>
      <c r="C665" s="205"/>
      <c r="D665" s="206" t="s">
        <v>157</v>
      </c>
      <c r="E665" s="207" t="s">
        <v>1</v>
      </c>
      <c r="F665" s="208" t="s">
        <v>849</v>
      </c>
      <c r="G665" s="205"/>
      <c r="H665" s="207" t="s">
        <v>1</v>
      </c>
      <c r="I665" s="209"/>
      <c r="J665" s="205"/>
      <c r="K665" s="205"/>
      <c r="L665" s="210"/>
      <c r="M665" s="211"/>
      <c r="N665" s="212"/>
      <c r="O665" s="212"/>
      <c r="P665" s="212"/>
      <c r="Q665" s="212"/>
      <c r="R665" s="212"/>
      <c r="S665" s="212"/>
      <c r="T665" s="213"/>
      <c r="AT665" s="214" t="s">
        <v>157</v>
      </c>
      <c r="AU665" s="214" t="s">
        <v>85</v>
      </c>
      <c r="AV665" s="13" t="s">
        <v>83</v>
      </c>
      <c r="AW665" s="13" t="s">
        <v>33</v>
      </c>
      <c r="AX665" s="13" t="s">
        <v>75</v>
      </c>
      <c r="AY665" s="214" t="s">
        <v>146</v>
      </c>
    </row>
    <row r="666" spans="2:51" s="13" customFormat="1" ht="11.25">
      <c r="B666" s="204"/>
      <c r="C666" s="205"/>
      <c r="D666" s="206" t="s">
        <v>157</v>
      </c>
      <c r="E666" s="207" t="s">
        <v>1</v>
      </c>
      <c r="F666" s="208" t="s">
        <v>159</v>
      </c>
      <c r="G666" s="205"/>
      <c r="H666" s="207" t="s">
        <v>1</v>
      </c>
      <c r="I666" s="209"/>
      <c r="J666" s="205"/>
      <c r="K666" s="205"/>
      <c r="L666" s="210"/>
      <c r="M666" s="211"/>
      <c r="N666" s="212"/>
      <c r="O666" s="212"/>
      <c r="P666" s="212"/>
      <c r="Q666" s="212"/>
      <c r="R666" s="212"/>
      <c r="S666" s="212"/>
      <c r="T666" s="213"/>
      <c r="AT666" s="214" t="s">
        <v>157</v>
      </c>
      <c r="AU666" s="214" t="s">
        <v>85</v>
      </c>
      <c r="AV666" s="13" t="s">
        <v>83</v>
      </c>
      <c r="AW666" s="13" t="s">
        <v>33</v>
      </c>
      <c r="AX666" s="13" t="s">
        <v>75</v>
      </c>
      <c r="AY666" s="214" t="s">
        <v>146</v>
      </c>
    </row>
    <row r="667" spans="2:51" s="13" customFormat="1" ht="11.25">
      <c r="B667" s="204"/>
      <c r="C667" s="205"/>
      <c r="D667" s="206" t="s">
        <v>157</v>
      </c>
      <c r="E667" s="207" t="s">
        <v>1</v>
      </c>
      <c r="F667" s="208" t="s">
        <v>850</v>
      </c>
      <c r="G667" s="205"/>
      <c r="H667" s="207" t="s">
        <v>1</v>
      </c>
      <c r="I667" s="209"/>
      <c r="J667" s="205"/>
      <c r="K667" s="205"/>
      <c r="L667" s="210"/>
      <c r="M667" s="211"/>
      <c r="N667" s="212"/>
      <c r="O667" s="212"/>
      <c r="P667" s="212"/>
      <c r="Q667" s="212"/>
      <c r="R667" s="212"/>
      <c r="S667" s="212"/>
      <c r="T667" s="213"/>
      <c r="AT667" s="214" t="s">
        <v>157</v>
      </c>
      <c r="AU667" s="214" t="s">
        <v>85</v>
      </c>
      <c r="AV667" s="13" t="s">
        <v>83</v>
      </c>
      <c r="AW667" s="13" t="s">
        <v>33</v>
      </c>
      <c r="AX667" s="13" t="s">
        <v>75</v>
      </c>
      <c r="AY667" s="214" t="s">
        <v>146</v>
      </c>
    </row>
    <row r="668" spans="2:51" s="13" customFormat="1" ht="11.25">
      <c r="B668" s="204"/>
      <c r="C668" s="205"/>
      <c r="D668" s="206" t="s">
        <v>157</v>
      </c>
      <c r="E668" s="207" t="s">
        <v>1</v>
      </c>
      <c r="F668" s="208" t="s">
        <v>159</v>
      </c>
      <c r="G668" s="205"/>
      <c r="H668" s="207" t="s">
        <v>1</v>
      </c>
      <c r="I668" s="209"/>
      <c r="J668" s="205"/>
      <c r="K668" s="205"/>
      <c r="L668" s="210"/>
      <c r="M668" s="211"/>
      <c r="N668" s="212"/>
      <c r="O668" s="212"/>
      <c r="P668" s="212"/>
      <c r="Q668" s="212"/>
      <c r="R668" s="212"/>
      <c r="S668" s="212"/>
      <c r="T668" s="213"/>
      <c r="AT668" s="214" t="s">
        <v>157</v>
      </c>
      <c r="AU668" s="214" t="s">
        <v>85</v>
      </c>
      <c r="AV668" s="13" t="s">
        <v>83</v>
      </c>
      <c r="AW668" s="13" t="s">
        <v>33</v>
      </c>
      <c r="AX668" s="13" t="s">
        <v>75</v>
      </c>
      <c r="AY668" s="214" t="s">
        <v>146</v>
      </c>
    </row>
    <row r="669" spans="2:51" s="14" customFormat="1" ht="11.25">
      <c r="B669" s="215"/>
      <c r="C669" s="216"/>
      <c r="D669" s="206" t="s">
        <v>157</v>
      </c>
      <c r="E669" s="217" t="s">
        <v>1</v>
      </c>
      <c r="F669" s="218" t="s">
        <v>85</v>
      </c>
      <c r="G669" s="216"/>
      <c r="H669" s="219">
        <v>2</v>
      </c>
      <c r="I669" s="220"/>
      <c r="J669" s="216"/>
      <c r="K669" s="216"/>
      <c r="L669" s="221"/>
      <c r="M669" s="222"/>
      <c r="N669" s="223"/>
      <c r="O669" s="223"/>
      <c r="P669" s="223"/>
      <c r="Q669" s="223"/>
      <c r="R669" s="223"/>
      <c r="S669" s="223"/>
      <c r="T669" s="224"/>
      <c r="AT669" s="225" t="s">
        <v>157</v>
      </c>
      <c r="AU669" s="225" t="s">
        <v>85</v>
      </c>
      <c r="AV669" s="14" t="s">
        <v>85</v>
      </c>
      <c r="AW669" s="14" t="s">
        <v>33</v>
      </c>
      <c r="AX669" s="14" t="s">
        <v>75</v>
      </c>
      <c r="AY669" s="225" t="s">
        <v>146</v>
      </c>
    </row>
    <row r="670" spans="1:65" s="2" customFormat="1" ht="26.45" customHeight="1">
      <c r="A670" s="34"/>
      <c r="B670" s="35"/>
      <c r="C670" s="186" t="s">
        <v>680</v>
      </c>
      <c r="D670" s="186" t="s">
        <v>148</v>
      </c>
      <c r="E670" s="187" t="s">
        <v>1267</v>
      </c>
      <c r="F670" s="188" t="s">
        <v>1268</v>
      </c>
      <c r="G670" s="189" t="s">
        <v>1252</v>
      </c>
      <c r="H670" s="190">
        <v>5</v>
      </c>
      <c r="I670" s="191"/>
      <c r="J670" s="192">
        <f>ROUND(I670*H670,2)</f>
        <v>0</v>
      </c>
      <c r="K670" s="188" t="s">
        <v>152</v>
      </c>
      <c r="L670" s="39"/>
      <c r="M670" s="193" t="s">
        <v>1</v>
      </c>
      <c r="N670" s="194" t="s">
        <v>40</v>
      </c>
      <c r="O670" s="71"/>
      <c r="P670" s="195">
        <f>O670*H670</f>
        <v>0</v>
      </c>
      <c r="Q670" s="195">
        <v>0.0005</v>
      </c>
      <c r="R670" s="195">
        <f>Q670*H670</f>
        <v>0.0025</v>
      </c>
      <c r="S670" s="195">
        <v>0</v>
      </c>
      <c r="T670" s="196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197" t="s">
        <v>153</v>
      </c>
      <c r="AT670" s="197" t="s">
        <v>148</v>
      </c>
      <c r="AU670" s="197" t="s">
        <v>85</v>
      </c>
      <c r="AY670" s="17" t="s">
        <v>146</v>
      </c>
      <c r="BE670" s="198">
        <f>IF(N670="základní",J670,0)</f>
        <v>0</v>
      </c>
      <c r="BF670" s="198">
        <f>IF(N670="snížená",J670,0)</f>
        <v>0</v>
      </c>
      <c r="BG670" s="198">
        <f>IF(N670="zákl. přenesená",J670,0)</f>
        <v>0</v>
      </c>
      <c r="BH670" s="198">
        <f>IF(N670="sníž. přenesená",J670,0)</f>
        <v>0</v>
      </c>
      <c r="BI670" s="198">
        <f>IF(N670="nulová",J670,0)</f>
        <v>0</v>
      </c>
      <c r="BJ670" s="17" t="s">
        <v>83</v>
      </c>
      <c r="BK670" s="198">
        <f>ROUND(I670*H670,2)</f>
        <v>0</v>
      </c>
      <c r="BL670" s="17" t="s">
        <v>153</v>
      </c>
      <c r="BM670" s="197" t="s">
        <v>1269</v>
      </c>
    </row>
    <row r="671" spans="1:47" s="2" customFormat="1" ht="11.25">
      <c r="A671" s="34"/>
      <c r="B671" s="35"/>
      <c r="C671" s="36"/>
      <c r="D671" s="199" t="s">
        <v>155</v>
      </c>
      <c r="E671" s="36"/>
      <c r="F671" s="200" t="s">
        <v>1270</v>
      </c>
      <c r="G671" s="36"/>
      <c r="H671" s="36"/>
      <c r="I671" s="201"/>
      <c r="J671" s="36"/>
      <c r="K671" s="36"/>
      <c r="L671" s="39"/>
      <c r="M671" s="202"/>
      <c r="N671" s="203"/>
      <c r="O671" s="71"/>
      <c r="P671" s="71"/>
      <c r="Q671" s="71"/>
      <c r="R671" s="71"/>
      <c r="S671" s="71"/>
      <c r="T671" s="72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T671" s="17" t="s">
        <v>155</v>
      </c>
      <c r="AU671" s="17" t="s">
        <v>85</v>
      </c>
    </row>
    <row r="672" spans="2:51" s="13" customFormat="1" ht="11.25">
      <c r="B672" s="204"/>
      <c r="C672" s="205"/>
      <c r="D672" s="206" t="s">
        <v>157</v>
      </c>
      <c r="E672" s="207" t="s">
        <v>1</v>
      </c>
      <c r="F672" s="208" t="s">
        <v>849</v>
      </c>
      <c r="G672" s="205"/>
      <c r="H672" s="207" t="s">
        <v>1</v>
      </c>
      <c r="I672" s="209"/>
      <c r="J672" s="205"/>
      <c r="K672" s="205"/>
      <c r="L672" s="210"/>
      <c r="M672" s="211"/>
      <c r="N672" s="212"/>
      <c r="O672" s="212"/>
      <c r="P672" s="212"/>
      <c r="Q672" s="212"/>
      <c r="R672" s="212"/>
      <c r="S672" s="212"/>
      <c r="T672" s="213"/>
      <c r="AT672" s="214" t="s">
        <v>157</v>
      </c>
      <c r="AU672" s="214" t="s">
        <v>85</v>
      </c>
      <c r="AV672" s="13" t="s">
        <v>83</v>
      </c>
      <c r="AW672" s="13" t="s">
        <v>33</v>
      </c>
      <c r="AX672" s="13" t="s">
        <v>75</v>
      </c>
      <c r="AY672" s="214" t="s">
        <v>146</v>
      </c>
    </row>
    <row r="673" spans="2:51" s="13" customFormat="1" ht="11.25">
      <c r="B673" s="204"/>
      <c r="C673" s="205"/>
      <c r="D673" s="206" t="s">
        <v>157</v>
      </c>
      <c r="E673" s="207" t="s">
        <v>1</v>
      </c>
      <c r="F673" s="208" t="s">
        <v>159</v>
      </c>
      <c r="G673" s="205"/>
      <c r="H673" s="207" t="s">
        <v>1</v>
      </c>
      <c r="I673" s="209"/>
      <c r="J673" s="205"/>
      <c r="K673" s="205"/>
      <c r="L673" s="210"/>
      <c r="M673" s="211"/>
      <c r="N673" s="212"/>
      <c r="O673" s="212"/>
      <c r="P673" s="212"/>
      <c r="Q673" s="212"/>
      <c r="R673" s="212"/>
      <c r="S673" s="212"/>
      <c r="T673" s="213"/>
      <c r="AT673" s="214" t="s">
        <v>157</v>
      </c>
      <c r="AU673" s="214" t="s">
        <v>85</v>
      </c>
      <c r="AV673" s="13" t="s">
        <v>83</v>
      </c>
      <c r="AW673" s="13" t="s">
        <v>33</v>
      </c>
      <c r="AX673" s="13" t="s">
        <v>75</v>
      </c>
      <c r="AY673" s="214" t="s">
        <v>146</v>
      </c>
    </row>
    <row r="674" spans="2:51" s="13" customFormat="1" ht="11.25">
      <c r="B674" s="204"/>
      <c r="C674" s="205"/>
      <c r="D674" s="206" t="s">
        <v>157</v>
      </c>
      <c r="E674" s="207" t="s">
        <v>1</v>
      </c>
      <c r="F674" s="208" t="s">
        <v>850</v>
      </c>
      <c r="G674" s="205"/>
      <c r="H674" s="207" t="s">
        <v>1</v>
      </c>
      <c r="I674" s="209"/>
      <c r="J674" s="205"/>
      <c r="K674" s="205"/>
      <c r="L674" s="210"/>
      <c r="M674" s="211"/>
      <c r="N674" s="212"/>
      <c r="O674" s="212"/>
      <c r="P674" s="212"/>
      <c r="Q674" s="212"/>
      <c r="R674" s="212"/>
      <c r="S674" s="212"/>
      <c r="T674" s="213"/>
      <c r="AT674" s="214" t="s">
        <v>157</v>
      </c>
      <c r="AU674" s="214" t="s">
        <v>85</v>
      </c>
      <c r="AV674" s="13" t="s">
        <v>83</v>
      </c>
      <c r="AW674" s="13" t="s">
        <v>33</v>
      </c>
      <c r="AX674" s="13" t="s">
        <v>75</v>
      </c>
      <c r="AY674" s="214" t="s">
        <v>146</v>
      </c>
    </row>
    <row r="675" spans="2:51" s="13" customFormat="1" ht="11.25">
      <c r="B675" s="204"/>
      <c r="C675" s="205"/>
      <c r="D675" s="206" t="s">
        <v>157</v>
      </c>
      <c r="E675" s="207" t="s">
        <v>1</v>
      </c>
      <c r="F675" s="208" t="s">
        <v>159</v>
      </c>
      <c r="G675" s="205"/>
      <c r="H675" s="207" t="s">
        <v>1</v>
      </c>
      <c r="I675" s="209"/>
      <c r="J675" s="205"/>
      <c r="K675" s="205"/>
      <c r="L675" s="210"/>
      <c r="M675" s="211"/>
      <c r="N675" s="212"/>
      <c r="O675" s="212"/>
      <c r="P675" s="212"/>
      <c r="Q675" s="212"/>
      <c r="R675" s="212"/>
      <c r="S675" s="212"/>
      <c r="T675" s="213"/>
      <c r="AT675" s="214" t="s">
        <v>157</v>
      </c>
      <c r="AU675" s="214" t="s">
        <v>85</v>
      </c>
      <c r="AV675" s="13" t="s">
        <v>83</v>
      </c>
      <c r="AW675" s="13" t="s">
        <v>33</v>
      </c>
      <c r="AX675" s="13" t="s">
        <v>75</v>
      </c>
      <c r="AY675" s="214" t="s">
        <v>146</v>
      </c>
    </row>
    <row r="676" spans="2:51" s="14" customFormat="1" ht="11.25">
      <c r="B676" s="215"/>
      <c r="C676" s="216"/>
      <c r="D676" s="206" t="s">
        <v>157</v>
      </c>
      <c r="E676" s="217" t="s">
        <v>1</v>
      </c>
      <c r="F676" s="218" t="s">
        <v>180</v>
      </c>
      <c r="G676" s="216"/>
      <c r="H676" s="219">
        <v>5</v>
      </c>
      <c r="I676" s="220"/>
      <c r="J676" s="216"/>
      <c r="K676" s="216"/>
      <c r="L676" s="221"/>
      <c r="M676" s="222"/>
      <c r="N676" s="223"/>
      <c r="O676" s="223"/>
      <c r="P676" s="223"/>
      <c r="Q676" s="223"/>
      <c r="R676" s="223"/>
      <c r="S676" s="223"/>
      <c r="T676" s="224"/>
      <c r="AT676" s="225" t="s">
        <v>157</v>
      </c>
      <c r="AU676" s="225" t="s">
        <v>85</v>
      </c>
      <c r="AV676" s="14" t="s">
        <v>85</v>
      </c>
      <c r="AW676" s="14" t="s">
        <v>33</v>
      </c>
      <c r="AX676" s="14" t="s">
        <v>75</v>
      </c>
      <c r="AY676" s="225" t="s">
        <v>146</v>
      </c>
    </row>
    <row r="677" spans="1:65" s="2" customFormat="1" ht="40.9" customHeight="1">
      <c r="A677" s="34"/>
      <c r="B677" s="35"/>
      <c r="C677" s="186" t="s">
        <v>635</v>
      </c>
      <c r="D677" s="186" t="s">
        <v>148</v>
      </c>
      <c r="E677" s="187" t="s">
        <v>1271</v>
      </c>
      <c r="F677" s="188" t="s">
        <v>1272</v>
      </c>
      <c r="G677" s="189" t="s">
        <v>329</v>
      </c>
      <c r="H677" s="190">
        <v>18</v>
      </c>
      <c r="I677" s="191"/>
      <c r="J677" s="192">
        <f>ROUND(I677*H677,2)</f>
        <v>0</v>
      </c>
      <c r="K677" s="188" t="s">
        <v>152</v>
      </c>
      <c r="L677" s="39"/>
      <c r="M677" s="193" t="s">
        <v>1</v>
      </c>
      <c r="N677" s="194" t="s">
        <v>40</v>
      </c>
      <c r="O677" s="71"/>
      <c r="P677" s="195">
        <f>O677*H677</f>
        <v>0</v>
      </c>
      <c r="Q677" s="195">
        <v>0.09</v>
      </c>
      <c r="R677" s="195">
        <f>Q677*H677</f>
        <v>1.6199999999999999</v>
      </c>
      <c r="S677" s="195">
        <v>0</v>
      </c>
      <c r="T677" s="196">
        <f>S677*H677</f>
        <v>0</v>
      </c>
      <c r="U677" s="34"/>
      <c r="V677" s="34"/>
      <c r="W677" s="34"/>
      <c r="X677" s="34"/>
      <c r="Y677" s="34"/>
      <c r="Z677" s="34"/>
      <c r="AA677" s="34"/>
      <c r="AB677" s="34"/>
      <c r="AC677" s="34"/>
      <c r="AD677" s="34"/>
      <c r="AE677" s="34"/>
      <c r="AR677" s="197" t="s">
        <v>153</v>
      </c>
      <c r="AT677" s="197" t="s">
        <v>148</v>
      </c>
      <c r="AU677" s="197" t="s">
        <v>85</v>
      </c>
      <c r="AY677" s="17" t="s">
        <v>146</v>
      </c>
      <c r="BE677" s="198">
        <f>IF(N677="základní",J677,0)</f>
        <v>0</v>
      </c>
      <c r="BF677" s="198">
        <f>IF(N677="snížená",J677,0)</f>
        <v>0</v>
      </c>
      <c r="BG677" s="198">
        <f>IF(N677="zákl. přenesená",J677,0)</f>
        <v>0</v>
      </c>
      <c r="BH677" s="198">
        <f>IF(N677="sníž. přenesená",J677,0)</f>
        <v>0</v>
      </c>
      <c r="BI677" s="198">
        <f>IF(N677="nulová",J677,0)</f>
        <v>0</v>
      </c>
      <c r="BJ677" s="17" t="s">
        <v>83</v>
      </c>
      <c r="BK677" s="198">
        <f>ROUND(I677*H677,2)</f>
        <v>0</v>
      </c>
      <c r="BL677" s="17" t="s">
        <v>153</v>
      </c>
      <c r="BM677" s="197" t="s">
        <v>1273</v>
      </c>
    </row>
    <row r="678" spans="1:47" s="2" customFormat="1" ht="11.25">
      <c r="A678" s="34"/>
      <c r="B678" s="35"/>
      <c r="C678" s="36"/>
      <c r="D678" s="199" t="s">
        <v>155</v>
      </c>
      <c r="E678" s="36"/>
      <c r="F678" s="200" t="s">
        <v>1274</v>
      </c>
      <c r="G678" s="36"/>
      <c r="H678" s="36"/>
      <c r="I678" s="201"/>
      <c r="J678" s="36"/>
      <c r="K678" s="36"/>
      <c r="L678" s="39"/>
      <c r="M678" s="202"/>
      <c r="N678" s="203"/>
      <c r="O678" s="71"/>
      <c r="P678" s="71"/>
      <c r="Q678" s="71"/>
      <c r="R678" s="71"/>
      <c r="S678" s="71"/>
      <c r="T678" s="72"/>
      <c r="U678" s="34"/>
      <c r="V678" s="34"/>
      <c r="W678" s="34"/>
      <c r="X678" s="34"/>
      <c r="Y678" s="34"/>
      <c r="Z678" s="34"/>
      <c r="AA678" s="34"/>
      <c r="AB678" s="34"/>
      <c r="AC678" s="34"/>
      <c r="AD678" s="34"/>
      <c r="AE678" s="34"/>
      <c r="AT678" s="17" t="s">
        <v>155</v>
      </c>
      <c r="AU678" s="17" t="s">
        <v>85</v>
      </c>
    </row>
    <row r="679" spans="2:51" s="13" customFormat="1" ht="11.25">
      <c r="B679" s="204"/>
      <c r="C679" s="205"/>
      <c r="D679" s="206" t="s">
        <v>157</v>
      </c>
      <c r="E679" s="207" t="s">
        <v>1</v>
      </c>
      <c r="F679" s="208" t="s">
        <v>1155</v>
      </c>
      <c r="G679" s="205"/>
      <c r="H679" s="207" t="s">
        <v>1</v>
      </c>
      <c r="I679" s="209"/>
      <c r="J679" s="205"/>
      <c r="K679" s="205"/>
      <c r="L679" s="210"/>
      <c r="M679" s="211"/>
      <c r="N679" s="212"/>
      <c r="O679" s="212"/>
      <c r="P679" s="212"/>
      <c r="Q679" s="212"/>
      <c r="R679" s="212"/>
      <c r="S679" s="212"/>
      <c r="T679" s="213"/>
      <c r="AT679" s="214" t="s">
        <v>157</v>
      </c>
      <c r="AU679" s="214" t="s">
        <v>85</v>
      </c>
      <c r="AV679" s="13" t="s">
        <v>83</v>
      </c>
      <c r="AW679" s="13" t="s">
        <v>33</v>
      </c>
      <c r="AX679" s="13" t="s">
        <v>75</v>
      </c>
      <c r="AY679" s="214" t="s">
        <v>146</v>
      </c>
    </row>
    <row r="680" spans="2:51" s="13" customFormat="1" ht="11.25">
      <c r="B680" s="204"/>
      <c r="C680" s="205"/>
      <c r="D680" s="206" t="s">
        <v>157</v>
      </c>
      <c r="E680" s="207" t="s">
        <v>1</v>
      </c>
      <c r="F680" s="208" t="s">
        <v>159</v>
      </c>
      <c r="G680" s="205"/>
      <c r="H680" s="207" t="s">
        <v>1</v>
      </c>
      <c r="I680" s="209"/>
      <c r="J680" s="205"/>
      <c r="K680" s="205"/>
      <c r="L680" s="210"/>
      <c r="M680" s="211"/>
      <c r="N680" s="212"/>
      <c r="O680" s="212"/>
      <c r="P680" s="212"/>
      <c r="Q680" s="212"/>
      <c r="R680" s="212"/>
      <c r="S680" s="212"/>
      <c r="T680" s="213"/>
      <c r="AT680" s="214" t="s">
        <v>157</v>
      </c>
      <c r="AU680" s="214" t="s">
        <v>85</v>
      </c>
      <c r="AV680" s="13" t="s">
        <v>83</v>
      </c>
      <c r="AW680" s="13" t="s">
        <v>33</v>
      </c>
      <c r="AX680" s="13" t="s">
        <v>75</v>
      </c>
      <c r="AY680" s="214" t="s">
        <v>146</v>
      </c>
    </row>
    <row r="681" spans="2:51" s="14" customFormat="1" ht="11.25">
      <c r="B681" s="215"/>
      <c r="C681" s="216"/>
      <c r="D681" s="206" t="s">
        <v>157</v>
      </c>
      <c r="E681" s="217" t="s">
        <v>1</v>
      </c>
      <c r="F681" s="218" t="s">
        <v>1167</v>
      </c>
      <c r="G681" s="216"/>
      <c r="H681" s="219">
        <v>12</v>
      </c>
      <c r="I681" s="220"/>
      <c r="J681" s="216"/>
      <c r="K681" s="216"/>
      <c r="L681" s="221"/>
      <c r="M681" s="222"/>
      <c r="N681" s="223"/>
      <c r="O681" s="223"/>
      <c r="P681" s="223"/>
      <c r="Q681" s="223"/>
      <c r="R681" s="223"/>
      <c r="S681" s="223"/>
      <c r="T681" s="224"/>
      <c r="AT681" s="225" t="s">
        <v>157</v>
      </c>
      <c r="AU681" s="225" t="s">
        <v>85</v>
      </c>
      <c r="AV681" s="14" t="s">
        <v>85</v>
      </c>
      <c r="AW681" s="14" t="s">
        <v>33</v>
      </c>
      <c r="AX681" s="14" t="s">
        <v>75</v>
      </c>
      <c r="AY681" s="225" t="s">
        <v>146</v>
      </c>
    </row>
    <row r="682" spans="2:51" s="14" customFormat="1" ht="11.25">
      <c r="B682" s="215"/>
      <c r="C682" s="216"/>
      <c r="D682" s="206" t="s">
        <v>157</v>
      </c>
      <c r="E682" s="217" t="s">
        <v>1</v>
      </c>
      <c r="F682" s="218" t="s">
        <v>1156</v>
      </c>
      <c r="G682" s="216"/>
      <c r="H682" s="219">
        <v>1</v>
      </c>
      <c r="I682" s="220"/>
      <c r="J682" s="216"/>
      <c r="K682" s="216"/>
      <c r="L682" s="221"/>
      <c r="M682" s="222"/>
      <c r="N682" s="223"/>
      <c r="O682" s="223"/>
      <c r="P682" s="223"/>
      <c r="Q682" s="223"/>
      <c r="R682" s="223"/>
      <c r="S682" s="223"/>
      <c r="T682" s="224"/>
      <c r="AT682" s="225" t="s">
        <v>157</v>
      </c>
      <c r="AU682" s="225" t="s">
        <v>85</v>
      </c>
      <c r="AV682" s="14" t="s">
        <v>85</v>
      </c>
      <c r="AW682" s="14" t="s">
        <v>33</v>
      </c>
      <c r="AX682" s="14" t="s">
        <v>75</v>
      </c>
      <c r="AY682" s="225" t="s">
        <v>146</v>
      </c>
    </row>
    <row r="683" spans="2:51" s="14" customFormat="1" ht="11.25">
      <c r="B683" s="215"/>
      <c r="C683" s="216"/>
      <c r="D683" s="206" t="s">
        <v>157</v>
      </c>
      <c r="E683" s="217" t="s">
        <v>1</v>
      </c>
      <c r="F683" s="218" t="s">
        <v>1275</v>
      </c>
      <c r="G683" s="216"/>
      <c r="H683" s="219">
        <v>5</v>
      </c>
      <c r="I683" s="220"/>
      <c r="J683" s="216"/>
      <c r="K683" s="216"/>
      <c r="L683" s="221"/>
      <c r="M683" s="222"/>
      <c r="N683" s="223"/>
      <c r="O683" s="223"/>
      <c r="P683" s="223"/>
      <c r="Q683" s="223"/>
      <c r="R683" s="223"/>
      <c r="S683" s="223"/>
      <c r="T683" s="224"/>
      <c r="AT683" s="225" t="s">
        <v>157</v>
      </c>
      <c r="AU683" s="225" t="s">
        <v>85</v>
      </c>
      <c r="AV683" s="14" t="s">
        <v>85</v>
      </c>
      <c r="AW683" s="14" t="s">
        <v>33</v>
      </c>
      <c r="AX683" s="14" t="s">
        <v>75</v>
      </c>
      <c r="AY683" s="225" t="s">
        <v>146</v>
      </c>
    </row>
    <row r="684" spans="1:65" s="2" customFormat="1" ht="24" customHeight="1">
      <c r="A684" s="34"/>
      <c r="B684" s="35"/>
      <c r="C684" s="226" t="s">
        <v>688</v>
      </c>
      <c r="D684" s="226" t="s">
        <v>223</v>
      </c>
      <c r="E684" s="227" t="s">
        <v>1276</v>
      </c>
      <c r="F684" s="228" t="s">
        <v>1277</v>
      </c>
      <c r="G684" s="229" t="s">
        <v>329</v>
      </c>
      <c r="H684" s="230">
        <v>18</v>
      </c>
      <c r="I684" s="231"/>
      <c r="J684" s="232">
        <f>ROUND(I684*H684,2)</f>
        <v>0</v>
      </c>
      <c r="K684" s="228" t="s">
        <v>152</v>
      </c>
      <c r="L684" s="233"/>
      <c r="M684" s="234" t="s">
        <v>1</v>
      </c>
      <c r="N684" s="235" t="s">
        <v>40</v>
      </c>
      <c r="O684" s="71"/>
      <c r="P684" s="195">
        <f>O684*H684</f>
        <v>0</v>
      </c>
      <c r="Q684" s="195">
        <v>0.196</v>
      </c>
      <c r="R684" s="195">
        <f>Q684*H684</f>
        <v>3.528</v>
      </c>
      <c r="S684" s="195">
        <v>0</v>
      </c>
      <c r="T684" s="196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197" t="s">
        <v>200</v>
      </c>
      <c r="AT684" s="197" t="s">
        <v>223</v>
      </c>
      <c r="AU684" s="197" t="s">
        <v>85</v>
      </c>
      <c r="AY684" s="17" t="s">
        <v>146</v>
      </c>
      <c r="BE684" s="198">
        <f>IF(N684="základní",J684,0)</f>
        <v>0</v>
      </c>
      <c r="BF684" s="198">
        <f>IF(N684="snížená",J684,0)</f>
        <v>0</v>
      </c>
      <c r="BG684" s="198">
        <f>IF(N684="zákl. přenesená",J684,0)</f>
        <v>0</v>
      </c>
      <c r="BH684" s="198">
        <f>IF(N684="sníž. přenesená",J684,0)</f>
        <v>0</v>
      </c>
      <c r="BI684" s="198">
        <f>IF(N684="nulová",J684,0)</f>
        <v>0</v>
      </c>
      <c r="BJ684" s="17" t="s">
        <v>83</v>
      </c>
      <c r="BK684" s="198">
        <f>ROUND(I684*H684,2)</f>
        <v>0</v>
      </c>
      <c r="BL684" s="17" t="s">
        <v>153</v>
      </c>
      <c r="BM684" s="197" t="s">
        <v>1278</v>
      </c>
    </row>
    <row r="685" spans="1:65" s="2" customFormat="1" ht="26.45" customHeight="1">
      <c r="A685" s="34"/>
      <c r="B685" s="35"/>
      <c r="C685" s="186" t="s">
        <v>695</v>
      </c>
      <c r="D685" s="186" t="s">
        <v>148</v>
      </c>
      <c r="E685" s="187" t="s">
        <v>1279</v>
      </c>
      <c r="F685" s="188" t="s">
        <v>1280</v>
      </c>
      <c r="G685" s="189" t="s">
        <v>163</v>
      </c>
      <c r="H685" s="190">
        <v>9.959</v>
      </c>
      <c r="I685" s="191"/>
      <c r="J685" s="192">
        <f>ROUND(I685*H685,2)</f>
        <v>0</v>
      </c>
      <c r="K685" s="188" t="s">
        <v>152</v>
      </c>
      <c r="L685" s="39"/>
      <c r="M685" s="193" t="s">
        <v>1</v>
      </c>
      <c r="N685" s="194" t="s">
        <v>40</v>
      </c>
      <c r="O685" s="71"/>
      <c r="P685" s="195">
        <f>O685*H685</f>
        <v>0</v>
      </c>
      <c r="Q685" s="195">
        <v>0</v>
      </c>
      <c r="R685" s="195">
        <f>Q685*H685</f>
        <v>0</v>
      </c>
      <c r="S685" s="195">
        <v>0</v>
      </c>
      <c r="T685" s="196">
        <f>S685*H685</f>
        <v>0</v>
      </c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R685" s="197" t="s">
        <v>153</v>
      </c>
      <c r="AT685" s="197" t="s">
        <v>148</v>
      </c>
      <c r="AU685" s="197" t="s">
        <v>85</v>
      </c>
      <c r="AY685" s="17" t="s">
        <v>146</v>
      </c>
      <c r="BE685" s="198">
        <f>IF(N685="základní",J685,0)</f>
        <v>0</v>
      </c>
      <c r="BF685" s="198">
        <f>IF(N685="snížená",J685,0)</f>
        <v>0</v>
      </c>
      <c r="BG685" s="198">
        <f>IF(N685="zákl. přenesená",J685,0)</f>
        <v>0</v>
      </c>
      <c r="BH685" s="198">
        <f>IF(N685="sníž. přenesená",J685,0)</f>
        <v>0</v>
      </c>
      <c r="BI685" s="198">
        <f>IF(N685="nulová",J685,0)</f>
        <v>0</v>
      </c>
      <c r="BJ685" s="17" t="s">
        <v>83</v>
      </c>
      <c r="BK685" s="198">
        <f>ROUND(I685*H685,2)</f>
        <v>0</v>
      </c>
      <c r="BL685" s="17" t="s">
        <v>153</v>
      </c>
      <c r="BM685" s="197" t="s">
        <v>1281</v>
      </c>
    </row>
    <row r="686" spans="1:47" s="2" customFormat="1" ht="11.25">
      <c r="A686" s="34"/>
      <c r="B686" s="35"/>
      <c r="C686" s="36"/>
      <c r="D686" s="199" t="s">
        <v>155</v>
      </c>
      <c r="E686" s="36"/>
      <c r="F686" s="200" t="s">
        <v>1282</v>
      </c>
      <c r="G686" s="36"/>
      <c r="H686" s="36"/>
      <c r="I686" s="201"/>
      <c r="J686" s="36"/>
      <c r="K686" s="36"/>
      <c r="L686" s="39"/>
      <c r="M686" s="202"/>
      <c r="N686" s="203"/>
      <c r="O686" s="71"/>
      <c r="P686" s="71"/>
      <c r="Q686" s="71"/>
      <c r="R686" s="71"/>
      <c r="S686" s="71"/>
      <c r="T686" s="72"/>
      <c r="U686" s="34"/>
      <c r="V686" s="34"/>
      <c r="W686" s="34"/>
      <c r="X686" s="34"/>
      <c r="Y686" s="34"/>
      <c r="Z686" s="34"/>
      <c r="AA686" s="34"/>
      <c r="AB686" s="34"/>
      <c r="AC686" s="34"/>
      <c r="AD686" s="34"/>
      <c r="AE686" s="34"/>
      <c r="AT686" s="17" t="s">
        <v>155</v>
      </c>
      <c r="AU686" s="17" t="s">
        <v>85</v>
      </c>
    </row>
    <row r="687" spans="2:51" s="13" customFormat="1" ht="11.25">
      <c r="B687" s="204"/>
      <c r="C687" s="205"/>
      <c r="D687" s="206" t="s">
        <v>157</v>
      </c>
      <c r="E687" s="207" t="s">
        <v>1</v>
      </c>
      <c r="F687" s="208" t="s">
        <v>849</v>
      </c>
      <c r="G687" s="205"/>
      <c r="H687" s="207" t="s">
        <v>1</v>
      </c>
      <c r="I687" s="209"/>
      <c r="J687" s="205"/>
      <c r="K687" s="205"/>
      <c r="L687" s="210"/>
      <c r="M687" s="211"/>
      <c r="N687" s="212"/>
      <c r="O687" s="212"/>
      <c r="P687" s="212"/>
      <c r="Q687" s="212"/>
      <c r="R687" s="212"/>
      <c r="S687" s="212"/>
      <c r="T687" s="213"/>
      <c r="AT687" s="214" t="s">
        <v>157</v>
      </c>
      <c r="AU687" s="214" t="s">
        <v>85</v>
      </c>
      <c r="AV687" s="13" t="s">
        <v>83</v>
      </c>
      <c r="AW687" s="13" t="s">
        <v>33</v>
      </c>
      <c r="AX687" s="13" t="s">
        <v>75</v>
      </c>
      <c r="AY687" s="214" t="s">
        <v>146</v>
      </c>
    </row>
    <row r="688" spans="2:51" s="13" customFormat="1" ht="11.25">
      <c r="B688" s="204"/>
      <c r="C688" s="205"/>
      <c r="D688" s="206" t="s">
        <v>157</v>
      </c>
      <c r="E688" s="207" t="s">
        <v>1</v>
      </c>
      <c r="F688" s="208" t="s">
        <v>159</v>
      </c>
      <c r="G688" s="205"/>
      <c r="H688" s="207" t="s">
        <v>1</v>
      </c>
      <c r="I688" s="209"/>
      <c r="J688" s="205"/>
      <c r="K688" s="205"/>
      <c r="L688" s="210"/>
      <c r="M688" s="211"/>
      <c r="N688" s="212"/>
      <c r="O688" s="212"/>
      <c r="P688" s="212"/>
      <c r="Q688" s="212"/>
      <c r="R688" s="212"/>
      <c r="S688" s="212"/>
      <c r="T688" s="213"/>
      <c r="AT688" s="214" t="s">
        <v>157</v>
      </c>
      <c r="AU688" s="214" t="s">
        <v>85</v>
      </c>
      <c r="AV688" s="13" t="s">
        <v>83</v>
      </c>
      <c r="AW688" s="13" t="s">
        <v>33</v>
      </c>
      <c r="AX688" s="13" t="s">
        <v>75</v>
      </c>
      <c r="AY688" s="214" t="s">
        <v>146</v>
      </c>
    </row>
    <row r="689" spans="2:51" s="13" customFormat="1" ht="11.25">
      <c r="B689" s="204"/>
      <c r="C689" s="205"/>
      <c r="D689" s="206" t="s">
        <v>157</v>
      </c>
      <c r="E689" s="207" t="s">
        <v>1</v>
      </c>
      <c r="F689" s="208" t="s">
        <v>861</v>
      </c>
      <c r="G689" s="205"/>
      <c r="H689" s="207" t="s">
        <v>1</v>
      </c>
      <c r="I689" s="209"/>
      <c r="J689" s="205"/>
      <c r="K689" s="205"/>
      <c r="L689" s="210"/>
      <c r="M689" s="211"/>
      <c r="N689" s="212"/>
      <c r="O689" s="212"/>
      <c r="P689" s="212"/>
      <c r="Q689" s="212"/>
      <c r="R689" s="212"/>
      <c r="S689" s="212"/>
      <c r="T689" s="213"/>
      <c r="AT689" s="214" t="s">
        <v>157</v>
      </c>
      <c r="AU689" s="214" t="s">
        <v>85</v>
      </c>
      <c r="AV689" s="13" t="s">
        <v>83</v>
      </c>
      <c r="AW689" s="13" t="s">
        <v>33</v>
      </c>
      <c r="AX689" s="13" t="s">
        <v>75</v>
      </c>
      <c r="AY689" s="214" t="s">
        <v>146</v>
      </c>
    </row>
    <row r="690" spans="2:51" s="14" customFormat="1" ht="11.25">
      <c r="B690" s="215"/>
      <c r="C690" s="216"/>
      <c r="D690" s="206" t="s">
        <v>157</v>
      </c>
      <c r="E690" s="217" t="s">
        <v>1</v>
      </c>
      <c r="F690" s="218" t="s">
        <v>1283</v>
      </c>
      <c r="G690" s="216"/>
      <c r="H690" s="219">
        <v>6.22662</v>
      </c>
      <c r="I690" s="220"/>
      <c r="J690" s="216"/>
      <c r="K690" s="216"/>
      <c r="L690" s="221"/>
      <c r="M690" s="222"/>
      <c r="N690" s="223"/>
      <c r="O690" s="223"/>
      <c r="P690" s="223"/>
      <c r="Q690" s="223"/>
      <c r="R690" s="223"/>
      <c r="S690" s="223"/>
      <c r="T690" s="224"/>
      <c r="AT690" s="225" t="s">
        <v>157</v>
      </c>
      <c r="AU690" s="225" t="s">
        <v>85</v>
      </c>
      <c r="AV690" s="14" t="s">
        <v>85</v>
      </c>
      <c r="AW690" s="14" t="s">
        <v>33</v>
      </c>
      <c r="AX690" s="14" t="s">
        <v>75</v>
      </c>
      <c r="AY690" s="225" t="s">
        <v>146</v>
      </c>
    </row>
    <row r="691" spans="2:51" s="14" customFormat="1" ht="11.25">
      <c r="B691" s="215"/>
      <c r="C691" s="216"/>
      <c r="D691" s="206" t="s">
        <v>157</v>
      </c>
      <c r="E691" s="217" t="s">
        <v>1</v>
      </c>
      <c r="F691" s="218" t="s">
        <v>1284</v>
      </c>
      <c r="G691" s="216"/>
      <c r="H691" s="219">
        <v>3.73282</v>
      </c>
      <c r="I691" s="220"/>
      <c r="J691" s="216"/>
      <c r="K691" s="216"/>
      <c r="L691" s="221"/>
      <c r="M691" s="222"/>
      <c r="N691" s="223"/>
      <c r="O691" s="223"/>
      <c r="P691" s="223"/>
      <c r="Q691" s="223"/>
      <c r="R691" s="223"/>
      <c r="S691" s="223"/>
      <c r="T691" s="224"/>
      <c r="AT691" s="225" t="s">
        <v>157</v>
      </c>
      <c r="AU691" s="225" t="s">
        <v>85</v>
      </c>
      <c r="AV691" s="14" t="s">
        <v>85</v>
      </c>
      <c r="AW691" s="14" t="s">
        <v>33</v>
      </c>
      <c r="AX691" s="14" t="s">
        <v>75</v>
      </c>
      <c r="AY691" s="225" t="s">
        <v>146</v>
      </c>
    </row>
    <row r="692" spans="1:65" s="2" customFormat="1" ht="26.45" customHeight="1">
      <c r="A692" s="34"/>
      <c r="B692" s="35"/>
      <c r="C692" s="186" t="s">
        <v>701</v>
      </c>
      <c r="D692" s="186" t="s">
        <v>148</v>
      </c>
      <c r="E692" s="187" t="s">
        <v>1285</v>
      </c>
      <c r="F692" s="188" t="s">
        <v>1286</v>
      </c>
      <c r="G692" s="189" t="s">
        <v>151</v>
      </c>
      <c r="H692" s="190">
        <v>10.92</v>
      </c>
      <c r="I692" s="191"/>
      <c r="J692" s="192">
        <f>ROUND(I692*H692,2)</f>
        <v>0</v>
      </c>
      <c r="K692" s="188" t="s">
        <v>152</v>
      </c>
      <c r="L692" s="39"/>
      <c r="M692" s="193" t="s">
        <v>1</v>
      </c>
      <c r="N692" s="194" t="s">
        <v>40</v>
      </c>
      <c r="O692" s="71"/>
      <c r="P692" s="195">
        <f>O692*H692</f>
        <v>0</v>
      </c>
      <c r="Q692" s="195">
        <v>0</v>
      </c>
      <c r="R692" s="195">
        <f>Q692*H692</f>
        <v>0</v>
      </c>
      <c r="S692" s="195">
        <v>0</v>
      </c>
      <c r="T692" s="196">
        <f>S692*H692</f>
        <v>0</v>
      </c>
      <c r="U692" s="34"/>
      <c r="V692" s="34"/>
      <c r="W692" s="34"/>
      <c r="X692" s="34"/>
      <c r="Y692" s="34"/>
      <c r="Z692" s="34"/>
      <c r="AA692" s="34"/>
      <c r="AB692" s="34"/>
      <c r="AC692" s="34"/>
      <c r="AD692" s="34"/>
      <c r="AE692" s="34"/>
      <c r="AR692" s="197" t="s">
        <v>153</v>
      </c>
      <c r="AT692" s="197" t="s">
        <v>148</v>
      </c>
      <c r="AU692" s="197" t="s">
        <v>85</v>
      </c>
      <c r="AY692" s="17" t="s">
        <v>146</v>
      </c>
      <c r="BE692" s="198">
        <f>IF(N692="základní",J692,0)</f>
        <v>0</v>
      </c>
      <c r="BF692" s="198">
        <f>IF(N692="snížená",J692,0)</f>
        <v>0</v>
      </c>
      <c r="BG692" s="198">
        <f>IF(N692="zákl. přenesená",J692,0)</f>
        <v>0</v>
      </c>
      <c r="BH692" s="198">
        <f>IF(N692="sníž. přenesená",J692,0)</f>
        <v>0</v>
      </c>
      <c r="BI692" s="198">
        <f>IF(N692="nulová",J692,0)</f>
        <v>0</v>
      </c>
      <c r="BJ692" s="17" t="s">
        <v>83</v>
      </c>
      <c r="BK692" s="198">
        <f>ROUND(I692*H692,2)</f>
        <v>0</v>
      </c>
      <c r="BL692" s="17" t="s">
        <v>153</v>
      </c>
      <c r="BM692" s="197" t="s">
        <v>1287</v>
      </c>
    </row>
    <row r="693" spans="1:47" s="2" customFormat="1" ht="11.25">
      <c r="A693" s="34"/>
      <c r="B693" s="35"/>
      <c r="C693" s="36"/>
      <c r="D693" s="199" t="s">
        <v>155</v>
      </c>
      <c r="E693" s="36"/>
      <c r="F693" s="200" t="s">
        <v>1288</v>
      </c>
      <c r="G693" s="36"/>
      <c r="H693" s="36"/>
      <c r="I693" s="201"/>
      <c r="J693" s="36"/>
      <c r="K693" s="36"/>
      <c r="L693" s="39"/>
      <c r="M693" s="202"/>
      <c r="N693" s="203"/>
      <c r="O693" s="71"/>
      <c r="P693" s="71"/>
      <c r="Q693" s="71"/>
      <c r="R693" s="71"/>
      <c r="S693" s="71"/>
      <c r="T693" s="72"/>
      <c r="U693" s="34"/>
      <c r="V693" s="34"/>
      <c r="W693" s="34"/>
      <c r="X693" s="34"/>
      <c r="Y693" s="34"/>
      <c r="Z693" s="34"/>
      <c r="AA693" s="34"/>
      <c r="AB693" s="34"/>
      <c r="AC693" s="34"/>
      <c r="AD693" s="34"/>
      <c r="AE693" s="34"/>
      <c r="AT693" s="17" t="s">
        <v>155</v>
      </c>
      <c r="AU693" s="17" t="s">
        <v>85</v>
      </c>
    </row>
    <row r="694" spans="2:51" s="13" customFormat="1" ht="11.25">
      <c r="B694" s="204"/>
      <c r="C694" s="205"/>
      <c r="D694" s="206" t="s">
        <v>157</v>
      </c>
      <c r="E694" s="207" t="s">
        <v>1</v>
      </c>
      <c r="F694" s="208" t="s">
        <v>849</v>
      </c>
      <c r="G694" s="205"/>
      <c r="H694" s="207" t="s">
        <v>1</v>
      </c>
      <c r="I694" s="209"/>
      <c r="J694" s="205"/>
      <c r="K694" s="205"/>
      <c r="L694" s="210"/>
      <c r="M694" s="211"/>
      <c r="N694" s="212"/>
      <c r="O694" s="212"/>
      <c r="P694" s="212"/>
      <c r="Q694" s="212"/>
      <c r="R694" s="212"/>
      <c r="S694" s="212"/>
      <c r="T694" s="213"/>
      <c r="AT694" s="214" t="s">
        <v>157</v>
      </c>
      <c r="AU694" s="214" t="s">
        <v>85</v>
      </c>
      <c r="AV694" s="13" t="s">
        <v>83</v>
      </c>
      <c r="AW694" s="13" t="s">
        <v>33</v>
      </c>
      <c r="AX694" s="13" t="s">
        <v>75</v>
      </c>
      <c r="AY694" s="214" t="s">
        <v>146</v>
      </c>
    </row>
    <row r="695" spans="2:51" s="13" customFormat="1" ht="11.25">
      <c r="B695" s="204"/>
      <c r="C695" s="205"/>
      <c r="D695" s="206" t="s">
        <v>157</v>
      </c>
      <c r="E695" s="207" t="s">
        <v>1</v>
      </c>
      <c r="F695" s="208" t="s">
        <v>159</v>
      </c>
      <c r="G695" s="205"/>
      <c r="H695" s="207" t="s">
        <v>1</v>
      </c>
      <c r="I695" s="209"/>
      <c r="J695" s="205"/>
      <c r="K695" s="205"/>
      <c r="L695" s="210"/>
      <c r="M695" s="211"/>
      <c r="N695" s="212"/>
      <c r="O695" s="212"/>
      <c r="P695" s="212"/>
      <c r="Q695" s="212"/>
      <c r="R695" s="212"/>
      <c r="S695" s="212"/>
      <c r="T695" s="213"/>
      <c r="AT695" s="214" t="s">
        <v>157</v>
      </c>
      <c r="AU695" s="214" t="s">
        <v>85</v>
      </c>
      <c r="AV695" s="13" t="s">
        <v>83</v>
      </c>
      <c r="AW695" s="13" t="s">
        <v>33</v>
      </c>
      <c r="AX695" s="13" t="s">
        <v>75</v>
      </c>
      <c r="AY695" s="214" t="s">
        <v>146</v>
      </c>
    </row>
    <row r="696" spans="2:51" s="13" customFormat="1" ht="11.25">
      <c r="B696" s="204"/>
      <c r="C696" s="205"/>
      <c r="D696" s="206" t="s">
        <v>157</v>
      </c>
      <c r="E696" s="207" t="s">
        <v>1</v>
      </c>
      <c r="F696" s="208" t="s">
        <v>861</v>
      </c>
      <c r="G696" s="205"/>
      <c r="H696" s="207" t="s">
        <v>1</v>
      </c>
      <c r="I696" s="209"/>
      <c r="J696" s="205"/>
      <c r="K696" s="205"/>
      <c r="L696" s="210"/>
      <c r="M696" s="211"/>
      <c r="N696" s="212"/>
      <c r="O696" s="212"/>
      <c r="P696" s="212"/>
      <c r="Q696" s="212"/>
      <c r="R696" s="212"/>
      <c r="S696" s="212"/>
      <c r="T696" s="213"/>
      <c r="AT696" s="214" t="s">
        <v>157</v>
      </c>
      <c r="AU696" s="214" t="s">
        <v>85</v>
      </c>
      <c r="AV696" s="13" t="s">
        <v>83</v>
      </c>
      <c r="AW696" s="13" t="s">
        <v>33</v>
      </c>
      <c r="AX696" s="13" t="s">
        <v>75</v>
      </c>
      <c r="AY696" s="214" t="s">
        <v>146</v>
      </c>
    </row>
    <row r="697" spans="2:51" s="14" customFormat="1" ht="11.25">
      <c r="B697" s="215"/>
      <c r="C697" s="216"/>
      <c r="D697" s="206" t="s">
        <v>157</v>
      </c>
      <c r="E697" s="217" t="s">
        <v>1</v>
      </c>
      <c r="F697" s="218" t="s">
        <v>1289</v>
      </c>
      <c r="G697" s="216"/>
      <c r="H697" s="219">
        <v>10.92</v>
      </c>
      <c r="I697" s="220"/>
      <c r="J697" s="216"/>
      <c r="K697" s="216"/>
      <c r="L697" s="221"/>
      <c r="M697" s="222"/>
      <c r="N697" s="223"/>
      <c r="O697" s="223"/>
      <c r="P697" s="223"/>
      <c r="Q697" s="223"/>
      <c r="R697" s="223"/>
      <c r="S697" s="223"/>
      <c r="T697" s="224"/>
      <c r="AT697" s="225" t="s">
        <v>157</v>
      </c>
      <c r="AU697" s="225" t="s">
        <v>85</v>
      </c>
      <c r="AV697" s="14" t="s">
        <v>85</v>
      </c>
      <c r="AW697" s="14" t="s">
        <v>33</v>
      </c>
      <c r="AX697" s="14" t="s">
        <v>75</v>
      </c>
      <c r="AY697" s="225" t="s">
        <v>146</v>
      </c>
    </row>
    <row r="698" spans="1:65" s="2" customFormat="1" ht="26.45" customHeight="1">
      <c r="A698" s="34"/>
      <c r="B698" s="35"/>
      <c r="C698" s="186" t="s">
        <v>706</v>
      </c>
      <c r="D698" s="186" t="s">
        <v>148</v>
      </c>
      <c r="E698" s="187" t="s">
        <v>1290</v>
      </c>
      <c r="F698" s="188" t="s">
        <v>1291</v>
      </c>
      <c r="G698" s="189" t="s">
        <v>151</v>
      </c>
      <c r="H698" s="190">
        <v>10.92</v>
      </c>
      <c r="I698" s="191"/>
      <c r="J698" s="192">
        <f>ROUND(I698*H698,2)</f>
        <v>0</v>
      </c>
      <c r="K698" s="188" t="s">
        <v>152</v>
      </c>
      <c r="L698" s="39"/>
      <c r="M698" s="193" t="s">
        <v>1</v>
      </c>
      <c r="N698" s="194" t="s">
        <v>40</v>
      </c>
      <c r="O698" s="71"/>
      <c r="P698" s="195">
        <f>O698*H698</f>
        <v>0</v>
      </c>
      <c r="Q698" s="195">
        <v>0.00691</v>
      </c>
      <c r="R698" s="195">
        <f>Q698*H698</f>
        <v>0.0754572</v>
      </c>
      <c r="S698" s="195">
        <v>0</v>
      </c>
      <c r="T698" s="196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197" t="s">
        <v>153</v>
      </c>
      <c r="AT698" s="197" t="s">
        <v>148</v>
      </c>
      <c r="AU698" s="197" t="s">
        <v>85</v>
      </c>
      <c r="AY698" s="17" t="s">
        <v>146</v>
      </c>
      <c r="BE698" s="198">
        <f>IF(N698="základní",J698,0)</f>
        <v>0</v>
      </c>
      <c r="BF698" s="198">
        <f>IF(N698="snížená",J698,0)</f>
        <v>0</v>
      </c>
      <c r="BG698" s="198">
        <f>IF(N698="zákl. přenesená",J698,0)</f>
        <v>0</v>
      </c>
      <c r="BH698" s="198">
        <f>IF(N698="sníž. přenesená",J698,0)</f>
        <v>0</v>
      </c>
      <c r="BI698" s="198">
        <f>IF(N698="nulová",J698,0)</f>
        <v>0</v>
      </c>
      <c r="BJ698" s="17" t="s">
        <v>83</v>
      </c>
      <c r="BK698" s="198">
        <f>ROUND(I698*H698,2)</f>
        <v>0</v>
      </c>
      <c r="BL698" s="17" t="s">
        <v>153</v>
      </c>
      <c r="BM698" s="197" t="s">
        <v>1292</v>
      </c>
    </row>
    <row r="699" spans="1:47" s="2" customFormat="1" ht="11.25">
      <c r="A699" s="34"/>
      <c r="B699" s="35"/>
      <c r="C699" s="36"/>
      <c r="D699" s="199" t="s">
        <v>155</v>
      </c>
      <c r="E699" s="36"/>
      <c r="F699" s="200" t="s">
        <v>1293</v>
      </c>
      <c r="G699" s="36"/>
      <c r="H699" s="36"/>
      <c r="I699" s="201"/>
      <c r="J699" s="36"/>
      <c r="K699" s="36"/>
      <c r="L699" s="39"/>
      <c r="M699" s="202"/>
      <c r="N699" s="203"/>
      <c r="O699" s="71"/>
      <c r="P699" s="71"/>
      <c r="Q699" s="71"/>
      <c r="R699" s="71"/>
      <c r="S699" s="71"/>
      <c r="T699" s="72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7" t="s">
        <v>155</v>
      </c>
      <c r="AU699" s="17" t="s">
        <v>85</v>
      </c>
    </row>
    <row r="700" spans="1:65" s="2" customFormat="1" ht="16.5" customHeight="1">
      <c r="A700" s="34"/>
      <c r="B700" s="35"/>
      <c r="C700" s="186" t="s">
        <v>712</v>
      </c>
      <c r="D700" s="186" t="s">
        <v>148</v>
      </c>
      <c r="E700" s="187" t="s">
        <v>1294</v>
      </c>
      <c r="F700" s="188" t="s">
        <v>1295</v>
      </c>
      <c r="G700" s="189" t="s">
        <v>163</v>
      </c>
      <c r="H700" s="190">
        <v>2.543</v>
      </c>
      <c r="I700" s="191"/>
      <c r="J700" s="192">
        <f>ROUND(I700*H700,2)</f>
        <v>0</v>
      </c>
      <c r="K700" s="188" t="s">
        <v>152</v>
      </c>
      <c r="L700" s="39"/>
      <c r="M700" s="193" t="s">
        <v>1</v>
      </c>
      <c r="N700" s="194" t="s">
        <v>40</v>
      </c>
      <c r="O700" s="71"/>
      <c r="P700" s="195">
        <f>O700*H700</f>
        <v>0</v>
      </c>
      <c r="Q700" s="195">
        <v>2.30102</v>
      </c>
      <c r="R700" s="195">
        <f>Q700*H700</f>
        <v>5.85149386</v>
      </c>
      <c r="S700" s="195">
        <v>0</v>
      </c>
      <c r="T700" s="196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197" t="s">
        <v>153</v>
      </c>
      <c r="AT700" s="197" t="s">
        <v>148</v>
      </c>
      <c r="AU700" s="197" t="s">
        <v>85</v>
      </c>
      <c r="AY700" s="17" t="s">
        <v>146</v>
      </c>
      <c r="BE700" s="198">
        <f>IF(N700="základní",J700,0)</f>
        <v>0</v>
      </c>
      <c r="BF700" s="198">
        <f>IF(N700="snížená",J700,0)</f>
        <v>0</v>
      </c>
      <c r="BG700" s="198">
        <f>IF(N700="zákl. přenesená",J700,0)</f>
        <v>0</v>
      </c>
      <c r="BH700" s="198">
        <f>IF(N700="sníž. přenesená",J700,0)</f>
        <v>0</v>
      </c>
      <c r="BI700" s="198">
        <f>IF(N700="nulová",J700,0)</f>
        <v>0</v>
      </c>
      <c r="BJ700" s="17" t="s">
        <v>83</v>
      </c>
      <c r="BK700" s="198">
        <f>ROUND(I700*H700,2)</f>
        <v>0</v>
      </c>
      <c r="BL700" s="17" t="s">
        <v>153</v>
      </c>
      <c r="BM700" s="197" t="s">
        <v>1296</v>
      </c>
    </row>
    <row r="701" spans="1:47" s="2" customFormat="1" ht="11.25">
      <c r="A701" s="34"/>
      <c r="B701" s="35"/>
      <c r="C701" s="36"/>
      <c r="D701" s="199" t="s">
        <v>155</v>
      </c>
      <c r="E701" s="36"/>
      <c r="F701" s="200" t="s">
        <v>1297</v>
      </c>
      <c r="G701" s="36"/>
      <c r="H701" s="36"/>
      <c r="I701" s="201"/>
      <c r="J701" s="36"/>
      <c r="K701" s="36"/>
      <c r="L701" s="39"/>
      <c r="M701" s="202"/>
      <c r="N701" s="203"/>
      <c r="O701" s="71"/>
      <c r="P701" s="71"/>
      <c r="Q701" s="71"/>
      <c r="R701" s="71"/>
      <c r="S701" s="71"/>
      <c r="T701" s="72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7" t="s">
        <v>155</v>
      </c>
      <c r="AU701" s="17" t="s">
        <v>85</v>
      </c>
    </row>
    <row r="702" spans="2:51" s="13" customFormat="1" ht="11.25">
      <c r="B702" s="204"/>
      <c r="C702" s="205"/>
      <c r="D702" s="206" t="s">
        <v>157</v>
      </c>
      <c r="E702" s="207" t="s">
        <v>1</v>
      </c>
      <c r="F702" s="208" t="s">
        <v>849</v>
      </c>
      <c r="G702" s="205"/>
      <c r="H702" s="207" t="s">
        <v>1</v>
      </c>
      <c r="I702" s="209"/>
      <c r="J702" s="205"/>
      <c r="K702" s="205"/>
      <c r="L702" s="210"/>
      <c r="M702" s="211"/>
      <c r="N702" s="212"/>
      <c r="O702" s="212"/>
      <c r="P702" s="212"/>
      <c r="Q702" s="212"/>
      <c r="R702" s="212"/>
      <c r="S702" s="212"/>
      <c r="T702" s="213"/>
      <c r="AT702" s="214" t="s">
        <v>157</v>
      </c>
      <c r="AU702" s="214" t="s">
        <v>85</v>
      </c>
      <c r="AV702" s="13" t="s">
        <v>83</v>
      </c>
      <c r="AW702" s="13" t="s">
        <v>33</v>
      </c>
      <c r="AX702" s="13" t="s">
        <v>75</v>
      </c>
      <c r="AY702" s="214" t="s">
        <v>146</v>
      </c>
    </row>
    <row r="703" spans="2:51" s="13" customFormat="1" ht="11.25">
      <c r="B703" s="204"/>
      <c r="C703" s="205"/>
      <c r="D703" s="206" t="s">
        <v>157</v>
      </c>
      <c r="E703" s="207" t="s">
        <v>1</v>
      </c>
      <c r="F703" s="208" t="s">
        <v>159</v>
      </c>
      <c r="G703" s="205"/>
      <c r="H703" s="207" t="s">
        <v>1</v>
      </c>
      <c r="I703" s="209"/>
      <c r="J703" s="205"/>
      <c r="K703" s="205"/>
      <c r="L703" s="210"/>
      <c r="M703" s="211"/>
      <c r="N703" s="212"/>
      <c r="O703" s="212"/>
      <c r="P703" s="212"/>
      <c r="Q703" s="212"/>
      <c r="R703" s="212"/>
      <c r="S703" s="212"/>
      <c r="T703" s="213"/>
      <c r="AT703" s="214" t="s">
        <v>157</v>
      </c>
      <c r="AU703" s="214" t="s">
        <v>85</v>
      </c>
      <c r="AV703" s="13" t="s">
        <v>83</v>
      </c>
      <c r="AW703" s="13" t="s">
        <v>33</v>
      </c>
      <c r="AX703" s="13" t="s">
        <v>75</v>
      </c>
      <c r="AY703" s="214" t="s">
        <v>146</v>
      </c>
    </row>
    <row r="704" spans="2:51" s="14" customFormat="1" ht="11.25">
      <c r="B704" s="215"/>
      <c r="C704" s="216"/>
      <c r="D704" s="206" t="s">
        <v>157</v>
      </c>
      <c r="E704" s="217" t="s">
        <v>1</v>
      </c>
      <c r="F704" s="218" t="s">
        <v>1298</v>
      </c>
      <c r="G704" s="216"/>
      <c r="H704" s="219">
        <v>2.47275</v>
      </c>
      <c r="I704" s="220"/>
      <c r="J704" s="216"/>
      <c r="K704" s="216"/>
      <c r="L704" s="221"/>
      <c r="M704" s="222"/>
      <c r="N704" s="223"/>
      <c r="O704" s="223"/>
      <c r="P704" s="223"/>
      <c r="Q704" s="223"/>
      <c r="R704" s="223"/>
      <c r="S704" s="223"/>
      <c r="T704" s="224"/>
      <c r="AT704" s="225" t="s">
        <v>157</v>
      </c>
      <c r="AU704" s="225" t="s">
        <v>85</v>
      </c>
      <c r="AV704" s="14" t="s">
        <v>85</v>
      </c>
      <c r="AW704" s="14" t="s">
        <v>33</v>
      </c>
      <c r="AX704" s="14" t="s">
        <v>75</v>
      </c>
      <c r="AY704" s="225" t="s">
        <v>146</v>
      </c>
    </row>
    <row r="705" spans="2:51" s="14" customFormat="1" ht="11.25">
      <c r="B705" s="215"/>
      <c r="C705" s="216"/>
      <c r="D705" s="206" t="s">
        <v>157</v>
      </c>
      <c r="E705" s="217" t="s">
        <v>1</v>
      </c>
      <c r="F705" s="218" t="s">
        <v>1299</v>
      </c>
      <c r="G705" s="216"/>
      <c r="H705" s="219">
        <v>0.07065</v>
      </c>
      <c r="I705" s="220"/>
      <c r="J705" s="216"/>
      <c r="K705" s="216"/>
      <c r="L705" s="221"/>
      <c r="M705" s="222"/>
      <c r="N705" s="223"/>
      <c r="O705" s="223"/>
      <c r="P705" s="223"/>
      <c r="Q705" s="223"/>
      <c r="R705" s="223"/>
      <c r="S705" s="223"/>
      <c r="T705" s="224"/>
      <c r="AT705" s="225" t="s">
        <v>157</v>
      </c>
      <c r="AU705" s="225" t="s">
        <v>85</v>
      </c>
      <c r="AV705" s="14" t="s">
        <v>85</v>
      </c>
      <c r="AW705" s="14" t="s">
        <v>33</v>
      </c>
      <c r="AX705" s="14" t="s">
        <v>75</v>
      </c>
      <c r="AY705" s="225" t="s">
        <v>146</v>
      </c>
    </row>
    <row r="706" spans="1:65" s="2" customFormat="1" ht="26.45" customHeight="1">
      <c r="A706" s="34"/>
      <c r="B706" s="35"/>
      <c r="C706" s="186" t="s">
        <v>717</v>
      </c>
      <c r="D706" s="186" t="s">
        <v>148</v>
      </c>
      <c r="E706" s="187" t="s">
        <v>1300</v>
      </c>
      <c r="F706" s="188" t="s">
        <v>1301</v>
      </c>
      <c r="G706" s="189" t="s">
        <v>289</v>
      </c>
      <c r="H706" s="190">
        <v>0.15</v>
      </c>
      <c r="I706" s="191"/>
      <c r="J706" s="192">
        <f>ROUND(I706*H706,2)</f>
        <v>0</v>
      </c>
      <c r="K706" s="188" t="s">
        <v>152</v>
      </c>
      <c r="L706" s="39"/>
      <c r="M706" s="193" t="s">
        <v>1</v>
      </c>
      <c r="N706" s="194" t="s">
        <v>40</v>
      </c>
      <c r="O706" s="71"/>
      <c r="P706" s="195">
        <f>O706*H706</f>
        <v>0</v>
      </c>
      <c r="Q706" s="195">
        <v>0.00279</v>
      </c>
      <c r="R706" s="195">
        <f>Q706*H706</f>
        <v>0.0004185</v>
      </c>
      <c r="S706" s="195">
        <v>0.056</v>
      </c>
      <c r="T706" s="196">
        <f>S706*H706</f>
        <v>0.0084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197" t="s">
        <v>153</v>
      </c>
      <c r="AT706" s="197" t="s">
        <v>148</v>
      </c>
      <c r="AU706" s="197" t="s">
        <v>85</v>
      </c>
      <c r="AY706" s="17" t="s">
        <v>146</v>
      </c>
      <c r="BE706" s="198">
        <f>IF(N706="základní",J706,0)</f>
        <v>0</v>
      </c>
      <c r="BF706" s="198">
        <f>IF(N706="snížená",J706,0)</f>
        <v>0</v>
      </c>
      <c r="BG706" s="198">
        <f>IF(N706="zákl. přenesená",J706,0)</f>
        <v>0</v>
      </c>
      <c r="BH706" s="198">
        <f>IF(N706="sníž. přenesená",J706,0)</f>
        <v>0</v>
      </c>
      <c r="BI706" s="198">
        <f>IF(N706="nulová",J706,0)</f>
        <v>0</v>
      </c>
      <c r="BJ706" s="17" t="s">
        <v>83</v>
      </c>
      <c r="BK706" s="198">
        <f>ROUND(I706*H706,2)</f>
        <v>0</v>
      </c>
      <c r="BL706" s="17" t="s">
        <v>153</v>
      </c>
      <c r="BM706" s="197" t="s">
        <v>1302</v>
      </c>
    </row>
    <row r="707" spans="1:47" s="2" customFormat="1" ht="11.25">
      <c r="A707" s="34"/>
      <c r="B707" s="35"/>
      <c r="C707" s="36"/>
      <c r="D707" s="199" t="s">
        <v>155</v>
      </c>
      <c r="E707" s="36"/>
      <c r="F707" s="200" t="s">
        <v>1303</v>
      </c>
      <c r="G707" s="36"/>
      <c r="H707" s="36"/>
      <c r="I707" s="201"/>
      <c r="J707" s="36"/>
      <c r="K707" s="36"/>
      <c r="L707" s="39"/>
      <c r="M707" s="202"/>
      <c r="N707" s="203"/>
      <c r="O707" s="71"/>
      <c r="P707" s="71"/>
      <c r="Q707" s="71"/>
      <c r="R707" s="71"/>
      <c r="S707" s="71"/>
      <c r="T707" s="72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7" t="s">
        <v>155</v>
      </c>
      <c r="AU707" s="17" t="s">
        <v>85</v>
      </c>
    </row>
    <row r="708" spans="2:51" s="13" customFormat="1" ht="11.25">
      <c r="B708" s="204"/>
      <c r="C708" s="205"/>
      <c r="D708" s="206" t="s">
        <v>157</v>
      </c>
      <c r="E708" s="207" t="s">
        <v>1</v>
      </c>
      <c r="F708" s="208" t="s">
        <v>849</v>
      </c>
      <c r="G708" s="205"/>
      <c r="H708" s="207" t="s">
        <v>1</v>
      </c>
      <c r="I708" s="209"/>
      <c r="J708" s="205"/>
      <c r="K708" s="205"/>
      <c r="L708" s="210"/>
      <c r="M708" s="211"/>
      <c r="N708" s="212"/>
      <c r="O708" s="212"/>
      <c r="P708" s="212"/>
      <c r="Q708" s="212"/>
      <c r="R708" s="212"/>
      <c r="S708" s="212"/>
      <c r="T708" s="213"/>
      <c r="AT708" s="214" t="s">
        <v>157</v>
      </c>
      <c r="AU708" s="214" t="s">
        <v>85</v>
      </c>
      <c r="AV708" s="13" t="s">
        <v>83</v>
      </c>
      <c r="AW708" s="13" t="s">
        <v>33</v>
      </c>
      <c r="AX708" s="13" t="s">
        <v>75</v>
      </c>
      <c r="AY708" s="214" t="s">
        <v>146</v>
      </c>
    </row>
    <row r="709" spans="2:51" s="13" customFormat="1" ht="11.25">
      <c r="B709" s="204"/>
      <c r="C709" s="205"/>
      <c r="D709" s="206" t="s">
        <v>157</v>
      </c>
      <c r="E709" s="207" t="s">
        <v>1</v>
      </c>
      <c r="F709" s="208" t="s">
        <v>159</v>
      </c>
      <c r="G709" s="205"/>
      <c r="H709" s="207" t="s">
        <v>1</v>
      </c>
      <c r="I709" s="209"/>
      <c r="J709" s="205"/>
      <c r="K709" s="205"/>
      <c r="L709" s="210"/>
      <c r="M709" s="211"/>
      <c r="N709" s="212"/>
      <c r="O709" s="212"/>
      <c r="P709" s="212"/>
      <c r="Q709" s="212"/>
      <c r="R709" s="212"/>
      <c r="S709" s="212"/>
      <c r="T709" s="213"/>
      <c r="AT709" s="214" t="s">
        <v>157</v>
      </c>
      <c r="AU709" s="214" t="s">
        <v>85</v>
      </c>
      <c r="AV709" s="13" t="s">
        <v>83</v>
      </c>
      <c r="AW709" s="13" t="s">
        <v>33</v>
      </c>
      <c r="AX709" s="13" t="s">
        <v>75</v>
      </c>
      <c r="AY709" s="214" t="s">
        <v>146</v>
      </c>
    </row>
    <row r="710" spans="2:51" s="14" customFormat="1" ht="11.25">
      <c r="B710" s="215"/>
      <c r="C710" s="216"/>
      <c r="D710" s="206" t="s">
        <v>157</v>
      </c>
      <c r="E710" s="217" t="s">
        <v>1</v>
      </c>
      <c r="F710" s="218" t="s">
        <v>1304</v>
      </c>
      <c r="G710" s="216"/>
      <c r="H710" s="219">
        <v>0.15</v>
      </c>
      <c r="I710" s="220"/>
      <c r="J710" s="216"/>
      <c r="K710" s="216"/>
      <c r="L710" s="221"/>
      <c r="M710" s="222"/>
      <c r="N710" s="223"/>
      <c r="O710" s="223"/>
      <c r="P710" s="223"/>
      <c r="Q710" s="223"/>
      <c r="R710" s="223"/>
      <c r="S710" s="223"/>
      <c r="T710" s="224"/>
      <c r="AT710" s="225" t="s">
        <v>157</v>
      </c>
      <c r="AU710" s="225" t="s">
        <v>85</v>
      </c>
      <c r="AV710" s="14" t="s">
        <v>85</v>
      </c>
      <c r="AW710" s="14" t="s">
        <v>33</v>
      </c>
      <c r="AX710" s="14" t="s">
        <v>75</v>
      </c>
      <c r="AY710" s="225" t="s">
        <v>146</v>
      </c>
    </row>
    <row r="711" spans="1:65" s="2" customFormat="1" ht="26.45" customHeight="1">
      <c r="A711" s="34"/>
      <c r="B711" s="35"/>
      <c r="C711" s="186" t="s">
        <v>724</v>
      </c>
      <c r="D711" s="186" t="s">
        <v>148</v>
      </c>
      <c r="E711" s="187" t="s">
        <v>1305</v>
      </c>
      <c r="F711" s="188" t="s">
        <v>1306</v>
      </c>
      <c r="G711" s="189" t="s">
        <v>289</v>
      </c>
      <c r="H711" s="190">
        <v>0.6</v>
      </c>
      <c r="I711" s="191"/>
      <c r="J711" s="192">
        <f>ROUND(I711*H711,2)</f>
        <v>0</v>
      </c>
      <c r="K711" s="188" t="s">
        <v>152</v>
      </c>
      <c r="L711" s="39"/>
      <c r="M711" s="193" t="s">
        <v>1</v>
      </c>
      <c r="N711" s="194" t="s">
        <v>40</v>
      </c>
      <c r="O711" s="71"/>
      <c r="P711" s="195">
        <f>O711*H711</f>
        <v>0</v>
      </c>
      <c r="Q711" s="195">
        <v>0.00345</v>
      </c>
      <c r="R711" s="195">
        <f>Q711*H711</f>
        <v>0.00207</v>
      </c>
      <c r="S711" s="195">
        <v>0.087</v>
      </c>
      <c r="T711" s="196">
        <f>S711*H711</f>
        <v>0.052199999999999996</v>
      </c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R711" s="197" t="s">
        <v>153</v>
      </c>
      <c r="AT711" s="197" t="s">
        <v>148</v>
      </c>
      <c r="AU711" s="197" t="s">
        <v>85</v>
      </c>
      <c r="AY711" s="17" t="s">
        <v>146</v>
      </c>
      <c r="BE711" s="198">
        <f>IF(N711="základní",J711,0)</f>
        <v>0</v>
      </c>
      <c r="BF711" s="198">
        <f>IF(N711="snížená",J711,0)</f>
        <v>0</v>
      </c>
      <c r="BG711" s="198">
        <f>IF(N711="zákl. přenesená",J711,0)</f>
        <v>0</v>
      </c>
      <c r="BH711" s="198">
        <f>IF(N711="sníž. přenesená",J711,0)</f>
        <v>0</v>
      </c>
      <c r="BI711" s="198">
        <f>IF(N711="nulová",J711,0)</f>
        <v>0</v>
      </c>
      <c r="BJ711" s="17" t="s">
        <v>83</v>
      </c>
      <c r="BK711" s="198">
        <f>ROUND(I711*H711,2)</f>
        <v>0</v>
      </c>
      <c r="BL711" s="17" t="s">
        <v>153</v>
      </c>
      <c r="BM711" s="197" t="s">
        <v>1307</v>
      </c>
    </row>
    <row r="712" spans="1:47" s="2" customFormat="1" ht="11.25">
      <c r="A712" s="34"/>
      <c r="B712" s="35"/>
      <c r="C712" s="36"/>
      <c r="D712" s="199" t="s">
        <v>155</v>
      </c>
      <c r="E712" s="36"/>
      <c r="F712" s="200" t="s">
        <v>1308</v>
      </c>
      <c r="G712" s="36"/>
      <c r="H712" s="36"/>
      <c r="I712" s="201"/>
      <c r="J712" s="36"/>
      <c r="K712" s="36"/>
      <c r="L712" s="39"/>
      <c r="M712" s="202"/>
      <c r="N712" s="203"/>
      <c r="O712" s="71"/>
      <c r="P712" s="71"/>
      <c r="Q712" s="71"/>
      <c r="R712" s="71"/>
      <c r="S712" s="71"/>
      <c r="T712" s="72"/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T712" s="17" t="s">
        <v>155</v>
      </c>
      <c r="AU712" s="17" t="s">
        <v>85</v>
      </c>
    </row>
    <row r="713" spans="2:51" s="13" customFormat="1" ht="11.25">
      <c r="B713" s="204"/>
      <c r="C713" s="205"/>
      <c r="D713" s="206" t="s">
        <v>157</v>
      </c>
      <c r="E713" s="207" t="s">
        <v>1</v>
      </c>
      <c r="F713" s="208" t="s">
        <v>849</v>
      </c>
      <c r="G713" s="205"/>
      <c r="H713" s="207" t="s">
        <v>1</v>
      </c>
      <c r="I713" s="209"/>
      <c r="J713" s="205"/>
      <c r="K713" s="205"/>
      <c r="L713" s="210"/>
      <c r="M713" s="211"/>
      <c r="N713" s="212"/>
      <c r="O713" s="212"/>
      <c r="P713" s="212"/>
      <c r="Q713" s="212"/>
      <c r="R713" s="212"/>
      <c r="S713" s="212"/>
      <c r="T713" s="213"/>
      <c r="AT713" s="214" t="s">
        <v>157</v>
      </c>
      <c r="AU713" s="214" t="s">
        <v>85</v>
      </c>
      <c r="AV713" s="13" t="s">
        <v>83</v>
      </c>
      <c r="AW713" s="13" t="s">
        <v>33</v>
      </c>
      <c r="AX713" s="13" t="s">
        <v>75</v>
      </c>
      <c r="AY713" s="214" t="s">
        <v>146</v>
      </c>
    </row>
    <row r="714" spans="2:51" s="13" customFormat="1" ht="11.25">
      <c r="B714" s="204"/>
      <c r="C714" s="205"/>
      <c r="D714" s="206" t="s">
        <v>157</v>
      </c>
      <c r="E714" s="207" t="s">
        <v>1</v>
      </c>
      <c r="F714" s="208" t="s">
        <v>159</v>
      </c>
      <c r="G714" s="205"/>
      <c r="H714" s="207" t="s">
        <v>1</v>
      </c>
      <c r="I714" s="209"/>
      <c r="J714" s="205"/>
      <c r="K714" s="205"/>
      <c r="L714" s="210"/>
      <c r="M714" s="211"/>
      <c r="N714" s="212"/>
      <c r="O714" s="212"/>
      <c r="P714" s="212"/>
      <c r="Q714" s="212"/>
      <c r="R714" s="212"/>
      <c r="S714" s="212"/>
      <c r="T714" s="213"/>
      <c r="AT714" s="214" t="s">
        <v>157</v>
      </c>
      <c r="AU714" s="214" t="s">
        <v>85</v>
      </c>
      <c r="AV714" s="13" t="s">
        <v>83</v>
      </c>
      <c r="AW714" s="13" t="s">
        <v>33</v>
      </c>
      <c r="AX714" s="13" t="s">
        <v>75</v>
      </c>
      <c r="AY714" s="214" t="s">
        <v>146</v>
      </c>
    </row>
    <row r="715" spans="2:51" s="14" customFormat="1" ht="11.25">
      <c r="B715" s="215"/>
      <c r="C715" s="216"/>
      <c r="D715" s="206" t="s">
        <v>157</v>
      </c>
      <c r="E715" s="217" t="s">
        <v>1</v>
      </c>
      <c r="F715" s="218" t="s">
        <v>1309</v>
      </c>
      <c r="G715" s="216"/>
      <c r="H715" s="219">
        <v>0.6</v>
      </c>
      <c r="I715" s="220"/>
      <c r="J715" s="216"/>
      <c r="K715" s="216"/>
      <c r="L715" s="221"/>
      <c r="M715" s="222"/>
      <c r="N715" s="223"/>
      <c r="O715" s="223"/>
      <c r="P715" s="223"/>
      <c r="Q715" s="223"/>
      <c r="R715" s="223"/>
      <c r="S715" s="223"/>
      <c r="T715" s="224"/>
      <c r="AT715" s="225" t="s">
        <v>157</v>
      </c>
      <c r="AU715" s="225" t="s">
        <v>85</v>
      </c>
      <c r="AV715" s="14" t="s">
        <v>85</v>
      </c>
      <c r="AW715" s="14" t="s">
        <v>33</v>
      </c>
      <c r="AX715" s="14" t="s">
        <v>75</v>
      </c>
      <c r="AY715" s="225" t="s">
        <v>146</v>
      </c>
    </row>
    <row r="716" spans="1:65" s="2" customFormat="1" ht="26.45" customHeight="1">
      <c r="A716" s="34"/>
      <c r="B716" s="35"/>
      <c r="C716" s="186" t="s">
        <v>730</v>
      </c>
      <c r="D716" s="186" t="s">
        <v>148</v>
      </c>
      <c r="E716" s="187" t="s">
        <v>1310</v>
      </c>
      <c r="F716" s="188" t="s">
        <v>1311</v>
      </c>
      <c r="G716" s="189" t="s">
        <v>289</v>
      </c>
      <c r="H716" s="190">
        <v>0.15</v>
      </c>
      <c r="I716" s="191"/>
      <c r="J716" s="192">
        <f>ROUND(I716*H716,2)</f>
        <v>0</v>
      </c>
      <c r="K716" s="188" t="s">
        <v>152</v>
      </c>
      <c r="L716" s="39"/>
      <c r="M716" s="193" t="s">
        <v>1</v>
      </c>
      <c r="N716" s="194" t="s">
        <v>40</v>
      </c>
      <c r="O716" s="71"/>
      <c r="P716" s="195">
        <f>O716*H716</f>
        <v>0</v>
      </c>
      <c r="Q716" s="195">
        <v>0.00423</v>
      </c>
      <c r="R716" s="195">
        <f>Q716*H716</f>
        <v>0.0006345</v>
      </c>
      <c r="S716" s="195">
        <v>0.21</v>
      </c>
      <c r="T716" s="196">
        <f>S716*H716</f>
        <v>0.0315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197" t="s">
        <v>153</v>
      </c>
      <c r="AT716" s="197" t="s">
        <v>148</v>
      </c>
      <c r="AU716" s="197" t="s">
        <v>85</v>
      </c>
      <c r="AY716" s="17" t="s">
        <v>146</v>
      </c>
      <c r="BE716" s="198">
        <f>IF(N716="základní",J716,0)</f>
        <v>0</v>
      </c>
      <c r="BF716" s="198">
        <f>IF(N716="snížená",J716,0)</f>
        <v>0</v>
      </c>
      <c r="BG716" s="198">
        <f>IF(N716="zákl. přenesená",J716,0)</f>
        <v>0</v>
      </c>
      <c r="BH716" s="198">
        <f>IF(N716="sníž. přenesená",J716,0)</f>
        <v>0</v>
      </c>
      <c r="BI716" s="198">
        <f>IF(N716="nulová",J716,0)</f>
        <v>0</v>
      </c>
      <c r="BJ716" s="17" t="s">
        <v>83</v>
      </c>
      <c r="BK716" s="198">
        <f>ROUND(I716*H716,2)</f>
        <v>0</v>
      </c>
      <c r="BL716" s="17" t="s">
        <v>153</v>
      </c>
      <c r="BM716" s="197" t="s">
        <v>1312</v>
      </c>
    </row>
    <row r="717" spans="1:47" s="2" customFormat="1" ht="11.25">
      <c r="A717" s="34"/>
      <c r="B717" s="35"/>
      <c r="C717" s="36"/>
      <c r="D717" s="199" t="s">
        <v>155</v>
      </c>
      <c r="E717" s="36"/>
      <c r="F717" s="200" t="s">
        <v>1313</v>
      </c>
      <c r="G717" s="36"/>
      <c r="H717" s="36"/>
      <c r="I717" s="201"/>
      <c r="J717" s="36"/>
      <c r="K717" s="36"/>
      <c r="L717" s="39"/>
      <c r="M717" s="202"/>
      <c r="N717" s="203"/>
      <c r="O717" s="71"/>
      <c r="P717" s="71"/>
      <c r="Q717" s="71"/>
      <c r="R717" s="71"/>
      <c r="S717" s="71"/>
      <c r="T717" s="72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T717" s="17" t="s">
        <v>155</v>
      </c>
      <c r="AU717" s="17" t="s">
        <v>85</v>
      </c>
    </row>
    <row r="718" spans="2:51" s="13" customFormat="1" ht="11.25">
      <c r="B718" s="204"/>
      <c r="C718" s="205"/>
      <c r="D718" s="206" t="s">
        <v>157</v>
      </c>
      <c r="E718" s="207" t="s">
        <v>1</v>
      </c>
      <c r="F718" s="208" t="s">
        <v>849</v>
      </c>
      <c r="G718" s="205"/>
      <c r="H718" s="207" t="s">
        <v>1</v>
      </c>
      <c r="I718" s="209"/>
      <c r="J718" s="205"/>
      <c r="K718" s="205"/>
      <c r="L718" s="210"/>
      <c r="M718" s="211"/>
      <c r="N718" s="212"/>
      <c r="O718" s="212"/>
      <c r="P718" s="212"/>
      <c r="Q718" s="212"/>
      <c r="R718" s="212"/>
      <c r="S718" s="212"/>
      <c r="T718" s="213"/>
      <c r="AT718" s="214" t="s">
        <v>157</v>
      </c>
      <c r="AU718" s="214" t="s">
        <v>85</v>
      </c>
      <c r="AV718" s="13" t="s">
        <v>83</v>
      </c>
      <c r="AW718" s="13" t="s">
        <v>33</v>
      </c>
      <c r="AX718" s="13" t="s">
        <v>75</v>
      </c>
      <c r="AY718" s="214" t="s">
        <v>146</v>
      </c>
    </row>
    <row r="719" spans="2:51" s="13" customFormat="1" ht="11.25">
      <c r="B719" s="204"/>
      <c r="C719" s="205"/>
      <c r="D719" s="206" t="s">
        <v>157</v>
      </c>
      <c r="E719" s="207" t="s">
        <v>1</v>
      </c>
      <c r="F719" s="208" t="s">
        <v>159</v>
      </c>
      <c r="G719" s="205"/>
      <c r="H719" s="207" t="s">
        <v>1</v>
      </c>
      <c r="I719" s="209"/>
      <c r="J719" s="205"/>
      <c r="K719" s="205"/>
      <c r="L719" s="210"/>
      <c r="M719" s="211"/>
      <c r="N719" s="212"/>
      <c r="O719" s="212"/>
      <c r="P719" s="212"/>
      <c r="Q719" s="212"/>
      <c r="R719" s="212"/>
      <c r="S719" s="212"/>
      <c r="T719" s="213"/>
      <c r="AT719" s="214" t="s">
        <v>157</v>
      </c>
      <c r="AU719" s="214" t="s">
        <v>85</v>
      </c>
      <c r="AV719" s="13" t="s">
        <v>83</v>
      </c>
      <c r="AW719" s="13" t="s">
        <v>33</v>
      </c>
      <c r="AX719" s="13" t="s">
        <v>75</v>
      </c>
      <c r="AY719" s="214" t="s">
        <v>146</v>
      </c>
    </row>
    <row r="720" spans="2:51" s="14" customFormat="1" ht="11.25">
      <c r="B720" s="215"/>
      <c r="C720" s="216"/>
      <c r="D720" s="206" t="s">
        <v>157</v>
      </c>
      <c r="E720" s="217" t="s">
        <v>1</v>
      </c>
      <c r="F720" s="218" t="s">
        <v>1304</v>
      </c>
      <c r="G720" s="216"/>
      <c r="H720" s="219">
        <v>0.15</v>
      </c>
      <c r="I720" s="220"/>
      <c r="J720" s="216"/>
      <c r="K720" s="216"/>
      <c r="L720" s="221"/>
      <c r="M720" s="222"/>
      <c r="N720" s="223"/>
      <c r="O720" s="223"/>
      <c r="P720" s="223"/>
      <c r="Q720" s="223"/>
      <c r="R720" s="223"/>
      <c r="S720" s="223"/>
      <c r="T720" s="224"/>
      <c r="AT720" s="225" t="s">
        <v>157</v>
      </c>
      <c r="AU720" s="225" t="s">
        <v>85</v>
      </c>
      <c r="AV720" s="14" t="s">
        <v>85</v>
      </c>
      <c r="AW720" s="14" t="s">
        <v>33</v>
      </c>
      <c r="AX720" s="14" t="s">
        <v>75</v>
      </c>
      <c r="AY720" s="225" t="s">
        <v>146</v>
      </c>
    </row>
    <row r="721" spans="1:65" s="2" customFormat="1" ht="26.45" customHeight="1">
      <c r="A721" s="34"/>
      <c r="B721" s="35"/>
      <c r="C721" s="186" t="s">
        <v>736</v>
      </c>
      <c r="D721" s="186" t="s">
        <v>148</v>
      </c>
      <c r="E721" s="187" t="s">
        <v>1314</v>
      </c>
      <c r="F721" s="188" t="s">
        <v>1315</v>
      </c>
      <c r="G721" s="189" t="s">
        <v>289</v>
      </c>
      <c r="H721" s="190">
        <v>0.15</v>
      </c>
      <c r="I721" s="191"/>
      <c r="J721" s="192">
        <f>ROUND(I721*H721,2)</f>
        <v>0</v>
      </c>
      <c r="K721" s="188" t="s">
        <v>152</v>
      </c>
      <c r="L721" s="39"/>
      <c r="M721" s="193" t="s">
        <v>1</v>
      </c>
      <c r="N721" s="194" t="s">
        <v>40</v>
      </c>
      <c r="O721" s="71"/>
      <c r="P721" s="195">
        <f>O721*H721</f>
        <v>0</v>
      </c>
      <c r="Q721" s="195">
        <v>0.0066</v>
      </c>
      <c r="R721" s="195">
        <f>Q721*H721</f>
        <v>0.00099</v>
      </c>
      <c r="S721" s="195">
        <v>0.52</v>
      </c>
      <c r="T721" s="196">
        <f>S721*H721</f>
        <v>0.078</v>
      </c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197" t="s">
        <v>153</v>
      </c>
      <c r="AT721" s="197" t="s">
        <v>148</v>
      </c>
      <c r="AU721" s="197" t="s">
        <v>85</v>
      </c>
      <c r="AY721" s="17" t="s">
        <v>146</v>
      </c>
      <c r="BE721" s="198">
        <f>IF(N721="základní",J721,0)</f>
        <v>0</v>
      </c>
      <c r="BF721" s="198">
        <f>IF(N721="snížená",J721,0)</f>
        <v>0</v>
      </c>
      <c r="BG721" s="198">
        <f>IF(N721="zákl. přenesená",J721,0)</f>
        <v>0</v>
      </c>
      <c r="BH721" s="198">
        <f>IF(N721="sníž. přenesená",J721,0)</f>
        <v>0</v>
      </c>
      <c r="BI721" s="198">
        <f>IF(N721="nulová",J721,0)</f>
        <v>0</v>
      </c>
      <c r="BJ721" s="17" t="s">
        <v>83</v>
      </c>
      <c r="BK721" s="198">
        <f>ROUND(I721*H721,2)</f>
        <v>0</v>
      </c>
      <c r="BL721" s="17" t="s">
        <v>153</v>
      </c>
      <c r="BM721" s="197" t="s">
        <v>1316</v>
      </c>
    </row>
    <row r="722" spans="1:47" s="2" customFormat="1" ht="11.25">
      <c r="A722" s="34"/>
      <c r="B722" s="35"/>
      <c r="C722" s="36"/>
      <c r="D722" s="199" t="s">
        <v>155</v>
      </c>
      <c r="E722" s="36"/>
      <c r="F722" s="200" t="s">
        <v>1317</v>
      </c>
      <c r="G722" s="36"/>
      <c r="H722" s="36"/>
      <c r="I722" s="201"/>
      <c r="J722" s="36"/>
      <c r="K722" s="36"/>
      <c r="L722" s="39"/>
      <c r="M722" s="202"/>
      <c r="N722" s="203"/>
      <c r="O722" s="71"/>
      <c r="P722" s="71"/>
      <c r="Q722" s="71"/>
      <c r="R722" s="71"/>
      <c r="S722" s="71"/>
      <c r="T722" s="72"/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T722" s="17" t="s">
        <v>155</v>
      </c>
      <c r="AU722" s="17" t="s">
        <v>85</v>
      </c>
    </row>
    <row r="723" spans="2:51" s="13" customFormat="1" ht="11.25">
      <c r="B723" s="204"/>
      <c r="C723" s="205"/>
      <c r="D723" s="206" t="s">
        <v>157</v>
      </c>
      <c r="E723" s="207" t="s">
        <v>1</v>
      </c>
      <c r="F723" s="208" t="s">
        <v>849</v>
      </c>
      <c r="G723" s="205"/>
      <c r="H723" s="207" t="s">
        <v>1</v>
      </c>
      <c r="I723" s="209"/>
      <c r="J723" s="205"/>
      <c r="K723" s="205"/>
      <c r="L723" s="210"/>
      <c r="M723" s="211"/>
      <c r="N723" s="212"/>
      <c r="O723" s="212"/>
      <c r="P723" s="212"/>
      <c r="Q723" s="212"/>
      <c r="R723" s="212"/>
      <c r="S723" s="212"/>
      <c r="T723" s="213"/>
      <c r="AT723" s="214" t="s">
        <v>157</v>
      </c>
      <c r="AU723" s="214" t="s">
        <v>85</v>
      </c>
      <c r="AV723" s="13" t="s">
        <v>83</v>
      </c>
      <c r="AW723" s="13" t="s">
        <v>33</v>
      </c>
      <c r="AX723" s="13" t="s">
        <v>75</v>
      </c>
      <c r="AY723" s="214" t="s">
        <v>146</v>
      </c>
    </row>
    <row r="724" spans="2:51" s="13" customFormat="1" ht="11.25">
      <c r="B724" s="204"/>
      <c r="C724" s="205"/>
      <c r="D724" s="206" t="s">
        <v>157</v>
      </c>
      <c r="E724" s="207" t="s">
        <v>1</v>
      </c>
      <c r="F724" s="208" t="s">
        <v>159</v>
      </c>
      <c r="G724" s="205"/>
      <c r="H724" s="207" t="s">
        <v>1</v>
      </c>
      <c r="I724" s="209"/>
      <c r="J724" s="205"/>
      <c r="K724" s="205"/>
      <c r="L724" s="210"/>
      <c r="M724" s="211"/>
      <c r="N724" s="212"/>
      <c r="O724" s="212"/>
      <c r="P724" s="212"/>
      <c r="Q724" s="212"/>
      <c r="R724" s="212"/>
      <c r="S724" s="212"/>
      <c r="T724" s="213"/>
      <c r="AT724" s="214" t="s">
        <v>157</v>
      </c>
      <c r="AU724" s="214" t="s">
        <v>85</v>
      </c>
      <c r="AV724" s="13" t="s">
        <v>83</v>
      </c>
      <c r="AW724" s="13" t="s">
        <v>33</v>
      </c>
      <c r="AX724" s="13" t="s">
        <v>75</v>
      </c>
      <c r="AY724" s="214" t="s">
        <v>146</v>
      </c>
    </row>
    <row r="725" spans="2:51" s="14" customFormat="1" ht="11.25">
      <c r="B725" s="215"/>
      <c r="C725" s="216"/>
      <c r="D725" s="206" t="s">
        <v>157</v>
      </c>
      <c r="E725" s="217" t="s">
        <v>1</v>
      </c>
      <c r="F725" s="218" t="s">
        <v>1304</v>
      </c>
      <c r="G725" s="216"/>
      <c r="H725" s="219">
        <v>0.15</v>
      </c>
      <c r="I725" s="220"/>
      <c r="J725" s="216"/>
      <c r="K725" s="216"/>
      <c r="L725" s="221"/>
      <c r="M725" s="222"/>
      <c r="N725" s="223"/>
      <c r="O725" s="223"/>
      <c r="P725" s="223"/>
      <c r="Q725" s="223"/>
      <c r="R725" s="223"/>
      <c r="S725" s="223"/>
      <c r="T725" s="224"/>
      <c r="AT725" s="225" t="s">
        <v>157</v>
      </c>
      <c r="AU725" s="225" t="s">
        <v>85</v>
      </c>
      <c r="AV725" s="14" t="s">
        <v>85</v>
      </c>
      <c r="AW725" s="14" t="s">
        <v>33</v>
      </c>
      <c r="AX725" s="14" t="s">
        <v>75</v>
      </c>
      <c r="AY725" s="225" t="s">
        <v>146</v>
      </c>
    </row>
    <row r="726" spans="2:63" s="12" customFormat="1" ht="22.9" customHeight="1">
      <c r="B726" s="170"/>
      <c r="C726" s="171"/>
      <c r="D726" s="172" t="s">
        <v>74</v>
      </c>
      <c r="E726" s="184" t="s">
        <v>712</v>
      </c>
      <c r="F726" s="184" t="s">
        <v>1318</v>
      </c>
      <c r="G726" s="171"/>
      <c r="H726" s="171"/>
      <c r="I726" s="174"/>
      <c r="J726" s="185">
        <f>BK726</f>
        <v>0</v>
      </c>
      <c r="K726" s="171"/>
      <c r="L726" s="176"/>
      <c r="M726" s="177"/>
      <c r="N726" s="178"/>
      <c r="O726" s="178"/>
      <c r="P726" s="179">
        <f>SUM(P727:P751)</f>
        <v>0</v>
      </c>
      <c r="Q726" s="178"/>
      <c r="R726" s="179">
        <f>SUM(R727:R751)</f>
        <v>0</v>
      </c>
      <c r="S726" s="178"/>
      <c r="T726" s="180">
        <f>SUM(T727:T751)</f>
        <v>7.94736</v>
      </c>
      <c r="AR726" s="181" t="s">
        <v>83</v>
      </c>
      <c r="AT726" s="182" t="s">
        <v>74</v>
      </c>
      <c r="AU726" s="182" t="s">
        <v>83</v>
      </c>
      <c r="AY726" s="181" t="s">
        <v>146</v>
      </c>
      <c r="BK726" s="183">
        <f>SUM(BK727:BK751)</f>
        <v>0</v>
      </c>
    </row>
    <row r="727" spans="1:65" s="2" customFormat="1" ht="26.45" customHeight="1">
      <c r="A727" s="34"/>
      <c r="B727" s="35"/>
      <c r="C727" s="186" t="s">
        <v>742</v>
      </c>
      <c r="D727" s="186" t="s">
        <v>148</v>
      </c>
      <c r="E727" s="187" t="s">
        <v>1319</v>
      </c>
      <c r="F727" s="188" t="s">
        <v>1320</v>
      </c>
      <c r="G727" s="189" t="s">
        <v>163</v>
      </c>
      <c r="H727" s="190">
        <v>2.216</v>
      </c>
      <c r="I727" s="191"/>
      <c r="J727" s="192">
        <f>ROUND(I727*H727,2)</f>
        <v>0</v>
      </c>
      <c r="K727" s="188" t="s">
        <v>152</v>
      </c>
      <c r="L727" s="39"/>
      <c r="M727" s="193" t="s">
        <v>1</v>
      </c>
      <c r="N727" s="194" t="s">
        <v>40</v>
      </c>
      <c r="O727" s="71"/>
      <c r="P727" s="195">
        <f>O727*H727</f>
        <v>0</v>
      </c>
      <c r="Q727" s="195">
        <v>0</v>
      </c>
      <c r="R727" s="195">
        <f>Q727*H727</f>
        <v>0</v>
      </c>
      <c r="S727" s="195">
        <v>0.6</v>
      </c>
      <c r="T727" s="196">
        <f>S727*H727</f>
        <v>1.3296000000000001</v>
      </c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R727" s="197" t="s">
        <v>153</v>
      </c>
      <c r="AT727" s="197" t="s">
        <v>148</v>
      </c>
      <c r="AU727" s="197" t="s">
        <v>85</v>
      </c>
      <c r="AY727" s="17" t="s">
        <v>146</v>
      </c>
      <c r="BE727" s="198">
        <f>IF(N727="základní",J727,0)</f>
        <v>0</v>
      </c>
      <c r="BF727" s="198">
        <f>IF(N727="snížená",J727,0)</f>
        <v>0</v>
      </c>
      <c r="BG727" s="198">
        <f>IF(N727="zákl. přenesená",J727,0)</f>
        <v>0</v>
      </c>
      <c r="BH727" s="198">
        <f>IF(N727="sníž. přenesená",J727,0)</f>
        <v>0</v>
      </c>
      <c r="BI727" s="198">
        <f>IF(N727="nulová",J727,0)</f>
        <v>0</v>
      </c>
      <c r="BJ727" s="17" t="s">
        <v>83</v>
      </c>
      <c r="BK727" s="198">
        <f>ROUND(I727*H727,2)</f>
        <v>0</v>
      </c>
      <c r="BL727" s="17" t="s">
        <v>153</v>
      </c>
      <c r="BM727" s="197" t="s">
        <v>1321</v>
      </c>
    </row>
    <row r="728" spans="1:47" s="2" customFormat="1" ht="11.25">
      <c r="A728" s="34"/>
      <c r="B728" s="35"/>
      <c r="C728" s="36"/>
      <c r="D728" s="199" t="s">
        <v>155</v>
      </c>
      <c r="E728" s="36"/>
      <c r="F728" s="200" t="s">
        <v>1322</v>
      </c>
      <c r="G728" s="36"/>
      <c r="H728" s="36"/>
      <c r="I728" s="201"/>
      <c r="J728" s="36"/>
      <c r="K728" s="36"/>
      <c r="L728" s="39"/>
      <c r="M728" s="202"/>
      <c r="N728" s="203"/>
      <c r="O728" s="71"/>
      <c r="P728" s="71"/>
      <c r="Q728" s="71"/>
      <c r="R728" s="71"/>
      <c r="S728" s="71"/>
      <c r="T728" s="72"/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T728" s="17" t="s">
        <v>155</v>
      </c>
      <c r="AU728" s="17" t="s">
        <v>85</v>
      </c>
    </row>
    <row r="729" spans="2:51" s="13" customFormat="1" ht="11.25">
      <c r="B729" s="204"/>
      <c r="C729" s="205"/>
      <c r="D729" s="206" t="s">
        <v>157</v>
      </c>
      <c r="E729" s="207" t="s">
        <v>1</v>
      </c>
      <c r="F729" s="208" t="s">
        <v>849</v>
      </c>
      <c r="G729" s="205"/>
      <c r="H729" s="207" t="s">
        <v>1</v>
      </c>
      <c r="I729" s="209"/>
      <c r="J729" s="205"/>
      <c r="K729" s="205"/>
      <c r="L729" s="210"/>
      <c r="M729" s="211"/>
      <c r="N729" s="212"/>
      <c r="O729" s="212"/>
      <c r="P729" s="212"/>
      <c r="Q729" s="212"/>
      <c r="R729" s="212"/>
      <c r="S729" s="212"/>
      <c r="T729" s="213"/>
      <c r="AT729" s="214" t="s">
        <v>157</v>
      </c>
      <c r="AU729" s="214" t="s">
        <v>85</v>
      </c>
      <c r="AV729" s="13" t="s">
        <v>83</v>
      </c>
      <c r="AW729" s="13" t="s">
        <v>33</v>
      </c>
      <c r="AX729" s="13" t="s">
        <v>75</v>
      </c>
      <c r="AY729" s="214" t="s">
        <v>146</v>
      </c>
    </row>
    <row r="730" spans="2:51" s="13" customFormat="1" ht="11.25">
      <c r="B730" s="204"/>
      <c r="C730" s="205"/>
      <c r="D730" s="206" t="s">
        <v>157</v>
      </c>
      <c r="E730" s="207" t="s">
        <v>1</v>
      </c>
      <c r="F730" s="208" t="s">
        <v>159</v>
      </c>
      <c r="G730" s="205"/>
      <c r="H730" s="207" t="s">
        <v>1</v>
      </c>
      <c r="I730" s="209"/>
      <c r="J730" s="205"/>
      <c r="K730" s="205"/>
      <c r="L730" s="210"/>
      <c r="M730" s="211"/>
      <c r="N730" s="212"/>
      <c r="O730" s="212"/>
      <c r="P730" s="212"/>
      <c r="Q730" s="212"/>
      <c r="R730" s="212"/>
      <c r="S730" s="212"/>
      <c r="T730" s="213"/>
      <c r="AT730" s="214" t="s">
        <v>157</v>
      </c>
      <c r="AU730" s="214" t="s">
        <v>85</v>
      </c>
      <c r="AV730" s="13" t="s">
        <v>83</v>
      </c>
      <c r="AW730" s="13" t="s">
        <v>33</v>
      </c>
      <c r="AX730" s="13" t="s">
        <v>75</v>
      </c>
      <c r="AY730" s="214" t="s">
        <v>146</v>
      </c>
    </row>
    <row r="731" spans="2:51" s="14" customFormat="1" ht="11.25">
      <c r="B731" s="215"/>
      <c r="C731" s="216"/>
      <c r="D731" s="206" t="s">
        <v>157</v>
      </c>
      <c r="E731" s="217" t="s">
        <v>1</v>
      </c>
      <c r="F731" s="218" t="s">
        <v>1323</v>
      </c>
      <c r="G731" s="216"/>
      <c r="H731" s="219">
        <v>2.2155055</v>
      </c>
      <c r="I731" s="220"/>
      <c r="J731" s="216"/>
      <c r="K731" s="216"/>
      <c r="L731" s="221"/>
      <c r="M731" s="222"/>
      <c r="N731" s="223"/>
      <c r="O731" s="223"/>
      <c r="P731" s="223"/>
      <c r="Q731" s="223"/>
      <c r="R731" s="223"/>
      <c r="S731" s="223"/>
      <c r="T731" s="224"/>
      <c r="AT731" s="225" t="s">
        <v>157</v>
      </c>
      <c r="AU731" s="225" t="s">
        <v>85</v>
      </c>
      <c r="AV731" s="14" t="s">
        <v>85</v>
      </c>
      <c r="AW731" s="14" t="s">
        <v>33</v>
      </c>
      <c r="AX731" s="14" t="s">
        <v>75</v>
      </c>
      <c r="AY731" s="225" t="s">
        <v>146</v>
      </c>
    </row>
    <row r="732" spans="1:65" s="2" customFormat="1" ht="26.45" customHeight="1">
      <c r="A732" s="34"/>
      <c r="B732" s="35"/>
      <c r="C732" s="186" t="s">
        <v>747</v>
      </c>
      <c r="D732" s="186" t="s">
        <v>148</v>
      </c>
      <c r="E732" s="187" t="s">
        <v>1324</v>
      </c>
      <c r="F732" s="188" t="s">
        <v>1325</v>
      </c>
      <c r="G732" s="189" t="s">
        <v>163</v>
      </c>
      <c r="H732" s="190">
        <v>16.716</v>
      </c>
      <c r="I732" s="191"/>
      <c r="J732" s="192">
        <f>ROUND(I732*H732,2)</f>
        <v>0</v>
      </c>
      <c r="K732" s="188" t="s">
        <v>152</v>
      </c>
      <c r="L732" s="39"/>
      <c r="M732" s="193" t="s">
        <v>1</v>
      </c>
      <c r="N732" s="194" t="s">
        <v>40</v>
      </c>
      <c r="O732" s="71"/>
      <c r="P732" s="195">
        <f>O732*H732</f>
        <v>0</v>
      </c>
      <c r="Q732" s="195">
        <v>0</v>
      </c>
      <c r="R732" s="195">
        <f>Q732*H732</f>
        <v>0</v>
      </c>
      <c r="S732" s="195">
        <v>0.36</v>
      </c>
      <c r="T732" s="196">
        <f>S732*H732</f>
        <v>6.01776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197" t="s">
        <v>153</v>
      </c>
      <c r="AT732" s="197" t="s">
        <v>148</v>
      </c>
      <c r="AU732" s="197" t="s">
        <v>85</v>
      </c>
      <c r="AY732" s="17" t="s">
        <v>146</v>
      </c>
      <c r="BE732" s="198">
        <f>IF(N732="základní",J732,0)</f>
        <v>0</v>
      </c>
      <c r="BF732" s="198">
        <f>IF(N732="snížená",J732,0)</f>
        <v>0</v>
      </c>
      <c r="BG732" s="198">
        <f>IF(N732="zákl. přenesená",J732,0)</f>
        <v>0</v>
      </c>
      <c r="BH732" s="198">
        <f>IF(N732="sníž. přenesená",J732,0)</f>
        <v>0</v>
      </c>
      <c r="BI732" s="198">
        <f>IF(N732="nulová",J732,0)</f>
        <v>0</v>
      </c>
      <c r="BJ732" s="17" t="s">
        <v>83</v>
      </c>
      <c r="BK732" s="198">
        <f>ROUND(I732*H732,2)</f>
        <v>0</v>
      </c>
      <c r="BL732" s="17" t="s">
        <v>153</v>
      </c>
      <c r="BM732" s="197" t="s">
        <v>1326</v>
      </c>
    </row>
    <row r="733" spans="1:47" s="2" customFormat="1" ht="11.25">
      <c r="A733" s="34"/>
      <c r="B733" s="35"/>
      <c r="C733" s="36"/>
      <c r="D733" s="199" t="s">
        <v>155</v>
      </c>
      <c r="E733" s="36"/>
      <c r="F733" s="200" t="s">
        <v>1327</v>
      </c>
      <c r="G733" s="36"/>
      <c r="H733" s="36"/>
      <c r="I733" s="201"/>
      <c r="J733" s="36"/>
      <c r="K733" s="36"/>
      <c r="L733" s="39"/>
      <c r="M733" s="202"/>
      <c r="N733" s="203"/>
      <c r="O733" s="71"/>
      <c r="P733" s="71"/>
      <c r="Q733" s="71"/>
      <c r="R733" s="71"/>
      <c r="S733" s="71"/>
      <c r="T733" s="72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T733" s="17" t="s">
        <v>155</v>
      </c>
      <c r="AU733" s="17" t="s">
        <v>85</v>
      </c>
    </row>
    <row r="734" spans="2:51" s="13" customFormat="1" ht="11.25">
      <c r="B734" s="204"/>
      <c r="C734" s="205"/>
      <c r="D734" s="206" t="s">
        <v>157</v>
      </c>
      <c r="E734" s="207" t="s">
        <v>1</v>
      </c>
      <c r="F734" s="208" t="s">
        <v>849</v>
      </c>
      <c r="G734" s="205"/>
      <c r="H734" s="207" t="s">
        <v>1</v>
      </c>
      <c r="I734" s="209"/>
      <c r="J734" s="205"/>
      <c r="K734" s="205"/>
      <c r="L734" s="210"/>
      <c r="M734" s="211"/>
      <c r="N734" s="212"/>
      <c r="O734" s="212"/>
      <c r="P734" s="212"/>
      <c r="Q734" s="212"/>
      <c r="R734" s="212"/>
      <c r="S734" s="212"/>
      <c r="T734" s="213"/>
      <c r="AT734" s="214" t="s">
        <v>157</v>
      </c>
      <c r="AU734" s="214" t="s">
        <v>85</v>
      </c>
      <c r="AV734" s="13" t="s">
        <v>83</v>
      </c>
      <c r="AW734" s="13" t="s">
        <v>33</v>
      </c>
      <c r="AX734" s="13" t="s">
        <v>75</v>
      </c>
      <c r="AY734" s="214" t="s">
        <v>146</v>
      </c>
    </row>
    <row r="735" spans="2:51" s="13" customFormat="1" ht="11.25">
      <c r="B735" s="204"/>
      <c r="C735" s="205"/>
      <c r="D735" s="206" t="s">
        <v>157</v>
      </c>
      <c r="E735" s="207" t="s">
        <v>1</v>
      </c>
      <c r="F735" s="208" t="s">
        <v>159</v>
      </c>
      <c r="G735" s="205"/>
      <c r="H735" s="207" t="s">
        <v>1</v>
      </c>
      <c r="I735" s="209"/>
      <c r="J735" s="205"/>
      <c r="K735" s="205"/>
      <c r="L735" s="210"/>
      <c r="M735" s="211"/>
      <c r="N735" s="212"/>
      <c r="O735" s="212"/>
      <c r="P735" s="212"/>
      <c r="Q735" s="212"/>
      <c r="R735" s="212"/>
      <c r="S735" s="212"/>
      <c r="T735" s="213"/>
      <c r="AT735" s="214" t="s">
        <v>157</v>
      </c>
      <c r="AU735" s="214" t="s">
        <v>85</v>
      </c>
      <c r="AV735" s="13" t="s">
        <v>83</v>
      </c>
      <c r="AW735" s="13" t="s">
        <v>33</v>
      </c>
      <c r="AX735" s="13" t="s">
        <v>75</v>
      </c>
      <c r="AY735" s="214" t="s">
        <v>146</v>
      </c>
    </row>
    <row r="736" spans="2:51" s="14" customFormat="1" ht="11.25">
      <c r="B736" s="215"/>
      <c r="C736" s="216"/>
      <c r="D736" s="206" t="s">
        <v>157</v>
      </c>
      <c r="E736" s="217" t="s">
        <v>1</v>
      </c>
      <c r="F736" s="218" t="s">
        <v>1328</v>
      </c>
      <c r="G736" s="216"/>
      <c r="H736" s="219">
        <v>16.71579</v>
      </c>
      <c r="I736" s="220"/>
      <c r="J736" s="216"/>
      <c r="K736" s="216"/>
      <c r="L736" s="221"/>
      <c r="M736" s="222"/>
      <c r="N736" s="223"/>
      <c r="O736" s="223"/>
      <c r="P736" s="223"/>
      <c r="Q736" s="223"/>
      <c r="R736" s="223"/>
      <c r="S736" s="223"/>
      <c r="T736" s="224"/>
      <c r="AT736" s="225" t="s">
        <v>157</v>
      </c>
      <c r="AU736" s="225" t="s">
        <v>85</v>
      </c>
      <c r="AV736" s="14" t="s">
        <v>85</v>
      </c>
      <c r="AW736" s="14" t="s">
        <v>33</v>
      </c>
      <c r="AX736" s="14" t="s">
        <v>75</v>
      </c>
      <c r="AY736" s="225" t="s">
        <v>146</v>
      </c>
    </row>
    <row r="737" spans="1:65" s="2" customFormat="1" ht="26.45" customHeight="1">
      <c r="A737" s="34"/>
      <c r="B737" s="35"/>
      <c r="C737" s="186" t="s">
        <v>753</v>
      </c>
      <c r="D737" s="186" t="s">
        <v>148</v>
      </c>
      <c r="E737" s="187" t="s">
        <v>1329</v>
      </c>
      <c r="F737" s="188" t="s">
        <v>1330</v>
      </c>
      <c r="G737" s="189" t="s">
        <v>329</v>
      </c>
      <c r="H737" s="190">
        <v>4</v>
      </c>
      <c r="I737" s="191"/>
      <c r="J737" s="192">
        <f>ROUND(I737*H737,2)</f>
        <v>0</v>
      </c>
      <c r="K737" s="188" t="s">
        <v>152</v>
      </c>
      <c r="L737" s="39"/>
      <c r="M737" s="193" t="s">
        <v>1</v>
      </c>
      <c r="N737" s="194" t="s">
        <v>40</v>
      </c>
      <c r="O737" s="71"/>
      <c r="P737" s="195">
        <f>O737*H737</f>
        <v>0</v>
      </c>
      <c r="Q737" s="195">
        <v>0</v>
      </c>
      <c r="R737" s="195">
        <f>Q737*H737</f>
        <v>0</v>
      </c>
      <c r="S737" s="195">
        <v>0.15</v>
      </c>
      <c r="T737" s="196">
        <f>S737*H737</f>
        <v>0.6</v>
      </c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R737" s="197" t="s">
        <v>153</v>
      </c>
      <c r="AT737" s="197" t="s">
        <v>148</v>
      </c>
      <c r="AU737" s="197" t="s">
        <v>85</v>
      </c>
      <c r="AY737" s="17" t="s">
        <v>146</v>
      </c>
      <c r="BE737" s="198">
        <f>IF(N737="základní",J737,0)</f>
        <v>0</v>
      </c>
      <c r="BF737" s="198">
        <f>IF(N737="snížená",J737,0)</f>
        <v>0</v>
      </c>
      <c r="BG737" s="198">
        <f>IF(N737="zákl. přenesená",J737,0)</f>
        <v>0</v>
      </c>
      <c r="BH737" s="198">
        <f>IF(N737="sníž. přenesená",J737,0)</f>
        <v>0</v>
      </c>
      <c r="BI737" s="198">
        <f>IF(N737="nulová",J737,0)</f>
        <v>0</v>
      </c>
      <c r="BJ737" s="17" t="s">
        <v>83</v>
      </c>
      <c r="BK737" s="198">
        <f>ROUND(I737*H737,2)</f>
        <v>0</v>
      </c>
      <c r="BL737" s="17" t="s">
        <v>153</v>
      </c>
      <c r="BM737" s="197" t="s">
        <v>1331</v>
      </c>
    </row>
    <row r="738" spans="1:47" s="2" customFormat="1" ht="11.25">
      <c r="A738" s="34"/>
      <c r="B738" s="35"/>
      <c r="C738" s="36"/>
      <c r="D738" s="199" t="s">
        <v>155</v>
      </c>
      <c r="E738" s="36"/>
      <c r="F738" s="200" t="s">
        <v>1332</v>
      </c>
      <c r="G738" s="36"/>
      <c r="H738" s="36"/>
      <c r="I738" s="201"/>
      <c r="J738" s="36"/>
      <c r="K738" s="36"/>
      <c r="L738" s="39"/>
      <c r="M738" s="202"/>
      <c r="N738" s="203"/>
      <c r="O738" s="71"/>
      <c r="P738" s="71"/>
      <c r="Q738" s="71"/>
      <c r="R738" s="71"/>
      <c r="S738" s="71"/>
      <c r="T738" s="72"/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T738" s="17" t="s">
        <v>155</v>
      </c>
      <c r="AU738" s="17" t="s">
        <v>85</v>
      </c>
    </row>
    <row r="739" spans="2:51" s="13" customFormat="1" ht="11.25">
      <c r="B739" s="204"/>
      <c r="C739" s="205"/>
      <c r="D739" s="206" t="s">
        <v>157</v>
      </c>
      <c r="E739" s="207" t="s">
        <v>1</v>
      </c>
      <c r="F739" s="208" t="s">
        <v>849</v>
      </c>
      <c r="G739" s="205"/>
      <c r="H739" s="207" t="s">
        <v>1</v>
      </c>
      <c r="I739" s="209"/>
      <c r="J739" s="205"/>
      <c r="K739" s="205"/>
      <c r="L739" s="210"/>
      <c r="M739" s="211"/>
      <c r="N739" s="212"/>
      <c r="O739" s="212"/>
      <c r="P739" s="212"/>
      <c r="Q739" s="212"/>
      <c r="R739" s="212"/>
      <c r="S739" s="212"/>
      <c r="T739" s="213"/>
      <c r="AT739" s="214" t="s">
        <v>157</v>
      </c>
      <c r="AU739" s="214" t="s">
        <v>85</v>
      </c>
      <c r="AV739" s="13" t="s">
        <v>83</v>
      </c>
      <c r="AW739" s="13" t="s">
        <v>33</v>
      </c>
      <c r="AX739" s="13" t="s">
        <v>75</v>
      </c>
      <c r="AY739" s="214" t="s">
        <v>146</v>
      </c>
    </row>
    <row r="740" spans="2:51" s="13" customFormat="1" ht="11.25">
      <c r="B740" s="204"/>
      <c r="C740" s="205"/>
      <c r="D740" s="206" t="s">
        <v>157</v>
      </c>
      <c r="E740" s="207" t="s">
        <v>1</v>
      </c>
      <c r="F740" s="208" t="s">
        <v>159</v>
      </c>
      <c r="G740" s="205"/>
      <c r="H740" s="207" t="s">
        <v>1</v>
      </c>
      <c r="I740" s="209"/>
      <c r="J740" s="205"/>
      <c r="K740" s="205"/>
      <c r="L740" s="210"/>
      <c r="M740" s="211"/>
      <c r="N740" s="212"/>
      <c r="O740" s="212"/>
      <c r="P740" s="212"/>
      <c r="Q740" s="212"/>
      <c r="R740" s="212"/>
      <c r="S740" s="212"/>
      <c r="T740" s="213"/>
      <c r="AT740" s="214" t="s">
        <v>157</v>
      </c>
      <c r="AU740" s="214" t="s">
        <v>85</v>
      </c>
      <c r="AV740" s="13" t="s">
        <v>83</v>
      </c>
      <c r="AW740" s="13" t="s">
        <v>33</v>
      </c>
      <c r="AX740" s="13" t="s">
        <v>75</v>
      </c>
      <c r="AY740" s="214" t="s">
        <v>146</v>
      </c>
    </row>
    <row r="741" spans="2:51" s="14" customFormat="1" ht="11.25">
      <c r="B741" s="215"/>
      <c r="C741" s="216"/>
      <c r="D741" s="206" t="s">
        <v>157</v>
      </c>
      <c r="E741" s="217" t="s">
        <v>1</v>
      </c>
      <c r="F741" s="218" t="s">
        <v>153</v>
      </c>
      <c r="G741" s="216"/>
      <c r="H741" s="219">
        <v>4</v>
      </c>
      <c r="I741" s="220"/>
      <c r="J741" s="216"/>
      <c r="K741" s="216"/>
      <c r="L741" s="221"/>
      <c r="M741" s="222"/>
      <c r="N741" s="223"/>
      <c r="O741" s="223"/>
      <c r="P741" s="223"/>
      <c r="Q741" s="223"/>
      <c r="R741" s="223"/>
      <c r="S741" s="223"/>
      <c r="T741" s="224"/>
      <c r="AT741" s="225" t="s">
        <v>157</v>
      </c>
      <c r="AU741" s="225" t="s">
        <v>85</v>
      </c>
      <c r="AV741" s="14" t="s">
        <v>85</v>
      </c>
      <c r="AW741" s="14" t="s">
        <v>33</v>
      </c>
      <c r="AX741" s="14" t="s">
        <v>75</v>
      </c>
      <c r="AY741" s="225" t="s">
        <v>146</v>
      </c>
    </row>
    <row r="742" spans="1:65" s="2" customFormat="1" ht="26.45" customHeight="1">
      <c r="A742" s="34"/>
      <c r="B742" s="35"/>
      <c r="C742" s="186" t="s">
        <v>758</v>
      </c>
      <c r="D742" s="186" t="s">
        <v>148</v>
      </c>
      <c r="E742" s="187" t="s">
        <v>1333</v>
      </c>
      <c r="F742" s="188" t="s">
        <v>1334</v>
      </c>
      <c r="G742" s="189" t="s">
        <v>203</v>
      </c>
      <c r="H742" s="190">
        <v>8.117</v>
      </c>
      <c r="I742" s="191"/>
      <c r="J742" s="192">
        <f>ROUND(I742*H742,2)</f>
        <v>0</v>
      </c>
      <c r="K742" s="188" t="s">
        <v>152</v>
      </c>
      <c r="L742" s="39"/>
      <c r="M742" s="193" t="s">
        <v>1</v>
      </c>
      <c r="N742" s="194" t="s">
        <v>40</v>
      </c>
      <c r="O742" s="71"/>
      <c r="P742" s="195">
        <f>O742*H742</f>
        <v>0</v>
      </c>
      <c r="Q742" s="195">
        <v>0</v>
      </c>
      <c r="R742" s="195">
        <f>Q742*H742</f>
        <v>0</v>
      </c>
      <c r="S742" s="195">
        <v>0</v>
      </c>
      <c r="T742" s="196">
        <f>S742*H742</f>
        <v>0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197" t="s">
        <v>153</v>
      </c>
      <c r="AT742" s="197" t="s">
        <v>148</v>
      </c>
      <c r="AU742" s="197" t="s">
        <v>85</v>
      </c>
      <c r="AY742" s="17" t="s">
        <v>146</v>
      </c>
      <c r="BE742" s="198">
        <f>IF(N742="základní",J742,0)</f>
        <v>0</v>
      </c>
      <c r="BF742" s="198">
        <f>IF(N742="snížená",J742,0)</f>
        <v>0</v>
      </c>
      <c r="BG742" s="198">
        <f>IF(N742="zákl. přenesená",J742,0)</f>
        <v>0</v>
      </c>
      <c r="BH742" s="198">
        <f>IF(N742="sníž. přenesená",J742,0)</f>
        <v>0</v>
      </c>
      <c r="BI742" s="198">
        <f>IF(N742="nulová",J742,0)</f>
        <v>0</v>
      </c>
      <c r="BJ742" s="17" t="s">
        <v>83</v>
      </c>
      <c r="BK742" s="198">
        <f>ROUND(I742*H742,2)</f>
        <v>0</v>
      </c>
      <c r="BL742" s="17" t="s">
        <v>153</v>
      </c>
      <c r="BM742" s="197" t="s">
        <v>1335</v>
      </c>
    </row>
    <row r="743" spans="1:47" s="2" customFormat="1" ht="11.25">
      <c r="A743" s="34"/>
      <c r="B743" s="35"/>
      <c r="C743" s="36"/>
      <c r="D743" s="199" t="s">
        <v>155</v>
      </c>
      <c r="E743" s="36"/>
      <c r="F743" s="200" t="s">
        <v>1336</v>
      </c>
      <c r="G743" s="36"/>
      <c r="H743" s="36"/>
      <c r="I743" s="201"/>
      <c r="J743" s="36"/>
      <c r="K743" s="36"/>
      <c r="L743" s="39"/>
      <c r="M743" s="202"/>
      <c r="N743" s="203"/>
      <c r="O743" s="71"/>
      <c r="P743" s="71"/>
      <c r="Q743" s="71"/>
      <c r="R743" s="71"/>
      <c r="S743" s="71"/>
      <c r="T743" s="72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T743" s="17" t="s">
        <v>155</v>
      </c>
      <c r="AU743" s="17" t="s">
        <v>85</v>
      </c>
    </row>
    <row r="744" spans="1:65" s="2" customFormat="1" ht="24" customHeight="1">
      <c r="A744" s="34"/>
      <c r="B744" s="35"/>
      <c r="C744" s="186" t="s">
        <v>765</v>
      </c>
      <c r="D744" s="186" t="s">
        <v>148</v>
      </c>
      <c r="E744" s="187" t="s">
        <v>784</v>
      </c>
      <c r="F744" s="188" t="s">
        <v>785</v>
      </c>
      <c r="G744" s="189" t="s">
        <v>203</v>
      </c>
      <c r="H744" s="190">
        <v>8.117</v>
      </c>
      <c r="I744" s="191"/>
      <c r="J744" s="192">
        <f>ROUND(I744*H744,2)</f>
        <v>0</v>
      </c>
      <c r="K744" s="188" t="s">
        <v>152</v>
      </c>
      <c r="L744" s="39"/>
      <c r="M744" s="193" t="s">
        <v>1</v>
      </c>
      <c r="N744" s="194" t="s">
        <v>40</v>
      </c>
      <c r="O744" s="71"/>
      <c r="P744" s="195">
        <f>O744*H744</f>
        <v>0</v>
      </c>
      <c r="Q744" s="195">
        <v>0</v>
      </c>
      <c r="R744" s="195">
        <f>Q744*H744</f>
        <v>0</v>
      </c>
      <c r="S744" s="195">
        <v>0</v>
      </c>
      <c r="T744" s="196">
        <f>S744*H744</f>
        <v>0</v>
      </c>
      <c r="U744" s="34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R744" s="197" t="s">
        <v>153</v>
      </c>
      <c r="AT744" s="197" t="s">
        <v>148</v>
      </c>
      <c r="AU744" s="197" t="s">
        <v>85</v>
      </c>
      <c r="AY744" s="17" t="s">
        <v>146</v>
      </c>
      <c r="BE744" s="198">
        <f>IF(N744="základní",J744,0)</f>
        <v>0</v>
      </c>
      <c r="BF744" s="198">
        <f>IF(N744="snížená",J744,0)</f>
        <v>0</v>
      </c>
      <c r="BG744" s="198">
        <f>IF(N744="zákl. přenesená",J744,0)</f>
        <v>0</v>
      </c>
      <c r="BH744" s="198">
        <f>IF(N744="sníž. přenesená",J744,0)</f>
        <v>0</v>
      </c>
      <c r="BI744" s="198">
        <f>IF(N744="nulová",J744,0)</f>
        <v>0</v>
      </c>
      <c r="BJ744" s="17" t="s">
        <v>83</v>
      </c>
      <c r="BK744" s="198">
        <f>ROUND(I744*H744,2)</f>
        <v>0</v>
      </c>
      <c r="BL744" s="17" t="s">
        <v>153</v>
      </c>
      <c r="BM744" s="197" t="s">
        <v>1337</v>
      </c>
    </row>
    <row r="745" spans="1:47" s="2" customFormat="1" ht="11.25">
      <c r="A745" s="34"/>
      <c r="B745" s="35"/>
      <c r="C745" s="36"/>
      <c r="D745" s="199" t="s">
        <v>155</v>
      </c>
      <c r="E745" s="36"/>
      <c r="F745" s="200" t="s">
        <v>787</v>
      </c>
      <c r="G745" s="36"/>
      <c r="H745" s="36"/>
      <c r="I745" s="201"/>
      <c r="J745" s="36"/>
      <c r="K745" s="36"/>
      <c r="L745" s="39"/>
      <c r="M745" s="202"/>
      <c r="N745" s="203"/>
      <c r="O745" s="71"/>
      <c r="P745" s="71"/>
      <c r="Q745" s="71"/>
      <c r="R745" s="71"/>
      <c r="S745" s="71"/>
      <c r="T745" s="72"/>
      <c r="U745" s="34"/>
      <c r="V745" s="34"/>
      <c r="W745" s="34"/>
      <c r="X745" s="34"/>
      <c r="Y745" s="34"/>
      <c r="Z745" s="34"/>
      <c r="AA745" s="34"/>
      <c r="AB745" s="34"/>
      <c r="AC745" s="34"/>
      <c r="AD745" s="34"/>
      <c r="AE745" s="34"/>
      <c r="AT745" s="17" t="s">
        <v>155</v>
      </c>
      <c r="AU745" s="17" t="s">
        <v>85</v>
      </c>
    </row>
    <row r="746" spans="1:65" s="2" customFormat="1" ht="26.45" customHeight="1">
      <c r="A746" s="34"/>
      <c r="B746" s="35"/>
      <c r="C746" s="186" t="s">
        <v>772</v>
      </c>
      <c r="D746" s="186" t="s">
        <v>148</v>
      </c>
      <c r="E746" s="187" t="s">
        <v>789</v>
      </c>
      <c r="F746" s="188" t="s">
        <v>790</v>
      </c>
      <c r="G746" s="189" t="s">
        <v>203</v>
      </c>
      <c r="H746" s="190">
        <v>8.117</v>
      </c>
      <c r="I746" s="191"/>
      <c r="J746" s="192">
        <f>ROUND(I746*H746,2)</f>
        <v>0</v>
      </c>
      <c r="K746" s="188" t="s">
        <v>152</v>
      </c>
      <c r="L746" s="39"/>
      <c r="M746" s="193" t="s">
        <v>1</v>
      </c>
      <c r="N746" s="194" t="s">
        <v>40</v>
      </c>
      <c r="O746" s="71"/>
      <c r="P746" s="195">
        <f>O746*H746</f>
        <v>0</v>
      </c>
      <c r="Q746" s="195">
        <v>0</v>
      </c>
      <c r="R746" s="195">
        <f>Q746*H746</f>
        <v>0</v>
      </c>
      <c r="S746" s="195">
        <v>0</v>
      </c>
      <c r="T746" s="196">
        <f>S746*H746</f>
        <v>0</v>
      </c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R746" s="197" t="s">
        <v>153</v>
      </c>
      <c r="AT746" s="197" t="s">
        <v>148</v>
      </c>
      <c r="AU746" s="197" t="s">
        <v>85</v>
      </c>
      <c r="AY746" s="17" t="s">
        <v>146</v>
      </c>
      <c r="BE746" s="198">
        <f>IF(N746="základní",J746,0)</f>
        <v>0</v>
      </c>
      <c r="BF746" s="198">
        <f>IF(N746="snížená",J746,0)</f>
        <v>0</v>
      </c>
      <c r="BG746" s="198">
        <f>IF(N746="zákl. přenesená",J746,0)</f>
        <v>0</v>
      </c>
      <c r="BH746" s="198">
        <f>IF(N746="sníž. přenesená",J746,0)</f>
        <v>0</v>
      </c>
      <c r="BI746" s="198">
        <f>IF(N746="nulová",J746,0)</f>
        <v>0</v>
      </c>
      <c r="BJ746" s="17" t="s">
        <v>83</v>
      </c>
      <c r="BK746" s="198">
        <f>ROUND(I746*H746,2)</f>
        <v>0</v>
      </c>
      <c r="BL746" s="17" t="s">
        <v>153</v>
      </c>
      <c r="BM746" s="197" t="s">
        <v>1338</v>
      </c>
    </row>
    <row r="747" spans="1:47" s="2" customFormat="1" ht="11.25">
      <c r="A747" s="34"/>
      <c r="B747" s="35"/>
      <c r="C747" s="36"/>
      <c r="D747" s="199" t="s">
        <v>155</v>
      </c>
      <c r="E747" s="36"/>
      <c r="F747" s="200" t="s">
        <v>792</v>
      </c>
      <c r="G747" s="36"/>
      <c r="H747" s="36"/>
      <c r="I747" s="201"/>
      <c r="J747" s="36"/>
      <c r="K747" s="36"/>
      <c r="L747" s="39"/>
      <c r="M747" s="202"/>
      <c r="N747" s="203"/>
      <c r="O747" s="71"/>
      <c r="P747" s="71"/>
      <c r="Q747" s="71"/>
      <c r="R747" s="71"/>
      <c r="S747" s="71"/>
      <c r="T747" s="72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T747" s="17" t="s">
        <v>155</v>
      </c>
      <c r="AU747" s="17" t="s">
        <v>85</v>
      </c>
    </row>
    <row r="748" spans="1:65" s="2" customFormat="1" ht="26.45" customHeight="1">
      <c r="A748" s="34"/>
      <c r="B748" s="35"/>
      <c r="C748" s="186" t="s">
        <v>777</v>
      </c>
      <c r="D748" s="186" t="s">
        <v>148</v>
      </c>
      <c r="E748" s="187" t="s">
        <v>794</v>
      </c>
      <c r="F748" s="188" t="s">
        <v>795</v>
      </c>
      <c r="G748" s="189" t="s">
        <v>203</v>
      </c>
      <c r="H748" s="190">
        <v>8.117</v>
      </c>
      <c r="I748" s="191"/>
      <c r="J748" s="192">
        <f>ROUND(I748*H748,2)</f>
        <v>0</v>
      </c>
      <c r="K748" s="188" t="s">
        <v>152</v>
      </c>
      <c r="L748" s="39"/>
      <c r="M748" s="193" t="s">
        <v>1</v>
      </c>
      <c r="N748" s="194" t="s">
        <v>40</v>
      </c>
      <c r="O748" s="71"/>
      <c r="P748" s="195">
        <f>O748*H748</f>
        <v>0</v>
      </c>
      <c r="Q748" s="195">
        <v>0</v>
      </c>
      <c r="R748" s="195">
        <f>Q748*H748</f>
        <v>0</v>
      </c>
      <c r="S748" s="195">
        <v>0</v>
      </c>
      <c r="T748" s="196">
        <f>S748*H748</f>
        <v>0</v>
      </c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97" t="s">
        <v>153</v>
      </c>
      <c r="AT748" s="197" t="s">
        <v>148</v>
      </c>
      <c r="AU748" s="197" t="s">
        <v>85</v>
      </c>
      <c r="AY748" s="17" t="s">
        <v>146</v>
      </c>
      <c r="BE748" s="198">
        <f>IF(N748="základní",J748,0)</f>
        <v>0</v>
      </c>
      <c r="BF748" s="198">
        <f>IF(N748="snížená",J748,0)</f>
        <v>0</v>
      </c>
      <c r="BG748" s="198">
        <f>IF(N748="zákl. přenesená",J748,0)</f>
        <v>0</v>
      </c>
      <c r="BH748" s="198">
        <f>IF(N748="sníž. přenesená",J748,0)</f>
        <v>0</v>
      </c>
      <c r="BI748" s="198">
        <f>IF(N748="nulová",J748,0)</f>
        <v>0</v>
      </c>
      <c r="BJ748" s="17" t="s">
        <v>83</v>
      </c>
      <c r="BK748" s="198">
        <f>ROUND(I748*H748,2)</f>
        <v>0</v>
      </c>
      <c r="BL748" s="17" t="s">
        <v>153</v>
      </c>
      <c r="BM748" s="197" t="s">
        <v>1339</v>
      </c>
    </row>
    <row r="749" spans="1:47" s="2" customFormat="1" ht="11.25">
      <c r="A749" s="34"/>
      <c r="B749" s="35"/>
      <c r="C749" s="36"/>
      <c r="D749" s="199" t="s">
        <v>155</v>
      </c>
      <c r="E749" s="36"/>
      <c r="F749" s="200" t="s">
        <v>797</v>
      </c>
      <c r="G749" s="36"/>
      <c r="H749" s="36"/>
      <c r="I749" s="201"/>
      <c r="J749" s="36"/>
      <c r="K749" s="36"/>
      <c r="L749" s="39"/>
      <c r="M749" s="202"/>
      <c r="N749" s="203"/>
      <c r="O749" s="71"/>
      <c r="P749" s="71"/>
      <c r="Q749" s="71"/>
      <c r="R749" s="71"/>
      <c r="S749" s="71"/>
      <c r="T749" s="72"/>
      <c r="U749" s="34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T749" s="17" t="s">
        <v>155</v>
      </c>
      <c r="AU749" s="17" t="s">
        <v>85</v>
      </c>
    </row>
    <row r="750" spans="1:65" s="2" customFormat="1" ht="36" customHeight="1">
      <c r="A750" s="34"/>
      <c r="B750" s="35"/>
      <c r="C750" s="186" t="s">
        <v>783</v>
      </c>
      <c r="D750" s="186" t="s">
        <v>148</v>
      </c>
      <c r="E750" s="187" t="s">
        <v>823</v>
      </c>
      <c r="F750" s="188" t="s">
        <v>824</v>
      </c>
      <c r="G750" s="189" t="s">
        <v>203</v>
      </c>
      <c r="H750" s="190">
        <v>8.117</v>
      </c>
      <c r="I750" s="191"/>
      <c r="J750" s="192">
        <f>ROUND(I750*H750,2)</f>
        <v>0</v>
      </c>
      <c r="K750" s="188" t="s">
        <v>152</v>
      </c>
      <c r="L750" s="39"/>
      <c r="M750" s="193" t="s">
        <v>1</v>
      </c>
      <c r="N750" s="194" t="s">
        <v>40</v>
      </c>
      <c r="O750" s="71"/>
      <c r="P750" s="195">
        <f>O750*H750</f>
        <v>0</v>
      </c>
      <c r="Q750" s="195">
        <v>0</v>
      </c>
      <c r="R750" s="195">
        <f>Q750*H750</f>
        <v>0</v>
      </c>
      <c r="S750" s="195">
        <v>0</v>
      </c>
      <c r="T750" s="196">
        <f>S750*H750</f>
        <v>0</v>
      </c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R750" s="197" t="s">
        <v>153</v>
      </c>
      <c r="AT750" s="197" t="s">
        <v>148</v>
      </c>
      <c r="AU750" s="197" t="s">
        <v>85</v>
      </c>
      <c r="AY750" s="17" t="s">
        <v>146</v>
      </c>
      <c r="BE750" s="198">
        <f>IF(N750="základní",J750,0)</f>
        <v>0</v>
      </c>
      <c r="BF750" s="198">
        <f>IF(N750="snížená",J750,0)</f>
        <v>0</v>
      </c>
      <c r="BG750" s="198">
        <f>IF(N750="zákl. přenesená",J750,0)</f>
        <v>0</v>
      </c>
      <c r="BH750" s="198">
        <f>IF(N750="sníž. přenesená",J750,0)</f>
        <v>0</v>
      </c>
      <c r="BI750" s="198">
        <f>IF(N750="nulová",J750,0)</f>
        <v>0</v>
      </c>
      <c r="BJ750" s="17" t="s">
        <v>83</v>
      </c>
      <c r="BK750" s="198">
        <f>ROUND(I750*H750,2)</f>
        <v>0</v>
      </c>
      <c r="BL750" s="17" t="s">
        <v>153</v>
      </c>
      <c r="BM750" s="197" t="s">
        <v>1340</v>
      </c>
    </row>
    <row r="751" spans="1:47" s="2" customFormat="1" ht="11.25">
      <c r="A751" s="34"/>
      <c r="B751" s="35"/>
      <c r="C751" s="36"/>
      <c r="D751" s="199" t="s">
        <v>155</v>
      </c>
      <c r="E751" s="36"/>
      <c r="F751" s="200" t="s">
        <v>826</v>
      </c>
      <c r="G751" s="36"/>
      <c r="H751" s="36"/>
      <c r="I751" s="201"/>
      <c r="J751" s="36"/>
      <c r="K751" s="36"/>
      <c r="L751" s="39"/>
      <c r="M751" s="202"/>
      <c r="N751" s="203"/>
      <c r="O751" s="71"/>
      <c r="P751" s="71"/>
      <c r="Q751" s="71"/>
      <c r="R751" s="71"/>
      <c r="S751" s="71"/>
      <c r="T751" s="72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T751" s="17" t="s">
        <v>155</v>
      </c>
      <c r="AU751" s="17" t="s">
        <v>85</v>
      </c>
    </row>
    <row r="752" spans="2:63" s="12" customFormat="1" ht="22.9" customHeight="1">
      <c r="B752" s="170"/>
      <c r="C752" s="171"/>
      <c r="D752" s="172" t="s">
        <v>74</v>
      </c>
      <c r="E752" s="184" t="s">
        <v>730</v>
      </c>
      <c r="F752" s="184" t="s">
        <v>1341</v>
      </c>
      <c r="G752" s="171"/>
      <c r="H752" s="171"/>
      <c r="I752" s="174"/>
      <c r="J752" s="185">
        <f>BK752</f>
        <v>0</v>
      </c>
      <c r="K752" s="171"/>
      <c r="L752" s="176"/>
      <c r="M752" s="177"/>
      <c r="N752" s="178"/>
      <c r="O752" s="178"/>
      <c r="P752" s="179">
        <f>SUM(P753:P754)</f>
        <v>0</v>
      </c>
      <c r="Q752" s="178"/>
      <c r="R752" s="179">
        <f>SUM(R753:R754)</f>
        <v>0</v>
      </c>
      <c r="S752" s="178"/>
      <c r="T752" s="180">
        <f>SUM(T753:T754)</f>
        <v>0</v>
      </c>
      <c r="AR752" s="181" t="s">
        <v>83</v>
      </c>
      <c r="AT752" s="182" t="s">
        <v>74</v>
      </c>
      <c r="AU752" s="182" t="s">
        <v>83</v>
      </c>
      <c r="AY752" s="181" t="s">
        <v>146</v>
      </c>
      <c r="BK752" s="183">
        <f>SUM(BK753:BK754)</f>
        <v>0</v>
      </c>
    </row>
    <row r="753" spans="1:65" s="2" customFormat="1" ht="26.45" customHeight="1">
      <c r="A753" s="34"/>
      <c r="B753" s="35"/>
      <c r="C753" s="186" t="s">
        <v>788</v>
      </c>
      <c r="D753" s="186" t="s">
        <v>148</v>
      </c>
      <c r="E753" s="187" t="s">
        <v>1342</v>
      </c>
      <c r="F753" s="188" t="s">
        <v>1343</v>
      </c>
      <c r="G753" s="189" t="s">
        <v>203</v>
      </c>
      <c r="H753" s="190">
        <v>796.834</v>
      </c>
      <c r="I753" s="191"/>
      <c r="J753" s="192">
        <f>ROUND(I753*H753,2)</f>
        <v>0</v>
      </c>
      <c r="K753" s="188" t="s">
        <v>152</v>
      </c>
      <c r="L753" s="39"/>
      <c r="M753" s="193" t="s">
        <v>1</v>
      </c>
      <c r="N753" s="194" t="s">
        <v>40</v>
      </c>
      <c r="O753" s="71"/>
      <c r="P753" s="195">
        <f>O753*H753</f>
        <v>0</v>
      </c>
      <c r="Q753" s="195">
        <v>0</v>
      </c>
      <c r="R753" s="195">
        <f>Q753*H753</f>
        <v>0</v>
      </c>
      <c r="S753" s="195">
        <v>0</v>
      </c>
      <c r="T753" s="196">
        <f>S753*H753</f>
        <v>0</v>
      </c>
      <c r="U753" s="34"/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197" t="s">
        <v>153</v>
      </c>
      <c r="AT753" s="197" t="s">
        <v>148</v>
      </c>
      <c r="AU753" s="197" t="s">
        <v>85</v>
      </c>
      <c r="AY753" s="17" t="s">
        <v>146</v>
      </c>
      <c r="BE753" s="198">
        <f>IF(N753="základní",J753,0)</f>
        <v>0</v>
      </c>
      <c r="BF753" s="198">
        <f>IF(N753="snížená",J753,0)</f>
        <v>0</v>
      </c>
      <c r="BG753" s="198">
        <f>IF(N753="zákl. přenesená",J753,0)</f>
        <v>0</v>
      </c>
      <c r="BH753" s="198">
        <f>IF(N753="sníž. přenesená",J753,0)</f>
        <v>0</v>
      </c>
      <c r="BI753" s="198">
        <f>IF(N753="nulová",J753,0)</f>
        <v>0</v>
      </c>
      <c r="BJ753" s="17" t="s">
        <v>83</v>
      </c>
      <c r="BK753" s="198">
        <f>ROUND(I753*H753,2)</f>
        <v>0</v>
      </c>
      <c r="BL753" s="17" t="s">
        <v>153</v>
      </c>
      <c r="BM753" s="197" t="s">
        <v>1344</v>
      </c>
    </row>
    <row r="754" spans="1:47" s="2" customFormat="1" ht="11.25">
      <c r="A754" s="34"/>
      <c r="B754" s="35"/>
      <c r="C754" s="36"/>
      <c r="D754" s="199" t="s">
        <v>155</v>
      </c>
      <c r="E754" s="36"/>
      <c r="F754" s="200" t="s">
        <v>1345</v>
      </c>
      <c r="G754" s="36"/>
      <c r="H754" s="36"/>
      <c r="I754" s="201"/>
      <c r="J754" s="36"/>
      <c r="K754" s="36"/>
      <c r="L754" s="39"/>
      <c r="M754" s="202"/>
      <c r="N754" s="203"/>
      <c r="O754" s="71"/>
      <c r="P754" s="71"/>
      <c r="Q754" s="71"/>
      <c r="R754" s="71"/>
      <c r="S754" s="71"/>
      <c r="T754" s="72"/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T754" s="17" t="s">
        <v>155</v>
      </c>
      <c r="AU754" s="17" t="s">
        <v>85</v>
      </c>
    </row>
    <row r="755" spans="2:63" s="12" customFormat="1" ht="25.9" customHeight="1">
      <c r="B755" s="170"/>
      <c r="C755" s="171"/>
      <c r="D755" s="172" t="s">
        <v>74</v>
      </c>
      <c r="E755" s="173" t="s">
        <v>1346</v>
      </c>
      <c r="F755" s="173" t="s">
        <v>1347</v>
      </c>
      <c r="G755" s="171"/>
      <c r="H755" s="171"/>
      <c r="I755" s="174"/>
      <c r="J755" s="175">
        <f>BK755</f>
        <v>0</v>
      </c>
      <c r="K755" s="171"/>
      <c r="L755" s="176"/>
      <c r="M755" s="177"/>
      <c r="N755" s="178"/>
      <c r="O755" s="178"/>
      <c r="P755" s="179">
        <f>P756</f>
        <v>0</v>
      </c>
      <c r="Q755" s="178"/>
      <c r="R755" s="179">
        <f>R756</f>
        <v>0.0223968</v>
      </c>
      <c r="S755" s="178"/>
      <c r="T755" s="180">
        <f>T756</f>
        <v>0</v>
      </c>
      <c r="AR755" s="181" t="s">
        <v>85</v>
      </c>
      <c r="AT755" s="182" t="s">
        <v>74</v>
      </c>
      <c r="AU755" s="182" t="s">
        <v>75</v>
      </c>
      <c r="AY755" s="181" t="s">
        <v>146</v>
      </c>
      <c r="BK755" s="183">
        <f>BK756</f>
        <v>0</v>
      </c>
    </row>
    <row r="756" spans="2:63" s="12" customFormat="1" ht="22.9" customHeight="1">
      <c r="B756" s="170"/>
      <c r="C756" s="171"/>
      <c r="D756" s="172" t="s">
        <v>74</v>
      </c>
      <c r="E756" s="184" t="s">
        <v>1348</v>
      </c>
      <c r="F756" s="184" t="s">
        <v>1349</v>
      </c>
      <c r="G756" s="171"/>
      <c r="H756" s="171"/>
      <c r="I756" s="174"/>
      <c r="J756" s="185">
        <f>BK756</f>
        <v>0</v>
      </c>
      <c r="K756" s="171"/>
      <c r="L756" s="176"/>
      <c r="M756" s="177"/>
      <c r="N756" s="178"/>
      <c r="O756" s="178"/>
      <c r="P756" s="179">
        <f>SUM(P757:P784)</f>
        <v>0</v>
      </c>
      <c r="Q756" s="178"/>
      <c r="R756" s="179">
        <f>SUM(R757:R784)</f>
        <v>0.0223968</v>
      </c>
      <c r="S756" s="178"/>
      <c r="T756" s="180">
        <f>SUM(T757:T784)</f>
        <v>0</v>
      </c>
      <c r="AR756" s="181" t="s">
        <v>85</v>
      </c>
      <c r="AT756" s="182" t="s">
        <v>74</v>
      </c>
      <c r="AU756" s="182" t="s">
        <v>83</v>
      </c>
      <c r="AY756" s="181" t="s">
        <v>146</v>
      </c>
      <c r="BK756" s="183">
        <f>SUM(BK757:BK784)</f>
        <v>0</v>
      </c>
    </row>
    <row r="757" spans="1:65" s="2" customFormat="1" ht="26.45" customHeight="1">
      <c r="A757" s="34"/>
      <c r="B757" s="35"/>
      <c r="C757" s="186" t="s">
        <v>793</v>
      </c>
      <c r="D757" s="186" t="s">
        <v>148</v>
      </c>
      <c r="E757" s="187" t="s">
        <v>1350</v>
      </c>
      <c r="F757" s="188" t="s">
        <v>1351</v>
      </c>
      <c r="G757" s="189" t="s">
        <v>151</v>
      </c>
      <c r="H757" s="190">
        <v>3.11</v>
      </c>
      <c r="I757" s="191"/>
      <c r="J757" s="192">
        <f>ROUND(I757*H757,2)</f>
        <v>0</v>
      </c>
      <c r="K757" s="188" t="s">
        <v>152</v>
      </c>
      <c r="L757" s="39"/>
      <c r="M757" s="193" t="s">
        <v>1</v>
      </c>
      <c r="N757" s="194" t="s">
        <v>40</v>
      </c>
      <c r="O757" s="71"/>
      <c r="P757" s="195">
        <f>O757*H757</f>
        <v>0</v>
      </c>
      <c r="Q757" s="195">
        <v>0</v>
      </c>
      <c r="R757" s="195">
        <f>Q757*H757</f>
        <v>0</v>
      </c>
      <c r="S757" s="195">
        <v>0</v>
      </c>
      <c r="T757" s="196">
        <f>S757*H757</f>
        <v>0</v>
      </c>
      <c r="U757" s="34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R757" s="197" t="s">
        <v>260</v>
      </c>
      <c r="AT757" s="197" t="s">
        <v>148</v>
      </c>
      <c r="AU757" s="197" t="s">
        <v>85</v>
      </c>
      <c r="AY757" s="17" t="s">
        <v>146</v>
      </c>
      <c r="BE757" s="198">
        <f>IF(N757="základní",J757,0)</f>
        <v>0</v>
      </c>
      <c r="BF757" s="198">
        <f>IF(N757="snížená",J757,0)</f>
        <v>0</v>
      </c>
      <c r="BG757" s="198">
        <f>IF(N757="zákl. přenesená",J757,0)</f>
        <v>0</v>
      </c>
      <c r="BH757" s="198">
        <f>IF(N757="sníž. přenesená",J757,0)</f>
        <v>0</v>
      </c>
      <c r="BI757" s="198">
        <f>IF(N757="nulová",J757,0)</f>
        <v>0</v>
      </c>
      <c r="BJ757" s="17" t="s">
        <v>83</v>
      </c>
      <c r="BK757" s="198">
        <f>ROUND(I757*H757,2)</f>
        <v>0</v>
      </c>
      <c r="BL757" s="17" t="s">
        <v>260</v>
      </c>
      <c r="BM757" s="197" t="s">
        <v>1352</v>
      </c>
    </row>
    <row r="758" spans="1:47" s="2" customFormat="1" ht="11.25">
      <c r="A758" s="34"/>
      <c r="B758" s="35"/>
      <c r="C758" s="36"/>
      <c r="D758" s="199" t="s">
        <v>155</v>
      </c>
      <c r="E758" s="36"/>
      <c r="F758" s="200" t="s">
        <v>1353</v>
      </c>
      <c r="G758" s="36"/>
      <c r="H758" s="36"/>
      <c r="I758" s="201"/>
      <c r="J758" s="36"/>
      <c r="K758" s="36"/>
      <c r="L758" s="39"/>
      <c r="M758" s="202"/>
      <c r="N758" s="203"/>
      <c r="O758" s="71"/>
      <c r="P758" s="71"/>
      <c r="Q758" s="71"/>
      <c r="R758" s="71"/>
      <c r="S758" s="71"/>
      <c r="T758" s="72"/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T758" s="17" t="s">
        <v>155</v>
      </c>
      <c r="AU758" s="17" t="s">
        <v>85</v>
      </c>
    </row>
    <row r="759" spans="2:51" s="13" customFormat="1" ht="11.25">
      <c r="B759" s="204"/>
      <c r="C759" s="205"/>
      <c r="D759" s="206" t="s">
        <v>157</v>
      </c>
      <c r="E759" s="207" t="s">
        <v>1</v>
      </c>
      <c r="F759" s="208" t="s">
        <v>849</v>
      </c>
      <c r="G759" s="205"/>
      <c r="H759" s="207" t="s">
        <v>1</v>
      </c>
      <c r="I759" s="209"/>
      <c r="J759" s="205"/>
      <c r="K759" s="205"/>
      <c r="L759" s="210"/>
      <c r="M759" s="211"/>
      <c r="N759" s="212"/>
      <c r="O759" s="212"/>
      <c r="P759" s="212"/>
      <c r="Q759" s="212"/>
      <c r="R759" s="212"/>
      <c r="S759" s="212"/>
      <c r="T759" s="213"/>
      <c r="AT759" s="214" t="s">
        <v>157</v>
      </c>
      <c r="AU759" s="214" t="s">
        <v>85</v>
      </c>
      <c r="AV759" s="13" t="s">
        <v>83</v>
      </c>
      <c r="AW759" s="13" t="s">
        <v>33</v>
      </c>
      <c r="AX759" s="13" t="s">
        <v>75</v>
      </c>
      <c r="AY759" s="214" t="s">
        <v>146</v>
      </c>
    </row>
    <row r="760" spans="2:51" s="13" customFormat="1" ht="11.25">
      <c r="B760" s="204"/>
      <c r="C760" s="205"/>
      <c r="D760" s="206" t="s">
        <v>157</v>
      </c>
      <c r="E760" s="207" t="s">
        <v>1</v>
      </c>
      <c r="F760" s="208" t="s">
        <v>159</v>
      </c>
      <c r="G760" s="205"/>
      <c r="H760" s="207" t="s">
        <v>1</v>
      </c>
      <c r="I760" s="209"/>
      <c r="J760" s="205"/>
      <c r="K760" s="205"/>
      <c r="L760" s="210"/>
      <c r="M760" s="211"/>
      <c r="N760" s="212"/>
      <c r="O760" s="212"/>
      <c r="P760" s="212"/>
      <c r="Q760" s="212"/>
      <c r="R760" s="212"/>
      <c r="S760" s="212"/>
      <c r="T760" s="213"/>
      <c r="AT760" s="214" t="s">
        <v>157</v>
      </c>
      <c r="AU760" s="214" t="s">
        <v>85</v>
      </c>
      <c r="AV760" s="13" t="s">
        <v>83</v>
      </c>
      <c r="AW760" s="13" t="s">
        <v>33</v>
      </c>
      <c r="AX760" s="13" t="s">
        <v>75</v>
      </c>
      <c r="AY760" s="214" t="s">
        <v>146</v>
      </c>
    </row>
    <row r="761" spans="2:51" s="13" customFormat="1" ht="11.25">
      <c r="B761" s="204"/>
      <c r="C761" s="205"/>
      <c r="D761" s="206" t="s">
        <v>157</v>
      </c>
      <c r="E761" s="207" t="s">
        <v>1</v>
      </c>
      <c r="F761" s="208" t="s">
        <v>850</v>
      </c>
      <c r="G761" s="205"/>
      <c r="H761" s="207" t="s">
        <v>1</v>
      </c>
      <c r="I761" s="209"/>
      <c r="J761" s="205"/>
      <c r="K761" s="205"/>
      <c r="L761" s="210"/>
      <c r="M761" s="211"/>
      <c r="N761" s="212"/>
      <c r="O761" s="212"/>
      <c r="P761" s="212"/>
      <c r="Q761" s="212"/>
      <c r="R761" s="212"/>
      <c r="S761" s="212"/>
      <c r="T761" s="213"/>
      <c r="AT761" s="214" t="s">
        <v>157</v>
      </c>
      <c r="AU761" s="214" t="s">
        <v>85</v>
      </c>
      <c r="AV761" s="13" t="s">
        <v>83</v>
      </c>
      <c r="AW761" s="13" t="s">
        <v>33</v>
      </c>
      <c r="AX761" s="13" t="s">
        <v>75</v>
      </c>
      <c r="AY761" s="214" t="s">
        <v>146</v>
      </c>
    </row>
    <row r="762" spans="2:51" s="13" customFormat="1" ht="11.25">
      <c r="B762" s="204"/>
      <c r="C762" s="205"/>
      <c r="D762" s="206" t="s">
        <v>157</v>
      </c>
      <c r="E762" s="207" t="s">
        <v>1</v>
      </c>
      <c r="F762" s="208" t="s">
        <v>159</v>
      </c>
      <c r="G762" s="205"/>
      <c r="H762" s="207" t="s">
        <v>1</v>
      </c>
      <c r="I762" s="209"/>
      <c r="J762" s="205"/>
      <c r="K762" s="205"/>
      <c r="L762" s="210"/>
      <c r="M762" s="211"/>
      <c r="N762" s="212"/>
      <c r="O762" s="212"/>
      <c r="P762" s="212"/>
      <c r="Q762" s="212"/>
      <c r="R762" s="212"/>
      <c r="S762" s="212"/>
      <c r="T762" s="213"/>
      <c r="AT762" s="214" t="s">
        <v>157</v>
      </c>
      <c r="AU762" s="214" t="s">
        <v>85</v>
      </c>
      <c r="AV762" s="13" t="s">
        <v>83</v>
      </c>
      <c r="AW762" s="13" t="s">
        <v>33</v>
      </c>
      <c r="AX762" s="13" t="s">
        <v>75</v>
      </c>
      <c r="AY762" s="214" t="s">
        <v>146</v>
      </c>
    </row>
    <row r="763" spans="2:51" s="13" customFormat="1" ht="11.25">
      <c r="B763" s="204"/>
      <c r="C763" s="205"/>
      <c r="D763" s="206" t="s">
        <v>157</v>
      </c>
      <c r="E763" s="207" t="s">
        <v>1</v>
      </c>
      <c r="F763" s="208" t="s">
        <v>861</v>
      </c>
      <c r="G763" s="205"/>
      <c r="H763" s="207" t="s">
        <v>1</v>
      </c>
      <c r="I763" s="209"/>
      <c r="J763" s="205"/>
      <c r="K763" s="205"/>
      <c r="L763" s="210"/>
      <c r="M763" s="211"/>
      <c r="N763" s="212"/>
      <c r="O763" s="212"/>
      <c r="P763" s="212"/>
      <c r="Q763" s="212"/>
      <c r="R763" s="212"/>
      <c r="S763" s="212"/>
      <c r="T763" s="213"/>
      <c r="AT763" s="214" t="s">
        <v>157</v>
      </c>
      <c r="AU763" s="214" t="s">
        <v>85</v>
      </c>
      <c r="AV763" s="13" t="s">
        <v>83</v>
      </c>
      <c r="AW763" s="13" t="s">
        <v>33</v>
      </c>
      <c r="AX763" s="13" t="s">
        <v>75</v>
      </c>
      <c r="AY763" s="214" t="s">
        <v>146</v>
      </c>
    </row>
    <row r="764" spans="2:51" s="14" customFormat="1" ht="11.25">
      <c r="B764" s="215"/>
      <c r="C764" s="216"/>
      <c r="D764" s="206" t="s">
        <v>157</v>
      </c>
      <c r="E764" s="217" t="s">
        <v>1</v>
      </c>
      <c r="F764" s="218" t="s">
        <v>1354</v>
      </c>
      <c r="G764" s="216"/>
      <c r="H764" s="219">
        <v>3.11</v>
      </c>
      <c r="I764" s="220"/>
      <c r="J764" s="216"/>
      <c r="K764" s="216"/>
      <c r="L764" s="221"/>
      <c r="M764" s="222"/>
      <c r="N764" s="223"/>
      <c r="O764" s="223"/>
      <c r="P764" s="223"/>
      <c r="Q764" s="223"/>
      <c r="R764" s="223"/>
      <c r="S764" s="223"/>
      <c r="T764" s="224"/>
      <c r="AT764" s="225" t="s">
        <v>157</v>
      </c>
      <c r="AU764" s="225" t="s">
        <v>85</v>
      </c>
      <c r="AV764" s="14" t="s">
        <v>85</v>
      </c>
      <c r="AW764" s="14" t="s">
        <v>33</v>
      </c>
      <c r="AX764" s="14" t="s">
        <v>75</v>
      </c>
      <c r="AY764" s="225" t="s">
        <v>146</v>
      </c>
    </row>
    <row r="765" spans="1:65" s="2" customFormat="1" ht="16.5" customHeight="1">
      <c r="A765" s="34"/>
      <c r="B765" s="35"/>
      <c r="C765" s="226" t="s">
        <v>798</v>
      </c>
      <c r="D765" s="226" t="s">
        <v>223</v>
      </c>
      <c r="E765" s="227" t="s">
        <v>1355</v>
      </c>
      <c r="F765" s="228" t="s">
        <v>1356</v>
      </c>
      <c r="G765" s="229" t="s">
        <v>203</v>
      </c>
      <c r="H765" s="230">
        <v>0.001</v>
      </c>
      <c r="I765" s="231"/>
      <c r="J765" s="232">
        <f>ROUND(I765*H765,2)</f>
        <v>0</v>
      </c>
      <c r="K765" s="228" t="s">
        <v>152</v>
      </c>
      <c r="L765" s="233"/>
      <c r="M765" s="234" t="s">
        <v>1</v>
      </c>
      <c r="N765" s="235" t="s">
        <v>40</v>
      </c>
      <c r="O765" s="71"/>
      <c r="P765" s="195">
        <f>O765*H765</f>
        <v>0</v>
      </c>
      <c r="Q765" s="195">
        <v>1</v>
      </c>
      <c r="R765" s="195">
        <f>Q765*H765</f>
        <v>0.001</v>
      </c>
      <c r="S765" s="195">
        <v>0</v>
      </c>
      <c r="T765" s="196">
        <f>S765*H765</f>
        <v>0</v>
      </c>
      <c r="U765" s="34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R765" s="197" t="s">
        <v>357</v>
      </c>
      <c r="AT765" s="197" t="s">
        <v>223</v>
      </c>
      <c r="AU765" s="197" t="s">
        <v>85</v>
      </c>
      <c r="AY765" s="17" t="s">
        <v>146</v>
      </c>
      <c r="BE765" s="198">
        <f>IF(N765="základní",J765,0)</f>
        <v>0</v>
      </c>
      <c r="BF765" s="198">
        <f>IF(N765="snížená",J765,0)</f>
        <v>0</v>
      </c>
      <c r="BG765" s="198">
        <f>IF(N765="zákl. přenesená",J765,0)</f>
        <v>0</v>
      </c>
      <c r="BH765" s="198">
        <f>IF(N765="sníž. přenesená",J765,0)</f>
        <v>0</v>
      </c>
      <c r="BI765" s="198">
        <f>IF(N765="nulová",J765,0)</f>
        <v>0</v>
      </c>
      <c r="BJ765" s="17" t="s">
        <v>83</v>
      </c>
      <c r="BK765" s="198">
        <f>ROUND(I765*H765,2)</f>
        <v>0</v>
      </c>
      <c r="BL765" s="17" t="s">
        <v>260</v>
      </c>
      <c r="BM765" s="197" t="s">
        <v>1357</v>
      </c>
    </row>
    <row r="766" spans="2:51" s="13" customFormat="1" ht="11.25">
      <c r="B766" s="204"/>
      <c r="C766" s="205"/>
      <c r="D766" s="206" t="s">
        <v>157</v>
      </c>
      <c r="E766" s="207" t="s">
        <v>1</v>
      </c>
      <c r="F766" s="208" t="s">
        <v>849</v>
      </c>
      <c r="G766" s="205"/>
      <c r="H766" s="207" t="s">
        <v>1</v>
      </c>
      <c r="I766" s="209"/>
      <c r="J766" s="205"/>
      <c r="K766" s="205"/>
      <c r="L766" s="210"/>
      <c r="M766" s="211"/>
      <c r="N766" s="212"/>
      <c r="O766" s="212"/>
      <c r="P766" s="212"/>
      <c r="Q766" s="212"/>
      <c r="R766" s="212"/>
      <c r="S766" s="212"/>
      <c r="T766" s="213"/>
      <c r="AT766" s="214" t="s">
        <v>157</v>
      </c>
      <c r="AU766" s="214" t="s">
        <v>85</v>
      </c>
      <c r="AV766" s="13" t="s">
        <v>83</v>
      </c>
      <c r="AW766" s="13" t="s">
        <v>33</v>
      </c>
      <c r="AX766" s="13" t="s">
        <v>75</v>
      </c>
      <c r="AY766" s="214" t="s">
        <v>146</v>
      </c>
    </row>
    <row r="767" spans="2:51" s="13" customFormat="1" ht="11.25">
      <c r="B767" s="204"/>
      <c r="C767" s="205"/>
      <c r="D767" s="206" t="s">
        <v>157</v>
      </c>
      <c r="E767" s="207" t="s">
        <v>1</v>
      </c>
      <c r="F767" s="208" t="s">
        <v>159</v>
      </c>
      <c r="G767" s="205"/>
      <c r="H767" s="207" t="s">
        <v>1</v>
      </c>
      <c r="I767" s="209"/>
      <c r="J767" s="205"/>
      <c r="K767" s="205"/>
      <c r="L767" s="210"/>
      <c r="M767" s="211"/>
      <c r="N767" s="212"/>
      <c r="O767" s="212"/>
      <c r="P767" s="212"/>
      <c r="Q767" s="212"/>
      <c r="R767" s="212"/>
      <c r="S767" s="212"/>
      <c r="T767" s="213"/>
      <c r="AT767" s="214" t="s">
        <v>157</v>
      </c>
      <c r="AU767" s="214" t="s">
        <v>85</v>
      </c>
      <c r="AV767" s="13" t="s">
        <v>83</v>
      </c>
      <c r="AW767" s="13" t="s">
        <v>33</v>
      </c>
      <c r="AX767" s="13" t="s">
        <v>75</v>
      </c>
      <c r="AY767" s="214" t="s">
        <v>146</v>
      </c>
    </row>
    <row r="768" spans="2:51" s="13" customFormat="1" ht="11.25">
      <c r="B768" s="204"/>
      <c r="C768" s="205"/>
      <c r="D768" s="206" t="s">
        <v>157</v>
      </c>
      <c r="E768" s="207" t="s">
        <v>1</v>
      </c>
      <c r="F768" s="208" t="s">
        <v>861</v>
      </c>
      <c r="G768" s="205"/>
      <c r="H768" s="207" t="s">
        <v>1</v>
      </c>
      <c r="I768" s="209"/>
      <c r="J768" s="205"/>
      <c r="K768" s="205"/>
      <c r="L768" s="210"/>
      <c r="M768" s="211"/>
      <c r="N768" s="212"/>
      <c r="O768" s="212"/>
      <c r="P768" s="212"/>
      <c r="Q768" s="212"/>
      <c r="R768" s="212"/>
      <c r="S768" s="212"/>
      <c r="T768" s="213"/>
      <c r="AT768" s="214" t="s">
        <v>157</v>
      </c>
      <c r="AU768" s="214" t="s">
        <v>85</v>
      </c>
      <c r="AV768" s="13" t="s">
        <v>83</v>
      </c>
      <c r="AW768" s="13" t="s">
        <v>33</v>
      </c>
      <c r="AX768" s="13" t="s">
        <v>75</v>
      </c>
      <c r="AY768" s="214" t="s">
        <v>146</v>
      </c>
    </row>
    <row r="769" spans="2:51" s="14" customFormat="1" ht="11.25">
      <c r="B769" s="215"/>
      <c r="C769" s="216"/>
      <c r="D769" s="206" t="s">
        <v>157</v>
      </c>
      <c r="E769" s="217" t="s">
        <v>1</v>
      </c>
      <c r="F769" s="218" t="s">
        <v>1358</v>
      </c>
      <c r="G769" s="216"/>
      <c r="H769" s="219">
        <v>0.0010885</v>
      </c>
      <c r="I769" s="220"/>
      <c r="J769" s="216"/>
      <c r="K769" s="216"/>
      <c r="L769" s="221"/>
      <c r="M769" s="222"/>
      <c r="N769" s="223"/>
      <c r="O769" s="223"/>
      <c r="P769" s="223"/>
      <c r="Q769" s="223"/>
      <c r="R769" s="223"/>
      <c r="S769" s="223"/>
      <c r="T769" s="224"/>
      <c r="AT769" s="225" t="s">
        <v>157</v>
      </c>
      <c r="AU769" s="225" t="s">
        <v>85</v>
      </c>
      <c r="AV769" s="14" t="s">
        <v>85</v>
      </c>
      <c r="AW769" s="14" t="s">
        <v>33</v>
      </c>
      <c r="AX769" s="14" t="s">
        <v>75</v>
      </c>
      <c r="AY769" s="225" t="s">
        <v>146</v>
      </c>
    </row>
    <row r="770" spans="1:65" s="2" customFormat="1" ht="26.45" customHeight="1">
      <c r="A770" s="34"/>
      <c r="B770" s="35"/>
      <c r="C770" s="186" t="s">
        <v>804</v>
      </c>
      <c r="D770" s="186" t="s">
        <v>148</v>
      </c>
      <c r="E770" s="187" t="s">
        <v>1359</v>
      </c>
      <c r="F770" s="188" t="s">
        <v>1360</v>
      </c>
      <c r="G770" s="189" t="s">
        <v>151</v>
      </c>
      <c r="H770" s="190">
        <v>3.11</v>
      </c>
      <c r="I770" s="191"/>
      <c r="J770" s="192">
        <f>ROUND(I770*H770,2)</f>
        <v>0</v>
      </c>
      <c r="K770" s="188" t="s">
        <v>152</v>
      </c>
      <c r="L770" s="39"/>
      <c r="M770" s="193" t="s">
        <v>1</v>
      </c>
      <c r="N770" s="194" t="s">
        <v>40</v>
      </c>
      <c r="O770" s="71"/>
      <c r="P770" s="195">
        <f>O770*H770</f>
        <v>0</v>
      </c>
      <c r="Q770" s="195">
        <v>0.0004</v>
      </c>
      <c r="R770" s="195">
        <f>Q770*H770</f>
        <v>0.001244</v>
      </c>
      <c r="S770" s="195">
        <v>0</v>
      </c>
      <c r="T770" s="196">
        <f>S770*H770</f>
        <v>0</v>
      </c>
      <c r="U770" s="34"/>
      <c r="V770" s="34"/>
      <c r="W770" s="34"/>
      <c r="X770" s="34"/>
      <c r="Y770" s="34"/>
      <c r="Z770" s="34"/>
      <c r="AA770" s="34"/>
      <c r="AB770" s="34"/>
      <c r="AC770" s="34"/>
      <c r="AD770" s="34"/>
      <c r="AE770" s="34"/>
      <c r="AR770" s="197" t="s">
        <v>260</v>
      </c>
      <c r="AT770" s="197" t="s">
        <v>148</v>
      </c>
      <c r="AU770" s="197" t="s">
        <v>85</v>
      </c>
      <c r="AY770" s="17" t="s">
        <v>146</v>
      </c>
      <c r="BE770" s="198">
        <f>IF(N770="základní",J770,0)</f>
        <v>0</v>
      </c>
      <c r="BF770" s="198">
        <f>IF(N770="snížená",J770,0)</f>
        <v>0</v>
      </c>
      <c r="BG770" s="198">
        <f>IF(N770="zákl. přenesená",J770,0)</f>
        <v>0</v>
      </c>
      <c r="BH770" s="198">
        <f>IF(N770="sníž. přenesená",J770,0)</f>
        <v>0</v>
      </c>
      <c r="BI770" s="198">
        <f>IF(N770="nulová",J770,0)</f>
        <v>0</v>
      </c>
      <c r="BJ770" s="17" t="s">
        <v>83</v>
      </c>
      <c r="BK770" s="198">
        <f>ROUND(I770*H770,2)</f>
        <v>0</v>
      </c>
      <c r="BL770" s="17" t="s">
        <v>260</v>
      </c>
      <c r="BM770" s="197" t="s">
        <v>1361</v>
      </c>
    </row>
    <row r="771" spans="1:47" s="2" customFormat="1" ht="11.25">
      <c r="A771" s="34"/>
      <c r="B771" s="35"/>
      <c r="C771" s="36"/>
      <c r="D771" s="199" t="s">
        <v>155</v>
      </c>
      <c r="E771" s="36"/>
      <c r="F771" s="200" t="s">
        <v>1362</v>
      </c>
      <c r="G771" s="36"/>
      <c r="H771" s="36"/>
      <c r="I771" s="201"/>
      <c r="J771" s="36"/>
      <c r="K771" s="36"/>
      <c r="L771" s="39"/>
      <c r="M771" s="202"/>
      <c r="N771" s="203"/>
      <c r="O771" s="71"/>
      <c r="P771" s="71"/>
      <c r="Q771" s="71"/>
      <c r="R771" s="71"/>
      <c r="S771" s="71"/>
      <c r="T771" s="72"/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T771" s="17" t="s">
        <v>155</v>
      </c>
      <c r="AU771" s="17" t="s">
        <v>85</v>
      </c>
    </row>
    <row r="772" spans="2:51" s="13" customFormat="1" ht="11.25">
      <c r="B772" s="204"/>
      <c r="C772" s="205"/>
      <c r="D772" s="206" t="s">
        <v>157</v>
      </c>
      <c r="E772" s="207" t="s">
        <v>1</v>
      </c>
      <c r="F772" s="208" t="s">
        <v>849</v>
      </c>
      <c r="G772" s="205"/>
      <c r="H772" s="207" t="s">
        <v>1</v>
      </c>
      <c r="I772" s="209"/>
      <c r="J772" s="205"/>
      <c r="K772" s="205"/>
      <c r="L772" s="210"/>
      <c r="M772" s="211"/>
      <c r="N772" s="212"/>
      <c r="O772" s="212"/>
      <c r="P772" s="212"/>
      <c r="Q772" s="212"/>
      <c r="R772" s="212"/>
      <c r="S772" s="212"/>
      <c r="T772" s="213"/>
      <c r="AT772" s="214" t="s">
        <v>157</v>
      </c>
      <c r="AU772" s="214" t="s">
        <v>85</v>
      </c>
      <c r="AV772" s="13" t="s">
        <v>83</v>
      </c>
      <c r="AW772" s="13" t="s">
        <v>33</v>
      </c>
      <c r="AX772" s="13" t="s">
        <v>75</v>
      </c>
      <c r="AY772" s="214" t="s">
        <v>146</v>
      </c>
    </row>
    <row r="773" spans="2:51" s="13" customFormat="1" ht="11.25">
      <c r="B773" s="204"/>
      <c r="C773" s="205"/>
      <c r="D773" s="206" t="s">
        <v>157</v>
      </c>
      <c r="E773" s="207" t="s">
        <v>1</v>
      </c>
      <c r="F773" s="208" t="s">
        <v>159</v>
      </c>
      <c r="G773" s="205"/>
      <c r="H773" s="207" t="s">
        <v>1</v>
      </c>
      <c r="I773" s="209"/>
      <c r="J773" s="205"/>
      <c r="K773" s="205"/>
      <c r="L773" s="210"/>
      <c r="M773" s="211"/>
      <c r="N773" s="212"/>
      <c r="O773" s="212"/>
      <c r="P773" s="212"/>
      <c r="Q773" s="212"/>
      <c r="R773" s="212"/>
      <c r="S773" s="212"/>
      <c r="T773" s="213"/>
      <c r="AT773" s="214" t="s">
        <v>157</v>
      </c>
      <c r="AU773" s="214" t="s">
        <v>85</v>
      </c>
      <c r="AV773" s="13" t="s">
        <v>83</v>
      </c>
      <c r="AW773" s="13" t="s">
        <v>33</v>
      </c>
      <c r="AX773" s="13" t="s">
        <v>75</v>
      </c>
      <c r="AY773" s="214" t="s">
        <v>146</v>
      </c>
    </row>
    <row r="774" spans="2:51" s="13" customFormat="1" ht="11.25">
      <c r="B774" s="204"/>
      <c r="C774" s="205"/>
      <c r="D774" s="206" t="s">
        <v>157</v>
      </c>
      <c r="E774" s="207" t="s">
        <v>1</v>
      </c>
      <c r="F774" s="208" t="s">
        <v>850</v>
      </c>
      <c r="G774" s="205"/>
      <c r="H774" s="207" t="s">
        <v>1</v>
      </c>
      <c r="I774" s="209"/>
      <c r="J774" s="205"/>
      <c r="K774" s="205"/>
      <c r="L774" s="210"/>
      <c r="M774" s="211"/>
      <c r="N774" s="212"/>
      <c r="O774" s="212"/>
      <c r="P774" s="212"/>
      <c r="Q774" s="212"/>
      <c r="R774" s="212"/>
      <c r="S774" s="212"/>
      <c r="T774" s="213"/>
      <c r="AT774" s="214" t="s">
        <v>157</v>
      </c>
      <c r="AU774" s="214" t="s">
        <v>85</v>
      </c>
      <c r="AV774" s="13" t="s">
        <v>83</v>
      </c>
      <c r="AW774" s="13" t="s">
        <v>33</v>
      </c>
      <c r="AX774" s="13" t="s">
        <v>75</v>
      </c>
      <c r="AY774" s="214" t="s">
        <v>146</v>
      </c>
    </row>
    <row r="775" spans="2:51" s="13" customFormat="1" ht="11.25">
      <c r="B775" s="204"/>
      <c r="C775" s="205"/>
      <c r="D775" s="206" t="s">
        <v>157</v>
      </c>
      <c r="E775" s="207" t="s">
        <v>1</v>
      </c>
      <c r="F775" s="208" t="s">
        <v>159</v>
      </c>
      <c r="G775" s="205"/>
      <c r="H775" s="207" t="s">
        <v>1</v>
      </c>
      <c r="I775" s="209"/>
      <c r="J775" s="205"/>
      <c r="K775" s="205"/>
      <c r="L775" s="210"/>
      <c r="M775" s="211"/>
      <c r="N775" s="212"/>
      <c r="O775" s="212"/>
      <c r="P775" s="212"/>
      <c r="Q775" s="212"/>
      <c r="R775" s="212"/>
      <c r="S775" s="212"/>
      <c r="T775" s="213"/>
      <c r="AT775" s="214" t="s">
        <v>157</v>
      </c>
      <c r="AU775" s="214" t="s">
        <v>85</v>
      </c>
      <c r="AV775" s="13" t="s">
        <v>83</v>
      </c>
      <c r="AW775" s="13" t="s">
        <v>33</v>
      </c>
      <c r="AX775" s="13" t="s">
        <v>75</v>
      </c>
      <c r="AY775" s="214" t="s">
        <v>146</v>
      </c>
    </row>
    <row r="776" spans="2:51" s="13" customFormat="1" ht="11.25">
      <c r="B776" s="204"/>
      <c r="C776" s="205"/>
      <c r="D776" s="206" t="s">
        <v>157</v>
      </c>
      <c r="E776" s="207" t="s">
        <v>1</v>
      </c>
      <c r="F776" s="208" t="s">
        <v>861</v>
      </c>
      <c r="G776" s="205"/>
      <c r="H776" s="207" t="s">
        <v>1</v>
      </c>
      <c r="I776" s="209"/>
      <c r="J776" s="205"/>
      <c r="K776" s="205"/>
      <c r="L776" s="210"/>
      <c r="M776" s="211"/>
      <c r="N776" s="212"/>
      <c r="O776" s="212"/>
      <c r="P776" s="212"/>
      <c r="Q776" s="212"/>
      <c r="R776" s="212"/>
      <c r="S776" s="212"/>
      <c r="T776" s="213"/>
      <c r="AT776" s="214" t="s">
        <v>157</v>
      </c>
      <c r="AU776" s="214" t="s">
        <v>85</v>
      </c>
      <c r="AV776" s="13" t="s">
        <v>83</v>
      </c>
      <c r="AW776" s="13" t="s">
        <v>33</v>
      </c>
      <c r="AX776" s="13" t="s">
        <v>75</v>
      </c>
      <c r="AY776" s="214" t="s">
        <v>146</v>
      </c>
    </row>
    <row r="777" spans="2:51" s="14" customFormat="1" ht="11.25">
      <c r="B777" s="215"/>
      <c r="C777" s="216"/>
      <c r="D777" s="206" t="s">
        <v>157</v>
      </c>
      <c r="E777" s="217" t="s">
        <v>1</v>
      </c>
      <c r="F777" s="218" t="s">
        <v>1354</v>
      </c>
      <c r="G777" s="216"/>
      <c r="H777" s="219">
        <v>3.11</v>
      </c>
      <c r="I777" s="220"/>
      <c r="J777" s="216"/>
      <c r="K777" s="216"/>
      <c r="L777" s="221"/>
      <c r="M777" s="222"/>
      <c r="N777" s="223"/>
      <c r="O777" s="223"/>
      <c r="P777" s="223"/>
      <c r="Q777" s="223"/>
      <c r="R777" s="223"/>
      <c r="S777" s="223"/>
      <c r="T777" s="224"/>
      <c r="AT777" s="225" t="s">
        <v>157</v>
      </c>
      <c r="AU777" s="225" t="s">
        <v>85</v>
      </c>
      <c r="AV777" s="14" t="s">
        <v>85</v>
      </c>
      <c r="AW777" s="14" t="s">
        <v>33</v>
      </c>
      <c r="AX777" s="14" t="s">
        <v>75</v>
      </c>
      <c r="AY777" s="225" t="s">
        <v>146</v>
      </c>
    </row>
    <row r="778" spans="1:65" s="2" customFormat="1" ht="55.15" customHeight="1">
      <c r="A778" s="34"/>
      <c r="B778" s="35"/>
      <c r="C778" s="226" t="s">
        <v>810</v>
      </c>
      <c r="D778" s="226" t="s">
        <v>223</v>
      </c>
      <c r="E778" s="227" t="s">
        <v>1363</v>
      </c>
      <c r="F778" s="228" t="s">
        <v>1364</v>
      </c>
      <c r="G778" s="229" t="s">
        <v>151</v>
      </c>
      <c r="H778" s="230">
        <v>3.732</v>
      </c>
      <c r="I778" s="231"/>
      <c r="J778" s="232">
        <f>ROUND(I778*H778,2)</f>
        <v>0</v>
      </c>
      <c r="K778" s="228" t="s">
        <v>152</v>
      </c>
      <c r="L778" s="233"/>
      <c r="M778" s="234" t="s">
        <v>1</v>
      </c>
      <c r="N778" s="235" t="s">
        <v>40</v>
      </c>
      <c r="O778" s="71"/>
      <c r="P778" s="195">
        <f>O778*H778</f>
        <v>0</v>
      </c>
      <c r="Q778" s="195">
        <v>0.0054</v>
      </c>
      <c r="R778" s="195">
        <f>Q778*H778</f>
        <v>0.020152800000000002</v>
      </c>
      <c r="S778" s="195">
        <v>0</v>
      </c>
      <c r="T778" s="196">
        <f>S778*H778</f>
        <v>0</v>
      </c>
      <c r="U778" s="34"/>
      <c r="V778" s="34"/>
      <c r="W778" s="34"/>
      <c r="X778" s="34"/>
      <c r="Y778" s="34"/>
      <c r="Z778" s="34"/>
      <c r="AA778" s="34"/>
      <c r="AB778" s="34"/>
      <c r="AC778" s="34"/>
      <c r="AD778" s="34"/>
      <c r="AE778" s="34"/>
      <c r="AR778" s="197" t="s">
        <v>357</v>
      </c>
      <c r="AT778" s="197" t="s">
        <v>223</v>
      </c>
      <c r="AU778" s="197" t="s">
        <v>85</v>
      </c>
      <c r="AY778" s="17" t="s">
        <v>146</v>
      </c>
      <c r="BE778" s="198">
        <f>IF(N778="základní",J778,0)</f>
        <v>0</v>
      </c>
      <c r="BF778" s="198">
        <f>IF(N778="snížená",J778,0)</f>
        <v>0</v>
      </c>
      <c r="BG778" s="198">
        <f>IF(N778="zákl. přenesená",J778,0)</f>
        <v>0</v>
      </c>
      <c r="BH778" s="198">
        <f>IF(N778="sníž. přenesená",J778,0)</f>
        <v>0</v>
      </c>
      <c r="BI778" s="198">
        <f>IF(N778="nulová",J778,0)</f>
        <v>0</v>
      </c>
      <c r="BJ778" s="17" t="s">
        <v>83</v>
      </c>
      <c r="BK778" s="198">
        <f>ROUND(I778*H778,2)</f>
        <v>0</v>
      </c>
      <c r="BL778" s="17" t="s">
        <v>260</v>
      </c>
      <c r="BM778" s="197" t="s">
        <v>1365</v>
      </c>
    </row>
    <row r="779" spans="2:51" s="13" customFormat="1" ht="11.25">
      <c r="B779" s="204"/>
      <c r="C779" s="205"/>
      <c r="D779" s="206" t="s">
        <v>157</v>
      </c>
      <c r="E779" s="207" t="s">
        <v>1</v>
      </c>
      <c r="F779" s="208" t="s">
        <v>849</v>
      </c>
      <c r="G779" s="205"/>
      <c r="H779" s="207" t="s">
        <v>1</v>
      </c>
      <c r="I779" s="209"/>
      <c r="J779" s="205"/>
      <c r="K779" s="205"/>
      <c r="L779" s="210"/>
      <c r="M779" s="211"/>
      <c r="N779" s="212"/>
      <c r="O779" s="212"/>
      <c r="P779" s="212"/>
      <c r="Q779" s="212"/>
      <c r="R779" s="212"/>
      <c r="S779" s="212"/>
      <c r="T779" s="213"/>
      <c r="AT779" s="214" t="s">
        <v>157</v>
      </c>
      <c r="AU779" s="214" t="s">
        <v>85</v>
      </c>
      <c r="AV779" s="13" t="s">
        <v>83</v>
      </c>
      <c r="AW779" s="13" t="s">
        <v>33</v>
      </c>
      <c r="AX779" s="13" t="s">
        <v>75</v>
      </c>
      <c r="AY779" s="214" t="s">
        <v>146</v>
      </c>
    </row>
    <row r="780" spans="2:51" s="13" customFormat="1" ht="11.25">
      <c r="B780" s="204"/>
      <c r="C780" s="205"/>
      <c r="D780" s="206" t="s">
        <v>157</v>
      </c>
      <c r="E780" s="207" t="s">
        <v>1</v>
      </c>
      <c r="F780" s="208" t="s">
        <v>159</v>
      </c>
      <c r="G780" s="205"/>
      <c r="H780" s="207" t="s">
        <v>1</v>
      </c>
      <c r="I780" s="209"/>
      <c r="J780" s="205"/>
      <c r="K780" s="205"/>
      <c r="L780" s="210"/>
      <c r="M780" s="211"/>
      <c r="N780" s="212"/>
      <c r="O780" s="212"/>
      <c r="P780" s="212"/>
      <c r="Q780" s="212"/>
      <c r="R780" s="212"/>
      <c r="S780" s="212"/>
      <c r="T780" s="213"/>
      <c r="AT780" s="214" t="s">
        <v>157</v>
      </c>
      <c r="AU780" s="214" t="s">
        <v>85</v>
      </c>
      <c r="AV780" s="13" t="s">
        <v>83</v>
      </c>
      <c r="AW780" s="13" t="s">
        <v>33</v>
      </c>
      <c r="AX780" s="13" t="s">
        <v>75</v>
      </c>
      <c r="AY780" s="214" t="s">
        <v>146</v>
      </c>
    </row>
    <row r="781" spans="2:51" s="13" customFormat="1" ht="11.25">
      <c r="B781" s="204"/>
      <c r="C781" s="205"/>
      <c r="D781" s="206" t="s">
        <v>157</v>
      </c>
      <c r="E781" s="207" t="s">
        <v>1</v>
      </c>
      <c r="F781" s="208" t="s">
        <v>861</v>
      </c>
      <c r="G781" s="205"/>
      <c r="H781" s="207" t="s">
        <v>1</v>
      </c>
      <c r="I781" s="209"/>
      <c r="J781" s="205"/>
      <c r="K781" s="205"/>
      <c r="L781" s="210"/>
      <c r="M781" s="211"/>
      <c r="N781" s="212"/>
      <c r="O781" s="212"/>
      <c r="P781" s="212"/>
      <c r="Q781" s="212"/>
      <c r="R781" s="212"/>
      <c r="S781" s="212"/>
      <c r="T781" s="213"/>
      <c r="AT781" s="214" t="s">
        <v>157</v>
      </c>
      <c r="AU781" s="214" t="s">
        <v>85</v>
      </c>
      <c r="AV781" s="13" t="s">
        <v>83</v>
      </c>
      <c r="AW781" s="13" t="s">
        <v>33</v>
      </c>
      <c r="AX781" s="13" t="s">
        <v>75</v>
      </c>
      <c r="AY781" s="214" t="s">
        <v>146</v>
      </c>
    </row>
    <row r="782" spans="2:51" s="14" customFormat="1" ht="11.25">
      <c r="B782" s="215"/>
      <c r="C782" s="216"/>
      <c r="D782" s="206" t="s">
        <v>157</v>
      </c>
      <c r="E782" s="217" t="s">
        <v>1</v>
      </c>
      <c r="F782" s="218" t="s">
        <v>1366</v>
      </c>
      <c r="G782" s="216"/>
      <c r="H782" s="219">
        <v>3.732</v>
      </c>
      <c r="I782" s="220"/>
      <c r="J782" s="216"/>
      <c r="K782" s="216"/>
      <c r="L782" s="221"/>
      <c r="M782" s="222"/>
      <c r="N782" s="223"/>
      <c r="O782" s="223"/>
      <c r="P782" s="223"/>
      <c r="Q782" s="223"/>
      <c r="R782" s="223"/>
      <c r="S782" s="223"/>
      <c r="T782" s="224"/>
      <c r="AT782" s="225" t="s">
        <v>157</v>
      </c>
      <c r="AU782" s="225" t="s">
        <v>85</v>
      </c>
      <c r="AV782" s="14" t="s">
        <v>85</v>
      </c>
      <c r="AW782" s="14" t="s">
        <v>33</v>
      </c>
      <c r="AX782" s="14" t="s">
        <v>75</v>
      </c>
      <c r="AY782" s="225" t="s">
        <v>146</v>
      </c>
    </row>
    <row r="783" spans="1:65" s="2" customFormat="1" ht="26.45" customHeight="1">
      <c r="A783" s="34"/>
      <c r="B783" s="35"/>
      <c r="C783" s="186" t="s">
        <v>816</v>
      </c>
      <c r="D783" s="186" t="s">
        <v>148</v>
      </c>
      <c r="E783" s="187" t="s">
        <v>1367</v>
      </c>
      <c r="F783" s="188" t="s">
        <v>1368</v>
      </c>
      <c r="G783" s="189" t="s">
        <v>203</v>
      </c>
      <c r="H783" s="190">
        <v>0.022</v>
      </c>
      <c r="I783" s="191"/>
      <c r="J783" s="192">
        <f>ROUND(I783*H783,2)</f>
        <v>0</v>
      </c>
      <c r="K783" s="188" t="s">
        <v>152</v>
      </c>
      <c r="L783" s="39"/>
      <c r="M783" s="193" t="s">
        <v>1</v>
      </c>
      <c r="N783" s="194" t="s">
        <v>40</v>
      </c>
      <c r="O783" s="71"/>
      <c r="P783" s="195">
        <f>O783*H783</f>
        <v>0</v>
      </c>
      <c r="Q783" s="195">
        <v>0</v>
      </c>
      <c r="R783" s="195">
        <f>Q783*H783</f>
        <v>0</v>
      </c>
      <c r="S783" s="195">
        <v>0</v>
      </c>
      <c r="T783" s="196">
        <f>S783*H783</f>
        <v>0</v>
      </c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R783" s="197" t="s">
        <v>260</v>
      </c>
      <c r="AT783" s="197" t="s">
        <v>148</v>
      </c>
      <c r="AU783" s="197" t="s">
        <v>85</v>
      </c>
      <c r="AY783" s="17" t="s">
        <v>146</v>
      </c>
      <c r="BE783" s="198">
        <f>IF(N783="základní",J783,0)</f>
        <v>0</v>
      </c>
      <c r="BF783" s="198">
        <f>IF(N783="snížená",J783,0)</f>
        <v>0</v>
      </c>
      <c r="BG783" s="198">
        <f>IF(N783="zákl. přenesená",J783,0)</f>
        <v>0</v>
      </c>
      <c r="BH783" s="198">
        <f>IF(N783="sníž. přenesená",J783,0)</f>
        <v>0</v>
      </c>
      <c r="BI783" s="198">
        <f>IF(N783="nulová",J783,0)</f>
        <v>0</v>
      </c>
      <c r="BJ783" s="17" t="s">
        <v>83</v>
      </c>
      <c r="BK783" s="198">
        <f>ROUND(I783*H783,2)</f>
        <v>0</v>
      </c>
      <c r="BL783" s="17" t="s">
        <v>260</v>
      </c>
      <c r="BM783" s="197" t="s">
        <v>1369</v>
      </c>
    </row>
    <row r="784" spans="1:47" s="2" customFormat="1" ht="11.25">
      <c r="A784" s="34"/>
      <c r="B784" s="35"/>
      <c r="C784" s="36"/>
      <c r="D784" s="199" t="s">
        <v>155</v>
      </c>
      <c r="E784" s="36"/>
      <c r="F784" s="200" t="s">
        <v>1370</v>
      </c>
      <c r="G784" s="36"/>
      <c r="H784" s="36"/>
      <c r="I784" s="201"/>
      <c r="J784" s="36"/>
      <c r="K784" s="36"/>
      <c r="L784" s="39"/>
      <c r="M784" s="239"/>
      <c r="N784" s="240"/>
      <c r="O784" s="241"/>
      <c r="P784" s="241"/>
      <c r="Q784" s="241"/>
      <c r="R784" s="241"/>
      <c r="S784" s="241"/>
      <c r="T784" s="242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T784" s="17" t="s">
        <v>155</v>
      </c>
      <c r="AU784" s="17" t="s">
        <v>85</v>
      </c>
    </row>
    <row r="785" spans="1:31" s="2" customFormat="1" ht="6.95" customHeight="1">
      <c r="A785" s="34"/>
      <c r="B785" s="54"/>
      <c r="C785" s="55"/>
      <c r="D785" s="55"/>
      <c r="E785" s="55"/>
      <c r="F785" s="55"/>
      <c r="G785" s="55"/>
      <c r="H785" s="55"/>
      <c r="I785" s="55"/>
      <c r="J785" s="55"/>
      <c r="K785" s="55"/>
      <c r="L785" s="39"/>
      <c r="M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</row>
  </sheetData>
  <sheetProtection algorithmName="SHA-512" hashValue="0OEXB9WVnWeZ/n2TPVOEFRQ0+tpmg/XOdIUNJxTcn3b+F+EK6tSdg4vUw4m48My5Vo2nwE6DIxUNUd116kdmug==" saltValue="oVHhknRG2ZxeS2mAkZhPESD31mhc3rsCyg9JOvw3L3zRiV60VKTqZCZc5KsVPpsHP7eG66aGT42j1dHaXdro+g==" spinCount="100000" sheet="1" objects="1" scenarios="1" formatColumns="0" formatRows="0" autoFilter="0"/>
  <autoFilter ref="C124:K78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hyperlinks>
    <hyperlink ref="F129" r:id="rId1" display="https://podminky.urs.cz/item/CS_URS_2024_01/131251103"/>
    <hyperlink ref="F139" r:id="rId2" display="https://podminky.urs.cz/item/CS_URS_2024_01/131251104"/>
    <hyperlink ref="F155" r:id="rId3" display="https://podminky.urs.cz/item/CS_URS_2024_01/131251201"/>
    <hyperlink ref="F168" r:id="rId4" display="https://podminky.urs.cz/item/CS_URS_2024_01/131351103"/>
    <hyperlink ref="F178" r:id="rId5" display="https://podminky.urs.cz/item/CS_URS_2024_01/131351104"/>
    <hyperlink ref="F194" r:id="rId6" display="https://podminky.urs.cz/item/CS_URS_2024_01/131351201"/>
    <hyperlink ref="F207" r:id="rId7" display="https://podminky.urs.cz/item/CS_URS_2024_01/131451103"/>
    <hyperlink ref="F217" r:id="rId8" display="https://podminky.urs.cz/item/CS_URS_2024_01/131451104"/>
    <hyperlink ref="F233" r:id="rId9" display="https://podminky.urs.cz/item/CS_URS_2024_01/131451201"/>
    <hyperlink ref="F246" r:id="rId10" display="https://podminky.urs.cz/item/CS_URS_2024_01/131551104"/>
    <hyperlink ref="F256" r:id="rId11" display="https://podminky.urs.cz/item/CS_URS_2024_01/132254206"/>
    <hyperlink ref="F266" r:id="rId12" display="https://podminky.urs.cz/item/CS_URS_2024_01/132354206"/>
    <hyperlink ref="F276" r:id="rId13" display="https://podminky.urs.cz/item/CS_URS_2024_01/132454206"/>
    <hyperlink ref="F286" r:id="rId14" display="https://podminky.urs.cz/item/CS_URS_2024_01/151101101"/>
    <hyperlink ref="F294" r:id="rId15" display="https://podminky.urs.cz/item/CS_URS_2024_01/151101102"/>
    <hyperlink ref="F302" r:id="rId16" display="https://podminky.urs.cz/item/CS_URS_2024_01/151101103"/>
    <hyperlink ref="F310" r:id="rId17" display="https://podminky.urs.cz/item/CS_URS_2024_01/151101111"/>
    <hyperlink ref="F312" r:id="rId18" display="https://podminky.urs.cz/item/CS_URS_2024_01/151101112"/>
    <hyperlink ref="F314" r:id="rId19" display="https://podminky.urs.cz/item/CS_URS_2024_01/151101113"/>
    <hyperlink ref="F316" r:id="rId20" display="https://podminky.urs.cz/item/CS_URS_2024_01/151101201"/>
    <hyperlink ref="F325" r:id="rId21" display="https://podminky.urs.cz/item/CS_URS_2024_01/151101211"/>
    <hyperlink ref="F327" r:id="rId22" display="https://podminky.urs.cz/item/CS_URS_2024_01/162351103"/>
    <hyperlink ref="F333" r:id="rId23" display="https://podminky.urs.cz/item/CS_URS_2024_01/162351123"/>
    <hyperlink ref="F339" r:id="rId24" display="https://podminky.urs.cz/item/CS_URS_2024_01/162751116"/>
    <hyperlink ref="F345" r:id="rId25" display="https://podminky.urs.cz/item/CS_URS_2024_01/162751136"/>
    <hyperlink ref="F351" r:id="rId26" display="https://podminky.urs.cz/item/CS_URS_2024_01/162751156"/>
    <hyperlink ref="F356" r:id="rId27" display="https://podminky.urs.cz/item/CS_URS_2024_01/167151111"/>
    <hyperlink ref="F362" r:id="rId28" display="https://podminky.urs.cz/item/CS_URS_2024_01/167151112"/>
    <hyperlink ref="F368" r:id="rId29" display="https://podminky.urs.cz/item/CS_URS_2024_01/171201231"/>
    <hyperlink ref="F373" r:id="rId30" display="https://podminky.urs.cz/item/CS_URS_2024_01/171251201"/>
    <hyperlink ref="F379" r:id="rId31" display="https://podminky.urs.cz/item/CS_URS_2024_01/174101101"/>
    <hyperlink ref="F403" r:id="rId32" display="https://podminky.urs.cz/item/CS_URS_2024_01/175151101"/>
    <hyperlink ref="F412" r:id="rId33" display="https://podminky.urs.cz/item/CS_URS_2024_01/181951114"/>
    <hyperlink ref="F420" r:id="rId34" display="https://podminky.urs.cz/item/CS_URS_2024_01/451573111"/>
    <hyperlink ref="F429" r:id="rId35" display="https://podminky.urs.cz/item/CS_URS_2024_01/271532213r"/>
    <hyperlink ref="F435" r:id="rId36" display="https://podminky.urs.cz/item/CS_URS_2024_01/273321511"/>
    <hyperlink ref="F441" r:id="rId37" display="https://podminky.urs.cz/item/CS_URS_2024_01/273362021"/>
    <hyperlink ref="F448" r:id="rId38" display="https://podminky.urs.cz/item/CS_URS_2024_01/386120101"/>
    <hyperlink ref="F456" r:id="rId39" display="https://podminky.urs.cz/item/CS_URS_2024_01/871310310"/>
    <hyperlink ref="F464" r:id="rId40" display="https://podminky.urs.cz/item/CS_URS_2024_01/871350310"/>
    <hyperlink ref="F472" r:id="rId41" display="https://podminky.urs.cz/item/CS_URS_2024_01/871360310"/>
    <hyperlink ref="F480" r:id="rId42" display="https://podminky.urs.cz/item/CS_URS_2024_01/871370310"/>
    <hyperlink ref="F488" r:id="rId43" display="https://podminky.urs.cz/item/CS_URS_2024_01/871420310"/>
    <hyperlink ref="F496" r:id="rId44" display="https://podminky.urs.cz/item/CS_URS_2024_01/877310330"/>
    <hyperlink ref="F502" r:id="rId45" display="https://podminky.urs.cz/item/CS_URS_2024_01/877350320"/>
    <hyperlink ref="F509" r:id="rId46" display="https://podminky.urs.cz/item/CS_URS_2024_01/877350330"/>
    <hyperlink ref="F515" r:id="rId47" display="https://podminky.urs.cz/item/CS_URS_2024_01/877355211"/>
    <hyperlink ref="F523" r:id="rId48" display="https://podminky.urs.cz/item/CS_URS_2024_01/877370330"/>
    <hyperlink ref="F529" r:id="rId49" display="https://podminky.urs.cz/item/CS_URS_2024_01/877420330"/>
    <hyperlink ref="F535" r:id="rId50" display="https://podminky.urs.cz/item/CS_URS_2024_01/894410212"/>
    <hyperlink ref="F540" r:id="rId51" display="https://podminky.urs.cz/item/CS_URS_2024_01/894410232"/>
    <hyperlink ref="F545" r:id="rId52" display="https://podminky.urs.cz/item/CS_URS_2024_01/452112112"/>
    <hyperlink ref="F550" r:id="rId53" display="https://podminky.urs.cz/item/CS_URS_2024_01/894411121"/>
    <hyperlink ref="F607" r:id="rId54" display="https://podminky.urs.cz/item/CS_URS_2024_01/896231112"/>
    <hyperlink ref="F612" r:id="rId55" display="https://podminky.urs.cz/item/CS_URS_2024_01/896290113"/>
    <hyperlink ref="F617" r:id="rId56" display="https://podminky.urs.cz/item/CS_URS_2024_01/897172111"/>
    <hyperlink ref="F622" r:id="rId57" display="https://podminky.urs.cz/item/CS_URS_2024_01/897172113"/>
    <hyperlink ref="F627" r:id="rId58" display="https://podminky.urs.cz/item/CS_URS_2024_01/897173115"/>
    <hyperlink ref="F643" r:id="rId59" display="https://podminky.urs.cz/item/CS_URS_2024_01/892312121"/>
    <hyperlink ref="F650" r:id="rId60" display="https://podminky.urs.cz/item/CS_URS_2024_01/892352121"/>
    <hyperlink ref="F657" r:id="rId61" display="https://podminky.urs.cz/item/CS_URS_2024_01/892362121"/>
    <hyperlink ref="F664" r:id="rId62" display="https://podminky.urs.cz/item/CS_URS_2024_01/892372121"/>
    <hyperlink ref="F671" r:id="rId63" display="https://podminky.urs.cz/item/CS_URS_2024_01/892422121"/>
    <hyperlink ref="F678" r:id="rId64" display="https://podminky.urs.cz/item/CS_URS_2024_01/899104112"/>
    <hyperlink ref="F686" r:id="rId65" display="https://podminky.urs.cz/item/CS_URS_2024_01/899620151"/>
    <hyperlink ref="F693" r:id="rId66" display="https://podminky.urs.cz/item/CS_URS_2024_01/899640122"/>
    <hyperlink ref="F699" r:id="rId67" display="https://podminky.urs.cz/item/CS_URS_2024_01/899641121"/>
    <hyperlink ref="F701" r:id="rId68" display="https://podminky.urs.cz/item/CS_URS_2024_01/899910101"/>
    <hyperlink ref="F707" r:id="rId69" display="https://podminky.urs.cz/item/CS_URS_2024_01/977151124"/>
    <hyperlink ref="F712" r:id="rId70" display="https://podminky.urs.cz/item/CS_URS_2024_01/977151126"/>
    <hyperlink ref="F717" r:id="rId71" display="https://podminky.urs.cz/item/CS_URS_2024_01/977151129"/>
    <hyperlink ref="F722" r:id="rId72" display="https://podminky.urs.cz/item/CS_URS_2024_01/977151134"/>
    <hyperlink ref="F728" r:id="rId73" display="https://podminky.urs.cz/item/CS_URS_2024_01/890431851"/>
    <hyperlink ref="F733" r:id="rId74" display="https://podminky.urs.cz/item/CS_URS_2024_01/890451851"/>
    <hyperlink ref="F738" r:id="rId75" display="https://podminky.urs.cz/item/CS_URS_2024_01/899103211"/>
    <hyperlink ref="F743" r:id="rId76" display="https://podminky.urs.cz/item/CS_URS_2024_01/997013111"/>
    <hyperlink ref="F745" r:id="rId77" display="https://podminky.urs.cz/item/CS_URS_2024_01/997221561"/>
    <hyperlink ref="F747" r:id="rId78" display="https://podminky.urs.cz/item/CS_URS_2024_01/997221569"/>
    <hyperlink ref="F749" r:id="rId79" display="https://podminky.urs.cz/item/CS_URS_2024_01/997221612"/>
    <hyperlink ref="F751" r:id="rId80" display="https://podminky.urs.cz/item/CS_URS_2024_01/469973116"/>
    <hyperlink ref="F754" r:id="rId81" display="https://podminky.urs.cz/item/CS_URS_2024_01/998276101"/>
    <hyperlink ref="F758" r:id="rId82" display="https://podminky.urs.cz/item/CS_URS_2024_01/711412001"/>
    <hyperlink ref="F771" r:id="rId83" display="https://podminky.urs.cz/item/CS_URS_2024_01/711442559"/>
    <hyperlink ref="F784" r:id="rId84" display="https://podminky.urs.cz/item/CS_URS_2024_01/99871112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92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1371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1372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ROUND((SUM(BE119:BE207)),2)</f>
        <v>0</v>
      </c>
      <c r="G33" s="34"/>
      <c r="H33" s="34"/>
      <c r="I33" s="124">
        <v>0.21</v>
      </c>
      <c r="J33" s="123">
        <f>ROUND(((SUM(BE119:BE207))*I33),2)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ROUND((SUM(BF119:BF207)),2)</f>
        <v>0</v>
      </c>
      <c r="G34" s="34"/>
      <c r="H34" s="34"/>
      <c r="I34" s="124">
        <v>0.12</v>
      </c>
      <c r="J34" s="123">
        <f>ROUND(((SUM(BF119:BF207))*I34),2)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ROUND((SUM(BG119:BG207)),2)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ROUND((SUM(BH119:BH207)),2)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ROUND((SUM(BI119:BI207)),2)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D2.03 - Sadové úpravy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Irena Dundychová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1373</v>
      </c>
      <c r="E97" s="150"/>
      <c r="F97" s="150"/>
      <c r="G97" s="150"/>
      <c r="H97" s="150"/>
      <c r="I97" s="150"/>
      <c r="J97" s="151">
        <f>J120</f>
        <v>0</v>
      </c>
      <c r="K97" s="148"/>
      <c r="L97" s="152"/>
    </row>
    <row r="98" spans="2:12" s="9" customFormat="1" ht="24.95" customHeight="1">
      <c r="B98" s="147"/>
      <c r="C98" s="148"/>
      <c r="D98" s="149" t="s">
        <v>1374</v>
      </c>
      <c r="E98" s="150"/>
      <c r="F98" s="150"/>
      <c r="G98" s="150"/>
      <c r="H98" s="150"/>
      <c r="I98" s="150"/>
      <c r="J98" s="151">
        <f>J129</f>
        <v>0</v>
      </c>
      <c r="K98" s="148"/>
      <c r="L98" s="152"/>
    </row>
    <row r="99" spans="2:12" s="9" customFormat="1" ht="24.95" customHeight="1">
      <c r="B99" s="147"/>
      <c r="C99" s="148"/>
      <c r="D99" s="149" t="s">
        <v>1375</v>
      </c>
      <c r="E99" s="150"/>
      <c r="F99" s="150"/>
      <c r="G99" s="150"/>
      <c r="H99" s="150"/>
      <c r="I99" s="150"/>
      <c r="J99" s="151">
        <f>J139</f>
        <v>0</v>
      </c>
      <c r="K99" s="148"/>
      <c r="L99" s="152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131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8.5" customHeight="1">
      <c r="A109" s="34"/>
      <c r="B109" s="35"/>
      <c r="C109" s="36"/>
      <c r="D109" s="36"/>
      <c r="E109" s="306" t="str">
        <f>E7</f>
        <v>Nemocnice Jihlava - Pavilon rehabilitační, následné a geriatrické péče a parkovací dům – rozšíření venkovního parkoviště</v>
      </c>
      <c r="F109" s="307"/>
      <c r="G109" s="307"/>
      <c r="H109" s="307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113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58" t="str">
        <f>E9</f>
        <v>D2.03 - Sadové úpravy</v>
      </c>
      <c r="F111" s="308"/>
      <c r="G111" s="308"/>
      <c r="H111" s="30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>Jihlava</v>
      </c>
      <c r="G113" s="36"/>
      <c r="H113" s="36"/>
      <c r="I113" s="29" t="s">
        <v>22</v>
      </c>
      <c r="J113" s="66">
        <f>IF(J12="","",J12)</f>
        <v>45384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7.95" customHeight="1">
      <c r="A115" s="34"/>
      <c r="B115" s="35"/>
      <c r="C115" s="29" t="s">
        <v>23</v>
      </c>
      <c r="D115" s="36"/>
      <c r="E115" s="36"/>
      <c r="F115" s="27" t="str">
        <f>E15</f>
        <v>Kraj Vysočina</v>
      </c>
      <c r="G115" s="36"/>
      <c r="H115" s="36"/>
      <c r="I115" s="29" t="s">
        <v>29</v>
      </c>
      <c r="J115" s="32" t="str">
        <f>E21</f>
        <v>Penta Projekt s.r.o., Mrštíkova 12, Jihlava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27</v>
      </c>
      <c r="D116" s="36"/>
      <c r="E116" s="36"/>
      <c r="F116" s="27" t="str">
        <f>IF(E18="","",E18)</f>
        <v>Vyplň údaj</v>
      </c>
      <c r="G116" s="36"/>
      <c r="H116" s="36"/>
      <c r="I116" s="29" t="s">
        <v>31</v>
      </c>
      <c r="J116" s="32" t="str">
        <f>E24</f>
        <v>Irena Dundychová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59"/>
      <c r="B118" s="160"/>
      <c r="C118" s="161" t="s">
        <v>132</v>
      </c>
      <c r="D118" s="162" t="s">
        <v>60</v>
      </c>
      <c r="E118" s="162" t="s">
        <v>56</v>
      </c>
      <c r="F118" s="162" t="s">
        <v>57</v>
      </c>
      <c r="G118" s="162" t="s">
        <v>133</v>
      </c>
      <c r="H118" s="162" t="s">
        <v>134</v>
      </c>
      <c r="I118" s="162" t="s">
        <v>135</v>
      </c>
      <c r="J118" s="162" t="s">
        <v>118</v>
      </c>
      <c r="K118" s="163" t="s">
        <v>136</v>
      </c>
      <c r="L118" s="164"/>
      <c r="M118" s="75" t="s">
        <v>1</v>
      </c>
      <c r="N118" s="76" t="s">
        <v>39</v>
      </c>
      <c r="O118" s="76" t="s">
        <v>137</v>
      </c>
      <c r="P118" s="76" t="s">
        <v>138</v>
      </c>
      <c r="Q118" s="76" t="s">
        <v>139</v>
      </c>
      <c r="R118" s="76" t="s">
        <v>140</v>
      </c>
      <c r="S118" s="76" t="s">
        <v>141</v>
      </c>
      <c r="T118" s="77" t="s">
        <v>142</v>
      </c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63" s="2" customFormat="1" ht="22.9" customHeight="1">
      <c r="A119" s="34"/>
      <c r="B119" s="35"/>
      <c r="C119" s="82" t="s">
        <v>143</v>
      </c>
      <c r="D119" s="36"/>
      <c r="E119" s="36"/>
      <c r="F119" s="36"/>
      <c r="G119" s="36"/>
      <c r="H119" s="36"/>
      <c r="I119" s="36"/>
      <c r="J119" s="165">
        <f>BK119</f>
        <v>0</v>
      </c>
      <c r="K119" s="36"/>
      <c r="L119" s="39"/>
      <c r="M119" s="78"/>
      <c r="N119" s="166"/>
      <c r="O119" s="79"/>
      <c r="P119" s="167">
        <f>P120+P129+P139</f>
        <v>0</v>
      </c>
      <c r="Q119" s="79"/>
      <c r="R119" s="167">
        <f>R120+R129+R139</f>
        <v>0.0010125</v>
      </c>
      <c r="S119" s="79"/>
      <c r="T119" s="168">
        <f>T120+T129+T139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74</v>
      </c>
      <c r="AU119" s="17" t="s">
        <v>120</v>
      </c>
      <c r="BK119" s="169">
        <f>BK120+BK129+BK139</f>
        <v>0</v>
      </c>
    </row>
    <row r="120" spans="2:63" s="12" customFormat="1" ht="25.9" customHeight="1">
      <c r="B120" s="170"/>
      <c r="C120" s="171"/>
      <c r="D120" s="172" t="s">
        <v>74</v>
      </c>
      <c r="E120" s="173" t="s">
        <v>1376</v>
      </c>
      <c r="F120" s="173" t="s">
        <v>1377</v>
      </c>
      <c r="G120" s="171"/>
      <c r="H120" s="171"/>
      <c r="I120" s="174"/>
      <c r="J120" s="175">
        <f>BK120</f>
        <v>0</v>
      </c>
      <c r="K120" s="171"/>
      <c r="L120" s="176"/>
      <c r="M120" s="177"/>
      <c r="N120" s="178"/>
      <c r="O120" s="178"/>
      <c r="P120" s="179">
        <f>SUM(P121:P128)</f>
        <v>0</v>
      </c>
      <c r="Q120" s="178"/>
      <c r="R120" s="179">
        <f>SUM(R121:R128)</f>
        <v>0</v>
      </c>
      <c r="S120" s="178"/>
      <c r="T120" s="180">
        <f>SUM(T121:T128)</f>
        <v>0</v>
      </c>
      <c r="AR120" s="181" t="s">
        <v>83</v>
      </c>
      <c r="AT120" s="182" t="s">
        <v>74</v>
      </c>
      <c r="AU120" s="182" t="s">
        <v>75</v>
      </c>
      <c r="AY120" s="181" t="s">
        <v>146</v>
      </c>
      <c r="BK120" s="183">
        <f>SUM(BK121:BK128)</f>
        <v>0</v>
      </c>
    </row>
    <row r="121" spans="1:65" s="2" customFormat="1" ht="16.5" customHeight="1">
      <c r="A121" s="34"/>
      <c r="B121" s="35"/>
      <c r="C121" s="186" t="s">
        <v>83</v>
      </c>
      <c r="D121" s="186" t="s">
        <v>148</v>
      </c>
      <c r="E121" s="187" t="s">
        <v>83</v>
      </c>
      <c r="F121" s="188" t="s">
        <v>1378</v>
      </c>
      <c r="G121" s="189" t="s">
        <v>1379</v>
      </c>
      <c r="H121" s="190">
        <v>15</v>
      </c>
      <c r="I121" s="191"/>
      <c r="J121" s="192">
        <f>ROUND(I121*H121,2)</f>
        <v>0</v>
      </c>
      <c r="K121" s="188" t="s">
        <v>1</v>
      </c>
      <c r="L121" s="39"/>
      <c r="M121" s="193" t="s">
        <v>1</v>
      </c>
      <c r="N121" s="194" t="s">
        <v>40</v>
      </c>
      <c r="O121" s="71"/>
      <c r="P121" s="195">
        <f>O121*H121</f>
        <v>0</v>
      </c>
      <c r="Q121" s="195">
        <v>0</v>
      </c>
      <c r="R121" s="195">
        <f>Q121*H121</f>
        <v>0</v>
      </c>
      <c r="S121" s="195">
        <v>0</v>
      </c>
      <c r="T121" s="196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197" t="s">
        <v>153</v>
      </c>
      <c r="AT121" s="197" t="s">
        <v>148</v>
      </c>
      <c r="AU121" s="197" t="s">
        <v>83</v>
      </c>
      <c r="AY121" s="17" t="s">
        <v>146</v>
      </c>
      <c r="BE121" s="198">
        <f>IF(N121="základní",J121,0)</f>
        <v>0</v>
      </c>
      <c r="BF121" s="198">
        <f>IF(N121="snížená",J121,0)</f>
        <v>0</v>
      </c>
      <c r="BG121" s="198">
        <f>IF(N121="zákl. přenesená",J121,0)</f>
        <v>0</v>
      </c>
      <c r="BH121" s="198">
        <f>IF(N121="sníž. přenesená",J121,0)</f>
        <v>0</v>
      </c>
      <c r="BI121" s="198">
        <f>IF(N121="nulová",J121,0)</f>
        <v>0</v>
      </c>
      <c r="BJ121" s="17" t="s">
        <v>83</v>
      </c>
      <c r="BK121" s="198">
        <f>ROUND(I121*H121,2)</f>
        <v>0</v>
      </c>
      <c r="BL121" s="17" t="s">
        <v>153</v>
      </c>
      <c r="BM121" s="197" t="s">
        <v>85</v>
      </c>
    </row>
    <row r="122" spans="2:51" s="13" customFormat="1" ht="11.25">
      <c r="B122" s="204"/>
      <c r="C122" s="205"/>
      <c r="D122" s="206" t="s">
        <v>157</v>
      </c>
      <c r="E122" s="207" t="s">
        <v>1</v>
      </c>
      <c r="F122" s="208" t="s">
        <v>1380</v>
      </c>
      <c r="G122" s="205"/>
      <c r="H122" s="207" t="s">
        <v>1</v>
      </c>
      <c r="I122" s="209"/>
      <c r="J122" s="205"/>
      <c r="K122" s="205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157</v>
      </c>
      <c r="AU122" s="214" t="s">
        <v>83</v>
      </c>
      <c r="AV122" s="13" t="s">
        <v>83</v>
      </c>
      <c r="AW122" s="13" t="s">
        <v>33</v>
      </c>
      <c r="AX122" s="13" t="s">
        <v>75</v>
      </c>
      <c r="AY122" s="214" t="s">
        <v>146</v>
      </c>
    </row>
    <row r="123" spans="2:51" s="14" customFormat="1" ht="11.25">
      <c r="B123" s="215"/>
      <c r="C123" s="216"/>
      <c r="D123" s="206" t="s">
        <v>157</v>
      </c>
      <c r="E123" s="217" t="s">
        <v>1</v>
      </c>
      <c r="F123" s="218" t="s">
        <v>253</v>
      </c>
      <c r="G123" s="216"/>
      <c r="H123" s="219">
        <v>15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157</v>
      </c>
      <c r="AU123" s="225" t="s">
        <v>83</v>
      </c>
      <c r="AV123" s="14" t="s">
        <v>85</v>
      </c>
      <c r="AW123" s="14" t="s">
        <v>33</v>
      </c>
      <c r="AX123" s="14" t="s">
        <v>75</v>
      </c>
      <c r="AY123" s="225" t="s">
        <v>146</v>
      </c>
    </row>
    <row r="124" spans="2:51" s="15" customFormat="1" ht="11.25">
      <c r="B124" s="243"/>
      <c r="C124" s="244"/>
      <c r="D124" s="206" t="s">
        <v>157</v>
      </c>
      <c r="E124" s="245" t="s">
        <v>1</v>
      </c>
      <c r="F124" s="246" t="s">
        <v>1381</v>
      </c>
      <c r="G124" s="244"/>
      <c r="H124" s="247">
        <v>15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157</v>
      </c>
      <c r="AU124" s="253" t="s">
        <v>83</v>
      </c>
      <c r="AV124" s="15" t="s">
        <v>153</v>
      </c>
      <c r="AW124" s="15" t="s">
        <v>33</v>
      </c>
      <c r="AX124" s="15" t="s">
        <v>83</v>
      </c>
      <c r="AY124" s="253" t="s">
        <v>146</v>
      </c>
    </row>
    <row r="125" spans="1:65" s="2" customFormat="1" ht="16.5" customHeight="1">
      <c r="A125" s="34"/>
      <c r="B125" s="35"/>
      <c r="C125" s="186" t="s">
        <v>85</v>
      </c>
      <c r="D125" s="186" t="s">
        <v>148</v>
      </c>
      <c r="E125" s="187" t="s">
        <v>85</v>
      </c>
      <c r="F125" s="188" t="s">
        <v>1382</v>
      </c>
      <c r="G125" s="189" t="s">
        <v>1379</v>
      </c>
      <c r="H125" s="190">
        <v>634</v>
      </c>
      <c r="I125" s="191"/>
      <c r="J125" s="192">
        <f>ROUND(I125*H125,2)</f>
        <v>0</v>
      </c>
      <c r="K125" s="188" t="s">
        <v>1</v>
      </c>
      <c r="L125" s="39"/>
      <c r="M125" s="193" t="s">
        <v>1</v>
      </c>
      <c r="N125" s="194" t="s">
        <v>40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153</v>
      </c>
      <c r="AT125" s="197" t="s">
        <v>148</v>
      </c>
      <c r="AU125" s="197" t="s">
        <v>83</v>
      </c>
      <c r="AY125" s="17" t="s">
        <v>146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83</v>
      </c>
      <c r="BK125" s="198">
        <f>ROUND(I125*H125,2)</f>
        <v>0</v>
      </c>
      <c r="BL125" s="17" t="s">
        <v>153</v>
      </c>
      <c r="BM125" s="197" t="s">
        <v>153</v>
      </c>
    </row>
    <row r="126" spans="2:51" s="13" customFormat="1" ht="11.25">
      <c r="B126" s="204"/>
      <c r="C126" s="205"/>
      <c r="D126" s="206" t="s">
        <v>157</v>
      </c>
      <c r="E126" s="207" t="s">
        <v>1</v>
      </c>
      <c r="F126" s="208" t="s">
        <v>1383</v>
      </c>
      <c r="G126" s="205"/>
      <c r="H126" s="207" t="s">
        <v>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157</v>
      </c>
      <c r="AU126" s="214" t="s">
        <v>83</v>
      </c>
      <c r="AV126" s="13" t="s">
        <v>83</v>
      </c>
      <c r="AW126" s="13" t="s">
        <v>33</v>
      </c>
      <c r="AX126" s="13" t="s">
        <v>75</v>
      </c>
      <c r="AY126" s="214" t="s">
        <v>146</v>
      </c>
    </row>
    <row r="127" spans="2:51" s="14" customFormat="1" ht="11.25">
      <c r="B127" s="215"/>
      <c r="C127" s="216"/>
      <c r="D127" s="206" t="s">
        <v>157</v>
      </c>
      <c r="E127" s="217" t="s">
        <v>1</v>
      </c>
      <c r="F127" s="218" t="s">
        <v>1384</v>
      </c>
      <c r="G127" s="216"/>
      <c r="H127" s="219">
        <v>634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157</v>
      </c>
      <c r="AU127" s="225" t="s">
        <v>83</v>
      </c>
      <c r="AV127" s="14" t="s">
        <v>85</v>
      </c>
      <c r="AW127" s="14" t="s">
        <v>33</v>
      </c>
      <c r="AX127" s="14" t="s">
        <v>75</v>
      </c>
      <c r="AY127" s="225" t="s">
        <v>146</v>
      </c>
    </row>
    <row r="128" spans="2:51" s="15" customFormat="1" ht="11.25">
      <c r="B128" s="243"/>
      <c r="C128" s="244"/>
      <c r="D128" s="206" t="s">
        <v>157</v>
      </c>
      <c r="E128" s="245" t="s">
        <v>1</v>
      </c>
      <c r="F128" s="246" t="s">
        <v>1381</v>
      </c>
      <c r="G128" s="244"/>
      <c r="H128" s="247">
        <v>634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157</v>
      </c>
      <c r="AU128" s="253" t="s">
        <v>83</v>
      </c>
      <c r="AV128" s="15" t="s">
        <v>153</v>
      </c>
      <c r="AW128" s="15" t="s">
        <v>33</v>
      </c>
      <c r="AX128" s="15" t="s">
        <v>83</v>
      </c>
      <c r="AY128" s="253" t="s">
        <v>146</v>
      </c>
    </row>
    <row r="129" spans="2:63" s="12" customFormat="1" ht="25.9" customHeight="1">
      <c r="B129" s="170"/>
      <c r="C129" s="171"/>
      <c r="D129" s="172" t="s">
        <v>74</v>
      </c>
      <c r="E129" s="173" t="s">
        <v>1385</v>
      </c>
      <c r="F129" s="173" t="s">
        <v>1386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SUM(P130:P138)</f>
        <v>0</v>
      </c>
      <c r="Q129" s="178"/>
      <c r="R129" s="179">
        <f>SUM(R130:R138)</f>
        <v>0</v>
      </c>
      <c r="S129" s="178"/>
      <c r="T129" s="180">
        <f>SUM(T130:T138)</f>
        <v>0</v>
      </c>
      <c r="AR129" s="181" t="s">
        <v>83</v>
      </c>
      <c r="AT129" s="182" t="s">
        <v>74</v>
      </c>
      <c r="AU129" s="182" t="s">
        <v>75</v>
      </c>
      <c r="AY129" s="181" t="s">
        <v>146</v>
      </c>
      <c r="BK129" s="183">
        <f>SUM(BK130:BK138)</f>
        <v>0</v>
      </c>
    </row>
    <row r="130" spans="1:65" s="2" customFormat="1" ht="26.45" customHeight="1">
      <c r="A130" s="34"/>
      <c r="B130" s="35"/>
      <c r="C130" s="186" t="s">
        <v>168</v>
      </c>
      <c r="D130" s="186" t="s">
        <v>148</v>
      </c>
      <c r="E130" s="187" t="s">
        <v>1387</v>
      </c>
      <c r="F130" s="188" t="s">
        <v>1388</v>
      </c>
      <c r="G130" s="189" t="s">
        <v>163</v>
      </c>
      <c r="H130" s="190">
        <v>1</v>
      </c>
      <c r="I130" s="191"/>
      <c r="J130" s="192">
        <f aca="true" t="shared" si="0" ref="J130:J138">ROUND(I130*H130,2)</f>
        <v>0</v>
      </c>
      <c r="K130" s="188" t="s">
        <v>1</v>
      </c>
      <c r="L130" s="39"/>
      <c r="M130" s="193" t="s">
        <v>1</v>
      </c>
      <c r="N130" s="194" t="s">
        <v>40</v>
      </c>
      <c r="O130" s="71"/>
      <c r="P130" s="195">
        <f aca="true" t="shared" si="1" ref="P130:P138">O130*H130</f>
        <v>0</v>
      </c>
      <c r="Q130" s="195">
        <v>0</v>
      </c>
      <c r="R130" s="195">
        <f aca="true" t="shared" si="2" ref="R130:R138">Q130*H130</f>
        <v>0</v>
      </c>
      <c r="S130" s="195">
        <v>0</v>
      </c>
      <c r="T130" s="196">
        <f aca="true" t="shared" si="3" ref="T130:T138"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153</v>
      </c>
      <c r="AT130" s="197" t="s">
        <v>148</v>
      </c>
      <c r="AU130" s="197" t="s">
        <v>83</v>
      </c>
      <c r="AY130" s="17" t="s">
        <v>146</v>
      </c>
      <c r="BE130" s="198">
        <f aca="true" t="shared" si="4" ref="BE130:BE138">IF(N130="základní",J130,0)</f>
        <v>0</v>
      </c>
      <c r="BF130" s="198">
        <f aca="true" t="shared" si="5" ref="BF130:BF138">IF(N130="snížená",J130,0)</f>
        <v>0</v>
      </c>
      <c r="BG130" s="198">
        <f aca="true" t="shared" si="6" ref="BG130:BG138">IF(N130="zákl. přenesená",J130,0)</f>
        <v>0</v>
      </c>
      <c r="BH130" s="198">
        <f aca="true" t="shared" si="7" ref="BH130:BH138">IF(N130="sníž. přenesená",J130,0)</f>
        <v>0</v>
      </c>
      <c r="BI130" s="198">
        <f aca="true" t="shared" si="8" ref="BI130:BI138">IF(N130="nulová",J130,0)</f>
        <v>0</v>
      </c>
      <c r="BJ130" s="17" t="s">
        <v>83</v>
      </c>
      <c r="BK130" s="198">
        <f aca="true" t="shared" si="9" ref="BK130:BK138">ROUND(I130*H130,2)</f>
        <v>0</v>
      </c>
      <c r="BL130" s="17" t="s">
        <v>153</v>
      </c>
      <c r="BM130" s="197" t="s">
        <v>188</v>
      </c>
    </row>
    <row r="131" spans="1:65" s="2" customFormat="1" ht="16.5" customHeight="1">
      <c r="A131" s="34"/>
      <c r="B131" s="35"/>
      <c r="C131" s="186" t="s">
        <v>153</v>
      </c>
      <c r="D131" s="186" t="s">
        <v>148</v>
      </c>
      <c r="E131" s="187" t="s">
        <v>1389</v>
      </c>
      <c r="F131" s="188" t="s">
        <v>1390</v>
      </c>
      <c r="G131" s="189" t="s">
        <v>1391</v>
      </c>
      <c r="H131" s="190">
        <v>76</v>
      </c>
      <c r="I131" s="191"/>
      <c r="J131" s="192">
        <f t="shared" si="0"/>
        <v>0</v>
      </c>
      <c r="K131" s="188" t="s">
        <v>1</v>
      </c>
      <c r="L131" s="39"/>
      <c r="M131" s="193" t="s">
        <v>1</v>
      </c>
      <c r="N131" s="194" t="s">
        <v>40</v>
      </c>
      <c r="O131" s="71"/>
      <c r="P131" s="195">
        <f t="shared" si="1"/>
        <v>0</v>
      </c>
      <c r="Q131" s="195">
        <v>0</v>
      </c>
      <c r="R131" s="195">
        <f t="shared" si="2"/>
        <v>0</v>
      </c>
      <c r="S131" s="195">
        <v>0</v>
      </c>
      <c r="T131" s="196">
        <f t="shared" si="3"/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153</v>
      </c>
      <c r="AT131" s="197" t="s">
        <v>148</v>
      </c>
      <c r="AU131" s="197" t="s">
        <v>83</v>
      </c>
      <c r="AY131" s="17" t="s">
        <v>146</v>
      </c>
      <c r="BE131" s="198">
        <f t="shared" si="4"/>
        <v>0</v>
      </c>
      <c r="BF131" s="198">
        <f t="shared" si="5"/>
        <v>0</v>
      </c>
      <c r="BG131" s="198">
        <f t="shared" si="6"/>
        <v>0</v>
      </c>
      <c r="BH131" s="198">
        <f t="shared" si="7"/>
        <v>0</v>
      </c>
      <c r="BI131" s="198">
        <f t="shared" si="8"/>
        <v>0</v>
      </c>
      <c r="BJ131" s="17" t="s">
        <v>83</v>
      </c>
      <c r="BK131" s="198">
        <f t="shared" si="9"/>
        <v>0</v>
      </c>
      <c r="BL131" s="17" t="s">
        <v>153</v>
      </c>
      <c r="BM131" s="197" t="s">
        <v>200</v>
      </c>
    </row>
    <row r="132" spans="1:65" s="2" customFormat="1" ht="24" customHeight="1">
      <c r="A132" s="34"/>
      <c r="B132" s="35"/>
      <c r="C132" s="186" t="s">
        <v>180</v>
      </c>
      <c r="D132" s="186" t="s">
        <v>148</v>
      </c>
      <c r="E132" s="187" t="s">
        <v>1392</v>
      </c>
      <c r="F132" s="188" t="s">
        <v>1393</v>
      </c>
      <c r="G132" s="189" t="s">
        <v>1379</v>
      </c>
      <c r="H132" s="190">
        <v>45</v>
      </c>
      <c r="I132" s="191"/>
      <c r="J132" s="192">
        <f t="shared" si="0"/>
        <v>0</v>
      </c>
      <c r="K132" s="188" t="s">
        <v>1</v>
      </c>
      <c r="L132" s="39"/>
      <c r="M132" s="193" t="s">
        <v>1</v>
      </c>
      <c r="N132" s="194" t="s">
        <v>40</v>
      </c>
      <c r="O132" s="71"/>
      <c r="P132" s="195">
        <f t="shared" si="1"/>
        <v>0</v>
      </c>
      <c r="Q132" s="195">
        <v>0</v>
      </c>
      <c r="R132" s="195">
        <f t="shared" si="2"/>
        <v>0</v>
      </c>
      <c r="S132" s="195">
        <v>0</v>
      </c>
      <c r="T132" s="196">
        <f t="shared" si="3"/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153</v>
      </c>
      <c r="AT132" s="197" t="s">
        <v>148</v>
      </c>
      <c r="AU132" s="197" t="s">
        <v>83</v>
      </c>
      <c r="AY132" s="17" t="s">
        <v>146</v>
      </c>
      <c r="BE132" s="198">
        <f t="shared" si="4"/>
        <v>0</v>
      </c>
      <c r="BF132" s="198">
        <f t="shared" si="5"/>
        <v>0</v>
      </c>
      <c r="BG132" s="198">
        <f t="shared" si="6"/>
        <v>0</v>
      </c>
      <c r="BH132" s="198">
        <f t="shared" si="7"/>
        <v>0</v>
      </c>
      <c r="BI132" s="198">
        <f t="shared" si="8"/>
        <v>0</v>
      </c>
      <c r="BJ132" s="17" t="s">
        <v>83</v>
      </c>
      <c r="BK132" s="198">
        <f t="shared" si="9"/>
        <v>0</v>
      </c>
      <c r="BL132" s="17" t="s">
        <v>153</v>
      </c>
      <c r="BM132" s="197" t="s">
        <v>215</v>
      </c>
    </row>
    <row r="133" spans="1:65" s="2" customFormat="1" ht="16.5" customHeight="1">
      <c r="A133" s="34"/>
      <c r="B133" s="35"/>
      <c r="C133" s="186" t="s">
        <v>188</v>
      </c>
      <c r="D133" s="186" t="s">
        <v>148</v>
      </c>
      <c r="E133" s="187" t="s">
        <v>1394</v>
      </c>
      <c r="F133" s="188" t="s">
        <v>1395</v>
      </c>
      <c r="G133" s="189" t="s">
        <v>1379</v>
      </c>
      <c r="H133" s="190">
        <v>45</v>
      </c>
      <c r="I133" s="191"/>
      <c r="J133" s="192">
        <f t="shared" si="0"/>
        <v>0</v>
      </c>
      <c r="K133" s="188" t="s">
        <v>1</v>
      </c>
      <c r="L133" s="39"/>
      <c r="M133" s="193" t="s">
        <v>1</v>
      </c>
      <c r="N133" s="194" t="s">
        <v>40</v>
      </c>
      <c r="O133" s="71"/>
      <c r="P133" s="195">
        <f t="shared" si="1"/>
        <v>0</v>
      </c>
      <c r="Q133" s="195">
        <v>0</v>
      </c>
      <c r="R133" s="195">
        <f t="shared" si="2"/>
        <v>0</v>
      </c>
      <c r="S133" s="195">
        <v>0</v>
      </c>
      <c r="T133" s="196">
        <f t="shared" si="3"/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153</v>
      </c>
      <c r="AT133" s="197" t="s">
        <v>148</v>
      </c>
      <c r="AU133" s="197" t="s">
        <v>83</v>
      </c>
      <c r="AY133" s="17" t="s">
        <v>146</v>
      </c>
      <c r="BE133" s="198">
        <f t="shared" si="4"/>
        <v>0</v>
      </c>
      <c r="BF133" s="198">
        <f t="shared" si="5"/>
        <v>0</v>
      </c>
      <c r="BG133" s="198">
        <f t="shared" si="6"/>
        <v>0</v>
      </c>
      <c r="BH133" s="198">
        <f t="shared" si="7"/>
        <v>0</v>
      </c>
      <c r="BI133" s="198">
        <f t="shared" si="8"/>
        <v>0</v>
      </c>
      <c r="BJ133" s="17" t="s">
        <v>83</v>
      </c>
      <c r="BK133" s="198">
        <f t="shared" si="9"/>
        <v>0</v>
      </c>
      <c r="BL133" s="17" t="s">
        <v>153</v>
      </c>
      <c r="BM133" s="197" t="s">
        <v>8</v>
      </c>
    </row>
    <row r="134" spans="1:65" s="2" customFormat="1" ht="16.5" customHeight="1">
      <c r="A134" s="34"/>
      <c r="B134" s="35"/>
      <c r="C134" s="186" t="s">
        <v>194</v>
      </c>
      <c r="D134" s="186" t="s">
        <v>148</v>
      </c>
      <c r="E134" s="187" t="s">
        <v>1396</v>
      </c>
      <c r="F134" s="188" t="s">
        <v>1397</v>
      </c>
      <c r="G134" s="189" t="s">
        <v>1398</v>
      </c>
      <c r="H134" s="190">
        <v>27</v>
      </c>
      <c r="I134" s="191"/>
      <c r="J134" s="192">
        <f t="shared" si="0"/>
        <v>0</v>
      </c>
      <c r="K134" s="188" t="s">
        <v>1</v>
      </c>
      <c r="L134" s="39"/>
      <c r="M134" s="193" t="s">
        <v>1</v>
      </c>
      <c r="N134" s="194" t="s">
        <v>40</v>
      </c>
      <c r="O134" s="71"/>
      <c r="P134" s="195">
        <f t="shared" si="1"/>
        <v>0</v>
      </c>
      <c r="Q134" s="195">
        <v>0</v>
      </c>
      <c r="R134" s="195">
        <f t="shared" si="2"/>
        <v>0</v>
      </c>
      <c r="S134" s="195">
        <v>0</v>
      </c>
      <c r="T134" s="196">
        <f t="shared" si="3"/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153</v>
      </c>
      <c r="AT134" s="197" t="s">
        <v>148</v>
      </c>
      <c r="AU134" s="197" t="s">
        <v>83</v>
      </c>
      <c r="AY134" s="17" t="s">
        <v>146</v>
      </c>
      <c r="BE134" s="198">
        <f t="shared" si="4"/>
        <v>0</v>
      </c>
      <c r="BF134" s="198">
        <f t="shared" si="5"/>
        <v>0</v>
      </c>
      <c r="BG134" s="198">
        <f t="shared" si="6"/>
        <v>0</v>
      </c>
      <c r="BH134" s="198">
        <f t="shared" si="7"/>
        <v>0</v>
      </c>
      <c r="BI134" s="198">
        <f t="shared" si="8"/>
        <v>0</v>
      </c>
      <c r="BJ134" s="17" t="s">
        <v>83</v>
      </c>
      <c r="BK134" s="198">
        <f t="shared" si="9"/>
        <v>0</v>
      </c>
      <c r="BL134" s="17" t="s">
        <v>153</v>
      </c>
      <c r="BM134" s="197" t="s">
        <v>243</v>
      </c>
    </row>
    <row r="135" spans="1:65" s="2" customFormat="1" ht="16.5" customHeight="1">
      <c r="A135" s="34"/>
      <c r="B135" s="35"/>
      <c r="C135" s="186" t="s">
        <v>200</v>
      </c>
      <c r="D135" s="186" t="s">
        <v>148</v>
      </c>
      <c r="E135" s="187" t="s">
        <v>1399</v>
      </c>
      <c r="F135" s="188" t="s">
        <v>1400</v>
      </c>
      <c r="G135" s="189" t="s">
        <v>289</v>
      </c>
      <c r="H135" s="190">
        <v>3.75</v>
      </c>
      <c r="I135" s="191"/>
      <c r="J135" s="192">
        <f t="shared" si="0"/>
        <v>0</v>
      </c>
      <c r="K135" s="188" t="s">
        <v>1</v>
      </c>
      <c r="L135" s="39"/>
      <c r="M135" s="193" t="s">
        <v>1</v>
      </c>
      <c r="N135" s="194" t="s">
        <v>40</v>
      </c>
      <c r="O135" s="71"/>
      <c r="P135" s="195">
        <f t="shared" si="1"/>
        <v>0</v>
      </c>
      <c r="Q135" s="195">
        <v>0</v>
      </c>
      <c r="R135" s="195">
        <f t="shared" si="2"/>
        <v>0</v>
      </c>
      <c r="S135" s="195">
        <v>0</v>
      </c>
      <c r="T135" s="196">
        <f t="shared" si="3"/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153</v>
      </c>
      <c r="AT135" s="197" t="s">
        <v>148</v>
      </c>
      <c r="AU135" s="197" t="s">
        <v>83</v>
      </c>
      <c r="AY135" s="17" t="s">
        <v>146</v>
      </c>
      <c r="BE135" s="198">
        <f t="shared" si="4"/>
        <v>0</v>
      </c>
      <c r="BF135" s="198">
        <f t="shared" si="5"/>
        <v>0</v>
      </c>
      <c r="BG135" s="198">
        <f t="shared" si="6"/>
        <v>0</v>
      </c>
      <c r="BH135" s="198">
        <f t="shared" si="7"/>
        <v>0</v>
      </c>
      <c r="BI135" s="198">
        <f t="shared" si="8"/>
        <v>0</v>
      </c>
      <c r="BJ135" s="17" t="s">
        <v>83</v>
      </c>
      <c r="BK135" s="198">
        <f t="shared" si="9"/>
        <v>0</v>
      </c>
      <c r="BL135" s="17" t="s">
        <v>153</v>
      </c>
      <c r="BM135" s="197" t="s">
        <v>260</v>
      </c>
    </row>
    <row r="136" spans="1:65" s="2" customFormat="1" ht="16.5" customHeight="1">
      <c r="A136" s="34"/>
      <c r="B136" s="35"/>
      <c r="C136" s="186" t="s">
        <v>207</v>
      </c>
      <c r="D136" s="186" t="s">
        <v>148</v>
      </c>
      <c r="E136" s="187" t="s">
        <v>1401</v>
      </c>
      <c r="F136" s="188" t="s">
        <v>1402</v>
      </c>
      <c r="G136" s="189" t="s">
        <v>1403</v>
      </c>
      <c r="H136" s="190">
        <v>2</v>
      </c>
      <c r="I136" s="191"/>
      <c r="J136" s="192">
        <f t="shared" si="0"/>
        <v>0</v>
      </c>
      <c r="K136" s="188" t="s">
        <v>1</v>
      </c>
      <c r="L136" s="39"/>
      <c r="M136" s="193" t="s">
        <v>1</v>
      </c>
      <c r="N136" s="194" t="s">
        <v>40</v>
      </c>
      <c r="O136" s="71"/>
      <c r="P136" s="195">
        <f t="shared" si="1"/>
        <v>0</v>
      </c>
      <c r="Q136" s="195">
        <v>0</v>
      </c>
      <c r="R136" s="195">
        <f t="shared" si="2"/>
        <v>0</v>
      </c>
      <c r="S136" s="195">
        <v>0</v>
      </c>
      <c r="T136" s="196">
        <f t="shared" si="3"/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7" t="s">
        <v>153</v>
      </c>
      <c r="AT136" s="197" t="s">
        <v>148</v>
      </c>
      <c r="AU136" s="197" t="s">
        <v>83</v>
      </c>
      <c r="AY136" s="17" t="s">
        <v>146</v>
      </c>
      <c r="BE136" s="198">
        <f t="shared" si="4"/>
        <v>0</v>
      </c>
      <c r="BF136" s="198">
        <f t="shared" si="5"/>
        <v>0</v>
      </c>
      <c r="BG136" s="198">
        <f t="shared" si="6"/>
        <v>0</v>
      </c>
      <c r="BH136" s="198">
        <f t="shared" si="7"/>
        <v>0</v>
      </c>
      <c r="BI136" s="198">
        <f t="shared" si="8"/>
        <v>0</v>
      </c>
      <c r="BJ136" s="17" t="s">
        <v>83</v>
      </c>
      <c r="BK136" s="198">
        <f t="shared" si="9"/>
        <v>0</v>
      </c>
      <c r="BL136" s="17" t="s">
        <v>153</v>
      </c>
      <c r="BM136" s="197" t="s">
        <v>272</v>
      </c>
    </row>
    <row r="137" spans="1:65" s="2" customFormat="1" ht="26.45" customHeight="1">
      <c r="A137" s="34"/>
      <c r="B137" s="35"/>
      <c r="C137" s="186" t="s">
        <v>215</v>
      </c>
      <c r="D137" s="186" t="s">
        <v>148</v>
      </c>
      <c r="E137" s="187" t="s">
        <v>1404</v>
      </c>
      <c r="F137" s="188" t="s">
        <v>1405</v>
      </c>
      <c r="G137" s="189" t="s">
        <v>163</v>
      </c>
      <c r="H137" s="190">
        <v>8</v>
      </c>
      <c r="I137" s="191"/>
      <c r="J137" s="192">
        <f t="shared" si="0"/>
        <v>0</v>
      </c>
      <c r="K137" s="188" t="s">
        <v>1</v>
      </c>
      <c r="L137" s="39"/>
      <c r="M137" s="193" t="s">
        <v>1</v>
      </c>
      <c r="N137" s="194" t="s">
        <v>40</v>
      </c>
      <c r="O137" s="71"/>
      <c r="P137" s="195">
        <f t="shared" si="1"/>
        <v>0</v>
      </c>
      <c r="Q137" s="195">
        <v>0</v>
      </c>
      <c r="R137" s="195">
        <f t="shared" si="2"/>
        <v>0</v>
      </c>
      <c r="S137" s="195">
        <v>0</v>
      </c>
      <c r="T137" s="196">
        <f t="shared" si="3"/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153</v>
      </c>
      <c r="AT137" s="197" t="s">
        <v>148</v>
      </c>
      <c r="AU137" s="197" t="s">
        <v>83</v>
      </c>
      <c r="AY137" s="17" t="s">
        <v>146</v>
      </c>
      <c r="BE137" s="198">
        <f t="shared" si="4"/>
        <v>0</v>
      </c>
      <c r="BF137" s="198">
        <f t="shared" si="5"/>
        <v>0</v>
      </c>
      <c r="BG137" s="198">
        <f t="shared" si="6"/>
        <v>0</v>
      </c>
      <c r="BH137" s="198">
        <f t="shared" si="7"/>
        <v>0</v>
      </c>
      <c r="BI137" s="198">
        <f t="shared" si="8"/>
        <v>0</v>
      </c>
      <c r="BJ137" s="17" t="s">
        <v>83</v>
      </c>
      <c r="BK137" s="198">
        <f t="shared" si="9"/>
        <v>0</v>
      </c>
      <c r="BL137" s="17" t="s">
        <v>153</v>
      </c>
      <c r="BM137" s="197" t="s">
        <v>282</v>
      </c>
    </row>
    <row r="138" spans="1:65" s="2" customFormat="1" ht="26.45" customHeight="1">
      <c r="A138" s="34"/>
      <c r="B138" s="35"/>
      <c r="C138" s="186" t="s">
        <v>222</v>
      </c>
      <c r="D138" s="186" t="s">
        <v>148</v>
      </c>
      <c r="E138" s="187" t="s">
        <v>1406</v>
      </c>
      <c r="F138" s="188" t="s">
        <v>1407</v>
      </c>
      <c r="G138" s="189" t="s">
        <v>1391</v>
      </c>
      <c r="H138" s="190">
        <v>7.9</v>
      </c>
      <c r="I138" s="191"/>
      <c r="J138" s="192">
        <f t="shared" si="0"/>
        <v>0</v>
      </c>
      <c r="K138" s="188" t="s">
        <v>1</v>
      </c>
      <c r="L138" s="39"/>
      <c r="M138" s="193" t="s">
        <v>1</v>
      </c>
      <c r="N138" s="194" t="s">
        <v>40</v>
      </c>
      <c r="O138" s="71"/>
      <c r="P138" s="195">
        <f t="shared" si="1"/>
        <v>0</v>
      </c>
      <c r="Q138" s="195">
        <v>0</v>
      </c>
      <c r="R138" s="195">
        <f t="shared" si="2"/>
        <v>0</v>
      </c>
      <c r="S138" s="195">
        <v>0</v>
      </c>
      <c r="T138" s="196">
        <f t="shared" si="3"/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7" t="s">
        <v>153</v>
      </c>
      <c r="AT138" s="197" t="s">
        <v>148</v>
      </c>
      <c r="AU138" s="197" t="s">
        <v>83</v>
      </c>
      <c r="AY138" s="17" t="s">
        <v>146</v>
      </c>
      <c r="BE138" s="198">
        <f t="shared" si="4"/>
        <v>0</v>
      </c>
      <c r="BF138" s="198">
        <f t="shared" si="5"/>
        <v>0</v>
      </c>
      <c r="BG138" s="198">
        <f t="shared" si="6"/>
        <v>0</v>
      </c>
      <c r="BH138" s="198">
        <f t="shared" si="7"/>
        <v>0</v>
      </c>
      <c r="BI138" s="198">
        <f t="shared" si="8"/>
        <v>0</v>
      </c>
      <c r="BJ138" s="17" t="s">
        <v>83</v>
      </c>
      <c r="BK138" s="198">
        <f t="shared" si="9"/>
        <v>0</v>
      </c>
      <c r="BL138" s="17" t="s">
        <v>153</v>
      </c>
      <c r="BM138" s="197" t="s">
        <v>296</v>
      </c>
    </row>
    <row r="139" spans="2:63" s="12" customFormat="1" ht="25.9" customHeight="1">
      <c r="B139" s="170"/>
      <c r="C139" s="171"/>
      <c r="D139" s="172" t="s">
        <v>74</v>
      </c>
      <c r="E139" s="173" t="s">
        <v>1408</v>
      </c>
      <c r="F139" s="173" t="s">
        <v>1409</v>
      </c>
      <c r="G139" s="171"/>
      <c r="H139" s="171"/>
      <c r="I139" s="174"/>
      <c r="J139" s="175">
        <f>BK139</f>
        <v>0</v>
      </c>
      <c r="K139" s="171"/>
      <c r="L139" s="176"/>
      <c r="M139" s="177"/>
      <c r="N139" s="178"/>
      <c r="O139" s="178"/>
      <c r="P139" s="179">
        <f>SUM(P140:P207)</f>
        <v>0</v>
      </c>
      <c r="Q139" s="178"/>
      <c r="R139" s="179">
        <f>SUM(R140:R207)</f>
        <v>0.0010125</v>
      </c>
      <c r="S139" s="178"/>
      <c r="T139" s="180">
        <f>SUM(T140:T207)</f>
        <v>0</v>
      </c>
      <c r="AR139" s="181" t="s">
        <v>83</v>
      </c>
      <c r="AT139" s="182" t="s">
        <v>74</v>
      </c>
      <c r="AU139" s="182" t="s">
        <v>75</v>
      </c>
      <c r="AY139" s="181" t="s">
        <v>146</v>
      </c>
      <c r="BK139" s="183">
        <f>SUM(BK140:BK207)</f>
        <v>0</v>
      </c>
    </row>
    <row r="140" spans="1:65" s="2" customFormat="1" ht="26.45" customHeight="1">
      <c r="A140" s="34"/>
      <c r="B140" s="35"/>
      <c r="C140" s="186" t="s">
        <v>8</v>
      </c>
      <c r="D140" s="186" t="s">
        <v>148</v>
      </c>
      <c r="E140" s="187" t="s">
        <v>1410</v>
      </c>
      <c r="F140" s="188" t="s">
        <v>1411</v>
      </c>
      <c r="G140" s="189" t="s">
        <v>329</v>
      </c>
      <c r="H140" s="190">
        <v>46</v>
      </c>
      <c r="I140" s="191"/>
      <c r="J140" s="192">
        <f>ROUND(I140*H140,2)</f>
        <v>0</v>
      </c>
      <c r="K140" s="188" t="s">
        <v>152</v>
      </c>
      <c r="L140" s="39"/>
      <c r="M140" s="193" t="s">
        <v>1</v>
      </c>
      <c r="N140" s="194" t="s">
        <v>40</v>
      </c>
      <c r="O140" s="71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7" t="s">
        <v>153</v>
      </c>
      <c r="AT140" s="197" t="s">
        <v>148</v>
      </c>
      <c r="AU140" s="197" t="s">
        <v>83</v>
      </c>
      <c r="AY140" s="17" t="s">
        <v>146</v>
      </c>
      <c r="BE140" s="198">
        <f>IF(N140="základní",J140,0)</f>
        <v>0</v>
      </c>
      <c r="BF140" s="198">
        <f>IF(N140="snížená",J140,0)</f>
        <v>0</v>
      </c>
      <c r="BG140" s="198">
        <f>IF(N140="zákl. přenesená",J140,0)</f>
        <v>0</v>
      </c>
      <c r="BH140" s="198">
        <f>IF(N140="sníž. přenesená",J140,0)</f>
        <v>0</v>
      </c>
      <c r="BI140" s="198">
        <f>IF(N140="nulová",J140,0)</f>
        <v>0</v>
      </c>
      <c r="BJ140" s="17" t="s">
        <v>83</v>
      </c>
      <c r="BK140" s="198">
        <f>ROUND(I140*H140,2)</f>
        <v>0</v>
      </c>
      <c r="BL140" s="17" t="s">
        <v>153</v>
      </c>
      <c r="BM140" s="197" t="s">
        <v>310</v>
      </c>
    </row>
    <row r="141" spans="1:47" s="2" customFormat="1" ht="11.25">
      <c r="A141" s="34"/>
      <c r="B141" s="35"/>
      <c r="C141" s="36"/>
      <c r="D141" s="199" t="s">
        <v>155</v>
      </c>
      <c r="E141" s="36"/>
      <c r="F141" s="200" t="s">
        <v>1412</v>
      </c>
      <c r="G141" s="36"/>
      <c r="H141" s="36"/>
      <c r="I141" s="201"/>
      <c r="J141" s="36"/>
      <c r="K141" s="36"/>
      <c r="L141" s="39"/>
      <c r="M141" s="202"/>
      <c r="N141" s="203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155</v>
      </c>
      <c r="AU141" s="17" t="s">
        <v>83</v>
      </c>
    </row>
    <row r="142" spans="1:65" s="2" customFormat="1" ht="26.45" customHeight="1">
      <c r="A142" s="34"/>
      <c r="B142" s="35"/>
      <c r="C142" s="186" t="s">
        <v>232</v>
      </c>
      <c r="D142" s="186" t="s">
        <v>148</v>
      </c>
      <c r="E142" s="187" t="s">
        <v>1413</v>
      </c>
      <c r="F142" s="188" t="s">
        <v>1414</v>
      </c>
      <c r="G142" s="189" t="s">
        <v>329</v>
      </c>
      <c r="H142" s="190">
        <v>5</v>
      </c>
      <c r="I142" s="191"/>
      <c r="J142" s="192">
        <f>ROUND(I142*H142,2)</f>
        <v>0</v>
      </c>
      <c r="K142" s="188" t="s">
        <v>152</v>
      </c>
      <c r="L142" s="39"/>
      <c r="M142" s="193" t="s">
        <v>1</v>
      </c>
      <c r="N142" s="194" t="s">
        <v>40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153</v>
      </c>
      <c r="AT142" s="197" t="s">
        <v>148</v>
      </c>
      <c r="AU142" s="197" t="s">
        <v>83</v>
      </c>
      <c r="AY142" s="17" t="s">
        <v>146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83</v>
      </c>
      <c r="BK142" s="198">
        <f>ROUND(I142*H142,2)</f>
        <v>0</v>
      </c>
      <c r="BL142" s="17" t="s">
        <v>153</v>
      </c>
      <c r="BM142" s="197" t="s">
        <v>321</v>
      </c>
    </row>
    <row r="143" spans="1:47" s="2" customFormat="1" ht="11.25">
      <c r="A143" s="34"/>
      <c r="B143" s="35"/>
      <c r="C143" s="36"/>
      <c r="D143" s="199" t="s">
        <v>155</v>
      </c>
      <c r="E143" s="36"/>
      <c r="F143" s="200" t="s">
        <v>1415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155</v>
      </c>
      <c r="AU143" s="17" t="s">
        <v>83</v>
      </c>
    </row>
    <row r="144" spans="1:65" s="2" customFormat="1" ht="26.45" customHeight="1">
      <c r="A144" s="34"/>
      <c r="B144" s="35"/>
      <c r="C144" s="186" t="s">
        <v>243</v>
      </c>
      <c r="D144" s="186" t="s">
        <v>148</v>
      </c>
      <c r="E144" s="187" t="s">
        <v>1416</v>
      </c>
      <c r="F144" s="188" t="s">
        <v>1417</v>
      </c>
      <c r="G144" s="189" t="s">
        <v>329</v>
      </c>
      <c r="H144" s="190">
        <v>6</v>
      </c>
      <c r="I144" s="191"/>
      <c r="J144" s="192">
        <f>ROUND(I144*H144,2)</f>
        <v>0</v>
      </c>
      <c r="K144" s="188" t="s">
        <v>152</v>
      </c>
      <c r="L144" s="39"/>
      <c r="M144" s="193" t="s">
        <v>1</v>
      </c>
      <c r="N144" s="194" t="s">
        <v>40</v>
      </c>
      <c r="O144" s="71"/>
      <c r="P144" s="195">
        <f>O144*H144</f>
        <v>0</v>
      </c>
      <c r="Q144" s="195">
        <v>0</v>
      </c>
      <c r="R144" s="195">
        <f>Q144*H144</f>
        <v>0</v>
      </c>
      <c r="S144" s="195">
        <v>0</v>
      </c>
      <c r="T144" s="196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197" t="s">
        <v>153</v>
      </c>
      <c r="AT144" s="197" t="s">
        <v>148</v>
      </c>
      <c r="AU144" s="197" t="s">
        <v>83</v>
      </c>
      <c r="AY144" s="17" t="s">
        <v>146</v>
      </c>
      <c r="BE144" s="198">
        <f>IF(N144="základní",J144,0)</f>
        <v>0</v>
      </c>
      <c r="BF144" s="198">
        <f>IF(N144="snížená",J144,0)</f>
        <v>0</v>
      </c>
      <c r="BG144" s="198">
        <f>IF(N144="zákl. přenesená",J144,0)</f>
        <v>0</v>
      </c>
      <c r="BH144" s="198">
        <f>IF(N144="sníž. přenesená",J144,0)</f>
        <v>0</v>
      </c>
      <c r="BI144" s="198">
        <f>IF(N144="nulová",J144,0)</f>
        <v>0</v>
      </c>
      <c r="BJ144" s="17" t="s">
        <v>83</v>
      </c>
      <c r="BK144" s="198">
        <f>ROUND(I144*H144,2)</f>
        <v>0</v>
      </c>
      <c r="BL144" s="17" t="s">
        <v>153</v>
      </c>
      <c r="BM144" s="197" t="s">
        <v>333</v>
      </c>
    </row>
    <row r="145" spans="1:47" s="2" customFormat="1" ht="11.25">
      <c r="A145" s="34"/>
      <c r="B145" s="35"/>
      <c r="C145" s="36"/>
      <c r="D145" s="199" t="s">
        <v>155</v>
      </c>
      <c r="E145" s="36"/>
      <c r="F145" s="200" t="s">
        <v>1418</v>
      </c>
      <c r="G145" s="36"/>
      <c r="H145" s="36"/>
      <c r="I145" s="201"/>
      <c r="J145" s="36"/>
      <c r="K145" s="36"/>
      <c r="L145" s="39"/>
      <c r="M145" s="202"/>
      <c r="N145" s="203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155</v>
      </c>
      <c r="AU145" s="17" t="s">
        <v>83</v>
      </c>
    </row>
    <row r="146" spans="1:65" s="2" customFormat="1" ht="26.45" customHeight="1">
      <c r="A146" s="34"/>
      <c r="B146" s="35"/>
      <c r="C146" s="186" t="s">
        <v>253</v>
      </c>
      <c r="D146" s="186" t="s">
        <v>148</v>
      </c>
      <c r="E146" s="187" t="s">
        <v>1419</v>
      </c>
      <c r="F146" s="188" t="s">
        <v>1420</v>
      </c>
      <c r="G146" s="189" t="s">
        <v>329</v>
      </c>
      <c r="H146" s="190">
        <v>1</v>
      </c>
      <c r="I146" s="191"/>
      <c r="J146" s="192">
        <f>ROUND(I146*H146,2)</f>
        <v>0</v>
      </c>
      <c r="K146" s="188" t="s">
        <v>152</v>
      </c>
      <c r="L146" s="39"/>
      <c r="M146" s="193" t="s">
        <v>1</v>
      </c>
      <c r="N146" s="194" t="s">
        <v>40</v>
      </c>
      <c r="O146" s="71"/>
      <c r="P146" s="195">
        <f>O146*H146</f>
        <v>0</v>
      </c>
      <c r="Q146" s="195">
        <v>0</v>
      </c>
      <c r="R146" s="195">
        <f>Q146*H146</f>
        <v>0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153</v>
      </c>
      <c r="AT146" s="197" t="s">
        <v>148</v>
      </c>
      <c r="AU146" s="197" t="s">
        <v>83</v>
      </c>
      <c r="AY146" s="17" t="s">
        <v>146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83</v>
      </c>
      <c r="BK146" s="198">
        <f>ROUND(I146*H146,2)</f>
        <v>0</v>
      </c>
      <c r="BL146" s="17" t="s">
        <v>153</v>
      </c>
      <c r="BM146" s="197" t="s">
        <v>347</v>
      </c>
    </row>
    <row r="147" spans="1:47" s="2" customFormat="1" ht="11.25">
      <c r="A147" s="34"/>
      <c r="B147" s="35"/>
      <c r="C147" s="36"/>
      <c r="D147" s="199" t="s">
        <v>155</v>
      </c>
      <c r="E147" s="36"/>
      <c r="F147" s="200" t="s">
        <v>1421</v>
      </c>
      <c r="G147" s="36"/>
      <c r="H147" s="36"/>
      <c r="I147" s="201"/>
      <c r="J147" s="36"/>
      <c r="K147" s="36"/>
      <c r="L147" s="39"/>
      <c r="M147" s="202"/>
      <c r="N147" s="203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155</v>
      </c>
      <c r="AU147" s="17" t="s">
        <v>83</v>
      </c>
    </row>
    <row r="148" spans="1:65" s="2" customFormat="1" ht="26.45" customHeight="1">
      <c r="A148" s="34"/>
      <c r="B148" s="35"/>
      <c r="C148" s="186" t="s">
        <v>260</v>
      </c>
      <c r="D148" s="186" t="s">
        <v>148</v>
      </c>
      <c r="E148" s="187" t="s">
        <v>1422</v>
      </c>
      <c r="F148" s="188" t="s">
        <v>1423</v>
      </c>
      <c r="G148" s="189" t="s">
        <v>329</v>
      </c>
      <c r="H148" s="190">
        <v>6</v>
      </c>
      <c r="I148" s="191"/>
      <c r="J148" s="192">
        <f>ROUND(I148*H148,2)</f>
        <v>0</v>
      </c>
      <c r="K148" s="188" t="s">
        <v>152</v>
      </c>
      <c r="L148" s="39"/>
      <c r="M148" s="193" t="s">
        <v>1</v>
      </c>
      <c r="N148" s="194" t="s">
        <v>40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153</v>
      </c>
      <c r="AT148" s="197" t="s">
        <v>148</v>
      </c>
      <c r="AU148" s="197" t="s">
        <v>83</v>
      </c>
      <c r="AY148" s="17" t="s">
        <v>146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83</v>
      </c>
      <c r="BK148" s="198">
        <f>ROUND(I148*H148,2)</f>
        <v>0</v>
      </c>
      <c r="BL148" s="17" t="s">
        <v>153</v>
      </c>
      <c r="BM148" s="197" t="s">
        <v>357</v>
      </c>
    </row>
    <row r="149" spans="1:47" s="2" customFormat="1" ht="11.25">
      <c r="A149" s="34"/>
      <c r="B149" s="35"/>
      <c r="C149" s="36"/>
      <c r="D149" s="199" t="s">
        <v>155</v>
      </c>
      <c r="E149" s="36"/>
      <c r="F149" s="200" t="s">
        <v>1424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155</v>
      </c>
      <c r="AU149" s="17" t="s">
        <v>83</v>
      </c>
    </row>
    <row r="150" spans="1:65" s="2" customFormat="1" ht="16.5" customHeight="1">
      <c r="A150" s="34"/>
      <c r="B150" s="35"/>
      <c r="C150" s="186" t="s">
        <v>267</v>
      </c>
      <c r="D150" s="186" t="s">
        <v>148</v>
      </c>
      <c r="E150" s="187" t="s">
        <v>1425</v>
      </c>
      <c r="F150" s="188" t="s">
        <v>1426</v>
      </c>
      <c r="G150" s="189" t="s">
        <v>329</v>
      </c>
      <c r="H150" s="190">
        <v>18</v>
      </c>
      <c r="I150" s="191"/>
      <c r="J150" s="192">
        <f>ROUND(I150*H150,2)</f>
        <v>0</v>
      </c>
      <c r="K150" s="188" t="s">
        <v>1</v>
      </c>
      <c r="L150" s="39"/>
      <c r="M150" s="193" t="s">
        <v>1</v>
      </c>
      <c r="N150" s="194" t="s">
        <v>40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153</v>
      </c>
      <c r="AT150" s="197" t="s">
        <v>148</v>
      </c>
      <c r="AU150" s="197" t="s">
        <v>83</v>
      </c>
      <c r="AY150" s="17" t="s">
        <v>146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83</v>
      </c>
      <c r="BK150" s="198">
        <f>ROUND(I150*H150,2)</f>
        <v>0</v>
      </c>
      <c r="BL150" s="17" t="s">
        <v>153</v>
      </c>
      <c r="BM150" s="197" t="s">
        <v>370</v>
      </c>
    </row>
    <row r="151" spans="1:65" s="2" customFormat="1" ht="24" customHeight="1">
      <c r="A151" s="34"/>
      <c r="B151" s="35"/>
      <c r="C151" s="186" t="s">
        <v>272</v>
      </c>
      <c r="D151" s="186" t="s">
        <v>148</v>
      </c>
      <c r="E151" s="187" t="s">
        <v>1427</v>
      </c>
      <c r="F151" s="188" t="s">
        <v>1428</v>
      </c>
      <c r="G151" s="189" t="s">
        <v>151</v>
      </c>
      <c r="H151" s="190">
        <v>300</v>
      </c>
      <c r="I151" s="191"/>
      <c r="J151" s="192">
        <f>ROUND(I151*H151,2)</f>
        <v>0</v>
      </c>
      <c r="K151" s="188" t="s">
        <v>152</v>
      </c>
      <c r="L151" s="39"/>
      <c r="M151" s="193" t="s">
        <v>1</v>
      </c>
      <c r="N151" s="194" t="s">
        <v>40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153</v>
      </c>
      <c r="AT151" s="197" t="s">
        <v>148</v>
      </c>
      <c r="AU151" s="197" t="s">
        <v>83</v>
      </c>
      <c r="AY151" s="17" t="s">
        <v>146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83</v>
      </c>
      <c r="BK151" s="198">
        <f>ROUND(I151*H151,2)</f>
        <v>0</v>
      </c>
      <c r="BL151" s="17" t="s">
        <v>153</v>
      </c>
      <c r="BM151" s="197" t="s">
        <v>382</v>
      </c>
    </row>
    <row r="152" spans="1:47" s="2" customFormat="1" ht="11.25">
      <c r="A152" s="34"/>
      <c r="B152" s="35"/>
      <c r="C152" s="36"/>
      <c r="D152" s="199" t="s">
        <v>155</v>
      </c>
      <c r="E152" s="36"/>
      <c r="F152" s="200" t="s">
        <v>1429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155</v>
      </c>
      <c r="AU152" s="17" t="s">
        <v>83</v>
      </c>
    </row>
    <row r="153" spans="1:65" s="2" customFormat="1" ht="36" customHeight="1">
      <c r="A153" s="34"/>
      <c r="B153" s="35"/>
      <c r="C153" s="186" t="s">
        <v>277</v>
      </c>
      <c r="D153" s="186" t="s">
        <v>148</v>
      </c>
      <c r="E153" s="187" t="s">
        <v>1430</v>
      </c>
      <c r="F153" s="188" t="s">
        <v>1431</v>
      </c>
      <c r="G153" s="189" t="s">
        <v>329</v>
      </c>
      <c r="H153" s="190">
        <v>46</v>
      </c>
      <c r="I153" s="191"/>
      <c r="J153" s="192">
        <f>ROUND(I153*H153,2)</f>
        <v>0</v>
      </c>
      <c r="K153" s="188" t="s">
        <v>152</v>
      </c>
      <c r="L153" s="39"/>
      <c r="M153" s="193" t="s">
        <v>1</v>
      </c>
      <c r="N153" s="194" t="s">
        <v>40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153</v>
      </c>
      <c r="AT153" s="197" t="s">
        <v>148</v>
      </c>
      <c r="AU153" s="197" t="s">
        <v>83</v>
      </c>
      <c r="AY153" s="17" t="s">
        <v>146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83</v>
      </c>
      <c r="BK153" s="198">
        <f>ROUND(I153*H153,2)</f>
        <v>0</v>
      </c>
      <c r="BL153" s="17" t="s">
        <v>153</v>
      </c>
      <c r="BM153" s="197" t="s">
        <v>395</v>
      </c>
    </row>
    <row r="154" spans="1:47" s="2" customFormat="1" ht="11.25">
      <c r="A154" s="34"/>
      <c r="B154" s="35"/>
      <c r="C154" s="36"/>
      <c r="D154" s="199" t="s">
        <v>155</v>
      </c>
      <c r="E154" s="36"/>
      <c r="F154" s="200" t="s">
        <v>1432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155</v>
      </c>
      <c r="AU154" s="17" t="s">
        <v>83</v>
      </c>
    </row>
    <row r="155" spans="1:65" s="2" customFormat="1" ht="36" customHeight="1">
      <c r="A155" s="34"/>
      <c r="B155" s="35"/>
      <c r="C155" s="186" t="s">
        <v>282</v>
      </c>
      <c r="D155" s="186" t="s">
        <v>148</v>
      </c>
      <c r="E155" s="187" t="s">
        <v>1433</v>
      </c>
      <c r="F155" s="188" t="s">
        <v>1434</v>
      </c>
      <c r="G155" s="189" t="s">
        <v>329</v>
      </c>
      <c r="H155" s="190">
        <v>5</v>
      </c>
      <c r="I155" s="191"/>
      <c r="J155" s="192">
        <f>ROUND(I155*H155,2)</f>
        <v>0</v>
      </c>
      <c r="K155" s="188" t="s">
        <v>152</v>
      </c>
      <c r="L155" s="39"/>
      <c r="M155" s="193" t="s">
        <v>1</v>
      </c>
      <c r="N155" s="194" t="s">
        <v>40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153</v>
      </c>
      <c r="AT155" s="197" t="s">
        <v>148</v>
      </c>
      <c r="AU155" s="197" t="s">
        <v>83</v>
      </c>
      <c r="AY155" s="17" t="s">
        <v>146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83</v>
      </c>
      <c r="BK155" s="198">
        <f>ROUND(I155*H155,2)</f>
        <v>0</v>
      </c>
      <c r="BL155" s="17" t="s">
        <v>153</v>
      </c>
      <c r="BM155" s="197" t="s">
        <v>411</v>
      </c>
    </row>
    <row r="156" spans="1:47" s="2" customFormat="1" ht="11.25">
      <c r="A156" s="34"/>
      <c r="B156" s="35"/>
      <c r="C156" s="36"/>
      <c r="D156" s="199" t="s">
        <v>155</v>
      </c>
      <c r="E156" s="36"/>
      <c r="F156" s="200" t="s">
        <v>1435</v>
      </c>
      <c r="G156" s="36"/>
      <c r="H156" s="36"/>
      <c r="I156" s="201"/>
      <c r="J156" s="36"/>
      <c r="K156" s="36"/>
      <c r="L156" s="39"/>
      <c r="M156" s="202"/>
      <c r="N156" s="203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155</v>
      </c>
      <c r="AU156" s="17" t="s">
        <v>83</v>
      </c>
    </row>
    <row r="157" spans="1:65" s="2" customFormat="1" ht="36" customHeight="1">
      <c r="A157" s="34"/>
      <c r="B157" s="35"/>
      <c r="C157" s="186" t="s">
        <v>7</v>
      </c>
      <c r="D157" s="186" t="s">
        <v>148</v>
      </c>
      <c r="E157" s="187" t="s">
        <v>1436</v>
      </c>
      <c r="F157" s="188" t="s">
        <v>1437</v>
      </c>
      <c r="G157" s="189" t="s">
        <v>329</v>
      </c>
      <c r="H157" s="190">
        <v>6</v>
      </c>
      <c r="I157" s="191"/>
      <c r="J157" s="192">
        <f>ROUND(I157*H157,2)</f>
        <v>0</v>
      </c>
      <c r="K157" s="188" t="s">
        <v>152</v>
      </c>
      <c r="L157" s="39"/>
      <c r="M157" s="193" t="s">
        <v>1</v>
      </c>
      <c r="N157" s="194" t="s">
        <v>40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153</v>
      </c>
      <c r="AT157" s="197" t="s">
        <v>148</v>
      </c>
      <c r="AU157" s="197" t="s">
        <v>83</v>
      </c>
      <c r="AY157" s="17" t="s">
        <v>146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83</v>
      </c>
      <c r="BK157" s="198">
        <f>ROUND(I157*H157,2)</f>
        <v>0</v>
      </c>
      <c r="BL157" s="17" t="s">
        <v>153</v>
      </c>
      <c r="BM157" s="197" t="s">
        <v>421</v>
      </c>
    </row>
    <row r="158" spans="1:47" s="2" customFormat="1" ht="11.25">
      <c r="A158" s="34"/>
      <c r="B158" s="35"/>
      <c r="C158" s="36"/>
      <c r="D158" s="199" t="s">
        <v>155</v>
      </c>
      <c r="E158" s="36"/>
      <c r="F158" s="200" t="s">
        <v>1438</v>
      </c>
      <c r="G158" s="36"/>
      <c r="H158" s="36"/>
      <c r="I158" s="201"/>
      <c r="J158" s="36"/>
      <c r="K158" s="36"/>
      <c r="L158" s="39"/>
      <c r="M158" s="202"/>
      <c r="N158" s="203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155</v>
      </c>
      <c r="AU158" s="17" t="s">
        <v>83</v>
      </c>
    </row>
    <row r="159" spans="1:65" s="2" customFormat="1" ht="36" customHeight="1">
      <c r="A159" s="34"/>
      <c r="B159" s="35"/>
      <c r="C159" s="186" t="s">
        <v>296</v>
      </c>
      <c r="D159" s="186" t="s">
        <v>148</v>
      </c>
      <c r="E159" s="187" t="s">
        <v>1439</v>
      </c>
      <c r="F159" s="188" t="s">
        <v>1440</v>
      </c>
      <c r="G159" s="189" t="s">
        <v>329</v>
      </c>
      <c r="H159" s="190">
        <v>1</v>
      </c>
      <c r="I159" s="191"/>
      <c r="J159" s="192">
        <f>ROUND(I159*H159,2)</f>
        <v>0</v>
      </c>
      <c r="K159" s="188" t="s">
        <v>152</v>
      </c>
      <c r="L159" s="39"/>
      <c r="M159" s="193" t="s">
        <v>1</v>
      </c>
      <c r="N159" s="194" t="s">
        <v>40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153</v>
      </c>
      <c r="AT159" s="197" t="s">
        <v>148</v>
      </c>
      <c r="AU159" s="197" t="s">
        <v>83</v>
      </c>
      <c r="AY159" s="17" t="s">
        <v>146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83</v>
      </c>
      <c r="BK159" s="198">
        <f>ROUND(I159*H159,2)</f>
        <v>0</v>
      </c>
      <c r="BL159" s="17" t="s">
        <v>153</v>
      </c>
      <c r="BM159" s="197" t="s">
        <v>433</v>
      </c>
    </row>
    <row r="160" spans="1:47" s="2" customFormat="1" ht="11.25">
      <c r="A160" s="34"/>
      <c r="B160" s="35"/>
      <c r="C160" s="36"/>
      <c r="D160" s="199" t="s">
        <v>155</v>
      </c>
      <c r="E160" s="36"/>
      <c r="F160" s="200" t="s">
        <v>1441</v>
      </c>
      <c r="G160" s="36"/>
      <c r="H160" s="36"/>
      <c r="I160" s="201"/>
      <c r="J160" s="36"/>
      <c r="K160" s="36"/>
      <c r="L160" s="39"/>
      <c r="M160" s="202"/>
      <c r="N160" s="203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155</v>
      </c>
      <c r="AU160" s="17" t="s">
        <v>83</v>
      </c>
    </row>
    <row r="161" spans="1:65" s="2" customFormat="1" ht="36" customHeight="1">
      <c r="A161" s="34"/>
      <c r="B161" s="35"/>
      <c r="C161" s="186" t="s">
        <v>304</v>
      </c>
      <c r="D161" s="186" t="s">
        <v>148</v>
      </c>
      <c r="E161" s="187" t="s">
        <v>1442</v>
      </c>
      <c r="F161" s="188" t="s">
        <v>1443</v>
      </c>
      <c r="G161" s="189" t="s">
        <v>329</v>
      </c>
      <c r="H161" s="190">
        <v>6</v>
      </c>
      <c r="I161" s="191"/>
      <c r="J161" s="192">
        <f>ROUND(I161*H161,2)</f>
        <v>0</v>
      </c>
      <c r="K161" s="188" t="s">
        <v>152</v>
      </c>
      <c r="L161" s="39"/>
      <c r="M161" s="193" t="s">
        <v>1</v>
      </c>
      <c r="N161" s="194" t="s">
        <v>40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153</v>
      </c>
      <c r="AT161" s="197" t="s">
        <v>148</v>
      </c>
      <c r="AU161" s="197" t="s">
        <v>83</v>
      </c>
      <c r="AY161" s="17" t="s">
        <v>146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83</v>
      </c>
      <c r="BK161" s="198">
        <f>ROUND(I161*H161,2)</f>
        <v>0</v>
      </c>
      <c r="BL161" s="17" t="s">
        <v>153</v>
      </c>
      <c r="BM161" s="197" t="s">
        <v>443</v>
      </c>
    </row>
    <row r="162" spans="1:47" s="2" customFormat="1" ht="11.25">
      <c r="A162" s="34"/>
      <c r="B162" s="35"/>
      <c r="C162" s="36"/>
      <c r="D162" s="199" t="s">
        <v>155</v>
      </c>
      <c r="E162" s="36"/>
      <c r="F162" s="200" t="s">
        <v>1444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155</v>
      </c>
      <c r="AU162" s="17" t="s">
        <v>83</v>
      </c>
    </row>
    <row r="163" spans="1:65" s="2" customFormat="1" ht="26.45" customHeight="1">
      <c r="A163" s="34"/>
      <c r="B163" s="35"/>
      <c r="C163" s="186" t="s">
        <v>310</v>
      </c>
      <c r="D163" s="186" t="s">
        <v>148</v>
      </c>
      <c r="E163" s="187" t="s">
        <v>1445</v>
      </c>
      <c r="F163" s="188" t="s">
        <v>1446</v>
      </c>
      <c r="G163" s="189" t="s">
        <v>329</v>
      </c>
      <c r="H163" s="190">
        <v>200</v>
      </c>
      <c r="I163" s="191"/>
      <c r="J163" s="192">
        <f>ROUND(I163*H163,2)</f>
        <v>0</v>
      </c>
      <c r="K163" s="188" t="s">
        <v>152</v>
      </c>
      <c r="L163" s="39"/>
      <c r="M163" s="193" t="s">
        <v>1</v>
      </c>
      <c r="N163" s="194" t="s">
        <v>40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153</v>
      </c>
      <c r="AT163" s="197" t="s">
        <v>148</v>
      </c>
      <c r="AU163" s="197" t="s">
        <v>83</v>
      </c>
      <c r="AY163" s="17" t="s">
        <v>146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83</v>
      </c>
      <c r="BK163" s="198">
        <f>ROUND(I163*H163,2)</f>
        <v>0</v>
      </c>
      <c r="BL163" s="17" t="s">
        <v>153</v>
      </c>
      <c r="BM163" s="197" t="s">
        <v>454</v>
      </c>
    </row>
    <row r="164" spans="1:47" s="2" customFormat="1" ht="11.25">
      <c r="A164" s="34"/>
      <c r="B164" s="35"/>
      <c r="C164" s="36"/>
      <c r="D164" s="199" t="s">
        <v>155</v>
      </c>
      <c r="E164" s="36"/>
      <c r="F164" s="200" t="s">
        <v>1447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155</v>
      </c>
      <c r="AU164" s="17" t="s">
        <v>83</v>
      </c>
    </row>
    <row r="165" spans="1:65" s="2" customFormat="1" ht="26.45" customHeight="1">
      <c r="A165" s="34"/>
      <c r="B165" s="35"/>
      <c r="C165" s="186" t="s">
        <v>316</v>
      </c>
      <c r="D165" s="186" t="s">
        <v>148</v>
      </c>
      <c r="E165" s="187" t="s">
        <v>1448</v>
      </c>
      <c r="F165" s="188" t="s">
        <v>1449</v>
      </c>
      <c r="G165" s="189" t="s">
        <v>329</v>
      </c>
      <c r="H165" s="190">
        <v>15</v>
      </c>
      <c r="I165" s="191"/>
      <c r="J165" s="192">
        <f>ROUND(I165*H165,2)</f>
        <v>0</v>
      </c>
      <c r="K165" s="188" t="s">
        <v>152</v>
      </c>
      <c r="L165" s="39"/>
      <c r="M165" s="193" t="s">
        <v>1</v>
      </c>
      <c r="N165" s="194" t="s">
        <v>40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153</v>
      </c>
      <c r="AT165" s="197" t="s">
        <v>148</v>
      </c>
      <c r="AU165" s="197" t="s">
        <v>83</v>
      </c>
      <c r="AY165" s="17" t="s">
        <v>146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83</v>
      </c>
      <c r="BK165" s="198">
        <f>ROUND(I165*H165,2)</f>
        <v>0</v>
      </c>
      <c r="BL165" s="17" t="s">
        <v>153</v>
      </c>
      <c r="BM165" s="197" t="s">
        <v>466</v>
      </c>
    </row>
    <row r="166" spans="1:47" s="2" customFormat="1" ht="11.25">
      <c r="A166" s="34"/>
      <c r="B166" s="35"/>
      <c r="C166" s="36"/>
      <c r="D166" s="199" t="s">
        <v>155</v>
      </c>
      <c r="E166" s="36"/>
      <c r="F166" s="200" t="s">
        <v>1450</v>
      </c>
      <c r="G166" s="36"/>
      <c r="H166" s="36"/>
      <c r="I166" s="201"/>
      <c r="J166" s="36"/>
      <c r="K166" s="36"/>
      <c r="L166" s="39"/>
      <c r="M166" s="202"/>
      <c r="N166" s="203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155</v>
      </c>
      <c r="AU166" s="17" t="s">
        <v>83</v>
      </c>
    </row>
    <row r="167" spans="1:65" s="2" customFormat="1" ht="26.45" customHeight="1">
      <c r="A167" s="34"/>
      <c r="B167" s="35"/>
      <c r="C167" s="186" t="s">
        <v>321</v>
      </c>
      <c r="D167" s="186" t="s">
        <v>148</v>
      </c>
      <c r="E167" s="187" t="s">
        <v>1451</v>
      </c>
      <c r="F167" s="188" t="s">
        <v>1452</v>
      </c>
      <c r="G167" s="189" t="s">
        <v>163</v>
      </c>
      <c r="H167" s="190">
        <v>60</v>
      </c>
      <c r="I167" s="191"/>
      <c r="J167" s="192">
        <f>ROUND(I167*H167,2)</f>
        <v>0</v>
      </c>
      <c r="K167" s="188" t="s">
        <v>1</v>
      </c>
      <c r="L167" s="39"/>
      <c r="M167" s="193" t="s">
        <v>1</v>
      </c>
      <c r="N167" s="194" t="s">
        <v>40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153</v>
      </c>
      <c r="AT167" s="197" t="s">
        <v>148</v>
      </c>
      <c r="AU167" s="197" t="s">
        <v>83</v>
      </c>
      <c r="AY167" s="17" t="s">
        <v>146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83</v>
      </c>
      <c r="BK167" s="198">
        <f>ROUND(I167*H167,2)</f>
        <v>0</v>
      </c>
      <c r="BL167" s="17" t="s">
        <v>153</v>
      </c>
      <c r="BM167" s="197" t="s">
        <v>478</v>
      </c>
    </row>
    <row r="168" spans="1:65" s="2" customFormat="1" ht="40.9" customHeight="1">
      <c r="A168" s="34"/>
      <c r="B168" s="35"/>
      <c r="C168" s="186" t="s">
        <v>326</v>
      </c>
      <c r="D168" s="186" t="s">
        <v>148</v>
      </c>
      <c r="E168" s="187" t="s">
        <v>1453</v>
      </c>
      <c r="F168" s="188" t="s">
        <v>1454</v>
      </c>
      <c r="G168" s="189" t="s">
        <v>151</v>
      </c>
      <c r="H168" s="190">
        <v>3181</v>
      </c>
      <c r="I168" s="191"/>
      <c r="J168" s="192">
        <f>ROUND(I168*H168,2)</f>
        <v>0</v>
      </c>
      <c r="K168" s="188" t="s">
        <v>152</v>
      </c>
      <c r="L168" s="39"/>
      <c r="M168" s="193" t="s">
        <v>1</v>
      </c>
      <c r="N168" s="194" t="s">
        <v>40</v>
      </c>
      <c r="O168" s="71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153</v>
      </c>
      <c r="AT168" s="197" t="s">
        <v>148</v>
      </c>
      <c r="AU168" s="197" t="s">
        <v>83</v>
      </c>
      <c r="AY168" s="17" t="s">
        <v>146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83</v>
      </c>
      <c r="BK168" s="198">
        <f>ROUND(I168*H168,2)</f>
        <v>0</v>
      </c>
      <c r="BL168" s="17" t="s">
        <v>153</v>
      </c>
      <c r="BM168" s="197" t="s">
        <v>490</v>
      </c>
    </row>
    <row r="169" spans="1:47" s="2" customFormat="1" ht="11.25">
      <c r="A169" s="34"/>
      <c r="B169" s="35"/>
      <c r="C169" s="36"/>
      <c r="D169" s="199" t="s">
        <v>155</v>
      </c>
      <c r="E169" s="36"/>
      <c r="F169" s="200" t="s">
        <v>1455</v>
      </c>
      <c r="G169" s="36"/>
      <c r="H169" s="36"/>
      <c r="I169" s="201"/>
      <c r="J169" s="36"/>
      <c r="K169" s="36"/>
      <c r="L169" s="39"/>
      <c r="M169" s="202"/>
      <c r="N169" s="203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155</v>
      </c>
      <c r="AU169" s="17" t="s">
        <v>83</v>
      </c>
    </row>
    <row r="170" spans="1:65" s="2" customFormat="1" ht="24" customHeight="1">
      <c r="A170" s="34"/>
      <c r="B170" s="35"/>
      <c r="C170" s="186" t="s">
        <v>333</v>
      </c>
      <c r="D170" s="186" t="s">
        <v>148</v>
      </c>
      <c r="E170" s="187" t="s">
        <v>1456</v>
      </c>
      <c r="F170" s="188" t="s">
        <v>1457</v>
      </c>
      <c r="G170" s="189" t="s">
        <v>151</v>
      </c>
      <c r="H170" s="190">
        <v>3020</v>
      </c>
      <c r="I170" s="191"/>
      <c r="J170" s="192">
        <f>ROUND(I170*H170,2)</f>
        <v>0</v>
      </c>
      <c r="K170" s="188" t="s">
        <v>152</v>
      </c>
      <c r="L170" s="39"/>
      <c r="M170" s="193" t="s">
        <v>1</v>
      </c>
      <c r="N170" s="194" t="s">
        <v>40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153</v>
      </c>
      <c r="AT170" s="197" t="s">
        <v>148</v>
      </c>
      <c r="AU170" s="197" t="s">
        <v>83</v>
      </c>
      <c r="AY170" s="17" t="s">
        <v>146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83</v>
      </c>
      <c r="BK170" s="198">
        <f>ROUND(I170*H170,2)</f>
        <v>0</v>
      </c>
      <c r="BL170" s="17" t="s">
        <v>153</v>
      </c>
      <c r="BM170" s="197" t="s">
        <v>503</v>
      </c>
    </row>
    <row r="171" spans="1:47" s="2" customFormat="1" ht="11.25">
      <c r="A171" s="34"/>
      <c r="B171" s="35"/>
      <c r="C171" s="36"/>
      <c r="D171" s="199" t="s">
        <v>155</v>
      </c>
      <c r="E171" s="36"/>
      <c r="F171" s="200" t="s">
        <v>1458</v>
      </c>
      <c r="G171" s="36"/>
      <c r="H171" s="36"/>
      <c r="I171" s="201"/>
      <c r="J171" s="36"/>
      <c r="K171" s="36"/>
      <c r="L171" s="39"/>
      <c r="M171" s="202"/>
      <c r="N171" s="203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155</v>
      </c>
      <c r="AU171" s="17" t="s">
        <v>83</v>
      </c>
    </row>
    <row r="172" spans="1:65" s="2" customFormat="1" ht="26.45" customHeight="1">
      <c r="A172" s="34"/>
      <c r="B172" s="35"/>
      <c r="C172" s="186" t="s">
        <v>340</v>
      </c>
      <c r="D172" s="186" t="s">
        <v>148</v>
      </c>
      <c r="E172" s="187" t="s">
        <v>1459</v>
      </c>
      <c r="F172" s="188" t="s">
        <v>1460</v>
      </c>
      <c r="G172" s="189" t="s">
        <v>151</v>
      </c>
      <c r="H172" s="190">
        <v>161</v>
      </c>
      <c r="I172" s="191"/>
      <c r="J172" s="192">
        <f>ROUND(I172*H172,2)</f>
        <v>0</v>
      </c>
      <c r="K172" s="188" t="s">
        <v>152</v>
      </c>
      <c r="L172" s="39"/>
      <c r="M172" s="193" t="s">
        <v>1</v>
      </c>
      <c r="N172" s="194" t="s">
        <v>40</v>
      </c>
      <c r="O172" s="71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153</v>
      </c>
      <c r="AT172" s="197" t="s">
        <v>148</v>
      </c>
      <c r="AU172" s="197" t="s">
        <v>83</v>
      </c>
      <c r="AY172" s="17" t="s">
        <v>146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83</v>
      </c>
      <c r="BK172" s="198">
        <f>ROUND(I172*H172,2)</f>
        <v>0</v>
      </c>
      <c r="BL172" s="17" t="s">
        <v>153</v>
      </c>
      <c r="BM172" s="197" t="s">
        <v>515</v>
      </c>
    </row>
    <row r="173" spans="1:47" s="2" customFormat="1" ht="11.25">
      <c r="A173" s="34"/>
      <c r="B173" s="35"/>
      <c r="C173" s="36"/>
      <c r="D173" s="199" t="s">
        <v>155</v>
      </c>
      <c r="E173" s="36"/>
      <c r="F173" s="200" t="s">
        <v>1461</v>
      </c>
      <c r="G173" s="36"/>
      <c r="H173" s="36"/>
      <c r="I173" s="201"/>
      <c r="J173" s="36"/>
      <c r="K173" s="36"/>
      <c r="L173" s="39"/>
      <c r="M173" s="202"/>
      <c r="N173" s="203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155</v>
      </c>
      <c r="AU173" s="17" t="s">
        <v>83</v>
      </c>
    </row>
    <row r="174" spans="1:65" s="2" customFormat="1" ht="24" customHeight="1">
      <c r="A174" s="34"/>
      <c r="B174" s="35"/>
      <c r="C174" s="186" t="s">
        <v>347</v>
      </c>
      <c r="D174" s="186" t="s">
        <v>148</v>
      </c>
      <c r="E174" s="187" t="s">
        <v>1462</v>
      </c>
      <c r="F174" s="188" t="s">
        <v>1463</v>
      </c>
      <c r="G174" s="189" t="s">
        <v>151</v>
      </c>
      <c r="H174" s="190">
        <v>3181</v>
      </c>
      <c r="I174" s="191"/>
      <c r="J174" s="192">
        <f>ROUND(I174*H174,2)</f>
        <v>0</v>
      </c>
      <c r="K174" s="188" t="s">
        <v>152</v>
      </c>
      <c r="L174" s="39"/>
      <c r="M174" s="193" t="s">
        <v>1</v>
      </c>
      <c r="N174" s="194" t="s">
        <v>40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153</v>
      </c>
      <c r="AT174" s="197" t="s">
        <v>148</v>
      </c>
      <c r="AU174" s="197" t="s">
        <v>83</v>
      </c>
      <c r="AY174" s="17" t="s">
        <v>146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83</v>
      </c>
      <c r="BK174" s="198">
        <f>ROUND(I174*H174,2)</f>
        <v>0</v>
      </c>
      <c r="BL174" s="17" t="s">
        <v>153</v>
      </c>
      <c r="BM174" s="197" t="s">
        <v>528</v>
      </c>
    </row>
    <row r="175" spans="1:47" s="2" customFormat="1" ht="11.25">
      <c r="A175" s="34"/>
      <c r="B175" s="35"/>
      <c r="C175" s="36"/>
      <c r="D175" s="199" t="s">
        <v>155</v>
      </c>
      <c r="E175" s="36"/>
      <c r="F175" s="200" t="s">
        <v>1464</v>
      </c>
      <c r="G175" s="36"/>
      <c r="H175" s="36"/>
      <c r="I175" s="201"/>
      <c r="J175" s="36"/>
      <c r="K175" s="36"/>
      <c r="L175" s="39"/>
      <c r="M175" s="202"/>
      <c r="N175" s="203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155</v>
      </c>
      <c r="AU175" s="17" t="s">
        <v>83</v>
      </c>
    </row>
    <row r="176" spans="1:65" s="2" customFormat="1" ht="24" customHeight="1">
      <c r="A176" s="34"/>
      <c r="B176" s="35"/>
      <c r="C176" s="186" t="s">
        <v>352</v>
      </c>
      <c r="D176" s="186" t="s">
        <v>148</v>
      </c>
      <c r="E176" s="187" t="s">
        <v>1465</v>
      </c>
      <c r="F176" s="188" t="s">
        <v>1466</v>
      </c>
      <c r="G176" s="189" t="s">
        <v>151</v>
      </c>
      <c r="H176" s="190">
        <v>3020</v>
      </c>
      <c r="I176" s="191"/>
      <c r="J176" s="192">
        <f>ROUND(I176*H176,2)</f>
        <v>0</v>
      </c>
      <c r="K176" s="188" t="s">
        <v>152</v>
      </c>
      <c r="L176" s="39"/>
      <c r="M176" s="193" t="s">
        <v>1</v>
      </c>
      <c r="N176" s="194" t="s">
        <v>40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153</v>
      </c>
      <c r="AT176" s="197" t="s">
        <v>148</v>
      </c>
      <c r="AU176" s="197" t="s">
        <v>83</v>
      </c>
      <c r="AY176" s="17" t="s">
        <v>146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83</v>
      </c>
      <c r="BK176" s="198">
        <f>ROUND(I176*H176,2)</f>
        <v>0</v>
      </c>
      <c r="BL176" s="17" t="s">
        <v>153</v>
      </c>
      <c r="BM176" s="197" t="s">
        <v>538</v>
      </c>
    </row>
    <row r="177" spans="1:47" s="2" customFormat="1" ht="11.25">
      <c r="A177" s="34"/>
      <c r="B177" s="35"/>
      <c r="C177" s="36"/>
      <c r="D177" s="199" t="s">
        <v>155</v>
      </c>
      <c r="E177" s="36"/>
      <c r="F177" s="200" t="s">
        <v>1467</v>
      </c>
      <c r="G177" s="36"/>
      <c r="H177" s="36"/>
      <c r="I177" s="201"/>
      <c r="J177" s="36"/>
      <c r="K177" s="36"/>
      <c r="L177" s="39"/>
      <c r="M177" s="202"/>
      <c r="N177" s="203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155</v>
      </c>
      <c r="AU177" s="17" t="s">
        <v>83</v>
      </c>
    </row>
    <row r="178" spans="1:65" s="2" customFormat="1" ht="36" customHeight="1">
      <c r="A178" s="34"/>
      <c r="B178" s="35"/>
      <c r="C178" s="186" t="s">
        <v>357</v>
      </c>
      <c r="D178" s="186" t="s">
        <v>148</v>
      </c>
      <c r="E178" s="187" t="s">
        <v>1468</v>
      </c>
      <c r="F178" s="188" t="s">
        <v>1469</v>
      </c>
      <c r="G178" s="189" t="s">
        <v>329</v>
      </c>
      <c r="H178" s="190">
        <v>634</v>
      </c>
      <c r="I178" s="191"/>
      <c r="J178" s="192">
        <f>ROUND(I178*H178,2)</f>
        <v>0</v>
      </c>
      <c r="K178" s="188" t="s">
        <v>152</v>
      </c>
      <c r="L178" s="39"/>
      <c r="M178" s="193" t="s">
        <v>1</v>
      </c>
      <c r="N178" s="194" t="s">
        <v>40</v>
      </c>
      <c r="O178" s="71"/>
      <c r="P178" s="195">
        <f>O178*H178</f>
        <v>0</v>
      </c>
      <c r="Q178" s="195">
        <v>0</v>
      </c>
      <c r="R178" s="195">
        <f>Q178*H178</f>
        <v>0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153</v>
      </c>
      <c r="AT178" s="197" t="s">
        <v>148</v>
      </c>
      <c r="AU178" s="197" t="s">
        <v>83</v>
      </c>
      <c r="AY178" s="17" t="s">
        <v>146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83</v>
      </c>
      <c r="BK178" s="198">
        <f>ROUND(I178*H178,2)</f>
        <v>0</v>
      </c>
      <c r="BL178" s="17" t="s">
        <v>153</v>
      </c>
      <c r="BM178" s="197" t="s">
        <v>549</v>
      </c>
    </row>
    <row r="179" spans="1:47" s="2" customFormat="1" ht="11.25">
      <c r="A179" s="34"/>
      <c r="B179" s="35"/>
      <c r="C179" s="36"/>
      <c r="D179" s="199" t="s">
        <v>155</v>
      </c>
      <c r="E179" s="36"/>
      <c r="F179" s="200" t="s">
        <v>1470</v>
      </c>
      <c r="G179" s="36"/>
      <c r="H179" s="36"/>
      <c r="I179" s="201"/>
      <c r="J179" s="36"/>
      <c r="K179" s="36"/>
      <c r="L179" s="39"/>
      <c r="M179" s="202"/>
      <c r="N179" s="203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155</v>
      </c>
      <c r="AU179" s="17" t="s">
        <v>83</v>
      </c>
    </row>
    <row r="180" spans="1:65" s="2" customFormat="1" ht="36" customHeight="1">
      <c r="A180" s="34"/>
      <c r="B180" s="35"/>
      <c r="C180" s="186" t="s">
        <v>363</v>
      </c>
      <c r="D180" s="186" t="s">
        <v>148</v>
      </c>
      <c r="E180" s="187" t="s">
        <v>1471</v>
      </c>
      <c r="F180" s="188" t="s">
        <v>1472</v>
      </c>
      <c r="G180" s="189" t="s">
        <v>329</v>
      </c>
      <c r="H180" s="190">
        <v>15</v>
      </c>
      <c r="I180" s="191"/>
      <c r="J180" s="192">
        <f>ROUND(I180*H180,2)</f>
        <v>0</v>
      </c>
      <c r="K180" s="188" t="s">
        <v>152</v>
      </c>
      <c r="L180" s="39"/>
      <c r="M180" s="193" t="s">
        <v>1</v>
      </c>
      <c r="N180" s="194" t="s">
        <v>40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153</v>
      </c>
      <c r="AT180" s="197" t="s">
        <v>148</v>
      </c>
      <c r="AU180" s="197" t="s">
        <v>83</v>
      </c>
      <c r="AY180" s="17" t="s">
        <v>146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83</v>
      </c>
      <c r="BK180" s="198">
        <f>ROUND(I180*H180,2)</f>
        <v>0</v>
      </c>
      <c r="BL180" s="17" t="s">
        <v>153</v>
      </c>
      <c r="BM180" s="197" t="s">
        <v>559</v>
      </c>
    </row>
    <row r="181" spans="1:47" s="2" customFormat="1" ht="11.25">
      <c r="A181" s="34"/>
      <c r="B181" s="35"/>
      <c r="C181" s="36"/>
      <c r="D181" s="199" t="s">
        <v>155</v>
      </c>
      <c r="E181" s="36"/>
      <c r="F181" s="200" t="s">
        <v>1473</v>
      </c>
      <c r="G181" s="36"/>
      <c r="H181" s="36"/>
      <c r="I181" s="201"/>
      <c r="J181" s="36"/>
      <c r="K181" s="36"/>
      <c r="L181" s="39"/>
      <c r="M181" s="202"/>
      <c r="N181" s="203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155</v>
      </c>
      <c r="AU181" s="17" t="s">
        <v>83</v>
      </c>
    </row>
    <row r="182" spans="1:65" s="2" customFormat="1" ht="36" customHeight="1">
      <c r="A182" s="34"/>
      <c r="B182" s="35"/>
      <c r="C182" s="186" t="s">
        <v>370</v>
      </c>
      <c r="D182" s="186" t="s">
        <v>148</v>
      </c>
      <c r="E182" s="187" t="s">
        <v>1474</v>
      </c>
      <c r="F182" s="188" t="s">
        <v>1475</v>
      </c>
      <c r="G182" s="189" t="s">
        <v>329</v>
      </c>
      <c r="H182" s="190">
        <v>634</v>
      </c>
      <c r="I182" s="191"/>
      <c r="J182" s="192">
        <f>ROUND(I182*H182,2)</f>
        <v>0</v>
      </c>
      <c r="K182" s="188" t="s">
        <v>152</v>
      </c>
      <c r="L182" s="39"/>
      <c r="M182" s="193" t="s">
        <v>1</v>
      </c>
      <c r="N182" s="194" t="s">
        <v>40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153</v>
      </c>
      <c r="AT182" s="197" t="s">
        <v>148</v>
      </c>
      <c r="AU182" s="197" t="s">
        <v>83</v>
      </c>
      <c r="AY182" s="17" t="s">
        <v>146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83</v>
      </c>
      <c r="BK182" s="198">
        <f>ROUND(I182*H182,2)</f>
        <v>0</v>
      </c>
      <c r="BL182" s="17" t="s">
        <v>153</v>
      </c>
      <c r="BM182" s="197" t="s">
        <v>568</v>
      </c>
    </row>
    <row r="183" spans="1:47" s="2" customFormat="1" ht="11.25">
      <c r="A183" s="34"/>
      <c r="B183" s="35"/>
      <c r="C183" s="36"/>
      <c r="D183" s="199" t="s">
        <v>155</v>
      </c>
      <c r="E183" s="36"/>
      <c r="F183" s="200" t="s">
        <v>1476</v>
      </c>
      <c r="G183" s="36"/>
      <c r="H183" s="36"/>
      <c r="I183" s="201"/>
      <c r="J183" s="36"/>
      <c r="K183" s="36"/>
      <c r="L183" s="39"/>
      <c r="M183" s="202"/>
      <c r="N183" s="203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155</v>
      </c>
      <c r="AU183" s="17" t="s">
        <v>83</v>
      </c>
    </row>
    <row r="184" spans="1:65" s="2" customFormat="1" ht="26.45" customHeight="1">
      <c r="A184" s="34"/>
      <c r="B184" s="35"/>
      <c r="C184" s="186" t="s">
        <v>376</v>
      </c>
      <c r="D184" s="186" t="s">
        <v>148</v>
      </c>
      <c r="E184" s="187" t="s">
        <v>1477</v>
      </c>
      <c r="F184" s="188" t="s">
        <v>1478</v>
      </c>
      <c r="G184" s="189" t="s">
        <v>329</v>
      </c>
      <c r="H184" s="190">
        <v>15</v>
      </c>
      <c r="I184" s="191"/>
      <c r="J184" s="192">
        <f>ROUND(I184*H184,2)</f>
        <v>0</v>
      </c>
      <c r="K184" s="188" t="s">
        <v>152</v>
      </c>
      <c r="L184" s="39"/>
      <c r="M184" s="193" t="s">
        <v>1</v>
      </c>
      <c r="N184" s="194" t="s">
        <v>40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153</v>
      </c>
      <c r="AT184" s="197" t="s">
        <v>148</v>
      </c>
      <c r="AU184" s="197" t="s">
        <v>83</v>
      </c>
      <c r="AY184" s="17" t="s">
        <v>146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83</v>
      </c>
      <c r="BK184" s="198">
        <f>ROUND(I184*H184,2)</f>
        <v>0</v>
      </c>
      <c r="BL184" s="17" t="s">
        <v>153</v>
      </c>
      <c r="BM184" s="197" t="s">
        <v>577</v>
      </c>
    </row>
    <row r="185" spans="1:47" s="2" customFormat="1" ht="11.25">
      <c r="A185" s="34"/>
      <c r="B185" s="35"/>
      <c r="C185" s="36"/>
      <c r="D185" s="199" t="s">
        <v>155</v>
      </c>
      <c r="E185" s="36"/>
      <c r="F185" s="200" t="s">
        <v>1479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155</v>
      </c>
      <c r="AU185" s="17" t="s">
        <v>83</v>
      </c>
    </row>
    <row r="186" spans="1:65" s="2" customFormat="1" ht="26.45" customHeight="1">
      <c r="A186" s="34"/>
      <c r="B186" s="35"/>
      <c r="C186" s="186" t="s">
        <v>382</v>
      </c>
      <c r="D186" s="186" t="s">
        <v>148</v>
      </c>
      <c r="E186" s="187" t="s">
        <v>1480</v>
      </c>
      <c r="F186" s="188" t="s">
        <v>1481</v>
      </c>
      <c r="G186" s="189" t="s">
        <v>151</v>
      </c>
      <c r="H186" s="190">
        <v>161</v>
      </c>
      <c r="I186" s="191"/>
      <c r="J186" s="192">
        <f>ROUND(I186*H186,2)</f>
        <v>0</v>
      </c>
      <c r="K186" s="188" t="s">
        <v>152</v>
      </c>
      <c r="L186" s="39"/>
      <c r="M186" s="193" t="s">
        <v>1</v>
      </c>
      <c r="N186" s="194" t="s">
        <v>40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153</v>
      </c>
      <c r="AT186" s="197" t="s">
        <v>148</v>
      </c>
      <c r="AU186" s="197" t="s">
        <v>83</v>
      </c>
      <c r="AY186" s="17" t="s">
        <v>146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83</v>
      </c>
      <c r="BK186" s="198">
        <f>ROUND(I186*H186,2)</f>
        <v>0</v>
      </c>
      <c r="BL186" s="17" t="s">
        <v>153</v>
      </c>
      <c r="BM186" s="197" t="s">
        <v>586</v>
      </c>
    </row>
    <row r="187" spans="1:47" s="2" customFormat="1" ht="11.25">
      <c r="A187" s="34"/>
      <c r="B187" s="35"/>
      <c r="C187" s="36"/>
      <c r="D187" s="199" t="s">
        <v>155</v>
      </c>
      <c r="E187" s="36"/>
      <c r="F187" s="200" t="s">
        <v>1482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155</v>
      </c>
      <c r="AU187" s="17" t="s">
        <v>83</v>
      </c>
    </row>
    <row r="188" spans="1:65" s="2" customFormat="1" ht="26.45" customHeight="1">
      <c r="A188" s="34"/>
      <c r="B188" s="35"/>
      <c r="C188" s="186" t="s">
        <v>388</v>
      </c>
      <c r="D188" s="186" t="s">
        <v>148</v>
      </c>
      <c r="E188" s="187" t="s">
        <v>1483</v>
      </c>
      <c r="F188" s="188" t="s">
        <v>1484</v>
      </c>
      <c r="G188" s="189" t="s">
        <v>151</v>
      </c>
      <c r="H188" s="190">
        <v>3020</v>
      </c>
      <c r="I188" s="191"/>
      <c r="J188" s="192">
        <f>ROUND(I188*H188,2)</f>
        <v>0</v>
      </c>
      <c r="K188" s="188" t="s">
        <v>152</v>
      </c>
      <c r="L188" s="39"/>
      <c r="M188" s="193" t="s">
        <v>1</v>
      </c>
      <c r="N188" s="194" t="s">
        <v>40</v>
      </c>
      <c r="O188" s="71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153</v>
      </c>
      <c r="AT188" s="197" t="s">
        <v>148</v>
      </c>
      <c r="AU188" s="197" t="s">
        <v>83</v>
      </c>
      <c r="AY188" s="17" t="s">
        <v>146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83</v>
      </c>
      <c r="BK188" s="198">
        <f>ROUND(I188*H188,2)</f>
        <v>0</v>
      </c>
      <c r="BL188" s="17" t="s">
        <v>153</v>
      </c>
      <c r="BM188" s="197" t="s">
        <v>595</v>
      </c>
    </row>
    <row r="189" spans="1:47" s="2" customFormat="1" ht="11.25">
      <c r="A189" s="34"/>
      <c r="B189" s="35"/>
      <c r="C189" s="36"/>
      <c r="D189" s="199" t="s">
        <v>155</v>
      </c>
      <c r="E189" s="36"/>
      <c r="F189" s="200" t="s">
        <v>1485</v>
      </c>
      <c r="G189" s="36"/>
      <c r="H189" s="36"/>
      <c r="I189" s="201"/>
      <c r="J189" s="36"/>
      <c r="K189" s="36"/>
      <c r="L189" s="39"/>
      <c r="M189" s="202"/>
      <c r="N189" s="203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155</v>
      </c>
      <c r="AU189" s="17" t="s">
        <v>83</v>
      </c>
    </row>
    <row r="190" spans="1:65" s="2" customFormat="1" ht="36" customHeight="1">
      <c r="A190" s="34"/>
      <c r="B190" s="35"/>
      <c r="C190" s="186" t="s">
        <v>395</v>
      </c>
      <c r="D190" s="186" t="s">
        <v>148</v>
      </c>
      <c r="E190" s="187" t="s">
        <v>1486</v>
      </c>
      <c r="F190" s="188" t="s">
        <v>1487</v>
      </c>
      <c r="G190" s="189" t="s">
        <v>329</v>
      </c>
      <c r="H190" s="190">
        <v>15</v>
      </c>
      <c r="I190" s="191"/>
      <c r="J190" s="192">
        <f>ROUND(I190*H190,2)</f>
        <v>0</v>
      </c>
      <c r="K190" s="188" t="s">
        <v>152</v>
      </c>
      <c r="L190" s="39"/>
      <c r="M190" s="193" t="s">
        <v>1</v>
      </c>
      <c r="N190" s="194" t="s">
        <v>40</v>
      </c>
      <c r="O190" s="71"/>
      <c r="P190" s="195">
        <f>O190*H190</f>
        <v>0</v>
      </c>
      <c r="Q190" s="195">
        <v>6E-05</v>
      </c>
      <c r="R190" s="195">
        <f>Q190*H190</f>
        <v>0.0009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153</v>
      </c>
      <c r="AT190" s="197" t="s">
        <v>148</v>
      </c>
      <c r="AU190" s="197" t="s">
        <v>83</v>
      </c>
      <c r="AY190" s="17" t="s">
        <v>146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83</v>
      </c>
      <c r="BK190" s="198">
        <f>ROUND(I190*H190,2)</f>
        <v>0</v>
      </c>
      <c r="BL190" s="17" t="s">
        <v>153</v>
      </c>
      <c r="BM190" s="197" t="s">
        <v>604</v>
      </c>
    </row>
    <row r="191" spans="1:47" s="2" customFormat="1" ht="11.25">
      <c r="A191" s="34"/>
      <c r="B191" s="35"/>
      <c r="C191" s="36"/>
      <c r="D191" s="199" t="s">
        <v>155</v>
      </c>
      <c r="E191" s="36"/>
      <c r="F191" s="200" t="s">
        <v>1488</v>
      </c>
      <c r="G191" s="36"/>
      <c r="H191" s="36"/>
      <c r="I191" s="201"/>
      <c r="J191" s="36"/>
      <c r="K191" s="36"/>
      <c r="L191" s="39"/>
      <c r="M191" s="202"/>
      <c r="N191" s="203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155</v>
      </c>
      <c r="AU191" s="17" t="s">
        <v>83</v>
      </c>
    </row>
    <row r="192" spans="1:65" s="2" customFormat="1" ht="26.45" customHeight="1">
      <c r="A192" s="34"/>
      <c r="B192" s="35"/>
      <c r="C192" s="186" t="s">
        <v>402</v>
      </c>
      <c r="D192" s="186" t="s">
        <v>148</v>
      </c>
      <c r="E192" s="187" t="s">
        <v>1489</v>
      </c>
      <c r="F192" s="188" t="s">
        <v>1490</v>
      </c>
      <c r="G192" s="189" t="s">
        <v>329</v>
      </c>
      <c r="H192" s="190">
        <v>5</v>
      </c>
      <c r="I192" s="191"/>
      <c r="J192" s="192">
        <f>ROUND(I192*H192,2)</f>
        <v>0</v>
      </c>
      <c r="K192" s="188" t="s">
        <v>152</v>
      </c>
      <c r="L192" s="39"/>
      <c r="M192" s="193" t="s">
        <v>1</v>
      </c>
      <c r="N192" s="194" t="s">
        <v>40</v>
      </c>
      <c r="O192" s="71"/>
      <c r="P192" s="195">
        <f>O192*H192</f>
        <v>0</v>
      </c>
      <c r="Q192" s="195">
        <v>0</v>
      </c>
      <c r="R192" s="195">
        <f>Q192*H192</f>
        <v>0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153</v>
      </c>
      <c r="AT192" s="197" t="s">
        <v>148</v>
      </c>
      <c r="AU192" s="197" t="s">
        <v>83</v>
      </c>
      <c r="AY192" s="17" t="s">
        <v>146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83</v>
      </c>
      <c r="BK192" s="198">
        <f>ROUND(I192*H192,2)</f>
        <v>0</v>
      </c>
      <c r="BL192" s="17" t="s">
        <v>153</v>
      </c>
      <c r="BM192" s="197" t="s">
        <v>613</v>
      </c>
    </row>
    <row r="193" spans="1:47" s="2" customFormat="1" ht="11.25">
      <c r="A193" s="34"/>
      <c r="B193" s="35"/>
      <c r="C193" s="36"/>
      <c r="D193" s="199" t="s">
        <v>155</v>
      </c>
      <c r="E193" s="36"/>
      <c r="F193" s="200" t="s">
        <v>1491</v>
      </c>
      <c r="G193" s="36"/>
      <c r="H193" s="36"/>
      <c r="I193" s="201"/>
      <c r="J193" s="36"/>
      <c r="K193" s="36"/>
      <c r="L193" s="39"/>
      <c r="M193" s="202"/>
      <c r="N193" s="203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155</v>
      </c>
      <c r="AU193" s="17" t="s">
        <v>83</v>
      </c>
    </row>
    <row r="194" spans="1:65" s="2" customFormat="1" ht="26.45" customHeight="1">
      <c r="A194" s="34"/>
      <c r="B194" s="35"/>
      <c r="C194" s="186" t="s">
        <v>411</v>
      </c>
      <c r="D194" s="186" t="s">
        <v>148</v>
      </c>
      <c r="E194" s="187" t="s">
        <v>1492</v>
      </c>
      <c r="F194" s="188" t="s">
        <v>1493</v>
      </c>
      <c r="G194" s="189" t="s">
        <v>151</v>
      </c>
      <c r="H194" s="190">
        <v>3.75</v>
      </c>
      <c r="I194" s="191"/>
      <c r="J194" s="192">
        <f>ROUND(I194*H194,2)</f>
        <v>0</v>
      </c>
      <c r="K194" s="188" t="s">
        <v>152</v>
      </c>
      <c r="L194" s="39"/>
      <c r="M194" s="193" t="s">
        <v>1</v>
      </c>
      <c r="N194" s="194" t="s">
        <v>40</v>
      </c>
      <c r="O194" s="71"/>
      <c r="P194" s="195">
        <f>O194*H194</f>
        <v>0</v>
      </c>
      <c r="Q194" s="195">
        <v>3E-05</v>
      </c>
      <c r="R194" s="195">
        <f>Q194*H194</f>
        <v>0.0001125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153</v>
      </c>
      <c r="AT194" s="197" t="s">
        <v>148</v>
      </c>
      <c r="AU194" s="197" t="s">
        <v>83</v>
      </c>
      <c r="AY194" s="17" t="s">
        <v>146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83</v>
      </c>
      <c r="BK194" s="198">
        <f>ROUND(I194*H194,2)</f>
        <v>0</v>
      </c>
      <c r="BL194" s="17" t="s">
        <v>153</v>
      </c>
      <c r="BM194" s="197" t="s">
        <v>624</v>
      </c>
    </row>
    <row r="195" spans="1:47" s="2" customFormat="1" ht="11.25">
      <c r="A195" s="34"/>
      <c r="B195" s="35"/>
      <c r="C195" s="36"/>
      <c r="D195" s="199" t="s">
        <v>155</v>
      </c>
      <c r="E195" s="36"/>
      <c r="F195" s="200" t="s">
        <v>1494</v>
      </c>
      <c r="G195" s="36"/>
      <c r="H195" s="36"/>
      <c r="I195" s="201"/>
      <c r="J195" s="36"/>
      <c r="K195" s="36"/>
      <c r="L195" s="39"/>
      <c r="M195" s="202"/>
      <c r="N195" s="203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155</v>
      </c>
      <c r="AU195" s="17" t="s">
        <v>83</v>
      </c>
    </row>
    <row r="196" spans="1:65" s="2" customFormat="1" ht="26.45" customHeight="1">
      <c r="A196" s="34"/>
      <c r="B196" s="35"/>
      <c r="C196" s="186" t="s">
        <v>416</v>
      </c>
      <c r="D196" s="186" t="s">
        <v>148</v>
      </c>
      <c r="E196" s="187" t="s">
        <v>1495</v>
      </c>
      <c r="F196" s="188" t="s">
        <v>1496</v>
      </c>
      <c r="G196" s="189" t="s">
        <v>151</v>
      </c>
      <c r="H196" s="190">
        <v>5</v>
      </c>
      <c r="I196" s="191"/>
      <c r="J196" s="192">
        <f>ROUND(I196*H196,2)</f>
        <v>0</v>
      </c>
      <c r="K196" s="188" t="s">
        <v>152</v>
      </c>
      <c r="L196" s="39"/>
      <c r="M196" s="193" t="s">
        <v>1</v>
      </c>
      <c r="N196" s="194" t="s">
        <v>40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153</v>
      </c>
      <c r="AT196" s="197" t="s">
        <v>148</v>
      </c>
      <c r="AU196" s="197" t="s">
        <v>83</v>
      </c>
      <c r="AY196" s="17" t="s">
        <v>146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83</v>
      </c>
      <c r="BK196" s="198">
        <f>ROUND(I196*H196,2)</f>
        <v>0</v>
      </c>
      <c r="BL196" s="17" t="s">
        <v>153</v>
      </c>
      <c r="BM196" s="197" t="s">
        <v>637</v>
      </c>
    </row>
    <row r="197" spans="1:47" s="2" customFormat="1" ht="11.25">
      <c r="A197" s="34"/>
      <c r="B197" s="35"/>
      <c r="C197" s="36"/>
      <c r="D197" s="199" t="s">
        <v>155</v>
      </c>
      <c r="E197" s="36"/>
      <c r="F197" s="200" t="s">
        <v>1497</v>
      </c>
      <c r="G197" s="36"/>
      <c r="H197" s="36"/>
      <c r="I197" s="201"/>
      <c r="J197" s="36"/>
      <c r="K197" s="36"/>
      <c r="L197" s="39"/>
      <c r="M197" s="202"/>
      <c r="N197" s="203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155</v>
      </c>
      <c r="AU197" s="17" t="s">
        <v>83</v>
      </c>
    </row>
    <row r="198" spans="1:65" s="2" customFormat="1" ht="26.45" customHeight="1">
      <c r="A198" s="34"/>
      <c r="B198" s="35"/>
      <c r="C198" s="186" t="s">
        <v>421</v>
      </c>
      <c r="D198" s="186" t="s">
        <v>148</v>
      </c>
      <c r="E198" s="187" t="s">
        <v>1498</v>
      </c>
      <c r="F198" s="188" t="s">
        <v>1499</v>
      </c>
      <c r="G198" s="189" t="s">
        <v>151</v>
      </c>
      <c r="H198" s="190">
        <v>161</v>
      </c>
      <c r="I198" s="191"/>
      <c r="J198" s="192">
        <f>ROUND(I198*H198,2)</f>
        <v>0</v>
      </c>
      <c r="K198" s="188" t="s">
        <v>152</v>
      </c>
      <c r="L198" s="39"/>
      <c r="M198" s="193" t="s">
        <v>1</v>
      </c>
      <c r="N198" s="194" t="s">
        <v>40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153</v>
      </c>
      <c r="AT198" s="197" t="s">
        <v>148</v>
      </c>
      <c r="AU198" s="197" t="s">
        <v>83</v>
      </c>
      <c r="AY198" s="17" t="s">
        <v>146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83</v>
      </c>
      <c r="BK198" s="198">
        <f>ROUND(I198*H198,2)</f>
        <v>0</v>
      </c>
      <c r="BL198" s="17" t="s">
        <v>153</v>
      </c>
      <c r="BM198" s="197" t="s">
        <v>647</v>
      </c>
    </row>
    <row r="199" spans="1:47" s="2" customFormat="1" ht="11.25">
      <c r="A199" s="34"/>
      <c r="B199" s="35"/>
      <c r="C199" s="36"/>
      <c r="D199" s="199" t="s">
        <v>155</v>
      </c>
      <c r="E199" s="36"/>
      <c r="F199" s="200" t="s">
        <v>1500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155</v>
      </c>
      <c r="AU199" s="17" t="s">
        <v>83</v>
      </c>
    </row>
    <row r="200" spans="1:65" s="2" customFormat="1" ht="36" customHeight="1">
      <c r="A200" s="34"/>
      <c r="B200" s="35"/>
      <c r="C200" s="186" t="s">
        <v>426</v>
      </c>
      <c r="D200" s="186" t="s">
        <v>148</v>
      </c>
      <c r="E200" s="187" t="s">
        <v>1501</v>
      </c>
      <c r="F200" s="188" t="s">
        <v>1502</v>
      </c>
      <c r="G200" s="189" t="s">
        <v>151</v>
      </c>
      <c r="H200" s="190">
        <v>3181</v>
      </c>
      <c r="I200" s="191"/>
      <c r="J200" s="192">
        <f>ROUND(I200*H200,2)</f>
        <v>0</v>
      </c>
      <c r="K200" s="188" t="s">
        <v>152</v>
      </c>
      <c r="L200" s="39"/>
      <c r="M200" s="193" t="s">
        <v>1</v>
      </c>
      <c r="N200" s="194" t="s">
        <v>40</v>
      </c>
      <c r="O200" s="71"/>
      <c r="P200" s="195">
        <f>O200*H200</f>
        <v>0</v>
      </c>
      <c r="Q200" s="195">
        <v>0</v>
      </c>
      <c r="R200" s="195">
        <f>Q200*H200</f>
        <v>0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153</v>
      </c>
      <c r="AT200" s="197" t="s">
        <v>148</v>
      </c>
      <c r="AU200" s="197" t="s">
        <v>83</v>
      </c>
      <c r="AY200" s="17" t="s">
        <v>146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83</v>
      </c>
      <c r="BK200" s="198">
        <f>ROUND(I200*H200,2)</f>
        <v>0</v>
      </c>
      <c r="BL200" s="17" t="s">
        <v>153</v>
      </c>
      <c r="BM200" s="197" t="s">
        <v>660</v>
      </c>
    </row>
    <row r="201" spans="1:47" s="2" customFormat="1" ht="11.25">
      <c r="A201" s="34"/>
      <c r="B201" s="35"/>
      <c r="C201" s="36"/>
      <c r="D201" s="199" t="s">
        <v>155</v>
      </c>
      <c r="E201" s="36"/>
      <c r="F201" s="200" t="s">
        <v>1503</v>
      </c>
      <c r="G201" s="36"/>
      <c r="H201" s="36"/>
      <c r="I201" s="201"/>
      <c r="J201" s="36"/>
      <c r="K201" s="36"/>
      <c r="L201" s="39"/>
      <c r="M201" s="202"/>
      <c r="N201" s="203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155</v>
      </c>
      <c r="AU201" s="17" t="s">
        <v>83</v>
      </c>
    </row>
    <row r="202" spans="1:65" s="2" customFormat="1" ht="26.45" customHeight="1">
      <c r="A202" s="34"/>
      <c r="B202" s="35"/>
      <c r="C202" s="186" t="s">
        <v>433</v>
      </c>
      <c r="D202" s="186" t="s">
        <v>148</v>
      </c>
      <c r="E202" s="187" t="s">
        <v>1504</v>
      </c>
      <c r="F202" s="188" t="s">
        <v>1505</v>
      </c>
      <c r="G202" s="189" t="s">
        <v>203</v>
      </c>
      <c r="H202" s="190">
        <v>0.008</v>
      </c>
      <c r="I202" s="191"/>
      <c r="J202" s="192">
        <f>ROUND(I202*H202,2)</f>
        <v>0</v>
      </c>
      <c r="K202" s="188" t="s">
        <v>152</v>
      </c>
      <c r="L202" s="39"/>
      <c r="M202" s="193" t="s">
        <v>1</v>
      </c>
      <c r="N202" s="194" t="s">
        <v>40</v>
      </c>
      <c r="O202" s="71"/>
      <c r="P202" s="195">
        <f>O202*H202</f>
        <v>0</v>
      </c>
      <c r="Q202" s="195">
        <v>0</v>
      </c>
      <c r="R202" s="195">
        <f>Q202*H202</f>
        <v>0</v>
      </c>
      <c r="S202" s="195">
        <v>0</v>
      </c>
      <c r="T202" s="196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7" t="s">
        <v>153</v>
      </c>
      <c r="AT202" s="197" t="s">
        <v>148</v>
      </c>
      <c r="AU202" s="197" t="s">
        <v>83</v>
      </c>
      <c r="AY202" s="17" t="s">
        <v>146</v>
      </c>
      <c r="BE202" s="198">
        <f>IF(N202="základní",J202,0)</f>
        <v>0</v>
      </c>
      <c r="BF202" s="198">
        <f>IF(N202="snížená",J202,0)</f>
        <v>0</v>
      </c>
      <c r="BG202" s="198">
        <f>IF(N202="zákl. přenesená",J202,0)</f>
        <v>0</v>
      </c>
      <c r="BH202" s="198">
        <f>IF(N202="sníž. přenesená",J202,0)</f>
        <v>0</v>
      </c>
      <c r="BI202" s="198">
        <f>IF(N202="nulová",J202,0)</f>
        <v>0</v>
      </c>
      <c r="BJ202" s="17" t="s">
        <v>83</v>
      </c>
      <c r="BK202" s="198">
        <f>ROUND(I202*H202,2)</f>
        <v>0</v>
      </c>
      <c r="BL202" s="17" t="s">
        <v>153</v>
      </c>
      <c r="BM202" s="197" t="s">
        <v>670</v>
      </c>
    </row>
    <row r="203" spans="1:47" s="2" customFormat="1" ht="11.25">
      <c r="A203" s="34"/>
      <c r="B203" s="35"/>
      <c r="C203" s="36"/>
      <c r="D203" s="199" t="s">
        <v>155</v>
      </c>
      <c r="E203" s="36"/>
      <c r="F203" s="200" t="s">
        <v>1506</v>
      </c>
      <c r="G203" s="36"/>
      <c r="H203" s="36"/>
      <c r="I203" s="201"/>
      <c r="J203" s="36"/>
      <c r="K203" s="36"/>
      <c r="L203" s="39"/>
      <c r="M203" s="202"/>
      <c r="N203" s="203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155</v>
      </c>
      <c r="AU203" s="17" t="s">
        <v>83</v>
      </c>
    </row>
    <row r="204" spans="1:65" s="2" customFormat="1" ht="24" customHeight="1">
      <c r="A204" s="34"/>
      <c r="B204" s="35"/>
      <c r="C204" s="186" t="s">
        <v>438</v>
      </c>
      <c r="D204" s="186" t="s">
        <v>148</v>
      </c>
      <c r="E204" s="187" t="s">
        <v>1507</v>
      </c>
      <c r="F204" s="188" t="s">
        <v>1508</v>
      </c>
      <c r="G204" s="189" t="s">
        <v>163</v>
      </c>
      <c r="H204" s="190">
        <v>14</v>
      </c>
      <c r="I204" s="191"/>
      <c r="J204" s="192">
        <f>ROUND(I204*H204,2)</f>
        <v>0</v>
      </c>
      <c r="K204" s="188" t="s">
        <v>152</v>
      </c>
      <c r="L204" s="39"/>
      <c r="M204" s="193" t="s">
        <v>1</v>
      </c>
      <c r="N204" s="194" t="s">
        <v>40</v>
      </c>
      <c r="O204" s="71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153</v>
      </c>
      <c r="AT204" s="197" t="s">
        <v>148</v>
      </c>
      <c r="AU204" s="197" t="s">
        <v>83</v>
      </c>
      <c r="AY204" s="17" t="s">
        <v>146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83</v>
      </c>
      <c r="BK204" s="198">
        <f>ROUND(I204*H204,2)</f>
        <v>0</v>
      </c>
      <c r="BL204" s="17" t="s">
        <v>153</v>
      </c>
      <c r="BM204" s="197" t="s">
        <v>680</v>
      </c>
    </row>
    <row r="205" spans="1:47" s="2" customFormat="1" ht="11.25">
      <c r="A205" s="34"/>
      <c r="B205" s="35"/>
      <c r="C205" s="36"/>
      <c r="D205" s="199" t="s">
        <v>155</v>
      </c>
      <c r="E205" s="36"/>
      <c r="F205" s="200" t="s">
        <v>1509</v>
      </c>
      <c r="G205" s="36"/>
      <c r="H205" s="36"/>
      <c r="I205" s="201"/>
      <c r="J205" s="36"/>
      <c r="K205" s="36"/>
      <c r="L205" s="39"/>
      <c r="M205" s="202"/>
      <c r="N205" s="203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155</v>
      </c>
      <c r="AU205" s="17" t="s">
        <v>83</v>
      </c>
    </row>
    <row r="206" spans="1:65" s="2" customFormat="1" ht="16.5" customHeight="1">
      <c r="A206" s="34"/>
      <c r="B206" s="35"/>
      <c r="C206" s="186" t="s">
        <v>443</v>
      </c>
      <c r="D206" s="186" t="s">
        <v>148</v>
      </c>
      <c r="E206" s="187" t="s">
        <v>1510</v>
      </c>
      <c r="F206" s="188" t="s">
        <v>1511</v>
      </c>
      <c r="G206" s="189" t="s">
        <v>163</v>
      </c>
      <c r="H206" s="190">
        <v>14</v>
      </c>
      <c r="I206" s="191"/>
      <c r="J206" s="192">
        <f>ROUND(I206*H206,2)</f>
        <v>0</v>
      </c>
      <c r="K206" s="188" t="s">
        <v>152</v>
      </c>
      <c r="L206" s="39"/>
      <c r="M206" s="193" t="s">
        <v>1</v>
      </c>
      <c r="N206" s="194" t="s">
        <v>40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153</v>
      </c>
      <c r="AT206" s="197" t="s">
        <v>148</v>
      </c>
      <c r="AU206" s="197" t="s">
        <v>83</v>
      </c>
      <c r="AY206" s="17" t="s">
        <v>146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83</v>
      </c>
      <c r="BK206" s="198">
        <f>ROUND(I206*H206,2)</f>
        <v>0</v>
      </c>
      <c r="BL206" s="17" t="s">
        <v>153</v>
      </c>
      <c r="BM206" s="197" t="s">
        <v>688</v>
      </c>
    </row>
    <row r="207" spans="1:47" s="2" customFormat="1" ht="11.25">
      <c r="A207" s="34"/>
      <c r="B207" s="35"/>
      <c r="C207" s="36"/>
      <c r="D207" s="199" t="s">
        <v>155</v>
      </c>
      <c r="E207" s="36"/>
      <c r="F207" s="200" t="s">
        <v>1512</v>
      </c>
      <c r="G207" s="36"/>
      <c r="H207" s="36"/>
      <c r="I207" s="201"/>
      <c r="J207" s="36"/>
      <c r="K207" s="36"/>
      <c r="L207" s="39"/>
      <c r="M207" s="239"/>
      <c r="N207" s="240"/>
      <c r="O207" s="241"/>
      <c r="P207" s="241"/>
      <c r="Q207" s="241"/>
      <c r="R207" s="241"/>
      <c r="S207" s="241"/>
      <c r="T207" s="24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155</v>
      </c>
      <c r="AU207" s="17" t="s">
        <v>83</v>
      </c>
    </row>
    <row r="208" spans="1:31" s="2" customFormat="1" ht="6.95" customHeight="1">
      <c r="A208" s="34"/>
      <c r="B208" s="54"/>
      <c r="C208" s="55"/>
      <c r="D208" s="55"/>
      <c r="E208" s="55"/>
      <c r="F208" s="55"/>
      <c r="G208" s="55"/>
      <c r="H208" s="55"/>
      <c r="I208" s="55"/>
      <c r="J208" s="55"/>
      <c r="K208" s="55"/>
      <c r="L208" s="39"/>
      <c r="M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</row>
  </sheetData>
  <sheetProtection algorithmName="SHA-512" hashValue="1gX7Q8CE1whOokhU41oqSNMHlF8IlZvYzMokWoM4xXi0ZtbO60wulawXJ7UNOL5YMu5AweHNMMNTnI+IZEmxQA==" saltValue="3q5Teex3rJdDs5JJDRraa+syiIbuQMHWEkAYXKmMtFLEpDiyhy1RYmPBerVM/yz1cwOut6i1BI9iy3VO4HnNQQ==" spinCount="100000" sheet="1" objects="1" scenarios="1" formatColumns="0" formatRows="0" autoFilter="0"/>
  <autoFilter ref="C118:K207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hyperlinks>
    <hyperlink ref="F141" r:id="rId1" display="https://podminky.urs.cz/item/CS_URS_2024_01/112151011"/>
    <hyperlink ref="F143" r:id="rId2" display="https://podminky.urs.cz/item/CS_URS_2024_01/112151012"/>
    <hyperlink ref="F145" r:id="rId3" display="https://podminky.urs.cz/item/CS_URS_2024_01/112151113"/>
    <hyperlink ref="F147" r:id="rId4" display="https://podminky.urs.cz/item/CS_URS_2024_01/112151114"/>
    <hyperlink ref="F149" r:id="rId5" display="https://podminky.urs.cz/item/CS_URS_2024_01/112151118"/>
    <hyperlink ref="F152" r:id="rId6" display="https://podminky.urs.cz/item/CS_URS_2024_01/112155315"/>
    <hyperlink ref="F154" r:id="rId7" display="https://podminky.urs.cz/item/CS_URS_2024_01/112201111"/>
    <hyperlink ref="F156" r:id="rId8" display="https://podminky.urs.cz/item/CS_URS_2024_01/112201112"/>
    <hyperlink ref="F158" r:id="rId9" display="https://podminky.urs.cz/item/CS_URS_2024_01/112201113"/>
    <hyperlink ref="F160" r:id="rId10" display="https://podminky.urs.cz/item/CS_URS_2024_01/112201114"/>
    <hyperlink ref="F162" r:id="rId11" display="https://podminky.urs.cz/item/CS_URS_2024_01/112201118"/>
    <hyperlink ref="F164" r:id="rId12" display="https://podminky.urs.cz/item/CS_URS_2024_01/112155215"/>
    <hyperlink ref="F166" r:id="rId13" display="https://podminky.urs.cz/item/CS_URS_2024_01/112155221"/>
    <hyperlink ref="F169" r:id="rId14" display="https://podminky.urs.cz/item/CS_URS_2024_01/181151311"/>
    <hyperlink ref="F171" r:id="rId15" display="https://podminky.urs.cz/item/CS_URS_2024_01/183403113"/>
    <hyperlink ref="F173" r:id="rId16" display="https://podminky.urs.cz/item/CS_URS_2024_01/183403131"/>
    <hyperlink ref="F175" r:id="rId17" display="https://podminky.urs.cz/item/CS_URS_2024_01/183403153"/>
    <hyperlink ref="F177" r:id="rId18" display="https://podminky.urs.cz/item/CS_URS_2024_01/183403161"/>
    <hyperlink ref="F179" r:id="rId19" display="https://podminky.urs.cz/item/CS_URS_2024_01/183111114"/>
    <hyperlink ref="F181" r:id="rId20" display="https://podminky.urs.cz/item/CS_URS_2024_01/183101121"/>
    <hyperlink ref="F183" r:id="rId21" display="https://podminky.urs.cz/item/CS_URS_2024_01/184102111"/>
    <hyperlink ref="F185" r:id="rId22" display="https://podminky.urs.cz/item/CS_URS_2024_01/184102117"/>
    <hyperlink ref="F187" r:id="rId23" display="https://podminky.urs.cz/item/CS_URS_2024_01/183205111"/>
    <hyperlink ref="F189" r:id="rId24" display="https://podminky.urs.cz/item/CS_URS_2024_01/181451131"/>
    <hyperlink ref="F191" r:id="rId25" display="https://podminky.urs.cz/item/CS_URS_2024_01/184215133"/>
    <hyperlink ref="F193" r:id="rId26" display="https://podminky.urs.cz/item/CS_URS_2024_01/184215412"/>
    <hyperlink ref="F195" r:id="rId27" display="https://podminky.urs.cz/item/CS_URS_2024_01/184501141"/>
    <hyperlink ref="F197" r:id="rId28" display="https://podminky.urs.cz/item/CS_URS_2024_01/184911431"/>
    <hyperlink ref="F199" r:id="rId29" display="https://podminky.urs.cz/item/CS_URS_2024_01/184911161"/>
    <hyperlink ref="F201" r:id="rId30" display="https://podminky.urs.cz/item/CS_URS_2024_01/184813511"/>
    <hyperlink ref="F203" r:id="rId31" display="https://podminky.urs.cz/item/CS_URS_2024_01/185802114"/>
    <hyperlink ref="F205" r:id="rId32" display="https://podminky.urs.cz/item/CS_URS_2024_01/185851121"/>
    <hyperlink ref="F207" r:id="rId33" display="https://podminky.urs.cz/item/CS_URS_2024_01/1858043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95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1513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1514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ROUND((SUM(BE120:BE280)),2)</f>
        <v>0</v>
      </c>
      <c r="G33" s="34"/>
      <c r="H33" s="34"/>
      <c r="I33" s="124">
        <v>0.21</v>
      </c>
      <c r="J33" s="123">
        <f>ROUND(((SUM(BE120:BE280))*I33),2)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ROUND((SUM(BF120:BF280)),2)</f>
        <v>0</v>
      </c>
      <c r="G34" s="34"/>
      <c r="H34" s="34"/>
      <c r="I34" s="124">
        <v>0.12</v>
      </c>
      <c r="J34" s="123">
        <f>ROUND(((SUM(BF120:BF280))*I34),2)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ROUND((SUM(BG120:BG280)),2)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ROUND((SUM(BH120:BH280)),2)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ROUND((SUM(BI120:BI280)),2)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D2.04 - Areálové rozvody NN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Ing. Zacha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1515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1516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1517</v>
      </c>
      <c r="E99" s="156"/>
      <c r="F99" s="156"/>
      <c r="G99" s="156"/>
      <c r="H99" s="156"/>
      <c r="I99" s="156"/>
      <c r="J99" s="157">
        <f>J141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1518</v>
      </c>
      <c r="E100" s="156"/>
      <c r="F100" s="156"/>
      <c r="G100" s="156"/>
      <c r="H100" s="156"/>
      <c r="I100" s="156"/>
      <c r="J100" s="157">
        <f>J199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8.5" customHeight="1">
      <c r="A110" s="34"/>
      <c r="B110" s="35"/>
      <c r="C110" s="36"/>
      <c r="D110" s="36"/>
      <c r="E110" s="306" t="str">
        <f>E7</f>
        <v>Nemocnice Jihlava - Pavilon rehabilitační, následné a geriatrické péče a parkovací dům – rozšíření venkovního parkoviště</v>
      </c>
      <c r="F110" s="307"/>
      <c r="G110" s="307"/>
      <c r="H110" s="307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58" t="str">
        <f>E9</f>
        <v>D2.04 - Areálové rozvody NN</v>
      </c>
      <c r="F112" s="308"/>
      <c r="G112" s="308"/>
      <c r="H112" s="30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Jihlava</v>
      </c>
      <c r="G114" s="36"/>
      <c r="H114" s="36"/>
      <c r="I114" s="29" t="s">
        <v>22</v>
      </c>
      <c r="J114" s="66">
        <f>IF(J12="","",J12)</f>
        <v>45384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7.95" customHeight="1">
      <c r="A116" s="34"/>
      <c r="B116" s="35"/>
      <c r="C116" s="29" t="s">
        <v>23</v>
      </c>
      <c r="D116" s="36"/>
      <c r="E116" s="36"/>
      <c r="F116" s="27" t="str">
        <f>E15</f>
        <v>Kraj Vysočina</v>
      </c>
      <c r="G116" s="36"/>
      <c r="H116" s="36"/>
      <c r="I116" s="29" t="s">
        <v>29</v>
      </c>
      <c r="J116" s="32" t="str">
        <f>E21</f>
        <v>Penta Projekt s.r.o., Mrštíkova 12, Jihlava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>Ing. Zacha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132</v>
      </c>
      <c r="D119" s="162" t="s">
        <v>60</v>
      </c>
      <c r="E119" s="162" t="s">
        <v>56</v>
      </c>
      <c r="F119" s="162" t="s">
        <v>57</v>
      </c>
      <c r="G119" s="162" t="s">
        <v>133</v>
      </c>
      <c r="H119" s="162" t="s">
        <v>134</v>
      </c>
      <c r="I119" s="162" t="s">
        <v>135</v>
      </c>
      <c r="J119" s="162" t="s">
        <v>118</v>
      </c>
      <c r="K119" s="163" t="s">
        <v>136</v>
      </c>
      <c r="L119" s="164"/>
      <c r="M119" s="75" t="s">
        <v>1</v>
      </c>
      <c r="N119" s="76" t="s">
        <v>39</v>
      </c>
      <c r="O119" s="76" t="s">
        <v>137</v>
      </c>
      <c r="P119" s="76" t="s">
        <v>138</v>
      </c>
      <c r="Q119" s="76" t="s">
        <v>139</v>
      </c>
      <c r="R119" s="76" t="s">
        <v>140</v>
      </c>
      <c r="S119" s="76" t="s">
        <v>141</v>
      </c>
      <c r="T119" s="77" t="s">
        <v>142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143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</f>
        <v>0</v>
      </c>
      <c r="Q120" s="79"/>
      <c r="R120" s="167">
        <f>R121</f>
        <v>7.268254000000001</v>
      </c>
      <c r="S120" s="79"/>
      <c r="T120" s="168">
        <f>T121</f>
        <v>0.03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74</v>
      </c>
      <c r="AU120" s="17" t="s">
        <v>120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74</v>
      </c>
      <c r="E121" s="173" t="s">
        <v>1519</v>
      </c>
      <c r="F121" s="173" t="s">
        <v>94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P122+P141+P199</f>
        <v>0</v>
      </c>
      <c r="Q121" s="178"/>
      <c r="R121" s="179">
        <f>R122+R141+R199</f>
        <v>7.268254000000001</v>
      </c>
      <c r="S121" s="178"/>
      <c r="T121" s="180">
        <f>T122+T141+T199</f>
        <v>0.03</v>
      </c>
      <c r="AR121" s="181" t="s">
        <v>168</v>
      </c>
      <c r="AT121" s="182" t="s">
        <v>74</v>
      </c>
      <c r="AU121" s="182" t="s">
        <v>75</v>
      </c>
      <c r="AY121" s="181" t="s">
        <v>146</v>
      </c>
      <c r="BK121" s="183">
        <f>BK122+BK141+BK199</f>
        <v>0</v>
      </c>
    </row>
    <row r="122" spans="2:63" s="12" customFormat="1" ht="22.9" customHeight="1">
      <c r="B122" s="170"/>
      <c r="C122" s="171"/>
      <c r="D122" s="172" t="s">
        <v>74</v>
      </c>
      <c r="E122" s="184" t="s">
        <v>1520</v>
      </c>
      <c r="F122" s="184" t="s">
        <v>1521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SUM(P123:P140)</f>
        <v>0</v>
      </c>
      <c r="Q122" s="178"/>
      <c r="R122" s="179">
        <f>SUM(R123:R140)</f>
        <v>0.0060999999999999995</v>
      </c>
      <c r="S122" s="178"/>
      <c r="T122" s="180">
        <f>SUM(T123:T140)</f>
        <v>0</v>
      </c>
      <c r="AR122" s="181" t="s">
        <v>168</v>
      </c>
      <c r="AT122" s="182" t="s">
        <v>74</v>
      </c>
      <c r="AU122" s="182" t="s">
        <v>83</v>
      </c>
      <c r="AY122" s="181" t="s">
        <v>146</v>
      </c>
      <c r="BK122" s="183">
        <f>SUM(BK123:BK140)</f>
        <v>0</v>
      </c>
    </row>
    <row r="123" spans="1:65" s="2" customFormat="1" ht="16.5" customHeight="1">
      <c r="A123" s="34"/>
      <c r="B123" s="35"/>
      <c r="C123" s="226" t="s">
        <v>83</v>
      </c>
      <c r="D123" s="226" t="s">
        <v>223</v>
      </c>
      <c r="E123" s="227" t="s">
        <v>1522</v>
      </c>
      <c r="F123" s="228" t="s">
        <v>1523</v>
      </c>
      <c r="G123" s="229" t="s">
        <v>329</v>
      </c>
      <c r="H123" s="230">
        <v>1</v>
      </c>
      <c r="I123" s="231"/>
      <c r="J123" s="232">
        <f>ROUND(I123*H123,2)</f>
        <v>0</v>
      </c>
      <c r="K123" s="228" t="s">
        <v>1</v>
      </c>
      <c r="L123" s="233"/>
      <c r="M123" s="234" t="s">
        <v>1</v>
      </c>
      <c r="N123" s="235" t="s">
        <v>40</v>
      </c>
      <c r="O123" s="71"/>
      <c r="P123" s="195">
        <f>O123*H123</f>
        <v>0</v>
      </c>
      <c r="Q123" s="195">
        <v>0.0025</v>
      </c>
      <c r="R123" s="195">
        <f>Q123*H123</f>
        <v>0.0025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1524</v>
      </c>
      <c r="AT123" s="197" t="s">
        <v>223</v>
      </c>
      <c r="AU123" s="197" t="s">
        <v>85</v>
      </c>
      <c r="AY123" s="17" t="s">
        <v>146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83</v>
      </c>
      <c r="BK123" s="198">
        <f>ROUND(I123*H123,2)</f>
        <v>0</v>
      </c>
      <c r="BL123" s="17" t="s">
        <v>549</v>
      </c>
      <c r="BM123" s="197" t="s">
        <v>1525</v>
      </c>
    </row>
    <row r="124" spans="2:51" s="14" customFormat="1" ht="11.25">
      <c r="B124" s="215"/>
      <c r="C124" s="216"/>
      <c r="D124" s="206" t="s">
        <v>157</v>
      </c>
      <c r="E124" s="217" t="s">
        <v>1</v>
      </c>
      <c r="F124" s="218" t="s">
        <v>83</v>
      </c>
      <c r="G124" s="216"/>
      <c r="H124" s="219">
        <v>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157</v>
      </c>
      <c r="AU124" s="225" t="s">
        <v>85</v>
      </c>
      <c r="AV124" s="14" t="s">
        <v>85</v>
      </c>
      <c r="AW124" s="14" t="s">
        <v>33</v>
      </c>
      <c r="AX124" s="14" t="s">
        <v>75</v>
      </c>
      <c r="AY124" s="225" t="s">
        <v>146</v>
      </c>
    </row>
    <row r="125" spans="1:65" s="2" customFormat="1" ht="26.45" customHeight="1">
      <c r="A125" s="34"/>
      <c r="B125" s="35"/>
      <c r="C125" s="186" t="s">
        <v>85</v>
      </c>
      <c r="D125" s="186" t="s">
        <v>148</v>
      </c>
      <c r="E125" s="187" t="s">
        <v>1526</v>
      </c>
      <c r="F125" s="188" t="s">
        <v>1527</v>
      </c>
      <c r="G125" s="189" t="s">
        <v>329</v>
      </c>
      <c r="H125" s="190">
        <v>1</v>
      </c>
      <c r="I125" s="191"/>
      <c r="J125" s="192">
        <f>ROUND(I125*H125,2)</f>
        <v>0</v>
      </c>
      <c r="K125" s="188" t="s">
        <v>152</v>
      </c>
      <c r="L125" s="39"/>
      <c r="M125" s="193" t="s">
        <v>1</v>
      </c>
      <c r="N125" s="194" t="s">
        <v>40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260</v>
      </c>
      <c r="AT125" s="197" t="s">
        <v>148</v>
      </c>
      <c r="AU125" s="197" t="s">
        <v>85</v>
      </c>
      <c r="AY125" s="17" t="s">
        <v>146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83</v>
      </c>
      <c r="BK125" s="198">
        <f>ROUND(I125*H125,2)</f>
        <v>0</v>
      </c>
      <c r="BL125" s="17" t="s">
        <v>260</v>
      </c>
      <c r="BM125" s="197" t="s">
        <v>1528</v>
      </c>
    </row>
    <row r="126" spans="1:47" s="2" customFormat="1" ht="11.25">
      <c r="A126" s="34"/>
      <c r="B126" s="35"/>
      <c r="C126" s="36"/>
      <c r="D126" s="199" t="s">
        <v>155</v>
      </c>
      <c r="E126" s="36"/>
      <c r="F126" s="200" t="s">
        <v>1529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155</v>
      </c>
      <c r="AU126" s="17" t="s">
        <v>85</v>
      </c>
    </row>
    <row r="127" spans="1:65" s="2" customFormat="1" ht="26.45" customHeight="1">
      <c r="A127" s="34"/>
      <c r="B127" s="35"/>
      <c r="C127" s="226" t="s">
        <v>168</v>
      </c>
      <c r="D127" s="226" t="s">
        <v>223</v>
      </c>
      <c r="E127" s="227" t="s">
        <v>1530</v>
      </c>
      <c r="F127" s="228" t="s">
        <v>1531</v>
      </c>
      <c r="G127" s="229" t="s">
        <v>1379</v>
      </c>
      <c r="H127" s="230">
        <v>1</v>
      </c>
      <c r="I127" s="231"/>
      <c r="J127" s="232">
        <f>ROUND(I127*H127,2)</f>
        <v>0</v>
      </c>
      <c r="K127" s="228" t="s">
        <v>1</v>
      </c>
      <c r="L127" s="233"/>
      <c r="M127" s="234" t="s">
        <v>1</v>
      </c>
      <c r="N127" s="235" t="s">
        <v>40</v>
      </c>
      <c r="O127" s="71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1532</v>
      </c>
      <c r="AT127" s="197" t="s">
        <v>223</v>
      </c>
      <c r="AU127" s="197" t="s">
        <v>85</v>
      </c>
      <c r="AY127" s="17" t="s">
        <v>146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83</v>
      </c>
      <c r="BK127" s="198">
        <f>ROUND(I127*H127,2)</f>
        <v>0</v>
      </c>
      <c r="BL127" s="17" t="s">
        <v>1532</v>
      </c>
      <c r="BM127" s="197" t="s">
        <v>1533</v>
      </c>
    </row>
    <row r="128" spans="2:51" s="14" customFormat="1" ht="11.25">
      <c r="B128" s="215"/>
      <c r="C128" s="216"/>
      <c r="D128" s="206" t="s">
        <v>157</v>
      </c>
      <c r="E128" s="217" t="s">
        <v>1</v>
      </c>
      <c r="F128" s="218" t="s">
        <v>83</v>
      </c>
      <c r="G128" s="216"/>
      <c r="H128" s="219">
        <v>1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157</v>
      </c>
      <c r="AU128" s="225" t="s">
        <v>85</v>
      </c>
      <c r="AV128" s="14" t="s">
        <v>85</v>
      </c>
      <c r="AW128" s="14" t="s">
        <v>33</v>
      </c>
      <c r="AX128" s="14" t="s">
        <v>75</v>
      </c>
      <c r="AY128" s="225" t="s">
        <v>146</v>
      </c>
    </row>
    <row r="129" spans="1:65" s="2" customFormat="1" ht="26.45" customHeight="1">
      <c r="A129" s="34"/>
      <c r="B129" s="35"/>
      <c r="C129" s="186" t="s">
        <v>153</v>
      </c>
      <c r="D129" s="186" t="s">
        <v>148</v>
      </c>
      <c r="E129" s="187" t="s">
        <v>1534</v>
      </c>
      <c r="F129" s="188" t="s">
        <v>1535</v>
      </c>
      <c r="G129" s="189" t="s">
        <v>329</v>
      </c>
      <c r="H129" s="190">
        <v>1</v>
      </c>
      <c r="I129" s="191"/>
      <c r="J129" s="192">
        <f>ROUND(I129*H129,2)</f>
        <v>0</v>
      </c>
      <c r="K129" s="188" t="s">
        <v>152</v>
      </c>
      <c r="L129" s="39"/>
      <c r="M129" s="193" t="s">
        <v>1</v>
      </c>
      <c r="N129" s="194" t="s">
        <v>40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260</v>
      </c>
      <c r="AT129" s="197" t="s">
        <v>148</v>
      </c>
      <c r="AU129" s="197" t="s">
        <v>85</v>
      </c>
      <c r="AY129" s="17" t="s">
        <v>146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83</v>
      </c>
      <c r="BK129" s="198">
        <f>ROUND(I129*H129,2)</f>
        <v>0</v>
      </c>
      <c r="BL129" s="17" t="s">
        <v>260</v>
      </c>
      <c r="BM129" s="197" t="s">
        <v>1536</v>
      </c>
    </row>
    <row r="130" spans="1:47" s="2" customFormat="1" ht="11.25">
      <c r="A130" s="34"/>
      <c r="B130" s="35"/>
      <c r="C130" s="36"/>
      <c r="D130" s="199" t="s">
        <v>155</v>
      </c>
      <c r="E130" s="36"/>
      <c r="F130" s="200" t="s">
        <v>1537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155</v>
      </c>
      <c r="AU130" s="17" t="s">
        <v>85</v>
      </c>
    </row>
    <row r="131" spans="1:65" s="2" customFormat="1" ht="40.9" customHeight="1">
      <c r="A131" s="34"/>
      <c r="B131" s="35"/>
      <c r="C131" s="226" t="s">
        <v>180</v>
      </c>
      <c r="D131" s="226" t="s">
        <v>223</v>
      </c>
      <c r="E131" s="227" t="s">
        <v>1538</v>
      </c>
      <c r="F131" s="228" t="s">
        <v>1539</v>
      </c>
      <c r="G131" s="229" t="s">
        <v>1540</v>
      </c>
      <c r="H131" s="230">
        <v>1</v>
      </c>
      <c r="I131" s="231"/>
      <c r="J131" s="232">
        <f>ROUND(I131*H131,2)</f>
        <v>0</v>
      </c>
      <c r="K131" s="228" t="s">
        <v>1</v>
      </c>
      <c r="L131" s="233"/>
      <c r="M131" s="234" t="s">
        <v>1</v>
      </c>
      <c r="N131" s="235" t="s">
        <v>40</v>
      </c>
      <c r="O131" s="71"/>
      <c r="P131" s="195">
        <f>O131*H131</f>
        <v>0</v>
      </c>
      <c r="Q131" s="195">
        <v>0</v>
      </c>
      <c r="R131" s="195">
        <f>Q131*H131</f>
        <v>0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1532</v>
      </c>
      <c r="AT131" s="197" t="s">
        <v>223</v>
      </c>
      <c r="AU131" s="197" t="s">
        <v>85</v>
      </c>
      <c r="AY131" s="17" t="s">
        <v>146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83</v>
      </c>
      <c r="BK131" s="198">
        <f>ROUND(I131*H131,2)</f>
        <v>0</v>
      </c>
      <c r="BL131" s="17" t="s">
        <v>1532</v>
      </c>
      <c r="BM131" s="197" t="s">
        <v>1541</v>
      </c>
    </row>
    <row r="132" spans="2:51" s="14" customFormat="1" ht="11.25">
      <c r="B132" s="215"/>
      <c r="C132" s="216"/>
      <c r="D132" s="206" t="s">
        <v>157</v>
      </c>
      <c r="E132" s="217" t="s">
        <v>1</v>
      </c>
      <c r="F132" s="218" t="s">
        <v>83</v>
      </c>
      <c r="G132" s="216"/>
      <c r="H132" s="219">
        <v>1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157</v>
      </c>
      <c r="AU132" s="225" t="s">
        <v>85</v>
      </c>
      <c r="AV132" s="14" t="s">
        <v>85</v>
      </c>
      <c r="AW132" s="14" t="s">
        <v>33</v>
      </c>
      <c r="AX132" s="14" t="s">
        <v>75</v>
      </c>
      <c r="AY132" s="225" t="s">
        <v>146</v>
      </c>
    </row>
    <row r="133" spans="1:65" s="2" customFormat="1" ht="40.9" customHeight="1">
      <c r="A133" s="34"/>
      <c r="B133" s="35"/>
      <c r="C133" s="186" t="s">
        <v>188</v>
      </c>
      <c r="D133" s="186" t="s">
        <v>148</v>
      </c>
      <c r="E133" s="187" t="s">
        <v>1542</v>
      </c>
      <c r="F133" s="188" t="s">
        <v>1543</v>
      </c>
      <c r="G133" s="189" t="s">
        <v>329</v>
      </c>
      <c r="H133" s="190">
        <v>1</v>
      </c>
      <c r="I133" s="191"/>
      <c r="J133" s="192">
        <f>ROUND(I133*H133,2)</f>
        <v>0</v>
      </c>
      <c r="K133" s="188" t="s">
        <v>152</v>
      </c>
      <c r="L133" s="39"/>
      <c r="M133" s="193" t="s">
        <v>1</v>
      </c>
      <c r="N133" s="194" t="s">
        <v>40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260</v>
      </c>
      <c r="AT133" s="197" t="s">
        <v>148</v>
      </c>
      <c r="AU133" s="197" t="s">
        <v>85</v>
      </c>
      <c r="AY133" s="17" t="s">
        <v>146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83</v>
      </c>
      <c r="BK133" s="198">
        <f>ROUND(I133*H133,2)</f>
        <v>0</v>
      </c>
      <c r="BL133" s="17" t="s">
        <v>260</v>
      </c>
      <c r="BM133" s="197" t="s">
        <v>1544</v>
      </c>
    </row>
    <row r="134" spans="1:47" s="2" customFormat="1" ht="11.25">
      <c r="A134" s="34"/>
      <c r="B134" s="35"/>
      <c r="C134" s="36"/>
      <c r="D134" s="199" t="s">
        <v>155</v>
      </c>
      <c r="E134" s="36"/>
      <c r="F134" s="200" t="s">
        <v>1545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155</v>
      </c>
      <c r="AU134" s="17" t="s">
        <v>85</v>
      </c>
    </row>
    <row r="135" spans="1:65" s="2" customFormat="1" ht="26.45" customHeight="1">
      <c r="A135" s="34"/>
      <c r="B135" s="35"/>
      <c r="C135" s="226" t="s">
        <v>194</v>
      </c>
      <c r="D135" s="226" t="s">
        <v>223</v>
      </c>
      <c r="E135" s="227" t="s">
        <v>1546</v>
      </c>
      <c r="F135" s="228" t="s">
        <v>1547</v>
      </c>
      <c r="G135" s="229" t="s">
        <v>329</v>
      </c>
      <c r="H135" s="230">
        <v>2</v>
      </c>
      <c r="I135" s="231"/>
      <c r="J135" s="232">
        <f>ROUND(I135*H135,2)</f>
        <v>0</v>
      </c>
      <c r="K135" s="228" t="s">
        <v>1</v>
      </c>
      <c r="L135" s="233"/>
      <c r="M135" s="234" t="s">
        <v>1</v>
      </c>
      <c r="N135" s="235" t="s">
        <v>40</v>
      </c>
      <c r="O135" s="71"/>
      <c r="P135" s="195">
        <f>O135*H135</f>
        <v>0</v>
      </c>
      <c r="Q135" s="195">
        <v>0.0004</v>
      </c>
      <c r="R135" s="195">
        <f>Q135*H135</f>
        <v>0.0008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200</v>
      </c>
      <c r="AT135" s="197" t="s">
        <v>223</v>
      </c>
      <c r="AU135" s="197" t="s">
        <v>85</v>
      </c>
      <c r="AY135" s="17" t="s">
        <v>146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83</v>
      </c>
      <c r="BK135" s="198">
        <f>ROUND(I135*H135,2)</f>
        <v>0</v>
      </c>
      <c r="BL135" s="17" t="s">
        <v>153</v>
      </c>
      <c r="BM135" s="197" t="s">
        <v>1548</v>
      </c>
    </row>
    <row r="136" spans="2:51" s="14" customFormat="1" ht="11.25">
      <c r="B136" s="215"/>
      <c r="C136" s="216"/>
      <c r="D136" s="206" t="s">
        <v>157</v>
      </c>
      <c r="E136" s="217" t="s">
        <v>1</v>
      </c>
      <c r="F136" s="218" t="s">
        <v>85</v>
      </c>
      <c r="G136" s="216"/>
      <c r="H136" s="219">
        <v>2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157</v>
      </c>
      <c r="AU136" s="225" t="s">
        <v>85</v>
      </c>
      <c r="AV136" s="14" t="s">
        <v>85</v>
      </c>
      <c r="AW136" s="14" t="s">
        <v>33</v>
      </c>
      <c r="AX136" s="14" t="s">
        <v>75</v>
      </c>
      <c r="AY136" s="225" t="s">
        <v>146</v>
      </c>
    </row>
    <row r="137" spans="1:65" s="2" customFormat="1" ht="26.45" customHeight="1">
      <c r="A137" s="34"/>
      <c r="B137" s="35"/>
      <c r="C137" s="226" t="s">
        <v>200</v>
      </c>
      <c r="D137" s="226" t="s">
        <v>223</v>
      </c>
      <c r="E137" s="227" t="s">
        <v>1549</v>
      </c>
      <c r="F137" s="228" t="s">
        <v>1550</v>
      </c>
      <c r="G137" s="229" t="s">
        <v>329</v>
      </c>
      <c r="H137" s="230">
        <v>7</v>
      </c>
      <c r="I137" s="231"/>
      <c r="J137" s="232">
        <f>ROUND(I137*H137,2)</f>
        <v>0</v>
      </c>
      <c r="K137" s="228" t="s">
        <v>152</v>
      </c>
      <c r="L137" s="233"/>
      <c r="M137" s="234" t="s">
        <v>1</v>
      </c>
      <c r="N137" s="235" t="s">
        <v>40</v>
      </c>
      <c r="O137" s="71"/>
      <c r="P137" s="195">
        <f>O137*H137</f>
        <v>0</v>
      </c>
      <c r="Q137" s="195">
        <v>0.0004</v>
      </c>
      <c r="R137" s="195">
        <f>Q137*H137</f>
        <v>0.0028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200</v>
      </c>
      <c r="AT137" s="197" t="s">
        <v>223</v>
      </c>
      <c r="AU137" s="197" t="s">
        <v>85</v>
      </c>
      <c r="AY137" s="17" t="s">
        <v>146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83</v>
      </c>
      <c r="BK137" s="198">
        <f>ROUND(I137*H137,2)</f>
        <v>0</v>
      </c>
      <c r="BL137" s="17" t="s">
        <v>153</v>
      </c>
      <c r="BM137" s="197" t="s">
        <v>1551</v>
      </c>
    </row>
    <row r="138" spans="2:51" s="14" customFormat="1" ht="11.25">
      <c r="B138" s="215"/>
      <c r="C138" s="216"/>
      <c r="D138" s="206" t="s">
        <v>157</v>
      </c>
      <c r="E138" s="217" t="s">
        <v>1</v>
      </c>
      <c r="F138" s="218" t="s">
        <v>194</v>
      </c>
      <c r="G138" s="216"/>
      <c r="H138" s="219">
        <v>7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157</v>
      </c>
      <c r="AU138" s="225" t="s">
        <v>85</v>
      </c>
      <c r="AV138" s="14" t="s">
        <v>85</v>
      </c>
      <c r="AW138" s="14" t="s">
        <v>33</v>
      </c>
      <c r="AX138" s="14" t="s">
        <v>75</v>
      </c>
      <c r="AY138" s="225" t="s">
        <v>146</v>
      </c>
    </row>
    <row r="139" spans="1:65" s="2" customFormat="1" ht="26.45" customHeight="1">
      <c r="A139" s="34"/>
      <c r="B139" s="35"/>
      <c r="C139" s="186" t="s">
        <v>207</v>
      </c>
      <c r="D139" s="186" t="s">
        <v>148</v>
      </c>
      <c r="E139" s="187" t="s">
        <v>1552</v>
      </c>
      <c r="F139" s="188" t="s">
        <v>1553</v>
      </c>
      <c r="G139" s="189" t="s">
        <v>329</v>
      </c>
      <c r="H139" s="190">
        <v>9</v>
      </c>
      <c r="I139" s="191"/>
      <c r="J139" s="192">
        <f>ROUND(I139*H139,2)</f>
        <v>0</v>
      </c>
      <c r="K139" s="188" t="s">
        <v>152</v>
      </c>
      <c r="L139" s="39"/>
      <c r="M139" s="193" t="s">
        <v>1</v>
      </c>
      <c r="N139" s="194" t="s">
        <v>40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260</v>
      </c>
      <c r="AT139" s="197" t="s">
        <v>148</v>
      </c>
      <c r="AU139" s="197" t="s">
        <v>85</v>
      </c>
      <c r="AY139" s="17" t="s">
        <v>146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83</v>
      </c>
      <c r="BK139" s="198">
        <f>ROUND(I139*H139,2)</f>
        <v>0</v>
      </c>
      <c r="BL139" s="17" t="s">
        <v>260</v>
      </c>
      <c r="BM139" s="197" t="s">
        <v>1554</v>
      </c>
    </row>
    <row r="140" spans="1:47" s="2" customFormat="1" ht="11.25">
      <c r="A140" s="34"/>
      <c r="B140" s="35"/>
      <c r="C140" s="36"/>
      <c r="D140" s="199" t="s">
        <v>155</v>
      </c>
      <c r="E140" s="36"/>
      <c r="F140" s="200" t="s">
        <v>1555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155</v>
      </c>
      <c r="AU140" s="17" t="s">
        <v>85</v>
      </c>
    </row>
    <row r="141" spans="2:63" s="12" customFormat="1" ht="22.9" customHeight="1">
      <c r="B141" s="170"/>
      <c r="C141" s="171"/>
      <c r="D141" s="172" t="s">
        <v>74</v>
      </c>
      <c r="E141" s="184" t="s">
        <v>1556</v>
      </c>
      <c r="F141" s="184" t="s">
        <v>1557</v>
      </c>
      <c r="G141" s="171"/>
      <c r="H141" s="171"/>
      <c r="I141" s="174"/>
      <c r="J141" s="185">
        <f>BK141</f>
        <v>0</v>
      </c>
      <c r="K141" s="171"/>
      <c r="L141" s="176"/>
      <c r="M141" s="177"/>
      <c r="N141" s="178"/>
      <c r="O141" s="178"/>
      <c r="P141" s="179">
        <f>SUM(P142:P198)</f>
        <v>0</v>
      </c>
      <c r="Q141" s="178"/>
      <c r="R141" s="179">
        <f>SUM(R142:R198)</f>
        <v>0.30733000000000005</v>
      </c>
      <c r="S141" s="178"/>
      <c r="T141" s="180">
        <f>SUM(T142:T198)</f>
        <v>0</v>
      </c>
      <c r="AR141" s="181" t="s">
        <v>168</v>
      </c>
      <c r="AT141" s="182" t="s">
        <v>74</v>
      </c>
      <c r="AU141" s="182" t="s">
        <v>83</v>
      </c>
      <c r="AY141" s="181" t="s">
        <v>146</v>
      </c>
      <c r="BK141" s="183">
        <f>SUM(BK142:BK198)</f>
        <v>0</v>
      </c>
    </row>
    <row r="142" spans="1:65" s="2" customFormat="1" ht="26.45" customHeight="1">
      <c r="A142" s="34"/>
      <c r="B142" s="35"/>
      <c r="C142" s="226" t="s">
        <v>215</v>
      </c>
      <c r="D142" s="226" t="s">
        <v>223</v>
      </c>
      <c r="E142" s="227" t="s">
        <v>1558</v>
      </c>
      <c r="F142" s="228" t="s">
        <v>1559</v>
      </c>
      <c r="G142" s="229" t="s">
        <v>289</v>
      </c>
      <c r="H142" s="230">
        <v>90</v>
      </c>
      <c r="I142" s="231"/>
      <c r="J142" s="232">
        <f>ROUND(I142*H142,2)</f>
        <v>0</v>
      </c>
      <c r="K142" s="228" t="s">
        <v>152</v>
      </c>
      <c r="L142" s="233"/>
      <c r="M142" s="234" t="s">
        <v>1</v>
      </c>
      <c r="N142" s="235" t="s">
        <v>40</v>
      </c>
      <c r="O142" s="71"/>
      <c r="P142" s="195">
        <f>O142*H142</f>
        <v>0</v>
      </c>
      <c r="Q142" s="195">
        <v>0.00017</v>
      </c>
      <c r="R142" s="195">
        <f>Q142*H142</f>
        <v>0.015300000000000001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1532</v>
      </c>
      <c r="AT142" s="197" t="s">
        <v>223</v>
      </c>
      <c r="AU142" s="197" t="s">
        <v>85</v>
      </c>
      <c r="AY142" s="17" t="s">
        <v>146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83</v>
      </c>
      <c r="BK142" s="198">
        <f>ROUND(I142*H142,2)</f>
        <v>0</v>
      </c>
      <c r="BL142" s="17" t="s">
        <v>1532</v>
      </c>
      <c r="BM142" s="197" t="s">
        <v>1560</v>
      </c>
    </row>
    <row r="143" spans="2:51" s="14" customFormat="1" ht="11.25">
      <c r="B143" s="215"/>
      <c r="C143" s="216"/>
      <c r="D143" s="206" t="s">
        <v>157</v>
      </c>
      <c r="E143" s="217" t="s">
        <v>1</v>
      </c>
      <c r="F143" s="218" t="s">
        <v>1561</v>
      </c>
      <c r="G143" s="216"/>
      <c r="H143" s="219">
        <v>25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157</v>
      </c>
      <c r="AU143" s="225" t="s">
        <v>85</v>
      </c>
      <c r="AV143" s="14" t="s">
        <v>85</v>
      </c>
      <c r="AW143" s="14" t="s">
        <v>33</v>
      </c>
      <c r="AX143" s="14" t="s">
        <v>75</v>
      </c>
      <c r="AY143" s="225" t="s">
        <v>146</v>
      </c>
    </row>
    <row r="144" spans="2:51" s="14" customFormat="1" ht="11.25">
      <c r="B144" s="215"/>
      <c r="C144" s="216"/>
      <c r="D144" s="206" t="s">
        <v>157</v>
      </c>
      <c r="E144" s="217" t="s">
        <v>1</v>
      </c>
      <c r="F144" s="218" t="s">
        <v>1562</v>
      </c>
      <c r="G144" s="216"/>
      <c r="H144" s="219">
        <v>25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157</v>
      </c>
      <c r="AU144" s="225" t="s">
        <v>85</v>
      </c>
      <c r="AV144" s="14" t="s">
        <v>85</v>
      </c>
      <c r="AW144" s="14" t="s">
        <v>33</v>
      </c>
      <c r="AX144" s="14" t="s">
        <v>75</v>
      </c>
      <c r="AY144" s="225" t="s">
        <v>146</v>
      </c>
    </row>
    <row r="145" spans="2:51" s="14" customFormat="1" ht="11.25">
      <c r="B145" s="215"/>
      <c r="C145" s="216"/>
      <c r="D145" s="206" t="s">
        <v>157</v>
      </c>
      <c r="E145" s="217" t="s">
        <v>1</v>
      </c>
      <c r="F145" s="218" t="s">
        <v>1563</v>
      </c>
      <c r="G145" s="216"/>
      <c r="H145" s="219">
        <v>20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157</v>
      </c>
      <c r="AU145" s="225" t="s">
        <v>85</v>
      </c>
      <c r="AV145" s="14" t="s">
        <v>85</v>
      </c>
      <c r="AW145" s="14" t="s">
        <v>33</v>
      </c>
      <c r="AX145" s="14" t="s">
        <v>75</v>
      </c>
      <c r="AY145" s="225" t="s">
        <v>146</v>
      </c>
    </row>
    <row r="146" spans="2:51" s="14" customFormat="1" ht="11.25">
      <c r="B146" s="215"/>
      <c r="C146" s="216"/>
      <c r="D146" s="206" t="s">
        <v>157</v>
      </c>
      <c r="E146" s="217" t="s">
        <v>1</v>
      </c>
      <c r="F146" s="218" t="s">
        <v>1564</v>
      </c>
      <c r="G146" s="216"/>
      <c r="H146" s="219">
        <v>20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157</v>
      </c>
      <c r="AU146" s="225" t="s">
        <v>85</v>
      </c>
      <c r="AV146" s="14" t="s">
        <v>85</v>
      </c>
      <c r="AW146" s="14" t="s">
        <v>33</v>
      </c>
      <c r="AX146" s="14" t="s">
        <v>75</v>
      </c>
      <c r="AY146" s="225" t="s">
        <v>146</v>
      </c>
    </row>
    <row r="147" spans="1:65" s="2" customFormat="1" ht="26.45" customHeight="1">
      <c r="A147" s="34"/>
      <c r="B147" s="35"/>
      <c r="C147" s="226" t="s">
        <v>222</v>
      </c>
      <c r="D147" s="226" t="s">
        <v>223</v>
      </c>
      <c r="E147" s="227" t="s">
        <v>1565</v>
      </c>
      <c r="F147" s="228" t="s">
        <v>1566</v>
      </c>
      <c r="G147" s="229" t="s">
        <v>289</v>
      </c>
      <c r="H147" s="230">
        <v>135</v>
      </c>
      <c r="I147" s="231"/>
      <c r="J147" s="232">
        <f>ROUND(I147*H147,2)</f>
        <v>0</v>
      </c>
      <c r="K147" s="228" t="s">
        <v>152</v>
      </c>
      <c r="L147" s="233"/>
      <c r="M147" s="234" t="s">
        <v>1</v>
      </c>
      <c r="N147" s="235" t="s">
        <v>40</v>
      </c>
      <c r="O147" s="71"/>
      <c r="P147" s="195">
        <f>O147*H147</f>
        <v>0</v>
      </c>
      <c r="Q147" s="195">
        <v>0.00023</v>
      </c>
      <c r="R147" s="195">
        <f>Q147*H147</f>
        <v>0.03105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200</v>
      </c>
      <c r="AT147" s="197" t="s">
        <v>223</v>
      </c>
      <c r="AU147" s="197" t="s">
        <v>85</v>
      </c>
      <c r="AY147" s="17" t="s">
        <v>146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83</v>
      </c>
      <c r="BK147" s="198">
        <f>ROUND(I147*H147,2)</f>
        <v>0</v>
      </c>
      <c r="BL147" s="17" t="s">
        <v>153</v>
      </c>
      <c r="BM147" s="197" t="s">
        <v>1567</v>
      </c>
    </row>
    <row r="148" spans="2:51" s="14" customFormat="1" ht="11.25">
      <c r="B148" s="215"/>
      <c r="C148" s="216"/>
      <c r="D148" s="206" t="s">
        <v>157</v>
      </c>
      <c r="E148" s="217" t="s">
        <v>1</v>
      </c>
      <c r="F148" s="218" t="s">
        <v>1568</v>
      </c>
      <c r="G148" s="216"/>
      <c r="H148" s="219">
        <v>104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157</v>
      </c>
      <c r="AU148" s="225" t="s">
        <v>85</v>
      </c>
      <c r="AV148" s="14" t="s">
        <v>85</v>
      </c>
      <c r="AW148" s="14" t="s">
        <v>33</v>
      </c>
      <c r="AX148" s="14" t="s">
        <v>75</v>
      </c>
      <c r="AY148" s="225" t="s">
        <v>146</v>
      </c>
    </row>
    <row r="149" spans="2:51" s="14" customFormat="1" ht="11.25">
      <c r="B149" s="215"/>
      <c r="C149" s="216"/>
      <c r="D149" s="206" t="s">
        <v>157</v>
      </c>
      <c r="E149" s="217" t="s">
        <v>1</v>
      </c>
      <c r="F149" s="218" t="s">
        <v>1569</v>
      </c>
      <c r="G149" s="216"/>
      <c r="H149" s="219">
        <v>31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157</v>
      </c>
      <c r="AU149" s="225" t="s">
        <v>85</v>
      </c>
      <c r="AV149" s="14" t="s">
        <v>85</v>
      </c>
      <c r="AW149" s="14" t="s">
        <v>33</v>
      </c>
      <c r="AX149" s="14" t="s">
        <v>75</v>
      </c>
      <c r="AY149" s="225" t="s">
        <v>146</v>
      </c>
    </row>
    <row r="150" spans="1:65" s="2" customFormat="1" ht="40.9" customHeight="1">
      <c r="A150" s="34"/>
      <c r="B150" s="35"/>
      <c r="C150" s="186" t="s">
        <v>8</v>
      </c>
      <c r="D150" s="186" t="s">
        <v>148</v>
      </c>
      <c r="E150" s="187" t="s">
        <v>1570</v>
      </c>
      <c r="F150" s="188" t="s">
        <v>1571</v>
      </c>
      <c r="G150" s="189" t="s">
        <v>289</v>
      </c>
      <c r="H150" s="190">
        <v>225</v>
      </c>
      <c r="I150" s="191"/>
      <c r="J150" s="192">
        <f>ROUND(I150*H150,2)</f>
        <v>0</v>
      </c>
      <c r="K150" s="188" t="s">
        <v>152</v>
      </c>
      <c r="L150" s="39"/>
      <c r="M150" s="193" t="s">
        <v>1</v>
      </c>
      <c r="N150" s="194" t="s">
        <v>40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549</v>
      </c>
      <c r="AT150" s="197" t="s">
        <v>148</v>
      </c>
      <c r="AU150" s="197" t="s">
        <v>85</v>
      </c>
      <c r="AY150" s="17" t="s">
        <v>146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83</v>
      </c>
      <c r="BK150" s="198">
        <f>ROUND(I150*H150,2)</f>
        <v>0</v>
      </c>
      <c r="BL150" s="17" t="s">
        <v>549</v>
      </c>
      <c r="BM150" s="197" t="s">
        <v>1572</v>
      </c>
    </row>
    <row r="151" spans="1:47" s="2" customFormat="1" ht="11.25">
      <c r="A151" s="34"/>
      <c r="B151" s="35"/>
      <c r="C151" s="36"/>
      <c r="D151" s="199" t="s">
        <v>155</v>
      </c>
      <c r="E151" s="36"/>
      <c r="F151" s="200" t="s">
        <v>1573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155</v>
      </c>
      <c r="AU151" s="17" t="s">
        <v>85</v>
      </c>
    </row>
    <row r="152" spans="1:65" s="2" customFormat="1" ht="26.45" customHeight="1">
      <c r="A152" s="34"/>
      <c r="B152" s="35"/>
      <c r="C152" s="226" t="s">
        <v>232</v>
      </c>
      <c r="D152" s="226" t="s">
        <v>223</v>
      </c>
      <c r="E152" s="227" t="s">
        <v>1574</v>
      </c>
      <c r="F152" s="228" t="s">
        <v>1575</v>
      </c>
      <c r="G152" s="229" t="s">
        <v>289</v>
      </c>
      <c r="H152" s="230">
        <v>320</v>
      </c>
      <c r="I152" s="231"/>
      <c r="J152" s="232">
        <f>ROUND(I152*H152,2)</f>
        <v>0</v>
      </c>
      <c r="K152" s="228" t="s">
        <v>152</v>
      </c>
      <c r="L152" s="233"/>
      <c r="M152" s="234" t="s">
        <v>1</v>
      </c>
      <c r="N152" s="235" t="s">
        <v>40</v>
      </c>
      <c r="O152" s="71"/>
      <c r="P152" s="195">
        <f>O152*H152</f>
        <v>0</v>
      </c>
      <c r="Q152" s="195">
        <v>0.00053</v>
      </c>
      <c r="R152" s="195">
        <f>Q152*H152</f>
        <v>0.1696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1532</v>
      </c>
      <c r="AT152" s="197" t="s">
        <v>223</v>
      </c>
      <c r="AU152" s="197" t="s">
        <v>85</v>
      </c>
      <c r="AY152" s="17" t="s">
        <v>146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83</v>
      </c>
      <c r="BK152" s="198">
        <f>ROUND(I152*H152,2)</f>
        <v>0</v>
      </c>
      <c r="BL152" s="17" t="s">
        <v>1532</v>
      </c>
      <c r="BM152" s="197" t="s">
        <v>1576</v>
      </c>
    </row>
    <row r="153" spans="2:51" s="14" customFormat="1" ht="11.25">
      <c r="B153" s="215"/>
      <c r="C153" s="216"/>
      <c r="D153" s="206" t="s">
        <v>157</v>
      </c>
      <c r="E153" s="217" t="s">
        <v>1</v>
      </c>
      <c r="F153" s="218" t="s">
        <v>1577</v>
      </c>
      <c r="G153" s="216"/>
      <c r="H153" s="219">
        <v>245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157</v>
      </c>
      <c r="AU153" s="225" t="s">
        <v>85</v>
      </c>
      <c r="AV153" s="14" t="s">
        <v>85</v>
      </c>
      <c r="AW153" s="14" t="s">
        <v>33</v>
      </c>
      <c r="AX153" s="14" t="s">
        <v>75</v>
      </c>
      <c r="AY153" s="225" t="s">
        <v>146</v>
      </c>
    </row>
    <row r="154" spans="2:51" s="14" customFormat="1" ht="11.25">
      <c r="B154" s="215"/>
      <c r="C154" s="216"/>
      <c r="D154" s="206" t="s">
        <v>157</v>
      </c>
      <c r="E154" s="217" t="s">
        <v>1</v>
      </c>
      <c r="F154" s="218" t="s">
        <v>1578</v>
      </c>
      <c r="G154" s="216"/>
      <c r="H154" s="219">
        <v>75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157</v>
      </c>
      <c r="AU154" s="225" t="s">
        <v>85</v>
      </c>
      <c r="AV154" s="14" t="s">
        <v>85</v>
      </c>
      <c r="AW154" s="14" t="s">
        <v>33</v>
      </c>
      <c r="AX154" s="14" t="s">
        <v>75</v>
      </c>
      <c r="AY154" s="225" t="s">
        <v>146</v>
      </c>
    </row>
    <row r="155" spans="1:65" s="2" customFormat="1" ht="40.9" customHeight="1">
      <c r="A155" s="34"/>
      <c r="B155" s="35"/>
      <c r="C155" s="186" t="s">
        <v>243</v>
      </c>
      <c r="D155" s="186" t="s">
        <v>148</v>
      </c>
      <c r="E155" s="187" t="s">
        <v>1579</v>
      </c>
      <c r="F155" s="188" t="s">
        <v>1580</v>
      </c>
      <c r="G155" s="189" t="s">
        <v>289</v>
      </c>
      <c r="H155" s="190">
        <v>195</v>
      </c>
      <c r="I155" s="191"/>
      <c r="J155" s="192">
        <f>ROUND(I155*H155,2)</f>
        <v>0</v>
      </c>
      <c r="K155" s="188" t="s">
        <v>152</v>
      </c>
      <c r="L155" s="39"/>
      <c r="M155" s="193" t="s">
        <v>1</v>
      </c>
      <c r="N155" s="194" t="s">
        <v>40</v>
      </c>
      <c r="O155" s="71"/>
      <c r="P155" s="195">
        <f>O155*H155</f>
        <v>0</v>
      </c>
      <c r="Q155" s="195">
        <v>0</v>
      </c>
      <c r="R155" s="195">
        <f>Q155*H155</f>
        <v>0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549</v>
      </c>
      <c r="AT155" s="197" t="s">
        <v>148</v>
      </c>
      <c r="AU155" s="197" t="s">
        <v>85</v>
      </c>
      <c r="AY155" s="17" t="s">
        <v>146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83</v>
      </c>
      <c r="BK155" s="198">
        <f>ROUND(I155*H155,2)</f>
        <v>0</v>
      </c>
      <c r="BL155" s="17" t="s">
        <v>549</v>
      </c>
      <c r="BM155" s="197" t="s">
        <v>1581</v>
      </c>
    </row>
    <row r="156" spans="1:47" s="2" customFormat="1" ht="11.25">
      <c r="A156" s="34"/>
      <c r="B156" s="35"/>
      <c r="C156" s="36"/>
      <c r="D156" s="199" t="s">
        <v>155</v>
      </c>
      <c r="E156" s="36"/>
      <c r="F156" s="200" t="s">
        <v>1582</v>
      </c>
      <c r="G156" s="36"/>
      <c r="H156" s="36"/>
      <c r="I156" s="201"/>
      <c r="J156" s="36"/>
      <c r="K156" s="36"/>
      <c r="L156" s="39"/>
      <c r="M156" s="202"/>
      <c r="N156" s="203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155</v>
      </c>
      <c r="AU156" s="17" t="s">
        <v>85</v>
      </c>
    </row>
    <row r="157" spans="2:51" s="14" customFormat="1" ht="11.25">
      <c r="B157" s="215"/>
      <c r="C157" s="216"/>
      <c r="D157" s="206" t="s">
        <v>157</v>
      </c>
      <c r="E157" s="217" t="s">
        <v>1</v>
      </c>
      <c r="F157" s="218" t="s">
        <v>1583</v>
      </c>
      <c r="G157" s="216"/>
      <c r="H157" s="219">
        <v>195</v>
      </c>
      <c r="I157" s="220"/>
      <c r="J157" s="216"/>
      <c r="K157" s="216"/>
      <c r="L157" s="221"/>
      <c r="M157" s="222"/>
      <c r="N157" s="223"/>
      <c r="O157" s="223"/>
      <c r="P157" s="223"/>
      <c r="Q157" s="223"/>
      <c r="R157" s="223"/>
      <c r="S157" s="223"/>
      <c r="T157" s="224"/>
      <c r="AT157" s="225" t="s">
        <v>157</v>
      </c>
      <c r="AU157" s="225" t="s">
        <v>85</v>
      </c>
      <c r="AV157" s="14" t="s">
        <v>85</v>
      </c>
      <c r="AW157" s="14" t="s">
        <v>33</v>
      </c>
      <c r="AX157" s="14" t="s">
        <v>75</v>
      </c>
      <c r="AY157" s="225" t="s">
        <v>146</v>
      </c>
    </row>
    <row r="158" spans="1:65" s="2" customFormat="1" ht="40.9" customHeight="1">
      <c r="A158" s="34"/>
      <c r="B158" s="35"/>
      <c r="C158" s="186" t="s">
        <v>253</v>
      </c>
      <c r="D158" s="186" t="s">
        <v>148</v>
      </c>
      <c r="E158" s="187" t="s">
        <v>1584</v>
      </c>
      <c r="F158" s="188" t="s">
        <v>1585</v>
      </c>
      <c r="G158" s="189" t="s">
        <v>289</v>
      </c>
      <c r="H158" s="190">
        <v>125</v>
      </c>
      <c r="I158" s="191"/>
      <c r="J158" s="192">
        <f>ROUND(I158*H158,2)</f>
        <v>0</v>
      </c>
      <c r="K158" s="188" t="s">
        <v>152</v>
      </c>
      <c r="L158" s="39"/>
      <c r="M158" s="193" t="s">
        <v>1</v>
      </c>
      <c r="N158" s="194" t="s">
        <v>40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549</v>
      </c>
      <c r="AT158" s="197" t="s">
        <v>148</v>
      </c>
      <c r="AU158" s="197" t="s">
        <v>85</v>
      </c>
      <c r="AY158" s="17" t="s">
        <v>146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83</v>
      </c>
      <c r="BK158" s="198">
        <f>ROUND(I158*H158,2)</f>
        <v>0</v>
      </c>
      <c r="BL158" s="17" t="s">
        <v>549</v>
      </c>
      <c r="BM158" s="197" t="s">
        <v>1586</v>
      </c>
    </row>
    <row r="159" spans="1:47" s="2" customFormat="1" ht="11.25">
      <c r="A159" s="34"/>
      <c r="B159" s="35"/>
      <c r="C159" s="36"/>
      <c r="D159" s="199" t="s">
        <v>155</v>
      </c>
      <c r="E159" s="36"/>
      <c r="F159" s="200" t="s">
        <v>1587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155</v>
      </c>
      <c r="AU159" s="17" t="s">
        <v>85</v>
      </c>
    </row>
    <row r="160" spans="2:51" s="14" customFormat="1" ht="11.25">
      <c r="B160" s="215"/>
      <c r="C160" s="216"/>
      <c r="D160" s="206" t="s">
        <v>157</v>
      </c>
      <c r="E160" s="217" t="s">
        <v>1</v>
      </c>
      <c r="F160" s="218" t="s">
        <v>1588</v>
      </c>
      <c r="G160" s="216"/>
      <c r="H160" s="219">
        <v>125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157</v>
      </c>
      <c r="AU160" s="225" t="s">
        <v>85</v>
      </c>
      <c r="AV160" s="14" t="s">
        <v>85</v>
      </c>
      <c r="AW160" s="14" t="s">
        <v>33</v>
      </c>
      <c r="AX160" s="14" t="s">
        <v>75</v>
      </c>
      <c r="AY160" s="225" t="s">
        <v>146</v>
      </c>
    </row>
    <row r="161" spans="1:65" s="2" customFormat="1" ht="16.5" customHeight="1">
      <c r="A161" s="34"/>
      <c r="B161" s="35"/>
      <c r="C161" s="226" t="s">
        <v>260</v>
      </c>
      <c r="D161" s="226" t="s">
        <v>223</v>
      </c>
      <c r="E161" s="227" t="s">
        <v>1589</v>
      </c>
      <c r="F161" s="228" t="s">
        <v>1590</v>
      </c>
      <c r="G161" s="229" t="s">
        <v>329</v>
      </c>
      <c r="H161" s="230">
        <v>20</v>
      </c>
      <c r="I161" s="231"/>
      <c r="J161" s="232">
        <f>ROUND(I161*H161,2)</f>
        <v>0</v>
      </c>
      <c r="K161" s="228" t="s">
        <v>152</v>
      </c>
      <c r="L161" s="233"/>
      <c r="M161" s="234" t="s">
        <v>1</v>
      </c>
      <c r="N161" s="235" t="s">
        <v>40</v>
      </c>
      <c r="O161" s="71"/>
      <c r="P161" s="195">
        <f>O161*H161</f>
        <v>0</v>
      </c>
      <c r="Q161" s="195">
        <v>7E-05</v>
      </c>
      <c r="R161" s="195">
        <f>Q161*H161</f>
        <v>0.0013999999999999998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200</v>
      </c>
      <c r="AT161" s="197" t="s">
        <v>223</v>
      </c>
      <c r="AU161" s="197" t="s">
        <v>85</v>
      </c>
      <c r="AY161" s="17" t="s">
        <v>146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83</v>
      </c>
      <c r="BK161" s="198">
        <f>ROUND(I161*H161,2)</f>
        <v>0</v>
      </c>
      <c r="BL161" s="17" t="s">
        <v>153</v>
      </c>
      <c r="BM161" s="197" t="s">
        <v>1591</v>
      </c>
    </row>
    <row r="162" spans="2:51" s="14" customFormat="1" ht="11.25">
      <c r="B162" s="215"/>
      <c r="C162" s="216"/>
      <c r="D162" s="206" t="s">
        <v>157</v>
      </c>
      <c r="E162" s="217" t="s">
        <v>1</v>
      </c>
      <c r="F162" s="218" t="s">
        <v>1592</v>
      </c>
      <c r="G162" s="216"/>
      <c r="H162" s="219">
        <v>20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157</v>
      </c>
      <c r="AU162" s="225" t="s">
        <v>85</v>
      </c>
      <c r="AV162" s="14" t="s">
        <v>85</v>
      </c>
      <c r="AW162" s="14" t="s">
        <v>33</v>
      </c>
      <c r="AX162" s="14" t="s">
        <v>75</v>
      </c>
      <c r="AY162" s="225" t="s">
        <v>146</v>
      </c>
    </row>
    <row r="163" spans="1:65" s="2" customFormat="1" ht="26.45" customHeight="1">
      <c r="A163" s="34"/>
      <c r="B163" s="35"/>
      <c r="C163" s="186" t="s">
        <v>267</v>
      </c>
      <c r="D163" s="186" t="s">
        <v>148</v>
      </c>
      <c r="E163" s="187" t="s">
        <v>1593</v>
      </c>
      <c r="F163" s="188" t="s">
        <v>1594</v>
      </c>
      <c r="G163" s="189" t="s">
        <v>329</v>
      </c>
      <c r="H163" s="190">
        <v>20</v>
      </c>
      <c r="I163" s="191"/>
      <c r="J163" s="192">
        <f>ROUND(I163*H163,2)</f>
        <v>0</v>
      </c>
      <c r="K163" s="188" t="s">
        <v>152</v>
      </c>
      <c r="L163" s="39"/>
      <c r="M163" s="193" t="s">
        <v>1</v>
      </c>
      <c r="N163" s="194" t="s">
        <v>40</v>
      </c>
      <c r="O163" s="71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260</v>
      </c>
      <c r="AT163" s="197" t="s">
        <v>148</v>
      </c>
      <c r="AU163" s="197" t="s">
        <v>85</v>
      </c>
      <c r="AY163" s="17" t="s">
        <v>146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83</v>
      </c>
      <c r="BK163" s="198">
        <f>ROUND(I163*H163,2)</f>
        <v>0</v>
      </c>
      <c r="BL163" s="17" t="s">
        <v>260</v>
      </c>
      <c r="BM163" s="197" t="s">
        <v>1595</v>
      </c>
    </row>
    <row r="164" spans="1:47" s="2" customFormat="1" ht="11.25">
      <c r="A164" s="34"/>
      <c r="B164" s="35"/>
      <c r="C164" s="36"/>
      <c r="D164" s="199" t="s">
        <v>155</v>
      </c>
      <c r="E164" s="36"/>
      <c r="F164" s="200" t="s">
        <v>1596</v>
      </c>
      <c r="G164" s="36"/>
      <c r="H164" s="36"/>
      <c r="I164" s="201"/>
      <c r="J164" s="36"/>
      <c r="K164" s="36"/>
      <c r="L164" s="39"/>
      <c r="M164" s="202"/>
      <c r="N164" s="203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155</v>
      </c>
      <c r="AU164" s="17" t="s">
        <v>85</v>
      </c>
    </row>
    <row r="165" spans="1:65" s="2" customFormat="1" ht="16.5" customHeight="1">
      <c r="A165" s="34"/>
      <c r="B165" s="35"/>
      <c r="C165" s="226" t="s">
        <v>272</v>
      </c>
      <c r="D165" s="226" t="s">
        <v>223</v>
      </c>
      <c r="E165" s="227" t="s">
        <v>1597</v>
      </c>
      <c r="F165" s="228" t="s">
        <v>1598</v>
      </c>
      <c r="G165" s="229" t="s">
        <v>1391</v>
      </c>
      <c r="H165" s="230">
        <v>47.5</v>
      </c>
      <c r="I165" s="231"/>
      <c r="J165" s="232">
        <f>ROUND(I165*H165,2)</f>
        <v>0</v>
      </c>
      <c r="K165" s="228" t="s">
        <v>152</v>
      </c>
      <c r="L165" s="233"/>
      <c r="M165" s="234" t="s">
        <v>1</v>
      </c>
      <c r="N165" s="235" t="s">
        <v>40</v>
      </c>
      <c r="O165" s="71"/>
      <c r="P165" s="195">
        <f>O165*H165</f>
        <v>0</v>
      </c>
      <c r="Q165" s="195">
        <v>0.001</v>
      </c>
      <c r="R165" s="195">
        <f>Q165*H165</f>
        <v>0.0475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1532</v>
      </c>
      <c r="AT165" s="197" t="s">
        <v>223</v>
      </c>
      <c r="AU165" s="197" t="s">
        <v>85</v>
      </c>
      <c r="AY165" s="17" t="s">
        <v>146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83</v>
      </c>
      <c r="BK165" s="198">
        <f>ROUND(I165*H165,2)</f>
        <v>0</v>
      </c>
      <c r="BL165" s="17" t="s">
        <v>1532</v>
      </c>
      <c r="BM165" s="197" t="s">
        <v>1599</v>
      </c>
    </row>
    <row r="166" spans="2:51" s="14" customFormat="1" ht="11.25">
      <c r="B166" s="215"/>
      <c r="C166" s="216"/>
      <c r="D166" s="206" t="s">
        <v>157</v>
      </c>
      <c r="E166" s="217" t="s">
        <v>1</v>
      </c>
      <c r="F166" s="218" t="s">
        <v>1600</v>
      </c>
      <c r="G166" s="216"/>
      <c r="H166" s="219">
        <v>47.5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157</v>
      </c>
      <c r="AU166" s="225" t="s">
        <v>85</v>
      </c>
      <c r="AV166" s="14" t="s">
        <v>85</v>
      </c>
      <c r="AW166" s="14" t="s">
        <v>33</v>
      </c>
      <c r="AX166" s="14" t="s">
        <v>75</v>
      </c>
      <c r="AY166" s="225" t="s">
        <v>146</v>
      </c>
    </row>
    <row r="167" spans="1:65" s="2" customFormat="1" ht="40.9" customHeight="1">
      <c r="A167" s="34"/>
      <c r="B167" s="35"/>
      <c r="C167" s="186" t="s">
        <v>277</v>
      </c>
      <c r="D167" s="186" t="s">
        <v>148</v>
      </c>
      <c r="E167" s="187" t="s">
        <v>1601</v>
      </c>
      <c r="F167" s="188" t="s">
        <v>1602</v>
      </c>
      <c r="G167" s="189" t="s">
        <v>289</v>
      </c>
      <c r="H167" s="190">
        <v>50</v>
      </c>
      <c r="I167" s="191"/>
      <c r="J167" s="192">
        <f>ROUND(I167*H167,2)</f>
        <v>0</v>
      </c>
      <c r="K167" s="188" t="s">
        <v>152</v>
      </c>
      <c r="L167" s="39"/>
      <c r="M167" s="193" t="s">
        <v>1</v>
      </c>
      <c r="N167" s="194" t="s">
        <v>40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549</v>
      </c>
      <c r="AT167" s="197" t="s">
        <v>148</v>
      </c>
      <c r="AU167" s="197" t="s">
        <v>85</v>
      </c>
      <c r="AY167" s="17" t="s">
        <v>146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83</v>
      </c>
      <c r="BK167" s="198">
        <f>ROUND(I167*H167,2)</f>
        <v>0</v>
      </c>
      <c r="BL167" s="17" t="s">
        <v>549</v>
      </c>
      <c r="BM167" s="197" t="s">
        <v>1603</v>
      </c>
    </row>
    <row r="168" spans="1:47" s="2" customFormat="1" ht="11.25">
      <c r="A168" s="34"/>
      <c r="B168" s="35"/>
      <c r="C168" s="36"/>
      <c r="D168" s="199" t="s">
        <v>155</v>
      </c>
      <c r="E168" s="36"/>
      <c r="F168" s="200" t="s">
        <v>1604</v>
      </c>
      <c r="G168" s="36"/>
      <c r="H168" s="36"/>
      <c r="I168" s="201"/>
      <c r="J168" s="36"/>
      <c r="K168" s="36"/>
      <c r="L168" s="39"/>
      <c r="M168" s="202"/>
      <c r="N168" s="203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155</v>
      </c>
      <c r="AU168" s="17" t="s">
        <v>85</v>
      </c>
    </row>
    <row r="169" spans="2:51" s="14" customFormat="1" ht="11.25">
      <c r="B169" s="215"/>
      <c r="C169" s="216"/>
      <c r="D169" s="206" t="s">
        <v>157</v>
      </c>
      <c r="E169" s="217" t="s">
        <v>1</v>
      </c>
      <c r="F169" s="218" t="s">
        <v>466</v>
      </c>
      <c r="G169" s="216"/>
      <c r="H169" s="219">
        <v>50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157</v>
      </c>
      <c r="AU169" s="225" t="s">
        <v>85</v>
      </c>
      <c r="AV169" s="14" t="s">
        <v>85</v>
      </c>
      <c r="AW169" s="14" t="s">
        <v>33</v>
      </c>
      <c r="AX169" s="14" t="s">
        <v>75</v>
      </c>
      <c r="AY169" s="225" t="s">
        <v>146</v>
      </c>
    </row>
    <row r="170" spans="1:65" s="2" customFormat="1" ht="16.5" customHeight="1">
      <c r="A170" s="34"/>
      <c r="B170" s="35"/>
      <c r="C170" s="226" t="s">
        <v>282</v>
      </c>
      <c r="D170" s="226" t="s">
        <v>223</v>
      </c>
      <c r="E170" s="227" t="s">
        <v>1605</v>
      </c>
      <c r="F170" s="228" t="s">
        <v>1606</v>
      </c>
      <c r="G170" s="229" t="s">
        <v>1391</v>
      </c>
      <c r="H170" s="230">
        <v>24.8</v>
      </c>
      <c r="I170" s="231"/>
      <c r="J170" s="232">
        <f>ROUND(I170*H170,2)</f>
        <v>0</v>
      </c>
      <c r="K170" s="228" t="s">
        <v>152</v>
      </c>
      <c r="L170" s="233"/>
      <c r="M170" s="234" t="s">
        <v>1</v>
      </c>
      <c r="N170" s="235" t="s">
        <v>40</v>
      </c>
      <c r="O170" s="71"/>
      <c r="P170" s="195">
        <f>O170*H170</f>
        <v>0</v>
      </c>
      <c r="Q170" s="195">
        <v>0.001</v>
      </c>
      <c r="R170" s="195">
        <f>Q170*H170</f>
        <v>0.024800000000000003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200</v>
      </c>
      <c r="AT170" s="197" t="s">
        <v>223</v>
      </c>
      <c r="AU170" s="197" t="s">
        <v>85</v>
      </c>
      <c r="AY170" s="17" t="s">
        <v>146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83</v>
      </c>
      <c r="BK170" s="198">
        <f>ROUND(I170*H170,2)</f>
        <v>0</v>
      </c>
      <c r="BL170" s="17" t="s">
        <v>153</v>
      </c>
      <c r="BM170" s="197" t="s">
        <v>1607</v>
      </c>
    </row>
    <row r="171" spans="2:51" s="14" customFormat="1" ht="11.25">
      <c r="B171" s="215"/>
      <c r="C171" s="216"/>
      <c r="D171" s="206" t="s">
        <v>157</v>
      </c>
      <c r="E171" s="217" t="s">
        <v>1</v>
      </c>
      <c r="F171" s="218" t="s">
        <v>1608</v>
      </c>
      <c r="G171" s="216"/>
      <c r="H171" s="219">
        <v>24.8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157</v>
      </c>
      <c r="AU171" s="225" t="s">
        <v>85</v>
      </c>
      <c r="AV171" s="14" t="s">
        <v>85</v>
      </c>
      <c r="AW171" s="14" t="s">
        <v>33</v>
      </c>
      <c r="AX171" s="14" t="s">
        <v>75</v>
      </c>
      <c r="AY171" s="225" t="s">
        <v>146</v>
      </c>
    </row>
    <row r="172" spans="1:65" s="2" customFormat="1" ht="40.9" customHeight="1">
      <c r="A172" s="34"/>
      <c r="B172" s="35"/>
      <c r="C172" s="186" t="s">
        <v>7</v>
      </c>
      <c r="D172" s="186" t="s">
        <v>148</v>
      </c>
      <c r="E172" s="187" t="s">
        <v>1609</v>
      </c>
      <c r="F172" s="188" t="s">
        <v>1610</v>
      </c>
      <c r="G172" s="189" t="s">
        <v>289</v>
      </c>
      <c r="H172" s="190">
        <v>40</v>
      </c>
      <c r="I172" s="191"/>
      <c r="J172" s="192">
        <f>ROUND(I172*H172,2)</f>
        <v>0</v>
      </c>
      <c r="K172" s="188" t="s">
        <v>152</v>
      </c>
      <c r="L172" s="39"/>
      <c r="M172" s="193" t="s">
        <v>1</v>
      </c>
      <c r="N172" s="194" t="s">
        <v>40</v>
      </c>
      <c r="O172" s="71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549</v>
      </c>
      <c r="AT172" s="197" t="s">
        <v>148</v>
      </c>
      <c r="AU172" s="197" t="s">
        <v>85</v>
      </c>
      <c r="AY172" s="17" t="s">
        <v>146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83</v>
      </c>
      <c r="BK172" s="198">
        <f>ROUND(I172*H172,2)</f>
        <v>0</v>
      </c>
      <c r="BL172" s="17" t="s">
        <v>549</v>
      </c>
      <c r="BM172" s="197" t="s">
        <v>1611</v>
      </c>
    </row>
    <row r="173" spans="1:47" s="2" customFormat="1" ht="11.25">
      <c r="A173" s="34"/>
      <c r="B173" s="35"/>
      <c r="C173" s="36"/>
      <c r="D173" s="199" t="s">
        <v>155</v>
      </c>
      <c r="E173" s="36"/>
      <c r="F173" s="200" t="s">
        <v>1612</v>
      </c>
      <c r="G173" s="36"/>
      <c r="H173" s="36"/>
      <c r="I173" s="201"/>
      <c r="J173" s="36"/>
      <c r="K173" s="36"/>
      <c r="L173" s="39"/>
      <c r="M173" s="202"/>
      <c r="N173" s="203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155</v>
      </c>
      <c r="AU173" s="17" t="s">
        <v>85</v>
      </c>
    </row>
    <row r="174" spans="2:51" s="14" customFormat="1" ht="11.25">
      <c r="B174" s="215"/>
      <c r="C174" s="216"/>
      <c r="D174" s="206" t="s">
        <v>157</v>
      </c>
      <c r="E174" s="217" t="s">
        <v>1</v>
      </c>
      <c r="F174" s="218" t="s">
        <v>1613</v>
      </c>
      <c r="G174" s="216"/>
      <c r="H174" s="219">
        <v>40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157</v>
      </c>
      <c r="AU174" s="225" t="s">
        <v>85</v>
      </c>
      <c r="AV174" s="14" t="s">
        <v>85</v>
      </c>
      <c r="AW174" s="14" t="s">
        <v>33</v>
      </c>
      <c r="AX174" s="14" t="s">
        <v>75</v>
      </c>
      <c r="AY174" s="225" t="s">
        <v>146</v>
      </c>
    </row>
    <row r="175" spans="1:65" s="2" customFormat="1" ht="26.45" customHeight="1">
      <c r="A175" s="34"/>
      <c r="B175" s="35"/>
      <c r="C175" s="226" t="s">
        <v>296</v>
      </c>
      <c r="D175" s="226" t="s">
        <v>223</v>
      </c>
      <c r="E175" s="227" t="s">
        <v>1614</v>
      </c>
      <c r="F175" s="228" t="s">
        <v>1615</v>
      </c>
      <c r="G175" s="229" t="s">
        <v>329</v>
      </c>
      <c r="H175" s="230">
        <v>18</v>
      </c>
      <c r="I175" s="231"/>
      <c r="J175" s="232">
        <f>ROUND(I175*H175,2)</f>
        <v>0</v>
      </c>
      <c r="K175" s="228" t="s">
        <v>152</v>
      </c>
      <c r="L175" s="233"/>
      <c r="M175" s="234" t="s">
        <v>1</v>
      </c>
      <c r="N175" s="235" t="s">
        <v>40</v>
      </c>
      <c r="O175" s="71"/>
      <c r="P175" s="195">
        <f>O175*H175</f>
        <v>0</v>
      </c>
      <c r="Q175" s="195">
        <v>0.0007</v>
      </c>
      <c r="R175" s="195">
        <f>Q175*H175</f>
        <v>0.0126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200</v>
      </c>
      <c r="AT175" s="197" t="s">
        <v>223</v>
      </c>
      <c r="AU175" s="197" t="s">
        <v>85</v>
      </c>
      <c r="AY175" s="17" t="s">
        <v>146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83</v>
      </c>
      <c r="BK175" s="198">
        <f>ROUND(I175*H175,2)</f>
        <v>0</v>
      </c>
      <c r="BL175" s="17" t="s">
        <v>153</v>
      </c>
      <c r="BM175" s="197" t="s">
        <v>1616</v>
      </c>
    </row>
    <row r="176" spans="2:51" s="14" customFormat="1" ht="11.25">
      <c r="B176" s="215"/>
      <c r="C176" s="216"/>
      <c r="D176" s="206" t="s">
        <v>157</v>
      </c>
      <c r="E176" s="217" t="s">
        <v>1</v>
      </c>
      <c r="F176" s="218" t="s">
        <v>1617</v>
      </c>
      <c r="G176" s="216"/>
      <c r="H176" s="219">
        <v>2</v>
      </c>
      <c r="I176" s="220"/>
      <c r="J176" s="216"/>
      <c r="K176" s="216"/>
      <c r="L176" s="221"/>
      <c r="M176" s="222"/>
      <c r="N176" s="223"/>
      <c r="O176" s="223"/>
      <c r="P176" s="223"/>
      <c r="Q176" s="223"/>
      <c r="R176" s="223"/>
      <c r="S176" s="223"/>
      <c r="T176" s="224"/>
      <c r="AT176" s="225" t="s">
        <v>157</v>
      </c>
      <c r="AU176" s="225" t="s">
        <v>85</v>
      </c>
      <c r="AV176" s="14" t="s">
        <v>85</v>
      </c>
      <c r="AW176" s="14" t="s">
        <v>33</v>
      </c>
      <c r="AX176" s="14" t="s">
        <v>75</v>
      </c>
      <c r="AY176" s="225" t="s">
        <v>146</v>
      </c>
    </row>
    <row r="177" spans="2:51" s="14" customFormat="1" ht="11.25">
      <c r="B177" s="215"/>
      <c r="C177" s="216"/>
      <c r="D177" s="206" t="s">
        <v>157</v>
      </c>
      <c r="E177" s="217" t="s">
        <v>1</v>
      </c>
      <c r="F177" s="218" t="s">
        <v>1618</v>
      </c>
      <c r="G177" s="216"/>
      <c r="H177" s="219">
        <v>12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157</v>
      </c>
      <c r="AU177" s="225" t="s">
        <v>85</v>
      </c>
      <c r="AV177" s="14" t="s">
        <v>85</v>
      </c>
      <c r="AW177" s="14" t="s">
        <v>33</v>
      </c>
      <c r="AX177" s="14" t="s">
        <v>75</v>
      </c>
      <c r="AY177" s="225" t="s">
        <v>146</v>
      </c>
    </row>
    <row r="178" spans="2:51" s="14" customFormat="1" ht="11.25">
      <c r="B178" s="215"/>
      <c r="C178" s="216"/>
      <c r="D178" s="206" t="s">
        <v>157</v>
      </c>
      <c r="E178" s="217" t="s">
        <v>1</v>
      </c>
      <c r="F178" s="218" t="s">
        <v>1619</v>
      </c>
      <c r="G178" s="216"/>
      <c r="H178" s="219">
        <v>2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157</v>
      </c>
      <c r="AU178" s="225" t="s">
        <v>85</v>
      </c>
      <c r="AV178" s="14" t="s">
        <v>85</v>
      </c>
      <c r="AW178" s="14" t="s">
        <v>33</v>
      </c>
      <c r="AX178" s="14" t="s">
        <v>75</v>
      </c>
      <c r="AY178" s="225" t="s">
        <v>146</v>
      </c>
    </row>
    <row r="179" spans="2:51" s="14" customFormat="1" ht="11.25">
      <c r="B179" s="215"/>
      <c r="C179" s="216"/>
      <c r="D179" s="206" t="s">
        <v>157</v>
      </c>
      <c r="E179" s="217" t="s">
        <v>1</v>
      </c>
      <c r="F179" s="218" t="s">
        <v>1620</v>
      </c>
      <c r="G179" s="216"/>
      <c r="H179" s="219">
        <v>2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157</v>
      </c>
      <c r="AU179" s="225" t="s">
        <v>85</v>
      </c>
      <c r="AV179" s="14" t="s">
        <v>85</v>
      </c>
      <c r="AW179" s="14" t="s">
        <v>33</v>
      </c>
      <c r="AX179" s="14" t="s">
        <v>75</v>
      </c>
      <c r="AY179" s="225" t="s">
        <v>146</v>
      </c>
    </row>
    <row r="180" spans="1:65" s="2" customFormat="1" ht="16.5" customHeight="1">
      <c r="A180" s="34"/>
      <c r="B180" s="35"/>
      <c r="C180" s="186" t="s">
        <v>304</v>
      </c>
      <c r="D180" s="186" t="s">
        <v>148</v>
      </c>
      <c r="E180" s="187" t="s">
        <v>1621</v>
      </c>
      <c r="F180" s="188" t="s">
        <v>1622</v>
      </c>
      <c r="G180" s="189" t="s">
        <v>329</v>
      </c>
      <c r="H180" s="190">
        <v>18</v>
      </c>
      <c r="I180" s="191"/>
      <c r="J180" s="192">
        <f>ROUND(I180*H180,2)</f>
        <v>0</v>
      </c>
      <c r="K180" s="188" t="s">
        <v>152</v>
      </c>
      <c r="L180" s="39"/>
      <c r="M180" s="193" t="s">
        <v>1</v>
      </c>
      <c r="N180" s="194" t="s">
        <v>40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549</v>
      </c>
      <c r="AT180" s="197" t="s">
        <v>148</v>
      </c>
      <c r="AU180" s="197" t="s">
        <v>85</v>
      </c>
      <c r="AY180" s="17" t="s">
        <v>146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83</v>
      </c>
      <c r="BK180" s="198">
        <f>ROUND(I180*H180,2)</f>
        <v>0</v>
      </c>
      <c r="BL180" s="17" t="s">
        <v>549</v>
      </c>
      <c r="BM180" s="197" t="s">
        <v>1623</v>
      </c>
    </row>
    <row r="181" spans="1:47" s="2" customFormat="1" ht="11.25">
      <c r="A181" s="34"/>
      <c r="B181" s="35"/>
      <c r="C181" s="36"/>
      <c r="D181" s="199" t="s">
        <v>155</v>
      </c>
      <c r="E181" s="36"/>
      <c r="F181" s="200" t="s">
        <v>1624</v>
      </c>
      <c r="G181" s="36"/>
      <c r="H181" s="36"/>
      <c r="I181" s="201"/>
      <c r="J181" s="36"/>
      <c r="K181" s="36"/>
      <c r="L181" s="39"/>
      <c r="M181" s="202"/>
      <c r="N181" s="203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155</v>
      </c>
      <c r="AU181" s="17" t="s">
        <v>85</v>
      </c>
    </row>
    <row r="182" spans="1:65" s="2" customFormat="1" ht="26.45" customHeight="1">
      <c r="A182" s="34"/>
      <c r="B182" s="35"/>
      <c r="C182" s="226" t="s">
        <v>310</v>
      </c>
      <c r="D182" s="226" t="s">
        <v>223</v>
      </c>
      <c r="E182" s="227" t="s">
        <v>1625</v>
      </c>
      <c r="F182" s="228" t="s">
        <v>1626</v>
      </c>
      <c r="G182" s="229" t="s">
        <v>329</v>
      </c>
      <c r="H182" s="230">
        <v>6</v>
      </c>
      <c r="I182" s="231"/>
      <c r="J182" s="232">
        <f>ROUND(I182*H182,2)</f>
        <v>0</v>
      </c>
      <c r="K182" s="228" t="s">
        <v>152</v>
      </c>
      <c r="L182" s="233"/>
      <c r="M182" s="234" t="s">
        <v>1</v>
      </c>
      <c r="N182" s="235" t="s">
        <v>40</v>
      </c>
      <c r="O182" s="71"/>
      <c r="P182" s="195">
        <f>O182*H182</f>
        <v>0</v>
      </c>
      <c r="Q182" s="195">
        <v>0.00026</v>
      </c>
      <c r="R182" s="195">
        <f>Q182*H182</f>
        <v>0.0015599999999999998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200</v>
      </c>
      <c r="AT182" s="197" t="s">
        <v>223</v>
      </c>
      <c r="AU182" s="197" t="s">
        <v>85</v>
      </c>
      <c r="AY182" s="17" t="s">
        <v>146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83</v>
      </c>
      <c r="BK182" s="198">
        <f>ROUND(I182*H182,2)</f>
        <v>0</v>
      </c>
      <c r="BL182" s="17" t="s">
        <v>153</v>
      </c>
      <c r="BM182" s="197" t="s">
        <v>1627</v>
      </c>
    </row>
    <row r="183" spans="2:51" s="14" customFormat="1" ht="11.25">
      <c r="B183" s="215"/>
      <c r="C183" s="216"/>
      <c r="D183" s="206" t="s">
        <v>157</v>
      </c>
      <c r="E183" s="217" t="s">
        <v>1</v>
      </c>
      <c r="F183" s="218" t="s">
        <v>1628</v>
      </c>
      <c r="G183" s="216"/>
      <c r="H183" s="219">
        <v>6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157</v>
      </c>
      <c r="AU183" s="225" t="s">
        <v>85</v>
      </c>
      <c r="AV183" s="14" t="s">
        <v>85</v>
      </c>
      <c r="AW183" s="14" t="s">
        <v>33</v>
      </c>
      <c r="AX183" s="14" t="s">
        <v>75</v>
      </c>
      <c r="AY183" s="225" t="s">
        <v>146</v>
      </c>
    </row>
    <row r="184" spans="1:65" s="2" customFormat="1" ht="24" customHeight="1">
      <c r="A184" s="34"/>
      <c r="B184" s="35"/>
      <c r="C184" s="186" t="s">
        <v>316</v>
      </c>
      <c r="D184" s="186" t="s">
        <v>148</v>
      </c>
      <c r="E184" s="187" t="s">
        <v>1629</v>
      </c>
      <c r="F184" s="188" t="s">
        <v>1630</v>
      </c>
      <c r="G184" s="189" t="s">
        <v>329</v>
      </c>
      <c r="H184" s="190">
        <v>6</v>
      </c>
      <c r="I184" s="191"/>
      <c r="J184" s="192">
        <f>ROUND(I184*H184,2)</f>
        <v>0</v>
      </c>
      <c r="K184" s="188" t="s">
        <v>152</v>
      </c>
      <c r="L184" s="39"/>
      <c r="M184" s="193" t="s">
        <v>1</v>
      </c>
      <c r="N184" s="194" t="s">
        <v>40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549</v>
      </c>
      <c r="AT184" s="197" t="s">
        <v>148</v>
      </c>
      <c r="AU184" s="197" t="s">
        <v>85</v>
      </c>
      <c r="AY184" s="17" t="s">
        <v>146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83</v>
      </c>
      <c r="BK184" s="198">
        <f>ROUND(I184*H184,2)</f>
        <v>0</v>
      </c>
      <c r="BL184" s="17" t="s">
        <v>549</v>
      </c>
      <c r="BM184" s="197" t="s">
        <v>1631</v>
      </c>
    </row>
    <row r="185" spans="1:47" s="2" customFormat="1" ht="11.25">
      <c r="A185" s="34"/>
      <c r="B185" s="35"/>
      <c r="C185" s="36"/>
      <c r="D185" s="199" t="s">
        <v>155</v>
      </c>
      <c r="E185" s="36"/>
      <c r="F185" s="200" t="s">
        <v>1632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155</v>
      </c>
      <c r="AU185" s="17" t="s">
        <v>85</v>
      </c>
    </row>
    <row r="186" spans="1:65" s="2" customFormat="1" ht="16.5" customHeight="1">
      <c r="A186" s="34"/>
      <c r="B186" s="35"/>
      <c r="C186" s="226" t="s">
        <v>321</v>
      </c>
      <c r="D186" s="226" t="s">
        <v>223</v>
      </c>
      <c r="E186" s="227" t="s">
        <v>1633</v>
      </c>
      <c r="F186" s="228" t="s">
        <v>1634</v>
      </c>
      <c r="G186" s="229" t="s">
        <v>329</v>
      </c>
      <c r="H186" s="230">
        <v>7</v>
      </c>
      <c r="I186" s="231"/>
      <c r="J186" s="232">
        <f>ROUND(I186*H186,2)</f>
        <v>0</v>
      </c>
      <c r="K186" s="228" t="s">
        <v>152</v>
      </c>
      <c r="L186" s="233"/>
      <c r="M186" s="234" t="s">
        <v>1</v>
      </c>
      <c r="N186" s="235" t="s">
        <v>40</v>
      </c>
      <c r="O186" s="71"/>
      <c r="P186" s="195">
        <f>O186*H186</f>
        <v>0</v>
      </c>
      <c r="Q186" s="195">
        <v>0.00016</v>
      </c>
      <c r="R186" s="195">
        <f>Q186*H186</f>
        <v>0.0011200000000000001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200</v>
      </c>
      <c r="AT186" s="197" t="s">
        <v>223</v>
      </c>
      <c r="AU186" s="197" t="s">
        <v>85</v>
      </c>
      <c r="AY186" s="17" t="s">
        <v>146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83</v>
      </c>
      <c r="BK186" s="198">
        <f>ROUND(I186*H186,2)</f>
        <v>0</v>
      </c>
      <c r="BL186" s="17" t="s">
        <v>153</v>
      </c>
      <c r="BM186" s="197" t="s">
        <v>1635</v>
      </c>
    </row>
    <row r="187" spans="2:51" s="14" customFormat="1" ht="11.25">
      <c r="B187" s="215"/>
      <c r="C187" s="216"/>
      <c r="D187" s="206" t="s">
        <v>157</v>
      </c>
      <c r="E187" s="217" t="s">
        <v>1</v>
      </c>
      <c r="F187" s="218" t="s">
        <v>1636</v>
      </c>
      <c r="G187" s="216"/>
      <c r="H187" s="219">
        <v>1</v>
      </c>
      <c r="I187" s="220"/>
      <c r="J187" s="216"/>
      <c r="K187" s="216"/>
      <c r="L187" s="221"/>
      <c r="M187" s="222"/>
      <c r="N187" s="223"/>
      <c r="O187" s="223"/>
      <c r="P187" s="223"/>
      <c r="Q187" s="223"/>
      <c r="R187" s="223"/>
      <c r="S187" s="223"/>
      <c r="T187" s="224"/>
      <c r="AT187" s="225" t="s">
        <v>157</v>
      </c>
      <c r="AU187" s="225" t="s">
        <v>85</v>
      </c>
      <c r="AV187" s="14" t="s">
        <v>85</v>
      </c>
      <c r="AW187" s="14" t="s">
        <v>33</v>
      </c>
      <c r="AX187" s="14" t="s">
        <v>75</v>
      </c>
      <c r="AY187" s="225" t="s">
        <v>146</v>
      </c>
    </row>
    <row r="188" spans="2:51" s="14" customFormat="1" ht="11.25">
      <c r="B188" s="215"/>
      <c r="C188" s="216"/>
      <c r="D188" s="206" t="s">
        <v>157</v>
      </c>
      <c r="E188" s="217" t="s">
        <v>1</v>
      </c>
      <c r="F188" s="218" t="s">
        <v>1637</v>
      </c>
      <c r="G188" s="216"/>
      <c r="H188" s="219">
        <v>6</v>
      </c>
      <c r="I188" s="220"/>
      <c r="J188" s="216"/>
      <c r="K188" s="216"/>
      <c r="L188" s="221"/>
      <c r="M188" s="222"/>
      <c r="N188" s="223"/>
      <c r="O188" s="223"/>
      <c r="P188" s="223"/>
      <c r="Q188" s="223"/>
      <c r="R188" s="223"/>
      <c r="S188" s="223"/>
      <c r="T188" s="224"/>
      <c r="AT188" s="225" t="s">
        <v>157</v>
      </c>
      <c r="AU188" s="225" t="s">
        <v>85</v>
      </c>
      <c r="AV188" s="14" t="s">
        <v>85</v>
      </c>
      <c r="AW188" s="14" t="s">
        <v>33</v>
      </c>
      <c r="AX188" s="14" t="s">
        <v>75</v>
      </c>
      <c r="AY188" s="225" t="s">
        <v>146</v>
      </c>
    </row>
    <row r="189" spans="1:65" s="2" customFormat="1" ht="16.5" customHeight="1">
      <c r="A189" s="34"/>
      <c r="B189" s="35"/>
      <c r="C189" s="186" t="s">
        <v>326</v>
      </c>
      <c r="D189" s="186" t="s">
        <v>148</v>
      </c>
      <c r="E189" s="187" t="s">
        <v>1638</v>
      </c>
      <c r="F189" s="188" t="s">
        <v>1639</v>
      </c>
      <c r="G189" s="189" t="s">
        <v>329</v>
      </c>
      <c r="H189" s="190">
        <v>7</v>
      </c>
      <c r="I189" s="191"/>
      <c r="J189" s="192">
        <f>ROUND(I189*H189,2)</f>
        <v>0</v>
      </c>
      <c r="K189" s="188" t="s">
        <v>152</v>
      </c>
      <c r="L189" s="39"/>
      <c r="M189" s="193" t="s">
        <v>1</v>
      </c>
      <c r="N189" s="194" t="s">
        <v>40</v>
      </c>
      <c r="O189" s="71"/>
      <c r="P189" s="195">
        <f>O189*H189</f>
        <v>0</v>
      </c>
      <c r="Q189" s="195">
        <v>0</v>
      </c>
      <c r="R189" s="195">
        <f>Q189*H189</f>
        <v>0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549</v>
      </c>
      <c r="AT189" s="197" t="s">
        <v>148</v>
      </c>
      <c r="AU189" s="197" t="s">
        <v>85</v>
      </c>
      <c r="AY189" s="17" t="s">
        <v>146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83</v>
      </c>
      <c r="BK189" s="198">
        <f>ROUND(I189*H189,2)</f>
        <v>0</v>
      </c>
      <c r="BL189" s="17" t="s">
        <v>549</v>
      </c>
      <c r="BM189" s="197" t="s">
        <v>1640</v>
      </c>
    </row>
    <row r="190" spans="1:47" s="2" customFormat="1" ht="11.25">
      <c r="A190" s="34"/>
      <c r="B190" s="35"/>
      <c r="C190" s="36"/>
      <c r="D190" s="199" t="s">
        <v>155</v>
      </c>
      <c r="E190" s="36"/>
      <c r="F190" s="200" t="s">
        <v>1641</v>
      </c>
      <c r="G190" s="36"/>
      <c r="H190" s="36"/>
      <c r="I190" s="201"/>
      <c r="J190" s="36"/>
      <c r="K190" s="36"/>
      <c r="L190" s="39"/>
      <c r="M190" s="202"/>
      <c r="N190" s="203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155</v>
      </c>
      <c r="AU190" s="17" t="s">
        <v>85</v>
      </c>
    </row>
    <row r="191" spans="1:65" s="2" customFormat="1" ht="16.5" customHeight="1">
      <c r="A191" s="34"/>
      <c r="B191" s="35"/>
      <c r="C191" s="226" t="s">
        <v>333</v>
      </c>
      <c r="D191" s="226" t="s">
        <v>223</v>
      </c>
      <c r="E191" s="227" t="s">
        <v>1642</v>
      </c>
      <c r="F191" s="228" t="s">
        <v>1643</v>
      </c>
      <c r="G191" s="229" t="s">
        <v>1391</v>
      </c>
      <c r="H191" s="230">
        <v>2.4</v>
      </c>
      <c r="I191" s="231"/>
      <c r="J191" s="232">
        <f>ROUND(I191*H191,2)</f>
        <v>0</v>
      </c>
      <c r="K191" s="228" t="s">
        <v>152</v>
      </c>
      <c r="L191" s="233"/>
      <c r="M191" s="234" t="s">
        <v>1</v>
      </c>
      <c r="N191" s="235" t="s">
        <v>40</v>
      </c>
      <c r="O191" s="71"/>
      <c r="P191" s="195">
        <f>O191*H191</f>
        <v>0</v>
      </c>
      <c r="Q191" s="195">
        <v>0.001</v>
      </c>
      <c r="R191" s="195">
        <f>Q191*H191</f>
        <v>0.0024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200</v>
      </c>
      <c r="AT191" s="197" t="s">
        <v>223</v>
      </c>
      <c r="AU191" s="197" t="s">
        <v>85</v>
      </c>
      <c r="AY191" s="17" t="s">
        <v>146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83</v>
      </c>
      <c r="BK191" s="198">
        <f>ROUND(I191*H191,2)</f>
        <v>0</v>
      </c>
      <c r="BL191" s="17" t="s">
        <v>153</v>
      </c>
      <c r="BM191" s="197" t="s">
        <v>1644</v>
      </c>
    </row>
    <row r="192" spans="2:51" s="14" customFormat="1" ht="11.25">
      <c r="B192" s="215"/>
      <c r="C192" s="216"/>
      <c r="D192" s="206" t="s">
        <v>157</v>
      </c>
      <c r="E192" s="217" t="s">
        <v>1</v>
      </c>
      <c r="F192" s="218" t="s">
        <v>1645</v>
      </c>
      <c r="G192" s="216"/>
      <c r="H192" s="219">
        <v>2.4</v>
      </c>
      <c r="I192" s="220"/>
      <c r="J192" s="216"/>
      <c r="K192" s="216"/>
      <c r="L192" s="221"/>
      <c r="M192" s="222"/>
      <c r="N192" s="223"/>
      <c r="O192" s="223"/>
      <c r="P192" s="223"/>
      <c r="Q192" s="223"/>
      <c r="R192" s="223"/>
      <c r="S192" s="223"/>
      <c r="T192" s="224"/>
      <c r="AT192" s="225" t="s">
        <v>157</v>
      </c>
      <c r="AU192" s="225" t="s">
        <v>85</v>
      </c>
      <c r="AV192" s="14" t="s">
        <v>85</v>
      </c>
      <c r="AW192" s="14" t="s">
        <v>33</v>
      </c>
      <c r="AX192" s="14" t="s">
        <v>75</v>
      </c>
      <c r="AY192" s="225" t="s">
        <v>146</v>
      </c>
    </row>
    <row r="193" spans="1:65" s="2" customFormat="1" ht="26.45" customHeight="1">
      <c r="A193" s="34"/>
      <c r="B193" s="35"/>
      <c r="C193" s="186" t="s">
        <v>340</v>
      </c>
      <c r="D193" s="186" t="s">
        <v>148</v>
      </c>
      <c r="E193" s="187" t="s">
        <v>1646</v>
      </c>
      <c r="F193" s="188" t="s">
        <v>1647</v>
      </c>
      <c r="G193" s="189" t="s">
        <v>289</v>
      </c>
      <c r="H193" s="190">
        <v>12</v>
      </c>
      <c r="I193" s="191"/>
      <c r="J193" s="192">
        <f>ROUND(I193*H193,2)</f>
        <v>0</v>
      </c>
      <c r="K193" s="188" t="s">
        <v>152</v>
      </c>
      <c r="L193" s="39"/>
      <c r="M193" s="193" t="s">
        <v>1</v>
      </c>
      <c r="N193" s="194" t="s">
        <v>40</v>
      </c>
      <c r="O193" s="71"/>
      <c r="P193" s="195">
        <f>O193*H193</f>
        <v>0</v>
      </c>
      <c r="Q193" s="195">
        <v>0</v>
      </c>
      <c r="R193" s="195">
        <f>Q193*H193</f>
        <v>0</v>
      </c>
      <c r="S193" s="195">
        <v>0</v>
      </c>
      <c r="T193" s="196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260</v>
      </c>
      <c r="AT193" s="197" t="s">
        <v>148</v>
      </c>
      <c r="AU193" s="197" t="s">
        <v>85</v>
      </c>
      <c r="AY193" s="17" t="s">
        <v>146</v>
      </c>
      <c r="BE193" s="198">
        <f>IF(N193="základní",J193,0)</f>
        <v>0</v>
      </c>
      <c r="BF193" s="198">
        <f>IF(N193="snížená",J193,0)</f>
        <v>0</v>
      </c>
      <c r="BG193" s="198">
        <f>IF(N193="zákl. přenesená",J193,0)</f>
        <v>0</v>
      </c>
      <c r="BH193" s="198">
        <f>IF(N193="sníž. přenesená",J193,0)</f>
        <v>0</v>
      </c>
      <c r="BI193" s="198">
        <f>IF(N193="nulová",J193,0)</f>
        <v>0</v>
      </c>
      <c r="BJ193" s="17" t="s">
        <v>83</v>
      </c>
      <c r="BK193" s="198">
        <f>ROUND(I193*H193,2)</f>
        <v>0</v>
      </c>
      <c r="BL193" s="17" t="s">
        <v>260</v>
      </c>
      <c r="BM193" s="197" t="s">
        <v>1648</v>
      </c>
    </row>
    <row r="194" spans="1:47" s="2" customFormat="1" ht="11.25">
      <c r="A194" s="34"/>
      <c r="B194" s="35"/>
      <c r="C194" s="36"/>
      <c r="D194" s="199" t="s">
        <v>155</v>
      </c>
      <c r="E194" s="36"/>
      <c r="F194" s="200" t="s">
        <v>1649</v>
      </c>
      <c r="G194" s="36"/>
      <c r="H194" s="36"/>
      <c r="I194" s="201"/>
      <c r="J194" s="36"/>
      <c r="K194" s="36"/>
      <c r="L194" s="39"/>
      <c r="M194" s="202"/>
      <c r="N194" s="203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155</v>
      </c>
      <c r="AU194" s="17" t="s">
        <v>85</v>
      </c>
    </row>
    <row r="195" spans="2:51" s="14" customFormat="1" ht="11.25">
      <c r="B195" s="215"/>
      <c r="C195" s="216"/>
      <c r="D195" s="206" t="s">
        <v>157</v>
      </c>
      <c r="E195" s="217" t="s">
        <v>1</v>
      </c>
      <c r="F195" s="218" t="s">
        <v>1650</v>
      </c>
      <c r="G195" s="216"/>
      <c r="H195" s="219">
        <v>12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157</v>
      </c>
      <c r="AU195" s="225" t="s">
        <v>85</v>
      </c>
      <c r="AV195" s="14" t="s">
        <v>85</v>
      </c>
      <c r="AW195" s="14" t="s">
        <v>33</v>
      </c>
      <c r="AX195" s="14" t="s">
        <v>75</v>
      </c>
      <c r="AY195" s="225" t="s">
        <v>146</v>
      </c>
    </row>
    <row r="196" spans="1:65" s="2" customFormat="1" ht="36" customHeight="1">
      <c r="A196" s="34"/>
      <c r="B196" s="35"/>
      <c r="C196" s="186" t="s">
        <v>347</v>
      </c>
      <c r="D196" s="186" t="s">
        <v>148</v>
      </c>
      <c r="E196" s="187" t="s">
        <v>1651</v>
      </c>
      <c r="F196" s="188" t="s">
        <v>1652</v>
      </c>
      <c r="G196" s="189" t="s">
        <v>329</v>
      </c>
      <c r="H196" s="190">
        <v>1</v>
      </c>
      <c r="I196" s="191"/>
      <c r="J196" s="192">
        <f>ROUND(I196*H196,2)</f>
        <v>0</v>
      </c>
      <c r="K196" s="188" t="s">
        <v>152</v>
      </c>
      <c r="L196" s="39"/>
      <c r="M196" s="193" t="s">
        <v>1</v>
      </c>
      <c r="N196" s="194" t="s">
        <v>40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549</v>
      </c>
      <c r="AT196" s="197" t="s">
        <v>148</v>
      </c>
      <c r="AU196" s="197" t="s">
        <v>85</v>
      </c>
      <c r="AY196" s="17" t="s">
        <v>146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83</v>
      </c>
      <c r="BK196" s="198">
        <f>ROUND(I196*H196,2)</f>
        <v>0</v>
      </c>
      <c r="BL196" s="17" t="s">
        <v>549</v>
      </c>
      <c r="BM196" s="197" t="s">
        <v>1653</v>
      </c>
    </row>
    <row r="197" spans="1:47" s="2" customFormat="1" ht="11.25">
      <c r="A197" s="34"/>
      <c r="B197" s="35"/>
      <c r="C197" s="36"/>
      <c r="D197" s="199" t="s">
        <v>155</v>
      </c>
      <c r="E197" s="36"/>
      <c r="F197" s="200" t="s">
        <v>1654</v>
      </c>
      <c r="G197" s="36"/>
      <c r="H197" s="36"/>
      <c r="I197" s="201"/>
      <c r="J197" s="36"/>
      <c r="K197" s="36"/>
      <c r="L197" s="39"/>
      <c r="M197" s="202"/>
      <c r="N197" s="203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155</v>
      </c>
      <c r="AU197" s="17" t="s">
        <v>85</v>
      </c>
    </row>
    <row r="198" spans="2:51" s="14" customFormat="1" ht="11.25">
      <c r="B198" s="215"/>
      <c r="C198" s="216"/>
      <c r="D198" s="206" t="s">
        <v>157</v>
      </c>
      <c r="E198" s="217" t="s">
        <v>1</v>
      </c>
      <c r="F198" s="218" t="s">
        <v>83</v>
      </c>
      <c r="G198" s="216"/>
      <c r="H198" s="219">
        <v>1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157</v>
      </c>
      <c r="AU198" s="225" t="s">
        <v>85</v>
      </c>
      <c r="AV198" s="14" t="s">
        <v>85</v>
      </c>
      <c r="AW198" s="14" t="s">
        <v>33</v>
      </c>
      <c r="AX198" s="14" t="s">
        <v>75</v>
      </c>
      <c r="AY198" s="225" t="s">
        <v>146</v>
      </c>
    </row>
    <row r="199" spans="2:63" s="12" customFormat="1" ht="22.9" customHeight="1">
      <c r="B199" s="170"/>
      <c r="C199" s="171"/>
      <c r="D199" s="172" t="s">
        <v>74</v>
      </c>
      <c r="E199" s="184" t="s">
        <v>1655</v>
      </c>
      <c r="F199" s="184" t="s">
        <v>147</v>
      </c>
      <c r="G199" s="171"/>
      <c r="H199" s="171"/>
      <c r="I199" s="174"/>
      <c r="J199" s="185">
        <f>BK199</f>
        <v>0</v>
      </c>
      <c r="K199" s="171"/>
      <c r="L199" s="176"/>
      <c r="M199" s="177"/>
      <c r="N199" s="178"/>
      <c r="O199" s="178"/>
      <c r="P199" s="179">
        <f>SUM(P200:P280)</f>
        <v>0</v>
      </c>
      <c r="Q199" s="178"/>
      <c r="R199" s="179">
        <f>SUM(R200:R280)</f>
        <v>6.954824</v>
      </c>
      <c r="S199" s="178"/>
      <c r="T199" s="180">
        <f>SUM(T200:T280)</f>
        <v>0.03</v>
      </c>
      <c r="AR199" s="181" t="s">
        <v>168</v>
      </c>
      <c r="AT199" s="182" t="s">
        <v>74</v>
      </c>
      <c r="AU199" s="182" t="s">
        <v>83</v>
      </c>
      <c r="AY199" s="181" t="s">
        <v>146</v>
      </c>
      <c r="BK199" s="183">
        <f>SUM(BK200:BK280)</f>
        <v>0</v>
      </c>
    </row>
    <row r="200" spans="1:65" s="2" customFormat="1" ht="24" customHeight="1">
      <c r="A200" s="34"/>
      <c r="B200" s="35"/>
      <c r="C200" s="186" t="s">
        <v>352</v>
      </c>
      <c r="D200" s="186" t="s">
        <v>148</v>
      </c>
      <c r="E200" s="187" t="s">
        <v>1656</v>
      </c>
      <c r="F200" s="188" t="s">
        <v>1657</v>
      </c>
      <c r="G200" s="189" t="s">
        <v>1658</v>
      </c>
      <c r="H200" s="190">
        <v>0.16</v>
      </c>
      <c r="I200" s="191"/>
      <c r="J200" s="192">
        <f>ROUND(I200*H200,2)</f>
        <v>0</v>
      </c>
      <c r="K200" s="188" t="s">
        <v>152</v>
      </c>
      <c r="L200" s="39"/>
      <c r="M200" s="193" t="s">
        <v>1</v>
      </c>
      <c r="N200" s="194" t="s">
        <v>40</v>
      </c>
      <c r="O200" s="71"/>
      <c r="P200" s="195">
        <f>O200*H200</f>
        <v>0</v>
      </c>
      <c r="Q200" s="195">
        <v>0.0099</v>
      </c>
      <c r="R200" s="195">
        <f>Q200*H200</f>
        <v>0.0015840000000000001</v>
      </c>
      <c r="S200" s="195">
        <v>0</v>
      </c>
      <c r="T200" s="196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7" t="s">
        <v>549</v>
      </c>
      <c r="AT200" s="197" t="s">
        <v>148</v>
      </c>
      <c r="AU200" s="197" t="s">
        <v>85</v>
      </c>
      <c r="AY200" s="17" t="s">
        <v>146</v>
      </c>
      <c r="BE200" s="198">
        <f>IF(N200="základní",J200,0)</f>
        <v>0</v>
      </c>
      <c r="BF200" s="198">
        <f>IF(N200="snížená",J200,0)</f>
        <v>0</v>
      </c>
      <c r="BG200" s="198">
        <f>IF(N200="zákl. přenesená",J200,0)</f>
        <v>0</v>
      </c>
      <c r="BH200" s="198">
        <f>IF(N200="sníž. přenesená",J200,0)</f>
        <v>0</v>
      </c>
      <c r="BI200" s="198">
        <f>IF(N200="nulová",J200,0)</f>
        <v>0</v>
      </c>
      <c r="BJ200" s="17" t="s">
        <v>83</v>
      </c>
      <c r="BK200" s="198">
        <f>ROUND(I200*H200,2)</f>
        <v>0</v>
      </c>
      <c r="BL200" s="17" t="s">
        <v>549</v>
      </c>
      <c r="BM200" s="197" t="s">
        <v>1659</v>
      </c>
    </row>
    <row r="201" spans="1:47" s="2" customFormat="1" ht="11.25">
      <c r="A201" s="34"/>
      <c r="B201" s="35"/>
      <c r="C201" s="36"/>
      <c r="D201" s="199" t="s">
        <v>155</v>
      </c>
      <c r="E201" s="36"/>
      <c r="F201" s="200" t="s">
        <v>1660</v>
      </c>
      <c r="G201" s="36"/>
      <c r="H201" s="36"/>
      <c r="I201" s="201"/>
      <c r="J201" s="36"/>
      <c r="K201" s="36"/>
      <c r="L201" s="39"/>
      <c r="M201" s="202"/>
      <c r="N201" s="203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155</v>
      </c>
      <c r="AU201" s="17" t="s">
        <v>85</v>
      </c>
    </row>
    <row r="202" spans="2:51" s="14" customFormat="1" ht="11.25">
      <c r="B202" s="215"/>
      <c r="C202" s="216"/>
      <c r="D202" s="206" t="s">
        <v>157</v>
      </c>
      <c r="E202" s="217" t="s">
        <v>1</v>
      </c>
      <c r="F202" s="218" t="s">
        <v>1661</v>
      </c>
      <c r="G202" s="216"/>
      <c r="H202" s="219">
        <v>0.16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157</v>
      </c>
      <c r="AU202" s="225" t="s">
        <v>85</v>
      </c>
      <c r="AV202" s="14" t="s">
        <v>85</v>
      </c>
      <c r="AW202" s="14" t="s">
        <v>33</v>
      </c>
      <c r="AX202" s="14" t="s">
        <v>75</v>
      </c>
      <c r="AY202" s="225" t="s">
        <v>146</v>
      </c>
    </row>
    <row r="203" spans="1:65" s="2" customFormat="1" ht="40.9" customHeight="1">
      <c r="A203" s="34"/>
      <c r="B203" s="35"/>
      <c r="C203" s="186" t="s">
        <v>357</v>
      </c>
      <c r="D203" s="186" t="s">
        <v>148</v>
      </c>
      <c r="E203" s="187" t="s">
        <v>1662</v>
      </c>
      <c r="F203" s="188" t="s">
        <v>1663</v>
      </c>
      <c r="G203" s="189" t="s">
        <v>329</v>
      </c>
      <c r="H203" s="190">
        <v>1</v>
      </c>
      <c r="I203" s="191"/>
      <c r="J203" s="192">
        <f>ROUND(I203*H203,2)</f>
        <v>0</v>
      </c>
      <c r="K203" s="188" t="s">
        <v>152</v>
      </c>
      <c r="L203" s="39"/>
      <c r="M203" s="193" t="s">
        <v>1</v>
      </c>
      <c r="N203" s="194" t="s">
        <v>40</v>
      </c>
      <c r="O203" s="71"/>
      <c r="P203" s="195">
        <f>O203*H203</f>
        <v>0</v>
      </c>
      <c r="Q203" s="195">
        <v>0.23975</v>
      </c>
      <c r="R203" s="195">
        <f>Q203*H203</f>
        <v>0.23975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549</v>
      </c>
      <c r="AT203" s="197" t="s">
        <v>148</v>
      </c>
      <c r="AU203" s="197" t="s">
        <v>85</v>
      </c>
      <c r="AY203" s="17" t="s">
        <v>146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83</v>
      </c>
      <c r="BK203" s="198">
        <f>ROUND(I203*H203,2)</f>
        <v>0</v>
      </c>
      <c r="BL203" s="17" t="s">
        <v>549</v>
      </c>
      <c r="BM203" s="197" t="s">
        <v>1664</v>
      </c>
    </row>
    <row r="204" spans="1:47" s="2" customFormat="1" ht="11.25">
      <c r="A204" s="34"/>
      <c r="B204" s="35"/>
      <c r="C204" s="36"/>
      <c r="D204" s="199" t="s">
        <v>155</v>
      </c>
      <c r="E204" s="36"/>
      <c r="F204" s="200" t="s">
        <v>1665</v>
      </c>
      <c r="G204" s="36"/>
      <c r="H204" s="36"/>
      <c r="I204" s="201"/>
      <c r="J204" s="36"/>
      <c r="K204" s="36"/>
      <c r="L204" s="39"/>
      <c r="M204" s="202"/>
      <c r="N204" s="203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155</v>
      </c>
      <c r="AU204" s="17" t="s">
        <v>85</v>
      </c>
    </row>
    <row r="205" spans="2:51" s="14" customFormat="1" ht="11.25">
      <c r="B205" s="215"/>
      <c r="C205" s="216"/>
      <c r="D205" s="206" t="s">
        <v>157</v>
      </c>
      <c r="E205" s="217" t="s">
        <v>1</v>
      </c>
      <c r="F205" s="218" t="s">
        <v>83</v>
      </c>
      <c r="G205" s="216"/>
      <c r="H205" s="219">
        <v>1</v>
      </c>
      <c r="I205" s="220"/>
      <c r="J205" s="216"/>
      <c r="K205" s="216"/>
      <c r="L205" s="221"/>
      <c r="M205" s="222"/>
      <c r="N205" s="223"/>
      <c r="O205" s="223"/>
      <c r="P205" s="223"/>
      <c r="Q205" s="223"/>
      <c r="R205" s="223"/>
      <c r="S205" s="223"/>
      <c r="T205" s="224"/>
      <c r="AT205" s="225" t="s">
        <v>157</v>
      </c>
      <c r="AU205" s="225" t="s">
        <v>85</v>
      </c>
      <c r="AV205" s="14" t="s">
        <v>85</v>
      </c>
      <c r="AW205" s="14" t="s">
        <v>33</v>
      </c>
      <c r="AX205" s="14" t="s">
        <v>75</v>
      </c>
      <c r="AY205" s="225" t="s">
        <v>146</v>
      </c>
    </row>
    <row r="206" spans="1:65" s="2" customFormat="1" ht="26.45" customHeight="1">
      <c r="A206" s="34"/>
      <c r="B206" s="35"/>
      <c r="C206" s="186" t="s">
        <v>363</v>
      </c>
      <c r="D206" s="186" t="s">
        <v>148</v>
      </c>
      <c r="E206" s="187" t="s">
        <v>1666</v>
      </c>
      <c r="F206" s="188" t="s">
        <v>1667</v>
      </c>
      <c r="G206" s="189" t="s">
        <v>163</v>
      </c>
      <c r="H206" s="190">
        <v>0.5</v>
      </c>
      <c r="I206" s="191"/>
      <c r="J206" s="192">
        <f>ROUND(I206*H206,2)</f>
        <v>0</v>
      </c>
      <c r="K206" s="188" t="s">
        <v>152</v>
      </c>
      <c r="L206" s="39"/>
      <c r="M206" s="193" t="s">
        <v>1</v>
      </c>
      <c r="N206" s="194" t="s">
        <v>40</v>
      </c>
      <c r="O206" s="71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549</v>
      </c>
      <c r="AT206" s="197" t="s">
        <v>148</v>
      </c>
      <c r="AU206" s="197" t="s">
        <v>85</v>
      </c>
      <c r="AY206" s="17" t="s">
        <v>146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83</v>
      </c>
      <c r="BK206" s="198">
        <f>ROUND(I206*H206,2)</f>
        <v>0</v>
      </c>
      <c r="BL206" s="17" t="s">
        <v>549</v>
      </c>
      <c r="BM206" s="197" t="s">
        <v>1668</v>
      </c>
    </row>
    <row r="207" spans="1:47" s="2" customFormat="1" ht="11.25">
      <c r="A207" s="34"/>
      <c r="B207" s="35"/>
      <c r="C207" s="36"/>
      <c r="D207" s="199" t="s">
        <v>155</v>
      </c>
      <c r="E207" s="36"/>
      <c r="F207" s="200" t="s">
        <v>1669</v>
      </c>
      <c r="G207" s="36"/>
      <c r="H207" s="36"/>
      <c r="I207" s="201"/>
      <c r="J207" s="36"/>
      <c r="K207" s="36"/>
      <c r="L207" s="39"/>
      <c r="M207" s="202"/>
      <c r="N207" s="203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155</v>
      </c>
      <c r="AU207" s="17" t="s">
        <v>85</v>
      </c>
    </row>
    <row r="208" spans="2:51" s="14" customFormat="1" ht="11.25">
      <c r="B208" s="215"/>
      <c r="C208" s="216"/>
      <c r="D208" s="206" t="s">
        <v>157</v>
      </c>
      <c r="E208" s="217" t="s">
        <v>1</v>
      </c>
      <c r="F208" s="218" t="s">
        <v>1670</v>
      </c>
      <c r="G208" s="216"/>
      <c r="H208" s="219">
        <v>0.5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157</v>
      </c>
      <c r="AU208" s="225" t="s">
        <v>85</v>
      </c>
      <c r="AV208" s="14" t="s">
        <v>85</v>
      </c>
      <c r="AW208" s="14" t="s">
        <v>33</v>
      </c>
      <c r="AX208" s="14" t="s">
        <v>75</v>
      </c>
      <c r="AY208" s="225" t="s">
        <v>146</v>
      </c>
    </row>
    <row r="209" spans="1:65" s="2" customFormat="1" ht="26.45" customHeight="1">
      <c r="A209" s="34"/>
      <c r="B209" s="35"/>
      <c r="C209" s="186" t="s">
        <v>370</v>
      </c>
      <c r="D209" s="186" t="s">
        <v>148</v>
      </c>
      <c r="E209" s="187" t="s">
        <v>1671</v>
      </c>
      <c r="F209" s="188" t="s">
        <v>1672</v>
      </c>
      <c r="G209" s="189" t="s">
        <v>163</v>
      </c>
      <c r="H209" s="190">
        <v>0.18</v>
      </c>
      <c r="I209" s="191"/>
      <c r="J209" s="192">
        <f>ROUND(I209*H209,2)</f>
        <v>0</v>
      </c>
      <c r="K209" s="188" t="s">
        <v>152</v>
      </c>
      <c r="L209" s="39"/>
      <c r="M209" s="193" t="s">
        <v>1</v>
      </c>
      <c r="N209" s="194" t="s">
        <v>40</v>
      </c>
      <c r="O209" s="71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549</v>
      </c>
      <c r="AT209" s="197" t="s">
        <v>148</v>
      </c>
      <c r="AU209" s="197" t="s">
        <v>85</v>
      </c>
      <c r="AY209" s="17" t="s">
        <v>146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7" t="s">
        <v>83</v>
      </c>
      <c r="BK209" s="198">
        <f>ROUND(I209*H209,2)</f>
        <v>0</v>
      </c>
      <c r="BL209" s="17" t="s">
        <v>549</v>
      </c>
      <c r="BM209" s="197" t="s">
        <v>1673</v>
      </c>
    </row>
    <row r="210" spans="1:47" s="2" customFormat="1" ht="11.25">
      <c r="A210" s="34"/>
      <c r="B210" s="35"/>
      <c r="C210" s="36"/>
      <c r="D210" s="199" t="s">
        <v>155</v>
      </c>
      <c r="E210" s="36"/>
      <c r="F210" s="200" t="s">
        <v>1674</v>
      </c>
      <c r="G210" s="36"/>
      <c r="H210" s="36"/>
      <c r="I210" s="201"/>
      <c r="J210" s="36"/>
      <c r="K210" s="36"/>
      <c r="L210" s="39"/>
      <c r="M210" s="202"/>
      <c r="N210" s="203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155</v>
      </c>
      <c r="AU210" s="17" t="s">
        <v>85</v>
      </c>
    </row>
    <row r="211" spans="2:51" s="14" customFormat="1" ht="11.25">
      <c r="B211" s="215"/>
      <c r="C211" s="216"/>
      <c r="D211" s="206" t="s">
        <v>157</v>
      </c>
      <c r="E211" s="217" t="s">
        <v>1</v>
      </c>
      <c r="F211" s="218" t="s">
        <v>1675</v>
      </c>
      <c r="G211" s="216"/>
      <c r="H211" s="219">
        <v>0.18</v>
      </c>
      <c r="I211" s="220"/>
      <c r="J211" s="216"/>
      <c r="K211" s="216"/>
      <c r="L211" s="221"/>
      <c r="M211" s="222"/>
      <c r="N211" s="223"/>
      <c r="O211" s="223"/>
      <c r="P211" s="223"/>
      <c r="Q211" s="223"/>
      <c r="R211" s="223"/>
      <c r="S211" s="223"/>
      <c r="T211" s="224"/>
      <c r="AT211" s="225" t="s">
        <v>157</v>
      </c>
      <c r="AU211" s="225" t="s">
        <v>85</v>
      </c>
      <c r="AV211" s="14" t="s">
        <v>85</v>
      </c>
      <c r="AW211" s="14" t="s">
        <v>33</v>
      </c>
      <c r="AX211" s="14" t="s">
        <v>75</v>
      </c>
      <c r="AY211" s="225" t="s">
        <v>146</v>
      </c>
    </row>
    <row r="212" spans="1:65" s="2" customFormat="1" ht="26.45" customHeight="1">
      <c r="A212" s="34"/>
      <c r="B212" s="35"/>
      <c r="C212" s="186" t="s">
        <v>376</v>
      </c>
      <c r="D212" s="186" t="s">
        <v>148</v>
      </c>
      <c r="E212" s="187" t="s">
        <v>1676</v>
      </c>
      <c r="F212" s="188" t="s">
        <v>1677</v>
      </c>
      <c r="G212" s="189" t="s">
        <v>151</v>
      </c>
      <c r="H212" s="190">
        <v>9</v>
      </c>
      <c r="I212" s="191"/>
      <c r="J212" s="192">
        <f>ROUND(I212*H212,2)</f>
        <v>0</v>
      </c>
      <c r="K212" s="188" t="s">
        <v>152</v>
      </c>
      <c r="L212" s="39"/>
      <c r="M212" s="193" t="s">
        <v>1</v>
      </c>
      <c r="N212" s="194" t="s">
        <v>40</v>
      </c>
      <c r="O212" s="71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549</v>
      </c>
      <c r="AT212" s="197" t="s">
        <v>148</v>
      </c>
      <c r="AU212" s="197" t="s">
        <v>85</v>
      </c>
      <c r="AY212" s="17" t="s">
        <v>146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83</v>
      </c>
      <c r="BK212" s="198">
        <f>ROUND(I212*H212,2)</f>
        <v>0</v>
      </c>
      <c r="BL212" s="17" t="s">
        <v>549</v>
      </c>
      <c r="BM212" s="197" t="s">
        <v>1678</v>
      </c>
    </row>
    <row r="213" spans="1:47" s="2" customFormat="1" ht="11.25">
      <c r="A213" s="34"/>
      <c r="B213" s="35"/>
      <c r="C213" s="36"/>
      <c r="D213" s="199" t="s">
        <v>155</v>
      </c>
      <c r="E213" s="36"/>
      <c r="F213" s="200" t="s">
        <v>1679</v>
      </c>
      <c r="G213" s="36"/>
      <c r="H213" s="36"/>
      <c r="I213" s="201"/>
      <c r="J213" s="36"/>
      <c r="K213" s="36"/>
      <c r="L213" s="39"/>
      <c r="M213" s="202"/>
      <c r="N213" s="203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155</v>
      </c>
      <c r="AU213" s="17" t="s">
        <v>85</v>
      </c>
    </row>
    <row r="214" spans="2:51" s="14" customFormat="1" ht="11.25">
      <c r="B214" s="215"/>
      <c r="C214" s="216"/>
      <c r="D214" s="206" t="s">
        <v>157</v>
      </c>
      <c r="E214" s="217" t="s">
        <v>1</v>
      </c>
      <c r="F214" s="218" t="s">
        <v>1680</v>
      </c>
      <c r="G214" s="216"/>
      <c r="H214" s="219">
        <v>9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157</v>
      </c>
      <c r="AU214" s="225" t="s">
        <v>85</v>
      </c>
      <c r="AV214" s="14" t="s">
        <v>85</v>
      </c>
      <c r="AW214" s="14" t="s">
        <v>33</v>
      </c>
      <c r="AX214" s="14" t="s">
        <v>75</v>
      </c>
      <c r="AY214" s="225" t="s">
        <v>146</v>
      </c>
    </row>
    <row r="215" spans="1:65" s="2" customFormat="1" ht="40.9" customHeight="1">
      <c r="A215" s="34"/>
      <c r="B215" s="35"/>
      <c r="C215" s="186" t="s">
        <v>382</v>
      </c>
      <c r="D215" s="186" t="s">
        <v>148</v>
      </c>
      <c r="E215" s="187" t="s">
        <v>1681</v>
      </c>
      <c r="F215" s="188" t="s">
        <v>1682</v>
      </c>
      <c r="G215" s="189" t="s">
        <v>289</v>
      </c>
      <c r="H215" s="190">
        <v>109</v>
      </c>
      <c r="I215" s="191"/>
      <c r="J215" s="192">
        <f>ROUND(I215*H215,2)</f>
        <v>0</v>
      </c>
      <c r="K215" s="188" t="s">
        <v>152</v>
      </c>
      <c r="L215" s="39"/>
      <c r="M215" s="193" t="s">
        <v>1</v>
      </c>
      <c r="N215" s="194" t="s">
        <v>40</v>
      </c>
      <c r="O215" s="71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549</v>
      </c>
      <c r="AT215" s="197" t="s">
        <v>148</v>
      </c>
      <c r="AU215" s="197" t="s">
        <v>85</v>
      </c>
      <c r="AY215" s="17" t="s">
        <v>146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83</v>
      </c>
      <c r="BK215" s="198">
        <f>ROUND(I215*H215,2)</f>
        <v>0</v>
      </c>
      <c r="BL215" s="17" t="s">
        <v>549</v>
      </c>
      <c r="BM215" s="197" t="s">
        <v>1683</v>
      </c>
    </row>
    <row r="216" spans="1:47" s="2" customFormat="1" ht="11.25">
      <c r="A216" s="34"/>
      <c r="B216" s="35"/>
      <c r="C216" s="36"/>
      <c r="D216" s="199" t="s">
        <v>155</v>
      </c>
      <c r="E216" s="36"/>
      <c r="F216" s="200" t="s">
        <v>1684</v>
      </c>
      <c r="G216" s="36"/>
      <c r="H216" s="36"/>
      <c r="I216" s="201"/>
      <c r="J216" s="36"/>
      <c r="K216" s="36"/>
      <c r="L216" s="39"/>
      <c r="M216" s="202"/>
      <c r="N216" s="203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155</v>
      </c>
      <c r="AU216" s="17" t="s">
        <v>85</v>
      </c>
    </row>
    <row r="217" spans="2:51" s="14" customFormat="1" ht="11.25">
      <c r="B217" s="215"/>
      <c r="C217" s="216"/>
      <c r="D217" s="206" t="s">
        <v>157</v>
      </c>
      <c r="E217" s="217" t="s">
        <v>1</v>
      </c>
      <c r="F217" s="218" t="s">
        <v>1685</v>
      </c>
      <c r="G217" s="216"/>
      <c r="H217" s="219">
        <v>109</v>
      </c>
      <c r="I217" s="220"/>
      <c r="J217" s="216"/>
      <c r="K217" s="216"/>
      <c r="L217" s="221"/>
      <c r="M217" s="222"/>
      <c r="N217" s="223"/>
      <c r="O217" s="223"/>
      <c r="P217" s="223"/>
      <c r="Q217" s="223"/>
      <c r="R217" s="223"/>
      <c r="S217" s="223"/>
      <c r="T217" s="224"/>
      <c r="AT217" s="225" t="s">
        <v>157</v>
      </c>
      <c r="AU217" s="225" t="s">
        <v>85</v>
      </c>
      <c r="AV217" s="14" t="s">
        <v>85</v>
      </c>
      <c r="AW217" s="14" t="s">
        <v>33</v>
      </c>
      <c r="AX217" s="14" t="s">
        <v>75</v>
      </c>
      <c r="AY217" s="225" t="s">
        <v>146</v>
      </c>
    </row>
    <row r="218" spans="1:65" s="2" customFormat="1" ht="40.9" customHeight="1">
      <c r="A218" s="34"/>
      <c r="B218" s="35"/>
      <c r="C218" s="186" t="s">
        <v>388</v>
      </c>
      <c r="D218" s="186" t="s">
        <v>148</v>
      </c>
      <c r="E218" s="187" t="s">
        <v>1686</v>
      </c>
      <c r="F218" s="188" t="s">
        <v>1687</v>
      </c>
      <c r="G218" s="189" t="s">
        <v>289</v>
      </c>
      <c r="H218" s="190">
        <v>19</v>
      </c>
      <c r="I218" s="191"/>
      <c r="J218" s="192">
        <f>ROUND(I218*H218,2)</f>
        <v>0</v>
      </c>
      <c r="K218" s="188" t="s">
        <v>152</v>
      </c>
      <c r="L218" s="39"/>
      <c r="M218" s="193" t="s">
        <v>1</v>
      </c>
      <c r="N218" s="194" t="s">
        <v>40</v>
      </c>
      <c r="O218" s="71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549</v>
      </c>
      <c r="AT218" s="197" t="s">
        <v>148</v>
      </c>
      <c r="AU218" s="197" t="s">
        <v>85</v>
      </c>
      <c r="AY218" s="17" t="s">
        <v>146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83</v>
      </c>
      <c r="BK218" s="198">
        <f>ROUND(I218*H218,2)</f>
        <v>0</v>
      </c>
      <c r="BL218" s="17" t="s">
        <v>549</v>
      </c>
      <c r="BM218" s="197" t="s">
        <v>1688</v>
      </c>
    </row>
    <row r="219" spans="1:47" s="2" customFormat="1" ht="11.25">
      <c r="A219" s="34"/>
      <c r="B219" s="35"/>
      <c r="C219" s="36"/>
      <c r="D219" s="199" t="s">
        <v>155</v>
      </c>
      <c r="E219" s="36"/>
      <c r="F219" s="200" t="s">
        <v>1689</v>
      </c>
      <c r="G219" s="36"/>
      <c r="H219" s="36"/>
      <c r="I219" s="201"/>
      <c r="J219" s="36"/>
      <c r="K219" s="36"/>
      <c r="L219" s="39"/>
      <c r="M219" s="202"/>
      <c r="N219" s="203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155</v>
      </c>
      <c r="AU219" s="17" t="s">
        <v>85</v>
      </c>
    </row>
    <row r="220" spans="2:51" s="14" customFormat="1" ht="11.25">
      <c r="B220" s="215"/>
      <c r="C220" s="216"/>
      <c r="D220" s="206" t="s">
        <v>157</v>
      </c>
      <c r="E220" s="217" t="s">
        <v>1</v>
      </c>
      <c r="F220" s="218" t="s">
        <v>1690</v>
      </c>
      <c r="G220" s="216"/>
      <c r="H220" s="219">
        <v>19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157</v>
      </c>
      <c r="AU220" s="225" t="s">
        <v>85</v>
      </c>
      <c r="AV220" s="14" t="s">
        <v>85</v>
      </c>
      <c r="AW220" s="14" t="s">
        <v>33</v>
      </c>
      <c r="AX220" s="14" t="s">
        <v>75</v>
      </c>
      <c r="AY220" s="225" t="s">
        <v>146</v>
      </c>
    </row>
    <row r="221" spans="1:65" s="2" customFormat="1" ht="40.9" customHeight="1">
      <c r="A221" s="34"/>
      <c r="B221" s="35"/>
      <c r="C221" s="186" t="s">
        <v>395</v>
      </c>
      <c r="D221" s="186" t="s">
        <v>148</v>
      </c>
      <c r="E221" s="187" t="s">
        <v>1691</v>
      </c>
      <c r="F221" s="188" t="s">
        <v>1692</v>
      </c>
      <c r="G221" s="189" t="s">
        <v>289</v>
      </c>
      <c r="H221" s="190">
        <v>30</v>
      </c>
      <c r="I221" s="191"/>
      <c r="J221" s="192">
        <f>ROUND(I221*H221,2)</f>
        <v>0</v>
      </c>
      <c r="K221" s="188" t="s">
        <v>152</v>
      </c>
      <c r="L221" s="39"/>
      <c r="M221" s="193" t="s">
        <v>1</v>
      </c>
      <c r="N221" s="194" t="s">
        <v>40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549</v>
      </c>
      <c r="AT221" s="197" t="s">
        <v>148</v>
      </c>
      <c r="AU221" s="197" t="s">
        <v>85</v>
      </c>
      <c r="AY221" s="17" t="s">
        <v>146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83</v>
      </c>
      <c r="BK221" s="198">
        <f>ROUND(I221*H221,2)</f>
        <v>0</v>
      </c>
      <c r="BL221" s="17" t="s">
        <v>549</v>
      </c>
      <c r="BM221" s="197" t="s">
        <v>1693</v>
      </c>
    </row>
    <row r="222" spans="1:47" s="2" customFormat="1" ht="11.25">
      <c r="A222" s="34"/>
      <c r="B222" s="35"/>
      <c r="C222" s="36"/>
      <c r="D222" s="199" t="s">
        <v>155</v>
      </c>
      <c r="E222" s="36"/>
      <c r="F222" s="200" t="s">
        <v>1694</v>
      </c>
      <c r="G222" s="36"/>
      <c r="H222" s="36"/>
      <c r="I222" s="201"/>
      <c r="J222" s="36"/>
      <c r="K222" s="36"/>
      <c r="L222" s="39"/>
      <c r="M222" s="202"/>
      <c r="N222" s="203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155</v>
      </c>
      <c r="AU222" s="17" t="s">
        <v>85</v>
      </c>
    </row>
    <row r="223" spans="2:51" s="14" customFormat="1" ht="11.25">
      <c r="B223" s="215"/>
      <c r="C223" s="216"/>
      <c r="D223" s="206" t="s">
        <v>157</v>
      </c>
      <c r="E223" s="217" t="s">
        <v>1</v>
      </c>
      <c r="F223" s="218" t="s">
        <v>1695</v>
      </c>
      <c r="G223" s="216"/>
      <c r="H223" s="219">
        <v>16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157</v>
      </c>
      <c r="AU223" s="225" t="s">
        <v>85</v>
      </c>
      <c r="AV223" s="14" t="s">
        <v>85</v>
      </c>
      <c r="AW223" s="14" t="s">
        <v>33</v>
      </c>
      <c r="AX223" s="14" t="s">
        <v>75</v>
      </c>
      <c r="AY223" s="225" t="s">
        <v>146</v>
      </c>
    </row>
    <row r="224" spans="2:51" s="14" customFormat="1" ht="11.25">
      <c r="B224" s="215"/>
      <c r="C224" s="216"/>
      <c r="D224" s="206" t="s">
        <v>157</v>
      </c>
      <c r="E224" s="217" t="s">
        <v>1</v>
      </c>
      <c r="F224" s="218" t="s">
        <v>1696</v>
      </c>
      <c r="G224" s="216"/>
      <c r="H224" s="219">
        <v>14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157</v>
      </c>
      <c r="AU224" s="225" t="s">
        <v>85</v>
      </c>
      <c r="AV224" s="14" t="s">
        <v>85</v>
      </c>
      <c r="AW224" s="14" t="s">
        <v>33</v>
      </c>
      <c r="AX224" s="14" t="s">
        <v>75</v>
      </c>
      <c r="AY224" s="225" t="s">
        <v>146</v>
      </c>
    </row>
    <row r="225" spans="1:65" s="2" customFormat="1" ht="26.45" customHeight="1">
      <c r="A225" s="34"/>
      <c r="B225" s="35"/>
      <c r="C225" s="186" t="s">
        <v>402</v>
      </c>
      <c r="D225" s="186" t="s">
        <v>148</v>
      </c>
      <c r="E225" s="187" t="s">
        <v>1697</v>
      </c>
      <c r="F225" s="188" t="s">
        <v>1698</v>
      </c>
      <c r="G225" s="189" t="s">
        <v>163</v>
      </c>
      <c r="H225" s="190">
        <v>2</v>
      </c>
      <c r="I225" s="191"/>
      <c r="J225" s="192">
        <f>ROUND(I225*H225,2)</f>
        <v>0</v>
      </c>
      <c r="K225" s="188" t="s">
        <v>152</v>
      </c>
      <c r="L225" s="39"/>
      <c r="M225" s="193" t="s">
        <v>1</v>
      </c>
      <c r="N225" s="194" t="s">
        <v>40</v>
      </c>
      <c r="O225" s="71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549</v>
      </c>
      <c r="AT225" s="197" t="s">
        <v>148</v>
      </c>
      <c r="AU225" s="197" t="s">
        <v>85</v>
      </c>
      <c r="AY225" s="17" t="s">
        <v>146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83</v>
      </c>
      <c r="BK225" s="198">
        <f>ROUND(I225*H225,2)</f>
        <v>0</v>
      </c>
      <c r="BL225" s="17" t="s">
        <v>549</v>
      </c>
      <c r="BM225" s="197" t="s">
        <v>1699</v>
      </c>
    </row>
    <row r="226" spans="1:47" s="2" customFormat="1" ht="11.25">
      <c r="A226" s="34"/>
      <c r="B226" s="35"/>
      <c r="C226" s="36"/>
      <c r="D226" s="199" t="s">
        <v>155</v>
      </c>
      <c r="E226" s="36"/>
      <c r="F226" s="200" t="s">
        <v>1700</v>
      </c>
      <c r="G226" s="36"/>
      <c r="H226" s="36"/>
      <c r="I226" s="201"/>
      <c r="J226" s="36"/>
      <c r="K226" s="36"/>
      <c r="L226" s="39"/>
      <c r="M226" s="202"/>
      <c r="N226" s="203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155</v>
      </c>
      <c r="AU226" s="17" t="s">
        <v>85</v>
      </c>
    </row>
    <row r="227" spans="2:51" s="14" customFormat="1" ht="11.25">
      <c r="B227" s="215"/>
      <c r="C227" s="216"/>
      <c r="D227" s="206" t="s">
        <v>157</v>
      </c>
      <c r="E227" s="217" t="s">
        <v>1</v>
      </c>
      <c r="F227" s="218" t="s">
        <v>85</v>
      </c>
      <c r="G227" s="216"/>
      <c r="H227" s="219">
        <v>2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157</v>
      </c>
      <c r="AU227" s="225" t="s">
        <v>85</v>
      </c>
      <c r="AV227" s="14" t="s">
        <v>85</v>
      </c>
      <c r="AW227" s="14" t="s">
        <v>33</v>
      </c>
      <c r="AX227" s="14" t="s">
        <v>75</v>
      </c>
      <c r="AY227" s="225" t="s">
        <v>146</v>
      </c>
    </row>
    <row r="228" spans="1:65" s="2" customFormat="1" ht="24" customHeight="1">
      <c r="A228" s="34"/>
      <c r="B228" s="35"/>
      <c r="C228" s="186" t="s">
        <v>411</v>
      </c>
      <c r="D228" s="186" t="s">
        <v>148</v>
      </c>
      <c r="E228" s="187" t="s">
        <v>1701</v>
      </c>
      <c r="F228" s="188" t="s">
        <v>1702</v>
      </c>
      <c r="G228" s="189" t="s">
        <v>329</v>
      </c>
      <c r="H228" s="190">
        <v>1</v>
      </c>
      <c r="I228" s="191"/>
      <c r="J228" s="192">
        <f>ROUND(I228*H228,2)</f>
        <v>0</v>
      </c>
      <c r="K228" s="188" t="s">
        <v>152</v>
      </c>
      <c r="L228" s="39"/>
      <c r="M228" s="193" t="s">
        <v>1</v>
      </c>
      <c r="N228" s="194" t="s">
        <v>40</v>
      </c>
      <c r="O228" s="71"/>
      <c r="P228" s="195">
        <f>O228*H228</f>
        <v>0</v>
      </c>
      <c r="Q228" s="195">
        <v>0.0076</v>
      </c>
      <c r="R228" s="195">
        <f>Q228*H228</f>
        <v>0.0076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549</v>
      </c>
      <c r="AT228" s="197" t="s">
        <v>148</v>
      </c>
      <c r="AU228" s="197" t="s">
        <v>85</v>
      </c>
      <c r="AY228" s="17" t="s">
        <v>146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83</v>
      </c>
      <c r="BK228" s="198">
        <f>ROUND(I228*H228,2)</f>
        <v>0</v>
      </c>
      <c r="BL228" s="17" t="s">
        <v>549</v>
      </c>
      <c r="BM228" s="197" t="s">
        <v>1703</v>
      </c>
    </row>
    <row r="229" spans="1:47" s="2" customFormat="1" ht="11.25">
      <c r="A229" s="34"/>
      <c r="B229" s="35"/>
      <c r="C229" s="36"/>
      <c r="D229" s="199" t="s">
        <v>155</v>
      </c>
      <c r="E229" s="36"/>
      <c r="F229" s="200" t="s">
        <v>1704</v>
      </c>
      <c r="G229" s="36"/>
      <c r="H229" s="36"/>
      <c r="I229" s="201"/>
      <c r="J229" s="36"/>
      <c r="K229" s="36"/>
      <c r="L229" s="39"/>
      <c r="M229" s="202"/>
      <c r="N229" s="203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155</v>
      </c>
      <c r="AU229" s="17" t="s">
        <v>85</v>
      </c>
    </row>
    <row r="230" spans="1:65" s="2" customFormat="1" ht="16.5" customHeight="1">
      <c r="A230" s="34"/>
      <c r="B230" s="35"/>
      <c r="C230" s="226" t="s">
        <v>416</v>
      </c>
      <c r="D230" s="226" t="s">
        <v>223</v>
      </c>
      <c r="E230" s="227" t="s">
        <v>1705</v>
      </c>
      <c r="F230" s="228" t="s">
        <v>1706</v>
      </c>
      <c r="G230" s="229" t="s">
        <v>289</v>
      </c>
      <c r="H230" s="230">
        <v>144</v>
      </c>
      <c r="I230" s="231"/>
      <c r="J230" s="232">
        <f>ROUND(I230*H230,2)</f>
        <v>0</v>
      </c>
      <c r="K230" s="228" t="s">
        <v>152</v>
      </c>
      <c r="L230" s="233"/>
      <c r="M230" s="234" t="s">
        <v>1</v>
      </c>
      <c r="N230" s="235" t="s">
        <v>40</v>
      </c>
      <c r="O230" s="71"/>
      <c r="P230" s="195">
        <f>O230*H230</f>
        <v>0</v>
      </c>
      <c r="Q230" s="195">
        <v>0.00052</v>
      </c>
      <c r="R230" s="195">
        <f>Q230*H230</f>
        <v>0.07487999999999999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200</v>
      </c>
      <c r="AT230" s="197" t="s">
        <v>223</v>
      </c>
      <c r="AU230" s="197" t="s">
        <v>85</v>
      </c>
      <c r="AY230" s="17" t="s">
        <v>146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83</v>
      </c>
      <c r="BK230" s="198">
        <f>ROUND(I230*H230,2)</f>
        <v>0</v>
      </c>
      <c r="BL230" s="17" t="s">
        <v>153</v>
      </c>
      <c r="BM230" s="197" t="s">
        <v>1707</v>
      </c>
    </row>
    <row r="231" spans="2:51" s="14" customFormat="1" ht="11.25">
      <c r="B231" s="215"/>
      <c r="C231" s="216"/>
      <c r="D231" s="206" t="s">
        <v>157</v>
      </c>
      <c r="E231" s="217" t="s">
        <v>1</v>
      </c>
      <c r="F231" s="218" t="s">
        <v>1708</v>
      </c>
      <c r="G231" s="216"/>
      <c r="H231" s="219">
        <v>144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157</v>
      </c>
      <c r="AU231" s="225" t="s">
        <v>85</v>
      </c>
      <c r="AV231" s="14" t="s">
        <v>85</v>
      </c>
      <c r="AW231" s="14" t="s">
        <v>33</v>
      </c>
      <c r="AX231" s="14" t="s">
        <v>75</v>
      </c>
      <c r="AY231" s="225" t="s">
        <v>146</v>
      </c>
    </row>
    <row r="232" spans="1:65" s="2" customFormat="1" ht="26.45" customHeight="1">
      <c r="A232" s="34"/>
      <c r="B232" s="35"/>
      <c r="C232" s="186" t="s">
        <v>421</v>
      </c>
      <c r="D232" s="186" t="s">
        <v>148</v>
      </c>
      <c r="E232" s="187" t="s">
        <v>1709</v>
      </c>
      <c r="F232" s="188" t="s">
        <v>1710</v>
      </c>
      <c r="G232" s="189" t="s">
        <v>289</v>
      </c>
      <c r="H232" s="190">
        <v>144</v>
      </c>
      <c r="I232" s="191"/>
      <c r="J232" s="192">
        <f>ROUND(I232*H232,2)</f>
        <v>0</v>
      </c>
      <c r="K232" s="188" t="s">
        <v>152</v>
      </c>
      <c r="L232" s="39"/>
      <c r="M232" s="193" t="s">
        <v>1</v>
      </c>
      <c r="N232" s="194" t="s">
        <v>40</v>
      </c>
      <c r="O232" s="71"/>
      <c r="P232" s="195">
        <f>O232*H232</f>
        <v>0</v>
      </c>
      <c r="Q232" s="195">
        <v>0</v>
      </c>
      <c r="R232" s="195">
        <f>Q232*H232</f>
        <v>0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549</v>
      </c>
      <c r="AT232" s="197" t="s">
        <v>148</v>
      </c>
      <c r="AU232" s="197" t="s">
        <v>85</v>
      </c>
      <c r="AY232" s="17" t="s">
        <v>146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83</v>
      </c>
      <c r="BK232" s="198">
        <f>ROUND(I232*H232,2)</f>
        <v>0</v>
      </c>
      <c r="BL232" s="17" t="s">
        <v>549</v>
      </c>
      <c r="BM232" s="197" t="s">
        <v>1711</v>
      </c>
    </row>
    <row r="233" spans="1:47" s="2" customFormat="1" ht="11.25">
      <c r="A233" s="34"/>
      <c r="B233" s="35"/>
      <c r="C233" s="36"/>
      <c r="D233" s="199" t="s">
        <v>155</v>
      </c>
      <c r="E233" s="36"/>
      <c r="F233" s="200" t="s">
        <v>1712</v>
      </c>
      <c r="G233" s="36"/>
      <c r="H233" s="36"/>
      <c r="I233" s="201"/>
      <c r="J233" s="36"/>
      <c r="K233" s="36"/>
      <c r="L233" s="39"/>
      <c r="M233" s="202"/>
      <c r="N233" s="203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155</v>
      </c>
      <c r="AU233" s="17" t="s">
        <v>85</v>
      </c>
    </row>
    <row r="234" spans="1:65" s="2" customFormat="1" ht="24" customHeight="1">
      <c r="A234" s="34"/>
      <c r="B234" s="35"/>
      <c r="C234" s="226" t="s">
        <v>426</v>
      </c>
      <c r="D234" s="226" t="s">
        <v>223</v>
      </c>
      <c r="E234" s="227" t="s">
        <v>1713</v>
      </c>
      <c r="F234" s="228" t="s">
        <v>1714</v>
      </c>
      <c r="G234" s="229" t="s">
        <v>289</v>
      </c>
      <c r="H234" s="230">
        <v>144</v>
      </c>
      <c r="I234" s="231"/>
      <c r="J234" s="232">
        <f>ROUND(I234*H234,2)</f>
        <v>0</v>
      </c>
      <c r="K234" s="228" t="s">
        <v>152</v>
      </c>
      <c r="L234" s="233"/>
      <c r="M234" s="234" t="s">
        <v>1</v>
      </c>
      <c r="N234" s="235" t="s">
        <v>40</v>
      </c>
      <c r="O234" s="71"/>
      <c r="P234" s="195">
        <f>O234*H234</f>
        <v>0</v>
      </c>
      <c r="Q234" s="195">
        <v>2E-05</v>
      </c>
      <c r="R234" s="195">
        <f>Q234*H234</f>
        <v>0.00288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200</v>
      </c>
      <c r="AT234" s="197" t="s">
        <v>223</v>
      </c>
      <c r="AU234" s="197" t="s">
        <v>85</v>
      </c>
      <c r="AY234" s="17" t="s">
        <v>146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7" t="s">
        <v>83</v>
      </c>
      <c r="BK234" s="198">
        <f>ROUND(I234*H234,2)</f>
        <v>0</v>
      </c>
      <c r="BL234" s="17" t="s">
        <v>153</v>
      </c>
      <c r="BM234" s="197" t="s">
        <v>1715</v>
      </c>
    </row>
    <row r="235" spans="1:65" s="2" customFormat="1" ht="24" customHeight="1">
      <c r="A235" s="34"/>
      <c r="B235" s="35"/>
      <c r="C235" s="186" t="s">
        <v>433</v>
      </c>
      <c r="D235" s="186" t="s">
        <v>148</v>
      </c>
      <c r="E235" s="187" t="s">
        <v>1716</v>
      </c>
      <c r="F235" s="188" t="s">
        <v>1717</v>
      </c>
      <c r="G235" s="189" t="s">
        <v>289</v>
      </c>
      <c r="H235" s="190">
        <v>144</v>
      </c>
      <c r="I235" s="191"/>
      <c r="J235" s="192">
        <f>ROUND(I235*H235,2)</f>
        <v>0</v>
      </c>
      <c r="K235" s="188" t="s">
        <v>152</v>
      </c>
      <c r="L235" s="39"/>
      <c r="M235" s="193" t="s">
        <v>1</v>
      </c>
      <c r="N235" s="194" t="s">
        <v>40</v>
      </c>
      <c r="O235" s="71"/>
      <c r="P235" s="195">
        <f>O235*H235</f>
        <v>0</v>
      </c>
      <c r="Q235" s="195">
        <v>9E-05</v>
      </c>
      <c r="R235" s="195">
        <f>Q235*H235</f>
        <v>0.012960000000000001</v>
      </c>
      <c r="S235" s="195">
        <v>0</v>
      </c>
      <c r="T235" s="196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549</v>
      </c>
      <c r="AT235" s="197" t="s">
        <v>148</v>
      </c>
      <c r="AU235" s="197" t="s">
        <v>85</v>
      </c>
      <c r="AY235" s="17" t="s">
        <v>146</v>
      </c>
      <c r="BE235" s="198">
        <f>IF(N235="základní",J235,0)</f>
        <v>0</v>
      </c>
      <c r="BF235" s="198">
        <f>IF(N235="snížená",J235,0)</f>
        <v>0</v>
      </c>
      <c r="BG235" s="198">
        <f>IF(N235="zákl. přenesená",J235,0)</f>
        <v>0</v>
      </c>
      <c r="BH235" s="198">
        <f>IF(N235="sníž. přenesená",J235,0)</f>
        <v>0</v>
      </c>
      <c r="BI235" s="198">
        <f>IF(N235="nulová",J235,0)</f>
        <v>0</v>
      </c>
      <c r="BJ235" s="17" t="s">
        <v>83</v>
      </c>
      <c r="BK235" s="198">
        <f>ROUND(I235*H235,2)</f>
        <v>0</v>
      </c>
      <c r="BL235" s="17" t="s">
        <v>549</v>
      </c>
      <c r="BM235" s="197" t="s">
        <v>1718</v>
      </c>
    </row>
    <row r="236" spans="1:47" s="2" customFormat="1" ht="11.25">
      <c r="A236" s="34"/>
      <c r="B236" s="35"/>
      <c r="C236" s="36"/>
      <c r="D236" s="199" t="s">
        <v>155</v>
      </c>
      <c r="E236" s="36"/>
      <c r="F236" s="200" t="s">
        <v>1719</v>
      </c>
      <c r="G236" s="36"/>
      <c r="H236" s="36"/>
      <c r="I236" s="201"/>
      <c r="J236" s="36"/>
      <c r="K236" s="36"/>
      <c r="L236" s="39"/>
      <c r="M236" s="202"/>
      <c r="N236" s="203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155</v>
      </c>
      <c r="AU236" s="17" t="s">
        <v>85</v>
      </c>
    </row>
    <row r="237" spans="1:65" s="2" customFormat="1" ht="40.9" customHeight="1">
      <c r="A237" s="34"/>
      <c r="B237" s="35"/>
      <c r="C237" s="186" t="s">
        <v>438</v>
      </c>
      <c r="D237" s="186" t="s">
        <v>148</v>
      </c>
      <c r="E237" s="187" t="s">
        <v>1720</v>
      </c>
      <c r="F237" s="188" t="s">
        <v>1721</v>
      </c>
      <c r="G237" s="189" t="s">
        <v>163</v>
      </c>
      <c r="H237" s="190">
        <v>16.016</v>
      </c>
      <c r="I237" s="191"/>
      <c r="J237" s="192">
        <f>ROUND(I237*H237,2)</f>
        <v>0</v>
      </c>
      <c r="K237" s="188" t="s">
        <v>152</v>
      </c>
      <c r="L237" s="39"/>
      <c r="M237" s="193" t="s">
        <v>1</v>
      </c>
      <c r="N237" s="194" t="s">
        <v>40</v>
      </c>
      <c r="O237" s="71"/>
      <c r="P237" s="195">
        <f>O237*H237</f>
        <v>0</v>
      </c>
      <c r="Q237" s="195">
        <v>0</v>
      </c>
      <c r="R237" s="195">
        <f>Q237*H237</f>
        <v>0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549</v>
      </c>
      <c r="AT237" s="197" t="s">
        <v>148</v>
      </c>
      <c r="AU237" s="197" t="s">
        <v>85</v>
      </c>
      <c r="AY237" s="17" t="s">
        <v>146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83</v>
      </c>
      <c r="BK237" s="198">
        <f>ROUND(I237*H237,2)</f>
        <v>0</v>
      </c>
      <c r="BL237" s="17" t="s">
        <v>549</v>
      </c>
      <c r="BM237" s="197" t="s">
        <v>1722</v>
      </c>
    </row>
    <row r="238" spans="1:47" s="2" customFormat="1" ht="11.25">
      <c r="A238" s="34"/>
      <c r="B238" s="35"/>
      <c r="C238" s="36"/>
      <c r="D238" s="199" t="s">
        <v>155</v>
      </c>
      <c r="E238" s="36"/>
      <c r="F238" s="200" t="s">
        <v>1723</v>
      </c>
      <c r="G238" s="36"/>
      <c r="H238" s="36"/>
      <c r="I238" s="201"/>
      <c r="J238" s="36"/>
      <c r="K238" s="36"/>
      <c r="L238" s="39"/>
      <c r="M238" s="202"/>
      <c r="N238" s="203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155</v>
      </c>
      <c r="AU238" s="17" t="s">
        <v>85</v>
      </c>
    </row>
    <row r="239" spans="2:51" s="14" customFormat="1" ht="11.25">
      <c r="B239" s="215"/>
      <c r="C239" s="216"/>
      <c r="D239" s="206" t="s">
        <v>157</v>
      </c>
      <c r="E239" s="217" t="s">
        <v>1</v>
      </c>
      <c r="F239" s="218" t="s">
        <v>1724</v>
      </c>
      <c r="G239" s="216"/>
      <c r="H239" s="219">
        <v>15.8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157</v>
      </c>
      <c r="AU239" s="225" t="s">
        <v>85</v>
      </c>
      <c r="AV239" s="14" t="s">
        <v>85</v>
      </c>
      <c r="AW239" s="14" t="s">
        <v>33</v>
      </c>
      <c r="AX239" s="14" t="s">
        <v>75</v>
      </c>
      <c r="AY239" s="225" t="s">
        <v>146</v>
      </c>
    </row>
    <row r="240" spans="2:51" s="14" customFormat="1" ht="11.25">
      <c r="B240" s="215"/>
      <c r="C240" s="216"/>
      <c r="D240" s="206" t="s">
        <v>157</v>
      </c>
      <c r="E240" s="217" t="s">
        <v>1</v>
      </c>
      <c r="F240" s="218" t="s">
        <v>1725</v>
      </c>
      <c r="G240" s="216"/>
      <c r="H240" s="219">
        <v>0.216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157</v>
      </c>
      <c r="AU240" s="225" t="s">
        <v>85</v>
      </c>
      <c r="AV240" s="14" t="s">
        <v>85</v>
      </c>
      <c r="AW240" s="14" t="s">
        <v>33</v>
      </c>
      <c r="AX240" s="14" t="s">
        <v>75</v>
      </c>
      <c r="AY240" s="225" t="s">
        <v>146</v>
      </c>
    </row>
    <row r="241" spans="1:65" s="2" customFormat="1" ht="26.45" customHeight="1">
      <c r="A241" s="34"/>
      <c r="B241" s="35"/>
      <c r="C241" s="186" t="s">
        <v>443</v>
      </c>
      <c r="D241" s="186" t="s">
        <v>148</v>
      </c>
      <c r="E241" s="187" t="s">
        <v>1726</v>
      </c>
      <c r="F241" s="188" t="s">
        <v>1727</v>
      </c>
      <c r="G241" s="189" t="s">
        <v>163</v>
      </c>
      <c r="H241" s="190">
        <v>16.016</v>
      </c>
      <c r="I241" s="191"/>
      <c r="J241" s="192">
        <f>ROUND(I241*H241,2)</f>
        <v>0</v>
      </c>
      <c r="K241" s="188" t="s">
        <v>152</v>
      </c>
      <c r="L241" s="39"/>
      <c r="M241" s="193" t="s">
        <v>1</v>
      </c>
      <c r="N241" s="194" t="s">
        <v>40</v>
      </c>
      <c r="O241" s="71"/>
      <c r="P241" s="195">
        <f>O241*H241</f>
        <v>0</v>
      </c>
      <c r="Q241" s="195">
        <v>0</v>
      </c>
      <c r="R241" s="195">
        <f>Q241*H241</f>
        <v>0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549</v>
      </c>
      <c r="AT241" s="197" t="s">
        <v>148</v>
      </c>
      <c r="AU241" s="197" t="s">
        <v>85</v>
      </c>
      <c r="AY241" s="17" t="s">
        <v>146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83</v>
      </c>
      <c r="BK241" s="198">
        <f>ROUND(I241*H241,2)</f>
        <v>0</v>
      </c>
      <c r="BL241" s="17" t="s">
        <v>549</v>
      </c>
      <c r="BM241" s="197" t="s">
        <v>1728</v>
      </c>
    </row>
    <row r="242" spans="1:47" s="2" customFormat="1" ht="11.25">
      <c r="A242" s="34"/>
      <c r="B242" s="35"/>
      <c r="C242" s="36"/>
      <c r="D242" s="199" t="s">
        <v>155</v>
      </c>
      <c r="E242" s="36"/>
      <c r="F242" s="200" t="s">
        <v>1729</v>
      </c>
      <c r="G242" s="36"/>
      <c r="H242" s="36"/>
      <c r="I242" s="201"/>
      <c r="J242" s="36"/>
      <c r="K242" s="36"/>
      <c r="L242" s="39"/>
      <c r="M242" s="202"/>
      <c r="N242" s="203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155</v>
      </c>
      <c r="AU242" s="17" t="s">
        <v>85</v>
      </c>
    </row>
    <row r="243" spans="1:65" s="2" customFormat="1" ht="26.45" customHeight="1">
      <c r="A243" s="34"/>
      <c r="B243" s="35"/>
      <c r="C243" s="186" t="s">
        <v>448</v>
      </c>
      <c r="D243" s="186" t="s">
        <v>148</v>
      </c>
      <c r="E243" s="187" t="s">
        <v>1730</v>
      </c>
      <c r="F243" s="188" t="s">
        <v>1731</v>
      </c>
      <c r="G243" s="189" t="s">
        <v>163</v>
      </c>
      <c r="H243" s="190">
        <v>0.216</v>
      </c>
      <c r="I243" s="191"/>
      <c r="J243" s="192">
        <f>ROUND(I243*H243,2)</f>
        <v>0</v>
      </c>
      <c r="K243" s="188" t="s">
        <v>152</v>
      </c>
      <c r="L243" s="39"/>
      <c r="M243" s="193" t="s">
        <v>1</v>
      </c>
      <c r="N243" s="194" t="s">
        <v>40</v>
      </c>
      <c r="O243" s="71"/>
      <c r="P243" s="195">
        <f>O243*H243</f>
        <v>0</v>
      </c>
      <c r="Q243" s="195">
        <v>0</v>
      </c>
      <c r="R243" s="195">
        <f>Q243*H243</f>
        <v>0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549</v>
      </c>
      <c r="AT243" s="197" t="s">
        <v>148</v>
      </c>
      <c r="AU243" s="197" t="s">
        <v>85</v>
      </c>
      <c r="AY243" s="17" t="s">
        <v>146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83</v>
      </c>
      <c r="BK243" s="198">
        <f>ROUND(I243*H243,2)</f>
        <v>0</v>
      </c>
      <c r="BL243" s="17" t="s">
        <v>549</v>
      </c>
      <c r="BM243" s="197" t="s">
        <v>1732</v>
      </c>
    </row>
    <row r="244" spans="1:47" s="2" customFormat="1" ht="11.25">
      <c r="A244" s="34"/>
      <c r="B244" s="35"/>
      <c r="C244" s="36"/>
      <c r="D244" s="199" t="s">
        <v>155</v>
      </c>
      <c r="E244" s="36"/>
      <c r="F244" s="200" t="s">
        <v>1733</v>
      </c>
      <c r="G244" s="36"/>
      <c r="H244" s="36"/>
      <c r="I244" s="201"/>
      <c r="J244" s="36"/>
      <c r="K244" s="36"/>
      <c r="L244" s="39"/>
      <c r="M244" s="202"/>
      <c r="N244" s="203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155</v>
      </c>
      <c r="AU244" s="17" t="s">
        <v>85</v>
      </c>
    </row>
    <row r="245" spans="2:51" s="14" customFormat="1" ht="11.25">
      <c r="B245" s="215"/>
      <c r="C245" s="216"/>
      <c r="D245" s="206" t="s">
        <v>157</v>
      </c>
      <c r="E245" s="217" t="s">
        <v>1</v>
      </c>
      <c r="F245" s="218" t="s">
        <v>1734</v>
      </c>
      <c r="G245" s="216"/>
      <c r="H245" s="219">
        <v>0.216</v>
      </c>
      <c r="I245" s="220"/>
      <c r="J245" s="216"/>
      <c r="K245" s="216"/>
      <c r="L245" s="221"/>
      <c r="M245" s="222"/>
      <c r="N245" s="223"/>
      <c r="O245" s="223"/>
      <c r="P245" s="223"/>
      <c r="Q245" s="223"/>
      <c r="R245" s="223"/>
      <c r="S245" s="223"/>
      <c r="T245" s="224"/>
      <c r="AT245" s="225" t="s">
        <v>157</v>
      </c>
      <c r="AU245" s="225" t="s">
        <v>85</v>
      </c>
      <c r="AV245" s="14" t="s">
        <v>85</v>
      </c>
      <c r="AW245" s="14" t="s">
        <v>33</v>
      </c>
      <c r="AX245" s="14" t="s">
        <v>75</v>
      </c>
      <c r="AY245" s="225" t="s">
        <v>146</v>
      </c>
    </row>
    <row r="246" spans="1:65" s="2" customFormat="1" ht="36" customHeight="1">
      <c r="A246" s="34"/>
      <c r="B246" s="35"/>
      <c r="C246" s="186" t="s">
        <v>454</v>
      </c>
      <c r="D246" s="186" t="s">
        <v>148</v>
      </c>
      <c r="E246" s="187" t="s">
        <v>1735</v>
      </c>
      <c r="F246" s="188" t="s">
        <v>1736</v>
      </c>
      <c r="G246" s="189" t="s">
        <v>289</v>
      </c>
      <c r="H246" s="190">
        <v>109</v>
      </c>
      <c r="I246" s="191"/>
      <c r="J246" s="192">
        <f>ROUND(I246*H246,2)</f>
        <v>0</v>
      </c>
      <c r="K246" s="188" t="s">
        <v>152</v>
      </c>
      <c r="L246" s="39"/>
      <c r="M246" s="193" t="s">
        <v>1</v>
      </c>
      <c r="N246" s="194" t="s">
        <v>40</v>
      </c>
      <c r="O246" s="71"/>
      <c r="P246" s="195">
        <f>O246*H246</f>
        <v>0</v>
      </c>
      <c r="Q246" s="195">
        <v>0</v>
      </c>
      <c r="R246" s="195">
        <f>Q246*H246</f>
        <v>0</v>
      </c>
      <c r="S246" s="195">
        <v>0</v>
      </c>
      <c r="T246" s="196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549</v>
      </c>
      <c r="AT246" s="197" t="s">
        <v>148</v>
      </c>
      <c r="AU246" s="197" t="s">
        <v>85</v>
      </c>
      <c r="AY246" s="17" t="s">
        <v>146</v>
      </c>
      <c r="BE246" s="198">
        <f>IF(N246="základní",J246,0)</f>
        <v>0</v>
      </c>
      <c r="BF246" s="198">
        <f>IF(N246="snížená",J246,0)</f>
        <v>0</v>
      </c>
      <c r="BG246" s="198">
        <f>IF(N246="zákl. přenesená",J246,0)</f>
        <v>0</v>
      </c>
      <c r="BH246" s="198">
        <f>IF(N246="sníž. přenesená",J246,0)</f>
        <v>0</v>
      </c>
      <c r="BI246" s="198">
        <f>IF(N246="nulová",J246,0)</f>
        <v>0</v>
      </c>
      <c r="BJ246" s="17" t="s">
        <v>83</v>
      </c>
      <c r="BK246" s="198">
        <f>ROUND(I246*H246,2)</f>
        <v>0</v>
      </c>
      <c r="BL246" s="17" t="s">
        <v>549</v>
      </c>
      <c r="BM246" s="197" t="s">
        <v>1737</v>
      </c>
    </row>
    <row r="247" spans="1:47" s="2" customFormat="1" ht="11.25">
      <c r="A247" s="34"/>
      <c r="B247" s="35"/>
      <c r="C247" s="36"/>
      <c r="D247" s="199" t="s">
        <v>155</v>
      </c>
      <c r="E247" s="36"/>
      <c r="F247" s="200" t="s">
        <v>1738</v>
      </c>
      <c r="G247" s="36"/>
      <c r="H247" s="36"/>
      <c r="I247" s="201"/>
      <c r="J247" s="36"/>
      <c r="K247" s="36"/>
      <c r="L247" s="39"/>
      <c r="M247" s="202"/>
      <c r="N247" s="203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155</v>
      </c>
      <c r="AU247" s="17" t="s">
        <v>85</v>
      </c>
    </row>
    <row r="248" spans="2:51" s="14" customFormat="1" ht="11.25">
      <c r="B248" s="215"/>
      <c r="C248" s="216"/>
      <c r="D248" s="206" t="s">
        <v>157</v>
      </c>
      <c r="E248" s="217" t="s">
        <v>1</v>
      </c>
      <c r="F248" s="218" t="s">
        <v>788</v>
      </c>
      <c r="G248" s="216"/>
      <c r="H248" s="219">
        <v>109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157</v>
      </c>
      <c r="AU248" s="225" t="s">
        <v>85</v>
      </c>
      <c r="AV248" s="14" t="s">
        <v>85</v>
      </c>
      <c r="AW248" s="14" t="s">
        <v>33</v>
      </c>
      <c r="AX248" s="14" t="s">
        <v>75</v>
      </c>
      <c r="AY248" s="225" t="s">
        <v>146</v>
      </c>
    </row>
    <row r="249" spans="1:65" s="2" customFormat="1" ht="36" customHeight="1">
      <c r="A249" s="34"/>
      <c r="B249" s="35"/>
      <c r="C249" s="186" t="s">
        <v>460</v>
      </c>
      <c r="D249" s="186" t="s">
        <v>148</v>
      </c>
      <c r="E249" s="187" t="s">
        <v>1739</v>
      </c>
      <c r="F249" s="188" t="s">
        <v>1740</v>
      </c>
      <c r="G249" s="189" t="s">
        <v>289</v>
      </c>
      <c r="H249" s="190">
        <v>19</v>
      </c>
      <c r="I249" s="191"/>
      <c r="J249" s="192">
        <f>ROUND(I249*H249,2)</f>
        <v>0</v>
      </c>
      <c r="K249" s="188" t="s">
        <v>152</v>
      </c>
      <c r="L249" s="39"/>
      <c r="M249" s="193" t="s">
        <v>1</v>
      </c>
      <c r="N249" s="194" t="s">
        <v>40</v>
      </c>
      <c r="O249" s="71"/>
      <c r="P249" s="195">
        <f>O249*H249</f>
        <v>0</v>
      </c>
      <c r="Q249" s="195">
        <v>0</v>
      </c>
      <c r="R249" s="195">
        <f>Q249*H249</f>
        <v>0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549</v>
      </c>
      <c r="AT249" s="197" t="s">
        <v>148</v>
      </c>
      <c r="AU249" s="197" t="s">
        <v>85</v>
      </c>
      <c r="AY249" s="17" t="s">
        <v>146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7" t="s">
        <v>83</v>
      </c>
      <c r="BK249" s="198">
        <f>ROUND(I249*H249,2)</f>
        <v>0</v>
      </c>
      <c r="BL249" s="17" t="s">
        <v>549</v>
      </c>
      <c r="BM249" s="197" t="s">
        <v>1741</v>
      </c>
    </row>
    <row r="250" spans="1:47" s="2" customFormat="1" ht="11.25">
      <c r="A250" s="34"/>
      <c r="B250" s="35"/>
      <c r="C250" s="36"/>
      <c r="D250" s="199" t="s">
        <v>155</v>
      </c>
      <c r="E250" s="36"/>
      <c r="F250" s="200" t="s">
        <v>1742</v>
      </c>
      <c r="G250" s="36"/>
      <c r="H250" s="36"/>
      <c r="I250" s="201"/>
      <c r="J250" s="36"/>
      <c r="K250" s="36"/>
      <c r="L250" s="39"/>
      <c r="M250" s="202"/>
      <c r="N250" s="203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155</v>
      </c>
      <c r="AU250" s="17" t="s">
        <v>85</v>
      </c>
    </row>
    <row r="251" spans="2:51" s="14" customFormat="1" ht="11.25">
      <c r="B251" s="215"/>
      <c r="C251" s="216"/>
      <c r="D251" s="206" t="s">
        <v>157</v>
      </c>
      <c r="E251" s="217" t="s">
        <v>1</v>
      </c>
      <c r="F251" s="218" t="s">
        <v>277</v>
      </c>
      <c r="G251" s="216"/>
      <c r="H251" s="219">
        <v>19</v>
      </c>
      <c r="I251" s="220"/>
      <c r="J251" s="216"/>
      <c r="K251" s="216"/>
      <c r="L251" s="221"/>
      <c r="M251" s="222"/>
      <c r="N251" s="223"/>
      <c r="O251" s="223"/>
      <c r="P251" s="223"/>
      <c r="Q251" s="223"/>
      <c r="R251" s="223"/>
      <c r="S251" s="223"/>
      <c r="T251" s="224"/>
      <c r="AT251" s="225" t="s">
        <v>157</v>
      </c>
      <c r="AU251" s="225" t="s">
        <v>85</v>
      </c>
      <c r="AV251" s="14" t="s">
        <v>85</v>
      </c>
      <c r="AW251" s="14" t="s">
        <v>33</v>
      </c>
      <c r="AX251" s="14" t="s">
        <v>75</v>
      </c>
      <c r="AY251" s="225" t="s">
        <v>146</v>
      </c>
    </row>
    <row r="252" spans="1:65" s="2" customFormat="1" ht="36" customHeight="1">
      <c r="A252" s="34"/>
      <c r="B252" s="35"/>
      <c r="C252" s="186" t="s">
        <v>466</v>
      </c>
      <c r="D252" s="186" t="s">
        <v>148</v>
      </c>
      <c r="E252" s="187" t="s">
        <v>1743</v>
      </c>
      <c r="F252" s="188" t="s">
        <v>1744</v>
      </c>
      <c r="G252" s="189" t="s">
        <v>289</v>
      </c>
      <c r="H252" s="190">
        <v>30</v>
      </c>
      <c r="I252" s="191"/>
      <c r="J252" s="192">
        <f>ROUND(I252*H252,2)</f>
        <v>0</v>
      </c>
      <c r="K252" s="188" t="s">
        <v>152</v>
      </c>
      <c r="L252" s="39"/>
      <c r="M252" s="193" t="s">
        <v>1</v>
      </c>
      <c r="N252" s="194" t="s">
        <v>40</v>
      </c>
      <c r="O252" s="71"/>
      <c r="P252" s="195">
        <f>O252*H252</f>
        <v>0</v>
      </c>
      <c r="Q252" s="195">
        <v>0</v>
      </c>
      <c r="R252" s="195">
        <f>Q252*H252</f>
        <v>0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549</v>
      </c>
      <c r="AT252" s="197" t="s">
        <v>148</v>
      </c>
      <c r="AU252" s="197" t="s">
        <v>85</v>
      </c>
      <c r="AY252" s="17" t="s">
        <v>146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83</v>
      </c>
      <c r="BK252" s="198">
        <f>ROUND(I252*H252,2)</f>
        <v>0</v>
      </c>
      <c r="BL252" s="17" t="s">
        <v>549</v>
      </c>
      <c r="BM252" s="197" t="s">
        <v>1745</v>
      </c>
    </row>
    <row r="253" spans="1:47" s="2" customFormat="1" ht="11.25">
      <c r="A253" s="34"/>
      <c r="B253" s="35"/>
      <c r="C253" s="36"/>
      <c r="D253" s="199" t="s">
        <v>155</v>
      </c>
      <c r="E253" s="36"/>
      <c r="F253" s="200" t="s">
        <v>1746</v>
      </c>
      <c r="G253" s="36"/>
      <c r="H253" s="36"/>
      <c r="I253" s="201"/>
      <c r="J253" s="36"/>
      <c r="K253" s="36"/>
      <c r="L253" s="39"/>
      <c r="M253" s="202"/>
      <c r="N253" s="203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155</v>
      </c>
      <c r="AU253" s="17" t="s">
        <v>85</v>
      </c>
    </row>
    <row r="254" spans="2:51" s="14" customFormat="1" ht="11.25">
      <c r="B254" s="215"/>
      <c r="C254" s="216"/>
      <c r="D254" s="206" t="s">
        <v>157</v>
      </c>
      <c r="E254" s="217" t="s">
        <v>1</v>
      </c>
      <c r="F254" s="218" t="s">
        <v>347</v>
      </c>
      <c r="G254" s="216"/>
      <c r="H254" s="219">
        <v>30</v>
      </c>
      <c r="I254" s="220"/>
      <c r="J254" s="216"/>
      <c r="K254" s="216"/>
      <c r="L254" s="221"/>
      <c r="M254" s="222"/>
      <c r="N254" s="223"/>
      <c r="O254" s="223"/>
      <c r="P254" s="223"/>
      <c r="Q254" s="223"/>
      <c r="R254" s="223"/>
      <c r="S254" s="223"/>
      <c r="T254" s="224"/>
      <c r="AT254" s="225" t="s">
        <v>157</v>
      </c>
      <c r="AU254" s="225" t="s">
        <v>85</v>
      </c>
      <c r="AV254" s="14" t="s">
        <v>85</v>
      </c>
      <c r="AW254" s="14" t="s">
        <v>33</v>
      </c>
      <c r="AX254" s="14" t="s">
        <v>75</v>
      </c>
      <c r="AY254" s="225" t="s">
        <v>146</v>
      </c>
    </row>
    <row r="255" spans="1:65" s="2" customFormat="1" ht="36" customHeight="1">
      <c r="A255" s="34"/>
      <c r="B255" s="35"/>
      <c r="C255" s="186" t="s">
        <v>472</v>
      </c>
      <c r="D255" s="186" t="s">
        <v>148</v>
      </c>
      <c r="E255" s="187" t="s">
        <v>1747</v>
      </c>
      <c r="F255" s="188" t="s">
        <v>1748</v>
      </c>
      <c r="G255" s="189" t="s">
        <v>151</v>
      </c>
      <c r="H255" s="190">
        <v>158</v>
      </c>
      <c r="I255" s="191"/>
      <c r="J255" s="192">
        <f>ROUND(I255*H255,2)</f>
        <v>0</v>
      </c>
      <c r="K255" s="188" t="s">
        <v>152</v>
      </c>
      <c r="L255" s="39"/>
      <c r="M255" s="193" t="s">
        <v>1</v>
      </c>
      <c r="N255" s="194" t="s">
        <v>40</v>
      </c>
      <c r="O255" s="71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549</v>
      </c>
      <c r="AT255" s="197" t="s">
        <v>148</v>
      </c>
      <c r="AU255" s="197" t="s">
        <v>85</v>
      </c>
      <c r="AY255" s="17" t="s">
        <v>146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7" t="s">
        <v>83</v>
      </c>
      <c r="BK255" s="198">
        <f>ROUND(I255*H255,2)</f>
        <v>0</v>
      </c>
      <c r="BL255" s="17" t="s">
        <v>549</v>
      </c>
      <c r="BM255" s="197" t="s">
        <v>1749</v>
      </c>
    </row>
    <row r="256" spans="1:47" s="2" customFormat="1" ht="11.25">
      <c r="A256" s="34"/>
      <c r="B256" s="35"/>
      <c r="C256" s="36"/>
      <c r="D256" s="199" t="s">
        <v>155</v>
      </c>
      <c r="E256" s="36"/>
      <c r="F256" s="200" t="s">
        <v>1750</v>
      </c>
      <c r="G256" s="36"/>
      <c r="H256" s="36"/>
      <c r="I256" s="201"/>
      <c r="J256" s="36"/>
      <c r="K256" s="36"/>
      <c r="L256" s="39"/>
      <c r="M256" s="202"/>
      <c r="N256" s="203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155</v>
      </c>
      <c r="AU256" s="17" t="s">
        <v>85</v>
      </c>
    </row>
    <row r="257" spans="2:51" s="14" customFormat="1" ht="11.25">
      <c r="B257" s="215"/>
      <c r="C257" s="216"/>
      <c r="D257" s="206" t="s">
        <v>157</v>
      </c>
      <c r="E257" s="217" t="s">
        <v>1</v>
      </c>
      <c r="F257" s="218" t="s">
        <v>1751</v>
      </c>
      <c r="G257" s="216"/>
      <c r="H257" s="219">
        <v>158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157</v>
      </c>
      <c r="AU257" s="225" t="s">
        <v>85</v>
      </c>
      <c r="AV257" s="14" t="s">
        <v>85</v>
      </c>
      <c r="AW257" s="14" t="s">
        <v>33</v>
      </c>
      <c r="AX257" s="14" t="s">
        <v>75</v>
      </c>
      <c r="AY257" s="225" t="s">
        <v>146</v>
      </c>
    </row>
    <row r="258" spans="1:65" s="2" customFormat="1" ht="26.45" customHeight="1">
      <c r="A258" s="34"/>
      <c r="B258" s="35"/>
      <c r="C258" s="186" t="s">
        <v>478</v>
      </c>
      <c r="D258" s="186" t="s">
        <v>148</v>
      </c>
      <c r="E258" s="187" t="s">
        <v>1752</v>
      </c>
      <c r="F258" s="188" t="s">
        <v>1753</v>
      </c>
      <c r="G258" s="189" t="s">
        <v>151</v>
      </c>
      <c r="H258" s="190">
        <v>9</v>
      </c>
      <c r="I258" s="191"/>
      <c r="J258" s="192">
        <f>ROUND(I258*H258,2)</f>
        <v>0</v>
      </c>
      <c r="K258" s="188" t="s">
        <v>152</v>
      </c>
      <c r="L258" s="39"/>
      <c r="M258" s="193" t="s">
        <v>1</v>
      </c>
      <c r="N258" s="194" t="s">
        <v>40</v>
      </c>
      <c r="O258" s="71"/>
      <c r="P258" s="195">
        <f>O258*H258</f>
        <v>0</v>
      </c>
      <c r="Q258" s="195">
        <v>0</v>
      </c>
      <c r="R258" s="195">
        <f>Q258*H258</f>
        <v>0</v>
      </c>
      <c r="S258" s="195">
        <v>0</v>
      </c>
      <c r="T258" s="196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7" t="s">
        <v>549</v>
      </c>
      <c r="AT258" s="197" t="s">
        <v>148</v>
      </c>
      <c r="AU258" s="197" t="s">
        <v>85</v>
      </c>
      <c r="AY258" s="17" t="s">
        <v>146</v>
      </c>
      <c r="BE258" s="198">
        <f>IF(N258="základní",J258,0)</f>
        <v>0</v>
      </c>
      <c r="BF258" s="198">
        <f>IF(N258="snížená",J258,0)</f>
        <v>0</v>
      </c>
      <c r="BG258" s="198">
        <f>IF(N258="zákl. přenesená",J258,0)</f>
        <v>0</v>
      </c>
      <c r="BH258" s="198">
        <f>IF(N258="sníž. přenesená",J258,0)</f>
        <v>0</v>
      </c>
      <c r="BI258" s="198">
        <f>IF(N258="nulová",J258,0)</f>
        <v>0</v>
      </c>
      <c r="BJ258" s="17" t="s">
        <v>83</v>
      </c>
      <c r="BK258" s="198">
        <f>ROUND(I258*H258,2)</f>
        <v>0</v>
      </c>
      <c r="BL258" s="17" t="s">
        <v>549</v>
      </c>
      <c r="BM258" s="197" t="s">
        <v>1754</v>
      </c>
    </row>
    <row r="259" spans="1:47" s="2" customFormat="1" ht="11.25">
      <c r="A259" s="34"/>
      <c r="B259" s="35"/>
      <c r="C259" s="36"/>
      <c r="D259" s="199" t="s">
        <v>155</v>
      </c>
      <c r="E259" s="36"/>
      <c r="F259" s="200" t="s">
        <v>1755</v>
      </c>
      <c r="G259" s="36"/>
      <c r="H259" s="36"/>
      <c r="I259" s="201"/>
      <c r="J259" s="36"/>
      <c r="K259" s="36"/>
      <c r="L259" s="39"/>
      <c r="M259" s="202"/>
      <c r="N259" s="203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155</v>
      </c>
      <c r="AU259" s="17" t="s">
        <v>85</v>
      </c>
    </row>
    <row r="260" spans="2:51" s="14" customFormat="1" ht="11.25">
      <c r="B260" s="215"/>
      <c r="C260" s="216"/>
      <c r="D260" s="206" t="s">
        <v>157</v>
      </c>
      <c r="E260" s="217" t="s">
        <v>1</v>
      </c>
      <c r="F260" s="218" t="s">
        <v>1680</v>
      </c>
      <c r="G260" s="216"/>
      <c r="H260" s="219">
        <v>9</v>
      </c>
      <c r="I260" s="220"/>
      <c r="J260" s="216"/>
      <c r="K260" s="216"/>
      <c r="L260" s="221"/>
      <c r="M260" s="222"/>
      <c r="N260" s="223"/>
      <c r="O260" s="223"/>
      <c r="P260" s="223"/>
      <c r="Q260" s="223"/>
      <c r="R260" s="223"/>
      <c r="S260" s="223"/>
      <c r="T260" s="224"/>
      <c r="AT260" s="225" t="s">
        <v>157</v>
      </c>
      <c r="AU260" s="225" t="s">
        <v>85</v>
      </c>
      <c r="AV260" s="14" t="s">
        <v>85</v>
      </c>
      <c r="AW260" s="14" t="s">
        <v>33</v>
      </c>
      <c r="AX260" s="14" t="s">
        <v>75</v>
      </c>
      <c r="AY260" s="225" t="s">
        <v>146</v>
      </c>
    </row>
    <row r="261" spans="1:65" s="2" customFormat="1" ht="26.45" customHeight="1">
      <c r="A261" s="34"/>
      <c r="B261" s="35"/>
      <c r="C261" s="226" t="s">
        <v>484</v>
      </c>
      <c r="D261" s="226" t="s">
        <v>223</v>
      </c>
      <c r="E261" s="227" t="s">
        <v>1756</v>
      </c>
      <c r="F261" s="228" t="s">
        <v>1757</v>
      </c>
      <c r="G261" s="229" t="s">
        <v>289</v>
      </c>
      <c r="H261" s="230">
        <v>45</v>
      </c>
      <c r="I261" s="231"/>
      <c r="J261" s="232">
        <f>ROUND(I261*H261,2)</f>
        <v>0</v>
      </c>
      <c r="K261" s="228" t="s">
        <v>152</v>
      </c>
      <c r="L261" s="233"/>
      <c r="M261" s="234" t="s">
        <v>1</v>
      </c>
      <c r="N261" s="235" t="s">
        <v>40</v>
      </c>
      <c r="O261" s="71"/>
      <c r="P261" s="195">
        <f>O261*H261</f>
        <v>0</v>
      </c>
      <c r="Q261" s="195">
        <v>0.00026</v>
      </c>
      <c r="R261" s="195">
        <f>Q261*H261</f>
        <v>0.011699999999999999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200</v>
      </c>
      <c r="AT261" s="197" t="s">
        <v>223</v>
      </c>
      <c r="AU261" s="197" t="s">
        <v>85</v>
      </c>
      <c r="AY261" s="17" t="s">
        <v>146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83</v>
      </c>
      <c r="BK261" s="198">
        <f>ROUND(I261*H261,2)</f>
        <v>0</v>
      </c>
      <c r="BL261" s="17" t="s">
        <v>153</v>
      </c>
      <c r="BM261" s="197" t="s">
        <v>1758</v>
      </c>
    </row>
    <row r="262" spans="2:51" s="14" customFormat="1" ht="11.25">
      <c r="B262" s="215"/>
      <c r="C262" s="216"/>
      <c r="D262" s="206" t="s">
        <v>157</v>
      </c>
      <c r="E262" s="217" t="s">
        <v>1</v>
      </c>
      <c r="F262" s="218" t="s">
        <v>1759</v>
      </c>
      <c r="G262" s="216"/>
      <c r="H262" s="219">
        <v>20</v>
      </c>
      <c r="I262" s="220"/>
      <c r="J262" s="216"/>
      <c r="K262" s="216"/>
      <c r="L262" s="221"/>
      <c r="M262" s="222"/>
      <c r="N262" s="223"/>
      <c r="O262" s="223"/>
      <c r="P262" s="223"/>
      <c r="Q262" s="223"/>
      <c r="R262" s="223"/>
      <c r="S262" s="223"/>
      <c r="T262" s="224"/>
      <c r="AT262" s="225" t="s">
        <v>157</v>
      </c>
      <c r="AU262" s="225" t="s">
        <v>85</v>
      </c>
      <c r="AV262" s="14" t="s">
        <v>85</v>
      </c>
      <c r="AW262" s="14" t="s">
        <v>33</v>
      </c>
      <c r="AX262" s="14" t="s">
        <v>75</v>
      </c>
      <c r="AY262" s="225" t="s">
        <v>146</v>
      </c>
    </row>
    <row r="263" spans="2:51" s="14" customFormat="1" ht="11.25">
      <c r="B263" s="215"/>
      <c r="C263" s="216"/>
      <c r="D263" s="206" t="s">
        <v>157</v>
      </c>
      <c r="E263" s="217" t="s">
        <v>1</v>
      </c>
      <c r="F263" s="218" t="s">
        <v>1760</v>
      </c>
      <c r="G263" s="216"/>
      <c r="H263" s="219">
        <v>20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157</v>
      </c>
      <c r="AU263" s="225" t="s">
        <v>85</v>
      </c>
      <c r="AV263" s="14" t="s">
        <v>85</v>
      </c>
      <c r="AW263" s="14" t="s">
        <v>33</v>
      </c>
      <c r="AX263" s="14" t="s">
        <v>75</v>
      </c>
      <c r="AY263" s="225" t="s">
        <v>146</v>
      </c>
    </row>
    <row r="264" spans="2:51" s="14" customFormat="1" ht="11.25">
      <c r="B264" s="215"/>
      <c r="C264" s="216"/>
      <c r="D264" s="206" t="s">
        <v>157</v>
      </c>
      <c r="E264" s="217" t="s">
        <v>1</v>
      </c>
      <c r="F264" s="218" t="s">
        <v>1761</v>
      </c>
      <c r="G264" s="216"/>
      <c r="H264" s="219">
        <v>5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157</v>
      </c>
      <c r="AU264" s="225" t="s">
        <v>85</v>
      </c>
      <c r="AV264" s="14" t="s">
        <v>85</v>
      </c>
      <c r="AW264" s="14" t="s">
        <v>33</v>
      </c>
      <c r="AX264" s="14" t="s">
        <v>75</v>
      </c>
      <c r="AY264" s="225" t="s">
        <v>146</v>
      </c>
    </row>
    <row r="265" spans="1:65" s="2" customFormat="1" ht="26.45" customHeight="1">
      <c r="A265" s="34"/>
      <c r="B265" s="35"/>
      <c r="C265" s="226" t="s">
        <v>490</v>
      </c>
      <c r="D265" s="226" t="s">
        <v>223</v>
      </c>
      <c r="E265" s="227" t="s">
        <v>1762</v>
      </c>
      <c r="F265" s="228" t="s">
        <v>1763</v>
      </c>
      <c r="G265" s="229" t="s">
        <v>289</v>
      </c>
      <c r="H265" s="230">
        <v>17</v>
      </c>
      <c r="I265" s="231"/>
      <c r="J265" s="232">
        <f>ROUND(I265*H265,2)</f>
        <v>0</v>
      </c>
      <c r="K265" s="228" t="s">
        <v>152</v>
      </c>
      <c r="L265" s="233"/>
      <c r="M265" s="234" t="s">
        <v>1</v>
      </c>
      <c r="N265" s="235" t="s">
        <v>40</v>
      </c>
      <c r="O265" s="71"/>
      <c r="P265" s="195">
        <f>O265*H265</f>
        <v>0</v>
      </c>
      <c r="Q265" s="195">
        <v>0.00055</v>
      </c>
      <c r="R265" s="195">
        <f>Q265*H265</f>
        <v>0.00935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200</v>
      </c>
      <c r="AT265" s="197" t="s">
        <v>223</v>
      </c>
      <c r="AU265" s="197" t="s">
        <v>85</v>
      </c>
      <c r="AY265" s="17" t="s">
        <v>146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7" t="s">
        <v>83</v>
      </c>
      <c r="BK265" s="198">
        <f>ROUND(I265*H265,2)</f>
        <v>0</v>
      </c>
      <c r="BL265" s="17" t="s">
        <v>153</v>
      </c>
      <c r="BM265" s="197" t="s">
        <v>1764</v>
      </c>
    </row>
    <row r="266" spans="2:51" s="14" customFormat="1" ht="11.25">
      <c r="B266" s="215"/>
      <c r="C266" s="216"/>
      <c r="D266" s="206" t="s">
        <v>157</v>
      </c>
      <c r="E266" s="217" t="s">
        <v>1</v>
      </c>
      <c r="F266" s="218" t="s">
        <v>1765</v>
      </c>
      <c r="G266" s="216"/>
      <c r="H266" s="219">
        <v>16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157</v>
      </c>
      <c r="AU266" s="225" t="s">
        <v>85</v>
      </c>
      <c r="AV266" s="14" t="s">
        <v>85</v>
      </c>
      <c r="AW266" s="14" t="s">
        <v>33</v>
      </c>
      <c r="AX266" s="14" t="s">
        <v>75</v>
      </c>
      <c r="AY266" s="225" t="s">
        <v>146</v>
      </c>
    </row>
    <row r="267" spans="2:51" s="14" customFormat="1" ht="11.25">
      <c r="B267" s="215"/>
      <c r="C267" s="216"/>
      <c r="D267" s="206" t="s">
        <v>157</v>
      </c>
      <c r="E267" s="217" t="s">
        <v>1</v>
      </c>
      <c r="F267" s="218" t="s">
        <v>1766</v>
      </c>
      <c r="G267" s="216"/>
      <c r="H267" s="219">
        <v>1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157</v>
      </c>
      <c r="AU267" s="225" t="s">
        <v>85</v>
      </c>
      <c r="AV267" s="14" t="s">
        <v>85</v>
      </c>
      <c r="AW267" s="14" t="s">
        <v>33</v>
      </c>
      <c r="AX267" s="14" t="s">
        <v>75</v>
      </c>
      <c r="AY267" s="225" t="s">
        <v>146</v>
      </c>
    </row>
    <row r="268" spans="1:65" s="2" customFormat="1" ht="36" customHeight="1">
      <c r="A268" s="34"/>
      <c r="B268" s="35"/>
      <c r="C268" s="186" t="s">
        <v>496</v>
      </c>
      <c r="D268" s="186" t="s">
        <v>148</v>
      </c>
      <c r="E268" s="187" t="s">
        <v>1767</v>
      </c>
      <c r="F268" s="188" t="s">
        <v>1768</v>
      </c>
      <c r="G268" s="189" t="s">
        <v>289</v>
      </c>
      <c r="H268" s="190">
        <v>61</v>
      </c>
      <c r="I268" s="191"/>
      <c r="J268" s="192">
        <f>ROUND(I268*H268,2)</f>
        <v>0</v>
      </c>
      <c r="K268" s="188" t="s">
        <v>152</v>
      </c>
      <c r="L268" s="39"/>
      <c r="M268" s="193" t="s">
        <v>1</v>
      </c>
      <c r="N268" s="194" t="s">
        <v>40</v>
      </c>
      <c r="O268" s="71"/>
      <c r="P268" s="195">
        <f>O268*H268</f>
        <v>0</v>
      </c>
      <c r="Q268" s="195">
        <v>0.108</v>
      </c>
      <c r="R268" s="195">
        <f>Q268*H268</f>
        <v>6.588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549</v>
      </c>
      <c r="AT268" s="197" t="s">
        <v>148</v>
      </c>
      <c r="AU268" s="197" t="s">
        <v>85</v>
      </c>
      <c r="AY268" s="17" t="s">
        <v>146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83</v>
      </c>
      <c r="BK268" s="198">
        <f>ROUND(I268*H268,2)</f>
        <v>0</v>
      </c>
      <c r="BL268" s="17" t="s">
        <v>549</v>
      </c>
      <c r="BM268" s="197" t="s">
        <v>1769</v>
      </c>
    </row>
    <row r="269" spans="1:47" s="2" customFormat="1" ht="11.25">
      <c r="A269" s="34"/>
      <c r="B269" s="35"/>
      <c r="C269" s="36"/>
      <c r="D269" s="199" t="s">
        <v>155</v>
      </c>
      <c r="E269" s="36"/>
      <c r="F269" s="200" t="s">
        <v>1770</v>
      </c>
      <c r="G269" s="36"/>
      <c r="H269" s="36"/>
      <c r="I269" s="201"/>
      <c r="J269" s="36"/>
      <c r="K269" s="36"/>
      <c r="L269" s="39"/>
      <c r="M269" s="202"/>
      <c r="N269" s="203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155</v>
      </c>
      <c r="AU269" s="17" t="s">
        <v>85</v>
      </c>
    </row>
    <row r="270" spans="2:51" s="14" customFormat="1" ht="11.25">
      <c r="B270" s="215"/>
      <c r="C270" s="216"/>
      <c r="D270" s="206" t="s">
        <v>157</v>
      </c>
      <c r="E270" s="217" t="s">
        <v>1</v>
      </c>
      <c r="F270" s="218" t="s">
        <v>1695</v>
      </c>
      <c r="G270" s="216"/>
      <c r="H270" s="219">
        <v>16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157</v>
      </c>
      <c r="AU270" s="225" t="s">
        <v>85</v>
      </c>
      <c r="AV270" s="14" t="s">
        <v>85</v>
      </c>
      <c r="AW270" s="14" t="s">
        <v>33</v>
      </c>
      <c r="AX270" s="14" t="s">
        <v>75</v>
      </c>
      <c r="AY270" s="225" t="s">
        <v>146</v>
      </c>
    </row>
    <row r="271" spans="2:51" s="14" customFormat="1" ht="11.25">
      <c r="B271" s="215"/>
      <c r="C271" s="216"/>
      <c r="D271" s="206" t="s">
        <v>157</v>
      </c>
      <c r="E271" s="217" t="s">
        <v>1</v>
      </c>
      <c r="F271" s="218" t="s">
        <v>1771</v>
      </c>
      <c r="G271" s="216"/>
      <c r="H271" s="219">
        <v>45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157</v>
      </c>
      <c r="AU271" s="225" t="s">
        <v>85</v>
      </c>
      <c r="AV271" s="14" t="s">
        <v>85</v>
      </c>
      <c r="AW271" s="14" t="s">
        <v>33</v>
      </c>
      <c r="AX271" s="14" t="s">
        <v>75</v>
      </c>
      <c r="AY271" s="225" t="s">
        <v>146</v>
      </c>
    </row>
    <row r="272" spans="1:65" s="2" customFormat="1" ht="26.45" customHeight="1">
      <c r="A272" s="34"/>
      <c r="B272" s="35"/>
      <c r="C272" s="186" t="s">
        <v>503</v>
      </c>
      <c r="D272" s="186" t="s">
        <v>148</v>
      </c>
      <c r="E272" s="187" t="s">
        <v>1772</v>
      </c>
      <c r="F272" s="188" t="s">
        <v>1773</v>
      </c>
      <c r="G272" s="189" t="s">
        <v>329</v>
      </c>
      <c r="H272" s="190">
        <v>1</v>
      </c>
      <c r="I272" s="191"/>
      <c r="J272" s="192">
        <f>ROUND(I272*H272,2)</f>
        <v>0</v>
      </c>
      <c r="K272" s="188" t="s">
        <v>152</v>
      </c>
      <c r="L272" s="39"/>
      <c r="M272" s="193" t="s">
        <v>1</v>
      </c>
      <c r="N272" s="194" t="s">
        <v>40</v>
      </c>
      <c r="O272" s="71"/>
      <c r="P272" s="195">
        <f>O272*H272</f>
        <v>0</v>
      </c>
      <c r="Q272" s="195">
        <v>0.00612</v>
      </c>
      <c r="R272" s="195">
        <f>Q272*H272</f>
        <v>0.00612</v>
      </c>
      <c r="S272" s="195">
        <v>0</v>
      </c>
      <c r="T272" s="196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197" t="s">
        <v>549</v>
      </c>
      <c r="AT272" s="197" t="s">
        <v>148</v>
      </c>
      <c r="AU272" s="197" t="s">
        <v>85</v>
      </c>
      <c r="AY272" s="17" t="s">
        <v>146</v>
      </c>
      <c r="BE272" s="198">
        <f>IF(N272="základní",J272,0)</f>
        <v>0</v>
      </c>
      <c r="BF272" s="198">
        <f>IF(N272="snížená",J272,0)</f>
        <v>0</v>
      </c>
      <c r="BG272" s="198">
        <f>IF(N272="zákl. přenesená",J272,0)</f>
        <v>0</v>
      </c>
      <c r="BH272" s="198">
        <f>IF(N272="sníž. přenesená",J272,0)</f>
        <v>0</v>
      </c>
      <c r="BI272" s="198">
        <f>IF(N272="nulová",J272,0)</f>
        <v>0</v>
      </c>
      <c r="BJ272" s="17" t="s">
        <v>83</v>
      </c>
      <c r="BK272" s="198">
        <f>ROUND(I272*H272,2)</f>
        <v>0</v>
      </c>
      <c r="BL272" s="17" t="s">
        <v>549</v>
      </c>
      <c r="BM272" s="197" t="s">
        <v>1774</v>
      </c>
    </row>
    <row r="273" spans="1:47" s="2" customFormat="1" ht="11.25">
      <c r="A273" s="34"/>
      <c r="B273" s="35"/>
      <c r="C273" s="36"/>
      <c r="D273" s="199" t="s">
        <v>155</v>
      </c>
      <c r="E273" s="36"/>
      <c r="F273" s="200" t="s">
        <v>1775</v>
      </c>
      <c r="G273" s="36"/>
      <c r="H273" s="36"/>
      <c r="I273" s="201"/>
      <c r="J273" s="36"/>
      <c r="K273" s="36"/>
      <c r="L273" s="39"/>
      <c r="M273" s="202"/>
      <c r="N273" s="203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155</v>
      </c>
      <c r="AU273" s="17" t="s">
        <v>85</v>
      </c>
    </row>
    <row r="274" spans="2:51" s="14" customFormat="1" ht="11.25">
      <c r="B274" s="215"/>
      <c r="C274" s="216"/>
      <c r="D274" s="206" t="s">
        <v>157</v>
      </c>
      <c r="E274" s="217" t="s">
        <v>1</v>
      </c>
      <c r="F274" s="218" t="s">
        <v>1776</v>
      </c>
      <c r="G274" s="216"/>
      <c r="H274" s="219">
        <v>1</v>
      </c>
      <c r="I274" s="220"/>
      <c r="J274" s="216"/>
      <c r="K274" s="216"/>
      <c r="L274" s="221"/>
      <c r="M274" s="222"/>
      <c r="N274" s="223"/>
      <c r="O274" s="223"/>
      <c r="P274" s="223"/>
      <c r="Q274" s="223"/>
      <c r="R274" s="223"/>
      <c r="S274" s="223"/>
      <c r="T274" s="224"/>
      <c r="AT274" s="225" t="s">
        <v>157</v>
      </c>
      <c r="AU274" s="225" t="s">
        <v>85</v>
      </c>
      <c r="AV274" s="14" t="s">
        <v>85</v>
      </c>
      <c r="AW274" s="14" t="s">
        <v>33</v>
      </c>
      <c r="AX274" s="14" t="s">
        <v>75</v>
      </c>
      <c r="AY274" s="225" t="s">
        <v>146</v>
      </c>
    </row>
    <row r="275" spans="1:65" s="2" customFormat="1" ht="36" customHeight="1">
      <c r="A275" s="34"/>
      <c r="B275" s="35"/>
      <c r="C275" s="186" t="s">
        <v>509</v>
      </c>
      <c r="D275" s="186" t="s">
        <v>148</v>
      </c>
      <c r="E275" s="187" t="s">
        <v>1777</v>
      </c>
      <c r="F275" s="188" t="s">
        <v>1778</v>
      </c>
      <c r="G275" s="189" t="s">
        <v>329</v>
      </c>
      <c r="H275" s="190">
        <v>1</v>
      </c>
      <c r="I275" s="191"/>
      <c r="J275" s="192">
        <f>ROUND(I275*H275,2)</f>
        <v>0</v>
      </c>
      <c r="K275" s="188" t="s">
        <v>152</v>
      </c>
      <c r="L275" s="39"/>
      <c r="M275" s="193" t="s">
        <v>1</v>
      </c>
      <c r="N275" s="194" t="s">
        <v>40</v>
      </c>
      <c r="O275" s="71"/>
      <c r="P275" s="195">
        <f>O275*H275</f>
        <v>0</v>
      </c>
      <c r="Q275" s="195">
        <v>0</v>
      </c>
      <c r="R275" s="195">
        <f>Q275*H275</f>
        <v>0</v>
      </c>
      <c r="S275" s="195">
        <v>0.03</v>
      </c>
      <c r="T275" s="196">
        <f>S275*H275</f>
        <v>0.03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549</v>
      </c>
      <c r="AT275" s="197" t="s">
        <v>148</v>
      </c>
      <c r="AU275" s="197" t="s">
        <v>85</v>
      </c>
      <c r="AY275" s="17" t="s">
        <v>146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7" t="s">
        <v>83</v>
      </c>
      <c r="BK275" s="198">
        <f>ROUND(I275*H275,2)</f>
        <v>0</v>
      </c>
      <c r="BL275" s="17" t="s">
        <v>549</v>
      </c>
      <c r="BM275" s="197" t="s">
        <v>1779</v>
      </c>
    </row>
    <row r="276" spans="1:47" s="2" customFormat="1" ht="11.25">
      <c r="A276" s="34"/>
      <c r="B276" s="35"/>
      <c r="C276" s="36"/>
      <c r="D276" s="199" t="s">
        <v>155</v>
      </c>
      <c r="E276" s="36"/>
      <c r="F276" s="200" t="s">
        <v>1780</v>
      </c>
      <c r="G276" s="36"/>
      <c r="H276" s="36"/>
      <c r="I276" s="201"/>
      <c r="J276" s="36"/>
      <c r="K276" s="36"/>
      <c r="L276" s="39"/>
      <c r="M276" s="202"/>
      <c r="N276" s="203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155</v>
      </c>
      <c r="AU276" s="17" t="s">
        <v>85</v>
      </c>
    </row>
    <row r="277" spans="2:51" s="14" customFormat="1" ht="11.25">
      <c r="B277" s="215"/>
      <c r="C277" s="216"/>
      <c r="D277" s="206" t="s">
        <v>157</v>
      </c>
      <c r="E277" s="217" t="s">
        <v>1</v>
      </c>
      <c r="F277" s="218" t="s">
        <v>1776</v>
      </c>
      <c r="G277" s="216"/>
      <c r="H277" s="219">
        <v>1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157</v>
      </c>
      <c r="AU277" s="225" t="s">
        <v>85</v>
      </c>
      <c r="AV277" s="14" t="s">
        <v>85</v>
      </c>
      <c r="AW277" s="14" t="s">
        <v>33</v>
      </c>
      <c r="AX277" s="14" t="s">
        <v>75</v>
      </c>
      <c r="AY277" s="225" t="s">
        <v>146</v>
      </c>
    </row>
    <row r="278" spans="1:65" s="2" customFormat="1" ht="40.9" customHeight="1">
      <c r="A278" s="34"/>
      <c r="B278" s="35"/>
      <c r="C278" s="226" t="s">
        <v>515</v>
      </c>
      <c r="D278" s="226" t="s">
        <v>223</v>
      </c>
      <c r="E278" s="227" t="s">
        <v>1781</v>
      </c>
      <c r="F278" s="228" t="s">
        <v>1782</v>
      </c>
      <c r="G278" s="229" t="s">
        <v>1379</v>
      </c>
      <c r="H278" s="230">
        <v>1</v>
      </c>
      <c r="I278" s="231"/>
      <c r="J278" s="232">
        <f>ROUND(I278*H278,2)</f>
        <v>0</v>
      </c>
      <c r="K278" s="228" t="s">
        <v>1</v>
      </c>
      <c r="L278" s="233"/>
      <c r="M278" s="234" t="s">
        <v>1</v>
      </c>
      <c r="N278" s="235" t="s">
        <v>40</v>
      </c>
      <c r="O278" s="71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1524</v>
      </c>
      <c r="AT278" s="197" t="s">
        <v>223</v>
      </c>
      <c r="AU278" s="197" t="s">
        <v>85</v>
      </c>
      <c r="AY278" s="17" t="s">
        <v>146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7" t="s">
        <v>83</v>
      </c>
      <c r="BK278" s="198">
        <f>ROUND(I278*H278,2)</f>
        <v>0</v>
      </c>
      <c r="BL278" s="17" t="s">
        <v>549</v>
      </c>
      <c r="BM278" s="197" t="s">
        <v>1783</v>
      </c>
    </row>
    <row r="279" spans="2:51" s="14" customFormat="1" ht="11.25">
      <c r="B279" s="215"/>
      <c r="C279" s="216"/>
      <c r="D279" s="206" t="s">
        <v>157</v>
      </c>
      <c r="E279" s="217" t="s">
        <v>1</v>
      </c>
      <c r="F279" s="218" t="s">
        <v>1776</v>
      </c>
      <c r="G279" s="216"/>
      <c r="H279" s="219">
        <v>1</v>
      </c>
      <c r="I279" s="220"/>
      <c r="J279" s="216"/>
      <c r="K279" s="216"/>
      <c r="L279" s="221"/>
      <c r="M279" s="222"/>
      <c r="N279" s="223"/>
      <c r="O279" s="223"/>
      <c r="P279" s="223"/>
      <c r="Q279" s="223"/>
      <c r="R279" s="223"/>
      <c r="S279" s="223"/>
      <c r="T279" s="224"/>
      <c r="AT279" s="225" t="s">
        <v>157</v>
      </c>
      <c r="AU279" s="225" t="s">
        <v>85</v>
      </c>
      <c r="AV279" s="14" t="s">
        <v>85</v>
      </c>
      <c r="AW279" s="14" t="s">
        <v>33</v>
      </c>
      <c r="AX279" s="14" t="s">
        <v>75</v>
      </c>
      <c r="AY279" s="225" t="s">
        <v>146</v>
      </c>
    </row>
    <row r="280" spans="1:65" s="2" customFormat="1" ht="16.5" customHeight="1">
      <c r="A280" s="34"/>
      <c r="B280" s="35"/>
      <c r="C280" s="186" t="s">
        <v>522</v>
      </c>
      <c r="D280" s="186" t="s">
        <v>148</v>
      </c>
      <c r="E280" s="187" t="s">
        <v>1784</v>
      </c>
      <c r="F280" s="188" t="s">
        <v>1785</v>
      </c>
      <c r="G280" s="189" t="s">
        <v>1379</v>
      </c>
      <c r="H280" s="190">
        <v>1</v>
      </c>
      <c r="I280" s="191"/>
      <c r="J280" s="192">
        <f>ROUND(I280*H280,2)</f>
        <v>0</v>
      </c>
      <c r="K280" s="188" t="s">
        <v>1</v>
      </c>
      <c r="L280" s="39"/>
      <c r="M280" s="254" t="s">
        <v>1</v>
      </c>
      <c r="N280" s="255" t="s">
        <v>40</v>
      </c>
      <c r="O280" s="241"/>
      <c r="P280" s="256">
        <f>O280*H280</f>
        <v>0</v>
      </c>
      <c r="Q280" s="256">
        <v>0</v>
      </c>
      <c r="R280" s="256">
        <f>Q280*H280</f>
        <v>0</v>
      </c>
      <c r="S280" s="256">
        <v>0</v>
      </c>
      <c r="T280" s="257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197" t="s">
        <v>549</v>
      </c>
      <c r="AT280" s="197" t="s">
        <v>148</v>
      </c>
      <c r="AU280" s="197" t="s">
        <v>85</v>
      </c>
      <c r="AY280" s="17" t="s">
        <v>146</v>
      </c>
      <c r="BE280" s="198">
        <f>IF(N280="základní",J280,0)</f>
        <v>0</v>
      </c>
      <c r="BF280" s="198">
        <f>IF(N280="snížená",J280,0)</f>
        <v>0</v>
      </c>
      <c r="BG280" s="198">
        <f>IF(N280="zákl. přenesená",J280,0)</f>
        <v>0</v>
      </c>
      <c r="BH280" s="198">
        <f>IF(N280="sníž. přenesená",J280,0)</f>
        <v>0</v>
      </c>
      <c r="BI280" s="198">
        <f>IF(N280="nulová",J280,0)</f>
        <v>0</v>
      </c>
      <c r="BJ280" s="17" t="s">
        <v>83</v>
      </c>
      <c r="BK280" s="198">
        <f>ROUND(I280*H280,2)</f>
        <v>0</v>
      </c>
      <c r="BL280" s="17" t="s">
        <v>549</v>
      </c>
      <c r="BM280" s="197" t="s">
        <v>1786</v>
      </c>
    </row>
    <row r="281" spans="1:31" s="2" customFormat="1" ht="6.95" customHeight="1">
      <c r="A281" s="34"/>
      <c r="B281" s="54"/>
      <c r="C281" s="55"/>
      <c r="D281" s="55"/>
      <c r="E281" s="55"/>
      <c r="F281" s="55"/>
      <c r="G281" s="55"/>
      <c r="H281" s="55"/>
      <c r="I281" s="55"/>
      <c r="J281" s="55"/>
      <c r="K281" s="55"/>
      <c r="L281" s="39"/>
      <c r="M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</row>
  </sheetData>
  <sheetProtection algorithmName="SHA-512" hashValue="dfVS5a4fr5gHWz7XUeVoDnst7NmATS3zUjCGdlyf+m1nJ1k5QQdTzAKqgQQjrgdG75M5Q2GZuZgUSiVWHczIQQ==" saltValue="JE+qMZOLQ2gmSdXx9WPnlEOB9DKI3M3rW+xBHtE/HJFdmf7RbnwCrw1U1NoW+lPeFLzcaaH5Gu1MscQplJqOjw==" spinCount="100000" sheet="1" objects="1" scenarios="1" formatColumns="0" formatRows="0" autoFilter="0"/>
  <autoFilter ref="C119:K28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hyperlinks>
    <hyperlink ref="F126" r:id="rId1" display="https://podminky.urs.cz/item/CS_URS_2024_01/741210102"/>
    <hyperlink ref="F130" r:id="rId2" display="https://podminky.urs.cz/item/CS_URS_2024_01/741320175"/>
    <hyperlink ref="F134" r:id="rId3" display="https://podminky.urs.cz/item/CS_URS_2024_01/741322021"/>
    <hyperlink ref="F140" r:id="rId4" display="https://podminky.urs.cz/item/CS_URS_2024_01/741320105"/>
    <hyperlink ref="F151" r:id="rId5" display="https://podminky.urs.cz/item/CS_URS_2024_01/210812011"/>
    <hyperlink ref="F156" r:id="rId6" display="https://podminky.urs.cz/item/CS_URS_2024_01/210812063"/>
    <hyperlink ref="F159" r:id="rId7" display="https://podminky.urs.cz/item/CS_URS_2024_01/210813063"/>
    <hyperlink ref="F164" r:id="rId8" display="https://podminky.urs.cz/item/CS_URS_2024_01/741910611"/>
    <hyperlink ref="F168" r:id="rId9" display="https://podminky.urs.cz/item/CS_URS_2024_01/210220020"/>
    <hyperlink ref="F173" r:id="rId10" display="https://podminky.urs.cz/item/CS_URS_2024_01/210220022"/>
    <hyperlink ref="F181" r:id="rId11" display="https://podminky.urs.cz/item/CS_URS_2024_01/210220301"/>
    <hyperlink ref="F185" r:id="rId12" display="https://podminky.urs.cz/item/CS_URS_2024_01/210220302"/>
    <hyperlink ref="F190" r:id="rId13" display="https://podminky.urs.cz/item/CS_URS_2024_01/210220304"/>
    <hyperlink ref="F194" r:id="rId14" display="https://podminky.urs.cz/item/CS_URS_2024_01/741420911"/>
    <hyperlink ref="F197" r:id="rId15" display="https://podminky.urs.cz/item/CS_URS_2024_01/210280001"/>
    <hyperlink ref="F201" r:id="rId16" display="https://podminky.urs.cz/item/CS_URS_2024_01/460010025"/>
    <hyperlink ref="F204" r:id="rId17" display="https://podminky.urs.cz/item/CS_URS_2024_01/460905121"/>
    <hyperlink ref="F207" r:id="rId18" display="https://podminky.urs.cz/item/CS_URS_2024_01/460131113"/>
    <hyperlink ref="F210" r:id="rId19" display="https://podminky.urs.cz/item/CS_URS_2024_01/460641113"/>
    <hyperlink ref="F213" r:id="rId20" display="https://podminky.urs.cz/item/CS_URS_2024_01/460021111"/>
    <hyperlink ref="F216" r:id="rId21" display="https://podminky.urs.cz/item/CS_URS_2024_01/460181253"/>
    <hyperlink ref="F219" r:id="rId22" display="https://podminky.urs.cz/item/CS_URS_2024_01/460181273"/>
    <hyperlink ref="F222" r:id="rId23" display="https://podminky.urs.cz/item/CS_URS_2024_01/460181313"/>
    <hyperlink ref="F226" r:id="rId24" display="https://podminky.urs.cz/item/CS_URS_2024_01/460241111"/>
    <hyperlink ref="F229" r:id="rId25" display="https://podminky.urs.cz/item/CS_URS_2024_01/460242211"/>
    <hyperlink ref="F233" r:id="rId26" display="https://podminky.urs.cz/item/CS_URS_2024_01/460661412"/>
    <hyperlink ref="F236" r:id="rId27" display="https://podminky.urs.cz/item/CS_URS_2024_01/460671113"/>
    <hyperlink ref="F238" r:id="rId28" display="https://podminky.urs.cz/item/CS_URS_2024_01/460341113"/>
    <hyperlink ref="F242" r:id="rId29" display="https://podminky.urs.cz/item/CS_URS_2024_01/460371123"/>
    <hyperlink ref="F244" r:id="rId30" display="https://podminky.urs.cz/item/CS_URS_2024_01/460391124"/>
    <hyperlink ref="F247" r:id="rId31" display="https://podminky.urs.cz/item/CS_URS_2024_01/460461233"/>
    <hyperlink ref="F250" r:id="rId32" display="https://podminky.urs.cz/item/CS_URS_2024_01/460461253"/>
    <hyperlink ref="F253" r:id="rId33" display="https://podminky.urs.cz/item/CS_URS_2024_01/460461293"/>
    <hyperlink ref="F256" r:id="rId34" display="https://podminky.urs.cz/item/CS_URS_2024_01/460541121"/>
    <hyperlink ref="F259" r:id="rId35" display="https://podminky.urs.cz/item/CS_URS_2024_01/460571111"/>
    <hyperlink ref="F269" r:id="rId36" display="https://podminky.urs.cz/item/CS_URS_2024_01/460742121"/>
    <hyperlink ref="F273" r:id="rId37" display="https://podminky.urs.cz/item/CS_URS_2024_01/460742141"/>
    <hyperlink ref="F276" r:id="rId38" display="https://podminky.urs.cz/item/CS_URS_2024_01/4680814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98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1787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1788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ROUND((SUM(BE120:BE198)),2)</f>
        <v>0</v>
      </c>
      <c r="G33" s="34"/>
      <c r="H33" s="34"/>
      <c r="I33" s="124">
        <v>0.21</v>
      </c>
      <c r="J33" s="123">
        <f>ROUND(((SUM(BE120:BE198))*I33),2)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ROUND((SUM(BF120:BF198)),2)</f>
        <v>0</v>
      </c>
      <c r="G34" s="34"/>
      <c r="H34" s="34"/>
      <c r="I34" s="124">
        <v>0.12</v>
      </c>
      <c r="J34" s="123">
        <f>ROUND(((SUM(BF120:BF198))*I34),2)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ROUND((SUM(BG120:BG198)),2)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ROUND((SUM(BH120:BH198)),2)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ROUND((SUM(BI120:BI198)),2)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D2.05 - Přeložka areálového VN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Ing. Bačík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121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122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126</v>
      </c>
      <c r="E99" s="156"/>
      <c r="F99" s="156"/>
      <c r="G99" s="156"/>
      <c r="H99" s="156"/>
      <c r="I99" s="156"/>
      <c r="J99" s="157">
        <f>J173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1789</v>
      </c>
      <c r="E100" s="156"/>
      <c r="F100" s="156"/>
      <c r="G100" s="156"/>
      <c r="H100" s="156"/>
      <c r="I100" s="156"/>
      <c r="J100" s="157">
        <f>J196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8.5" customHeight="1">
      <c r="A110" s="34"/>
      <c r="B110" s="35"/>
      <c r="C110" s="36"/>
      <c r="D110" s="36"/>
      <c r="E110" s="306" t="str">
        <f>E7</f>
        <v>Nemocnice Jihlava - Pavilon rehabilitační, následné a geriatrické péče a parkovací dům – rozšíření venkovního parkoviště</v>
      </c>
      <c r="F110" s="307"/>
      <c r="G110" s="307"/>
      <c r="H110" s="307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58" t="str">
        <f>E9</f>
        <v>D2.05 - Přeložka areálového VN</v>
      </c>
      <c r="F112" s="308"/>
      <c r="G112" s="308"/>
      <c r="H112" s="30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Jihlava</v>
      </c>
      <c r="G114" s="36"/>
      <c r="H114" s="36"/>
      <c r="I114" s="29" t="s">
        <v>22</v>
      </c>
      <c r="J114" s="66">
        <f>IF(J12="","",J12)</f>
        <v>45384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7.95" customHeight="1">
      <c r="A116" s="34"/>
      <c r="B116" s="35"/>
      <c r="C116" s="29" t="s">
        <v>23</v>
      </c>
      <c r="D116" s="36"/>
      <c r="E116" s="36"/>
      <c r="F116" s="27" t="str">
        <f>E15</f>
        <v>Kraj Vysočina</v>
      </c>
      <c r="G116" s="36"/>
      <c r="H116" s="36"/>
      <c r="I116" s="29" t="s">
        <v>29</v>
      </c>
      <c r="J116" s="32" t="str">
        <f>E21</f>
        <v>Penta Projekt s.r.o., Mrštíkova 12, Jihlava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>Ing. Bačík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132</v>
      </c>
      <c r="D119" s="162" t="s">
        <v>60</v>
      </c>
      <c r="E119" s="162" t="s">
        <v>56</v>
      </c>
      <c r="F119" s="162" t="s">
        <v>57</v>
      </c>
      <c r="G119" s="162" t="s">
        <v>133</v>
      </c>
      <c r="H119" s="162" t="s">
        <v>134</v>
      </c>
      <c r="I119" s="162" t="s">
        <v>135</v>
      </c>
      <c r="J119" s="162" t="s">
        <v>118</v>
      </c>
      <c r="K119" s="163" t="s">
        <v>136</v>
      </c>
      <c r="L119" s="164"/>
      <c r="M119" s="75" t="s">
        <v>1</v>
      </c>
      <c r="N119" s="76" t="s">
        <v>39</v>
      </c>
      <c r="O119" s="76" t="s">
        <v>137</v>
      </c>
      <c r="P119" s="76" t="s">
        <v>138</v>
      </c>
      <c r="Q119" s="76" t="s">
        <v>139</v>
      </c>
      <c r="R119" s="76" t="s">
        <v>140</v>
      </c>
      <c r="S119" s="76" t="s">
        <v>141</v>
      </c>
      <c r="T119" s="77" t="s">
        <v>142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143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</f>
        <v>0</v>
      </c>
      <c r="Q120" s="79"/>
      <c r="R120" s="167">
        <f>R121</f>
        <v>28.028</v>
      </c>
      <c r="S120" s="79"/>
      <c r="T120" s="168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74</v>
      </c>
      <c r="AU120" s="17" t="s">
        <v>120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74</v>
      </c>
      <c r="E121" s="173" t="s">
        <v>144</v>
      </c>
      <c r="F121" s="173" t="s">
        <v>145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P122+P173+P196</f>
        <v>0</v>
      </c>
      <c r="Q121" s="178"/>
      <c r="R121" s="179">
        <f>R122+R173+R196</f>
        <v>28.028</v>
      </c>
      <c r="S121" s="178"/>
      <c r="T121" s="180">
        <f>T122+T173+T196</f>
        <v>0</v>
      </c>
      <c r="AR121" s="181" t="s">
        <v>83</v>
      </c>
      <c r="AT121" s="182" t="s">
        <v>74</v>
      </c>
      <c r="AU121" s="182" t="s">
        <v>75</v>
      </c>
      <c r="AY121" s="181" t="s">
        <v>146</v>
      </c>
      <c r="BK121" s="183">
        <f>BK122+BK173+BK196</f>
        <v>0</v>
      </c>
    </row>
    <row r="122" spans="2:63" s="12" customFormat="1" ht="22.9" customHeight="1">
      <c r="B122" s="170"/>
      <c r="C122" s="171"/>
      <c r="D122" s="172" t="s">
        <v>74</v>
      </c>
      <c r="E122" s="184" t="s">
        <v>83</v>
      </c>
      <c r="F122" s="184" t="s">
        <v>147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SUM(P123:P172)</f>
        <v>0</v>
      </c>
      <c r="Q122" s="178"/>
      <c r="R122" s="179">
        <f>SUM(R123:R172)</f>
        <v>0</v>
      </c>
      <c r="S122" s="178"/>
      <c r="T122" s="180">
        <f>SUM(T123:T172)</f>
        <v>0</v>
      </c>
      <c r="AR122" s="181" t="s">
        <v>83</v>
      </c>
      <c r="AT122" s="182" t="s">
        <v>74</v>
      </c>
      <c r="AU122" s="182" t="s">
        <v>83</v>
      </c>
      <c r="AY122" s="181" t="s">
        <v>146</v>
      </c>
      <c r="BK122" s="183">
        <f>SUM(BK123:BK172)</f>
        <v>0</v>
      </c>
    </row>
    <row r="123" spans="1:65" s="2" customFormat="1" ht="36" customHeight="1">
      <c r="A123" s="34"/>
      <c r="B123" s="35"/>
      <c r="C123" s="186" t="s">
        <v>83</v>
      </c>
      <c r="D123" s="186" t="s">
        <v>148</v>
      </c>
      <c r="E123" s="187" t="s">
        <v>1790</v>
      </c>
      <c r="F123" s="188" t="s">
        <v>1791</v>
      </c>
      <c r="G123" s="189" t="s">
        <v>163</v>
      </c>
      <c r="H123" s="190">
        <v>10</v>
      </c>
      <c r="I123" s="191"/>
      <c r="J123" s="192">
        <f>ROUND(I123*H123,2)</f>
        <v>0</v>
      </c>
      <c r="K123" s="188" t="s">
        <v>152</v>
      </c>
      <c r="L123" s="39"/>
      <c r="M123" s="193" t="s">
        <v>1</v>
      </c>
      <c r="N123" s="194" t="s">
        <v>40</v>
      </c>
      <c r="O123" s="71"/>
      <c r="P123" s="195">
        <f>O123*H123</f>
        <v>0</v>
      </c>
      <c r="Q123" s="195">
        <v>0</v>
      </c>
      <c r="R123" s="195">
        <f>Q123*H123</f>
        <v>0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153</v>
      </c>
      <c r="AT123" s="197" t="s">
        <v>148</v>
      </c>
      <c r="AU123" s="197" t="s">
        <v>85</v>
      </c>
      <c r="AY123" s="17" t="s">
        <v>146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83</v>
      </c>
      <c r="BK123" s="198">
        <f>ROUND(I123*H123,2)</f>
        <v>0</v>
      </c>
      <c r="BL123" s="17" t="s">
        <v>153</v>
      </c>
      <c r="BM123" s="197" t="s">
        <v>1792</v>
      </c>
    </row>
    <row r="124" spans="1:47" s="2" customFormat="1" ht="11.25">
      <c r="A124" s="34"/>
      <c r="B124" s="35"/>
      <c r="C124" s="36"/>
      <c r="D124" s="199" t="s">
        <v>155</v>
      </c>
      <c r="E124" s="36"/>
      <c r="F124" s="200" t="s">
        <v>1793</v>
      </c>
      <c r="G124" s="36"/>
      <c r="H124" s="36"/>
      <c r="I124" s="201"/>
      <c r="J124" s="36"/>
      <c r="K124" s="36"/>
      <c r="L124" s="39"/>
      <c r="M124" s="202"/>
      <c r="N124" s="203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155</v>
      </c>
      <c r="AU124" s="17" t="s">
        <v>85</v>
      </c>
    </row>
    <row r="125" spans="2:51" s="13" customFormat="1" ht="11.25">
      <c r="B125" s="204"/>
      <c r="C125" s="205"/>
      <c r="D125" s="206" t="s">
        <v>157</v>
      </c>
      <c r="E125" s="207" t="s">
        <v>1</v>
      </c>
      <c r="F125" s="208" t="s">
        <v>849</v>
      </c>
      <c r="G125" s="205"/>
      <c r="H125" s="207" t="s">
        <v>1</v>
      </c>
      <c r="I125" s="209"/>
      <c r="J125" s="205"/>
      <c r="K125" s="205"/>
      <c r="L125" s="210"/>
      <c r="M125" s="211"/>
      <c r="N125" s="212"/>
      <c r="O125" s="212"/>
      <c r="P125" s="212"/>
      <c r="Q125" s="212"/>
      <c r="R125" s="212"/>
      <c r="S125" s="212"/>
      <c r="T125" s="213"/>
      <c r="AT125" s="214" t="s">
        <v>157</v>
      </c>
      <c r="AU125" s="214" t="s">
        <v>85</v>
      </c>
      <c r="AV125" s="13" t="s">
        <v>83</v>
      </c>
      <c r="AW125" s="13" t="s">
        <v>33</v>
      </c>
      <c r="AX125" s="13" t="s">
        <v>75</v>
      </c>
      <c r="AY125" s="214" t="s">
        <v>146</v>
      </c>
    </row>
    <row r="126" spans="2:51" s="13" customFormat="1" ht="11.25">
      <c r="B126" s="204"/>
      <c r="C126" s="205"/>
      <c r="D126" s="206" t="s">
        <v>157</v>
      </c>
      <c r="E126" s="207" t="s">
        <v>1</v>
      </c>
      <c r="F126" s="208" t="s">
        <v>159</v>
      </c>
      <c r="G126" s="205"/>
      <c r="H126" s="207" t="s">
        <v>1</v>
      </c>
      <c r="I126" s="209"/>
      <c r="J126" s="205"/>
      <c r="K126" s="205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157</v>
      </c>
      <c r="AU126" s="214" t="s">
        <v>85</v>
      </c>
      <c r="AV126" s="13" t="s">
        <v>83</v>
      </c>
      <c r="AW126" s="13" t="s">
        <v>33</v>
      </c>
      <c r="AX126" s="13" t="s">
        <v>75</v>
      </c>
      <c r="AY126" s="214" t="s">
        <v>146</v>
      </c>
    </row>
    <row r="127" spans="2:51" s="13" customFormat="1" ht="11.25">
      <c r="B127" s="204"/>
      <c r="C127" s="205"/>
      <c r="D127" s="206" t="s">
        <v>157</v>
      </c>
      <c r="E127" s="207" t="s">
        <v>1</v>
      </c>
      <c r="F127" s="208" t="s">
        <v>850</v>
      </c>
      <c r="G127" s="205"/>
      <c r="H127" s="207" t="s">
        <v>1</v>
      </c>
      <c r="I127" s="209"/>
      <c r="J127" s="205"/>
      <c r="K127" s="205"/>
      <c r="L127" s="210"/>
      <c r="M127" s="211"/>
      <c r="N127" s="212"/>
      <c r="O127" s="212"/>
      <c r="P127" s="212"/>
      <c r="Q127" s="212"/>
      <c r="R127" s="212"/>
      <c r="S127" s="212"/>
      <c r="T127" s="213"/>
      <c r="AT127" s="214" t="s">
        <v>157</v>
      </c>
      <c r="AU127" s="214" t="s">
        <v>85</v>
      </c>
      <c r="AV127" s="13" t="s">
        <v>83</v>
      </c>
      <c r="AW127" s="13" t="s">
        <v>33</v>
      </c>
      <c r="AX127" s="13" t="s">
        <v>75</v>
      </c>
      <c r="AY127" s="214" t="s">
        <v>146</v>
      </c>
    </row>
    <row r="128" spans="2:51" s="13" customFormat="1" ht="11.25">
      <c r="B128" s="204"/>
      <c r="C128" s="205"/>
      <c r="D128" s="206" t="s">
        <v>157</v>
      </c>
      <c r="E128" s="207" t="s">
        <v>1</v>
      </c>
      <c r="F128" s="208" t="s">
        <v>159</v>
      </c>
      <c r="G128" s="205"/>
      <c r="H128" s="207" t="s">
        <v>1</v>
      </c>
      <c r="I128" s="209"/>
      <c r="J128" s="205"/>
      <c r="K128" s="205"/>
      <c r="L128" s="210"/>
      <c r="M128" s="211"/>
      <c r="N128" s="212"/>
      <c r="O128" s="212"/>
      <c r="P128" s="212"/>
      <c r="Q128" s="212"/>
      <c r="R128" s="212"/>
      <c r="S128" s="212"/>
      <c r="T128" s="213"/>
      <c r="AT128" s="214" t="s">
        <v>157</v>
      </c>
      <c r="AU128" s="214" t="s">
        <v>85</v>
      </c>
      <c r="AV128" s="13" t="s">
        <v>83</v>
      </c>
      <c r="AW128" s="13" t="s">
        <v>33</v>
      </c>
      <c r="AX128" s="13" t="s">
        <v>75</v>
      </c>
      <c r="AY128" s="214" t="s">
        <v>146</v>
      </c>
    </row>
    <row r="129" spans="2:51" s="13" customFormat="1" ht="11.25">
      <c r="B129" s="204"/>
      <c r="C129" s="205"/>
      <c r="D129" s="206" t="s">
        <v>157</v>
      </c>
      <c r="E129" s="207" t="s">
        <v>1</v>
      </c>
      <c r="F129" s="208" t="s">
        <v>1794</v>
      </c>
      <c r="G129" s="205"/>
      <c r="H129" s="207" t="s">
        <v>1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157</v>
      </c>
      <c r="AU129" s="214" t="s">
        <v>85</v>
      </c>
      <c r="AV129" s="13" t="s">
        <v>83</v>
      </c>
      <c r="AW129" s="13" t="s">
        <v>33</v>
      </c>
      <c r="AX129" s="13" t="s">
        <v>75</v>
      </c>
      <c r="AY129" s="214" t="s">
        <v>146</v>
      </c>
    </row>
    <row r="130" spans="2:51" s="13" customFormat="1" ht="11.25">
      <c r="B130" s="204"/>
      <c r="C130" s="205"/>
      <c r="D130" s="206" t="s">
        <v>157</v>
      </c>
      <c r="E130" s="207" t="s">
        <v>1</v>
      </c>
      <c r="F130" s="208" t="s">
        <v>159</v>
      </c>
      <c r="G130" s="205"/>
      <c r="H130" s="207" t="s">
        <v>1</v>
      </c>
      <c r="I130" s="209"/>
      <c r="J130" s="205"/>
      <c r="K130" s="205"/>
      <c r="L130" s="210"/>
      <c r="M130" s="211"/>
      <c r="N130" s="212"/>
      <c r="O130" s="212"/>
      <c r="P130" s="212"/>
      <c r="Q130" s="212"/>
      <c r="R130" s="212"/>
      <c r="S130" s="212"/>
      <c r="T130" s="213"/>
      <c r="AT130" s="214" t="s">
        <v>157</v>
      </c>
      <c r="AU130" s="214" t="s">
        <v>85</v>
      </c>
      <c r="AV130" s="13" t="s">
        <v>83</v>
      </c>
      <c r="AW130" s="13" t="s">
        <v>33</v>
      </c>
      <c r="AX130" s="13" t="s">
        <v>75</v>
      </c>
      <c r="AY130" s="214" t="s">
        <v>146</v>
      </c>
    </row>
    <row r="131" spans="2:51" s="14" customFormat="1" ht="11.25">
      <c r="B131" s="215"/>
      <c r="C131" s="216"/>
      <c r="D131" s="206" t="s">
        <v>157</v>
      </c>
      <c r="E131" s="217" t="s">
        <v>1</v>
      </c>
      <c r="F131" s="218" t="s">
        <v>1795</v>
      </c>
      <c r="G131" s="216"/>
      <c r="H131" s="219">
        <v>10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157</v>
      </c>
      <c r="AU131" s="225" t="s">
        <v>85</v>
      </c>
      <c r="AV131" s="14" t="s">
        <v>85</v>
      </c>
      <c r="AW131" s="14" t="s">
        <v>33</v>
      </c>
      <c r="AX131" s="14" t="s">
        <v>75</v>
      </c>
      <c r="AY131" s="225" t="s">
        <v>146</v>
      </c>
    </row>
    <row r="132" spans="1:65" s="2" customFormat="1" ht="36" customHeight="1">
      <c r="A132" s="34"/>
      <c r="B132" s="35"/>
      <c r="C132" s="186" t="s">
        <v>85</v>
      </c>
      <c r="D132" s="186" t="s">
        <v>148</v>
      </c>
      <c r="E132" s="187" t="s">
        <v>1796</v>
      </c>
      <c r="F132" s="188" t="s">
        <v>1797</v>
      </c>
      <c r="G132" s="189" t="s">
        <v>163</v>
      </c>
      <c r="H132" s="190">
        <v>40</v>
      </c>
      <c r="I132" s="191"/>
      <c r="J132" s="192">
        <f>ROUND(I132*H132,2)</f>
        <v>0</v>
      </c>
      <c r="K132" s="188" t="s">
        <v>152</v>
      </c>
      <c r="L132" s="39"/>
      <c r="M132" s="193" t="s">
        <v>1</v>
      </c>
      <c r="N132" s="194" t="s">
        <v>40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153</v>
      </c>
      <c r="AT132" s="197" t="s">
        <v>148</v>
      </c>
      <c r="AU132" s="197" t="s">
        <v>85</v>
      </c>
      <c r="AY132" s="17" t="s">
        <v>146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83</v>
      </c>
      <c r="BK132" s="198">
        <f>ROUND(I132*H132,2)</f>
        <v>0</v>
      </c>
      <c r="BL132" s="17" t="s">
        <v>153</v>
      </c>
      <c r="BM132" s="197" t="s">
        <v>1798</v>
      </c>
    </row>
    <row r="133" spans="1:47" s="2" customFormat="1" ht="11.25">
      <c r="A133" s="34"/>
      <c r="B133" s="35"/>
      <c r="C133" s="36"/>
      <c r="D133" s="199" t="s">
        <v>155</v>
      </c>
      <c r="E133" s="36"/>
      <c r="F133" s="200" t="s">
        <v>1799</v>
      </c>
      <c r="G133" s="36"/>
      <c r="H133" s="36"/>
      <c r="I133" s="201"/>
      <c r="J133" s="36"/>
      <c r="K133" s="36"/>
      <c r="L133" s="39"/>
      <c r="M133" s="202"/>
      <c r="N133" s="203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155</v>
      </c>
      <c r="AU133" s="17" t="s">
        <v>85</v>
      </c>
    </row>
    <row r="134" spans="2:51" s="13" customFormat="1" ht="11.25">
      <c r="B134" s="204"/>
      <c r="C134" s="205"/>
      <c r="D134" s="206" t="s">
        <v>157</v>
      </c>
      <c r="E134" s="207" t="s">
        <v>1</v>
      </c>
      <c r="F134" s="208" t="s">
        <v>849</v>
      </c>
      <c r="G134" s="205"/>
      <c r="H134" s="207" t="s">
        <v>1</v>
      </c>
      <c r="I134" s="209"/>
      <c r="J134" s="205"/>
      <c r="K134" s="205"/>
      <c r="L134" s="210"/>
      <c r="M134" s="211"/>
      <c r="N134" s="212"/>
      <c r="O134" s="212"/>
      <c r="P134" s="212"/>
      <c r="Q134" s="212"/>
      <c r="R134" s="212"/>
      <c r="S134" s="212"/>
      <c r="T134" s="213"/>
      <c r="AT134" s="214" t="s">
        <v>157</v>
      </c>
      <c r="AU134" s="214" t="s">
        <v>85</v>
      </c>
      <c r="AV134" s="13" t="s">
        <v>83</v>
      </c>
      <c r="AW134" s="13" t="s">
        <v>33</v>
      </c>
      <c r="AX134" s="13" t="s">
        <v>75</v>
      </c>
      <c r="AY134" s="214" t="s">
        <v>146</v>
      </c>
    </row>
    <row r="135" spans="2:51" s="13" customFormat="1" ht="11.25">
      <c r="B135" s="204"/>
      <c r="C135" s="205"/>
      <c r="D135" s="206" t="s">
        <v>157</v>
      </c>
      <c r="E135" s="207" t="s">
        <v>1</v>
      </c>
      <c r="F135" s="208" t="s">
        <v>159</v>
      </c>
      <c r="G135" s="205"/>
      <c r="H135" s="207" t="s">
        <v>1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157</v>
      </c>
      <c r="AU135" s="214" t="s">
        <v>85</v>
      </c>
      <c r="AV135" s="13" t="s">
        <v>83</v>
      </c>
      <c r="AW135" s="13" t="s">
        <v>33</v>
      </c>
      <c r="AX135" s="13" t="s">
        <v>75</v>
      </c>
      <c r="AY135" s="214" t="s">
        <v>146</v>
      </c>
    </row>
    <row r="136" spans="2:51" s="13" customFormat="1" ht="11.25">
      <c r="B136" s="204"/>
      <c r="C136" s="205"/>
      <c r="D136" s="206" t="s">
        <v>157</v>
      </c>
      <c r="E136" s="207" t="s">
        <v>1</v>
      </c>
      <c r="F136" s="208" t="s">
        <v>850</v>
      </c>
      <c r="G136" s="205"/>
      <c r="H136" s="207" t="s">
        <v>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157</v>
      </c>
      <c r="AU136" s="214" t="s">
        <v>85</v>
      </c>
      <c r="AV136" s="13" t="s">
        <v>83</v>
      </c>
      <c r="AW136" s="13" t="s">
        <v>33</v>
      </c>
      <c r="AX136" s="13" t="s">
        <v>75</v>
      </c>
      <c r="AY136" s="214" t="s">
        <v>146</v>
      </c>
    </row>
    <row r="137" spans="2:51" s="13" customFormat="1" ht="11.25">
      <c r="B137" s="204"/>
      <c r="C137" s="205"/>
      <c r="D137" s="206" t="s">
        <v>157</v>
      </c>
      <c r="E137" s="207" t="s">
        <v>1</v>
      </c>
      <c r="F137" s="208" t="s">
        <v>159</v>
      </c>
      <c r="G137" s="205"/>
      <c r="H137" s="207" t="s">
        <v>1</v>
      </c>
      <c r="I137" s="209"/>
      <c r="J137" s="205"/>
      <c r="K137" s="205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157</v>
      </c>
      <c r="AU137" s="214" t="s">
        <v>85</v>
      </c>
      <c r="AV137" s="13" t="s">
        <v>83</v>
      </c>
      <c r="AW137" s="13" t="s">
        <v>33</v>
      </c>
      <c r="AX137" s="13" t="s">
        <v>75</v>
      </c>
      <c r="AY137" s="214" t="s">
        <v>146</v>
      </c>
    </row>
    <row r="138" spans="2:51" s="13" customFormat="1" ht="11.25">
      <c r="B138" s="204"/>
      <c r="C138" s="205"/>
      <c r="D138" s="206" t="s">
        <v>157</v>
      </c>
      <c r="E138" s="207" t="s">
        <v>1</v>
      </c>
      <c r="F138" s="208" t="s">
        <v>1794</v>
      </c>
      <c r="G138" s="205"/>
      <c r="H138" s="207" t="s">
        <v>1</v>
      </c>
      <c r="I138" s="209"/>
      <c r="J138" s="205"/>
      <c r="K138" s="205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157</v>
      </c>
      <c r="AU138" s="214" t="s">
        <v>85</v>
      </c>
      <c r="AV138" s="13" t="s">
        <v>83</v>
      </c>
      <c r="AW138" s="13" t="s">
        <v>33</v>
      </c>
      <c r="AX138" s="13" t="s">
        <v>75</v>
      </c>
      <c r="AY138" s="214" t="s">
        <v>146</v>
      </c>
    </row>
    <row r="139" spans="2:51" s="13" customFormat="1" ht="11.25">
      <c r="B139" s="204"/>
      <c r="C139" s="205"/>
      <c r="D139" s="206" t="s">
        <v>157</v>
      </c>
      <c r="E139" s="207" t="s">
        <v>1</v>
      </c>
      <c r="F139" s="208" t="s">
        <v>159</v>
      </c>
      <c r="G139" s="205"/>
      <c r="H139" s="207" t="s">
        <v>1</v>
      </c>
      <c r="I139" s="209"/>
      <c r="J139" s="205"/>
      <c r="K139" s="205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157</v>
      </c>
      <c r="AU139" s="214" t="s">
        <v>85</v>
      </c>
      <c r="AV139" s="13" t="s">
        <v>83</v>
      </c>
      <c r="AW139" s="13" t="s">
        <v>33</v>
      </c>
      <c r="AX139" s="13" t="s">
        <v>75</v>
      </c>
      <c r="AY139" s="214" t="s">
        <v>146</v>
      </c>
    </row>
    <row r="140" spans="2:51" s="14" customFormat="1" ht="11.25">
      <c r="B140" s="215"/>
      <c r="C140" s="216"/>
      <c r="D140" s="206" t="s">
        <v>157</v>
      </c>
      <c r="E140" s="217" t="s">
        <v>1</v>
      </c>
      <c r="F140" s="218" t="s">
        <v>1800</v>
      </c>
      <c r="G140" s="216"/>
      <c r="H140" s="219">
        <v>40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157</v>
      </c>
      <c r="AU140" s="225" t="s">
        <v>85</v>
      </c>
      <c r="AV140" s="14" t="s">
        <v>85</v>
      </c>
      <c r="AW140" s="14" t="s">
        <v>33</v>
      </c>
      <c r="AX140" s="14" t="s">
        <v>75</v>
      </c>
      <c r="AY140" s="225" t="s">
        <v>146</v>
      </c>
    </row>
    <row r="141" spans="1:65" s="2" customFormat="1" ht="36" customHeight="1">
      <c r="A141" s="34"/>
      <c r="B141" s="35"/>
      <c r="C141" s="186" t="s">
        <v>168</v>
      </c>
      <c r="D141" s="186" t="s">
        <v>148</v>
      </c>
      <c r="E141" s="187" t="s">
        <v>1801</v>
      </c>
      <c r="F141" s="188" t="s">
        <v>1802</v>
      </c>
      <c r="G141" s="189" t="s">
        <v>163</v>
      </c>
      <c r="H141" s="190">
        <v>10</v>
      </c>
      <c r="I141" s="191"/>
      <c r="J141" s="192">
        <f>ROUND(I141*H141,2)</f>
        <v>0</v>
      </c>
      <c r="K141" s="188" t="s">
        <v>152</v>
      </c>
      <c r="L141" s="39"/>
      <c r="M141" s="193" t="s">
        <v>1</v>
      </c>
      <c r="N141" s="194" t="s">
        <v>40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153</v>
      </c>
      <c r="AT141" s="197" t="s">
        <v>148</v>
      </c>
      <c r="AU141" s="197" t="s">
        <v>85</v>
      </c>
      <c r="AY141" s="17" t="s">
        <v>146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83</v>
      </c>
      <c r="BK141" s="198">
        <f>ROUND(I141*H141,2)</f>
        <v>0</v>
      </c>
      <c r="BL141" s="17" t="s">
        <v>153</v>
      </c>
      <c r="BM141" s="197" t="s">
        <v>1803</v>
      </c>
    </row>
    <row r="142" spans="1:47" s="2" customFormat="1" ht="11.25">
      <c r="A142" s="34"/>
      <c r="B142" s="35"/>
      <c r="C142" s="36"/>
      <c r="D142" s="199" t="s">
        <v>155</v>
      </c>
      <c r="E142" s="36"/>
      <c r="F142" s="200" t="s">
        <v>1804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155</v>
      </c>
      <c r="AU142" s="17" t="s">
        <v>85</v>
      </c>
    </row>
    <row r="143" spans="2:51" s="13" customFormat="1" ht="11.25">
      <c r="B143" s="204"/>
      <c r="C143" s="205"/>
      <c r="D143" s="206" t="s">
        <v>157</v>
      </c>
      <c r="E143" s="207" t="s">
        <v>1</v>
      </c>
      <c r="F143" s="208" t="s">
        <v>849</v>
      </c>
      <c r="G143" s="205"/>
      <c r="H143" s="207" t="s">
        <v>1</v>
      </c>
      <c r="I143" s="209"/>
      <c r="J143" s="205"/>
      <c r="K143" s="205"/>
      <c r="L143" s="210"/>
      <c r="M143" s="211"/>
      <c r="N143" s="212"/>
      <c r="O143" s="212"/>
      <c r="P143" s="212"/>
      <c r="Q143" s="212"/>
      <c r="R143" s="212"/>
      <c r="S143" s="212"/>
      <c r="T143" s="213"/>
      <c r="AT143" s="214" t="s">
        <v>157</v>
      </c>
      <c r="AU143" s="214" t="s">
        <v>85</v>
      </c>
      <c r="AV143" s="13" t="s">
        <v>83</v>
      </c>
      <c r="AW143" s="13" t="s">
        <v>33</v>
      </c>
      <c r="AX143" s="13" t="s">
        <v>75</v>
      </c>
      <c r="AY143" s="214" t="s">
        <v>146</v>
      </c>
    </row>
    <row r="144" spans="2:51" s="13" customFormat="1" ht="11.25">
      <c r="B144" s="204"/>
      <c r="C144" s="205"/>
      <c r="D144" s="206" t="s">
        <v>157</v>
      </c>
      <c r="E144" s="207" t="s">
        <v>1</v>
      </c>
      <c r="F144" s="208" t="s">
        <v>159</v>
      </c>
      <c r="G144" s="205"/>
      <c r="H144" s="207" t="s">
        <v>1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157</v>
      </c>
      <c r="AU144" s="214" t="s">
        <v>85</v>
      </c>
      <c r="AV144" s="13" t="s">
        <v>83</v>
      </c>
      <c r="AW144" s="13" t="s">
        <v>33</v>
      </c>
      <c r="AX144" s="13" t="s">
        <v>75</v>
      </c>
      <c r="AY144" s="214" t="s">
        <v>146</v>
      </c>
    </row>
    <row r="145" spans="2:51" s="13" customFormat="1" ht="11.25">
      <c r="B145" s="204"/>
      <c r="C145" s="205"/>
      <c r="D145" s="206" t="s">
        <v>157</v>
      </c>
      <c r="E145" s="207" t="s">
        <v>1</v>
      </c>
      <c r="F145" s="208" t="s">
        <v>850</v>
      </c>
      <c r="G145" s="205"/>
      <c r="H145" s="207" t="s">
        <v>1</v>
      </c>
      <c r="I145" s="209"/>
      <c r="J145" s="205"/>
      <c r="K145" s="205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157</v>
      </c>
      <c r="AU145" s="214" t="s">
        <v>85</v>
      </c>
      <c r="AV145" s="13" t="s">
        <v>83</v>
      </c>
      <c r="AW145" s="13" t="s">
        <v>33</v>
      </c>
      <c r="AX145" s="13" t="s">
        <v>75</v>
      </c>
      <c r="AY145" s="214" t="s">
        <v>146</v>
      </c>
    </row>
    <row r="146" spans="2:51" s="13" customFormat="1" ht="11.25">
      <c r="B146" s="204"/>
      <c r="C146" s="205"/>
      <c r="D146" s="206" t="s">
        <v>157</v>
      </c>
      <c r="E146" s="207" t="s">
        <v>1</v>
      </c>
      <c r="F146" s="208" t="s">
        <v>159</v>
      </c>
      <c r="G146" s="205"/>
      <c r="H146" s="207" t="s">
        <v>1</v>
      </c>
      <c r="I146" s="209"/>
      <c r="J146" s="205"/>
      <c r="K146" s="205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157</v>
      </c>
      <c r="AU146" s="214" t="s">
        <v>85</v>
      </c>
      <c r="AV146" s="13" t="s">
        <v>83</v>
      </c>
      <c r="AW146" s="13" t="s">
        <v>33</v>
      </c>
      <c r="AX146" s="13" t="s">
        <v>75</v>
      </c>
      <c r="AY146" s="214" t="s">
        <v>146</v>
      </c>
    </row>
    <row r="147" spans="2:51" s="13" customFormat="1" ht="11.25">
      <c r="B147" s="204"/>
      <c r="C147" s="205"/>
      <c r="D147" s="206" t="s">
        <v>157</v>
      </c>
      <c r="E147" s="207" t="s">
        <v>1</v>
      </c>
      <c r="F147" s="208" t="s">
        <v>1794</v>
      </c>
      <c r="G147" s="205"/>
      <c r="H147" s="207" t="s">
        <v>1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157</v>
      </c>
      <c r="AU147" s="214" t="s">
        <v>85</v>
      </c>
      <c r="AV147" s="13" t="s">
        <v>83</v>
      </c>
      <c r="AW147" s="13" t="s">
        <v>33</v>
      </c>
      <c r="AX147" s="13" t="s">
        <v>75</v>
      </c>
      <c r="AY147" s="214" t="s">
        <v>146</v>
      </c>
    </row>
    <row r="148" spans="2:51" s="13" customFormat="1" ht="11.25">
      <c r="B148" s="204"/>
      <c r="C148" s="205"/>
      <c r="D148" s="206" t="s">
        <v>157</v>
      </c>
      <c r="E148" s="207" t="s">
        <v>1</v>
      </c>
      <c r="F148" s="208" t="s">
        <v>159</v>
      </c>
      <c r="G148" s="205"/>
      <c r="H148" s="207" t="s">
        <v>1</v>
      </c>
      <c r="I148" s="209"/>
      <c r="J148" s="205"/>
      <c r="K148" s="205"/>
      <c r="L148" s="210"/>
      <c r="M148" s="211"/>
      <c r="N148" s="212"/>
      <c r="O148" s="212"/>
      <c r="P148" s="212"/>
      <c r="Q148" s="212"/>
      <c r="R148" s="212"/>
      <c r="S148" s="212"/>
      <c r="T148" s="213"/>
      <c r="AT148" s="214" t="s">
        <v>157</v>
      </c>
      <c r="AU148" s="214" t="s">
        <v>85</v>
      </c>
      <c r="AV148" s="13" t="s">
        <v>83</v>
      </c>
      <c r="AW148" s="13" t="s">
        <v>33</v>
      </c>
      <c r="AX148" s="13" t="s">
        <v>75</v>
      </c>
      <c r="AY148" s="214" t="s">
        <v>146</v>
      </c>
    </row>
    <row r="149" spans="2:51" s="14" customFormat="1" ht="11.25">
      <c r="B149" s="215"/>
      <c r="C149" s="216"/>
      <c r="D149" s="206" t="s">
        <v>157</v>
      </c>
      <c r="E149" s="217" t="s">
        <v>1</v>
      </c>
      <c r="F149" s="218" t="s">
        <v>1795</v>
      </c>
      <c r="G149" s="216"/>
      <c r="H149" s="219">
        <v>10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157</v>
      </c>
      <c r="AU149" s="225" t="s">
        <v>85</v>
      </c>
      <c r="AV149" s="14" t="s">
        <v>85</v>
      </c>
      <c r="AW149" s="14" t="s">
        <v>33</v>
      </c>
      <c r="AX149" s="14" t="s">
        <v>75</v>
      </c>
      <c r="AY149" s="225" t="s">
        <v>146</v>
      </c>
    </row>
    <row r="150" spans="1:65" s="2" customFormat="1" ht="36" customHeight="1">
      <c r="A150" s="34"/>
      <c r="B150" s="35"/>
      <c r="C150" s="186" t="s">
        <v>153</v>
      </c>
      <c r="D150" s="186" t="s">
        <v>148</v>
      </c>
      <c r="E150" s="187" t="s">
        <v>1805</v>
      </c>
      <c r="F150" s="188" t="s">
        <v>1806</v>
      </c>
      <c r="G150" s="189" t="s">
        <v>163</v>
      </c>
      <c r="H150" s="190">
        <v>40</v>
      </c>
      <c r="I150" s="191"/>
      <c r="J150" s="192">
        <f>ROUND(I150*H150,2)</f>
        <v>0</v>
      </c>
      <c r="K150" s="188" t="s">
        <v>152</v>
      </c>
      <c r="L150" s="39"/>
      <c r="M150" s="193" t="s">
        <v>1</v>
      </c>
      <c r="N150" s="194" t="s">
        <v>40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153</v>
      </c>
      <c r="AT150" s="197" t="s">
        <v>148</v>
      </c>
      <c r="AU150" s="197" t="s">
        <v>85</v>
      </c>
      <c r="AY150" s="17" t="s">
        <v>146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83</v>
      </c>
      <c r="BK150" s="198">
        <f>ROUND(I150*H150,2)</f>
        <v>0</v>
      </c>
      <c r="BL150" s="17" t="s">
        <v>153</v>
      </c>
      <c r="BM150" s="197" t="s">
        <v>1807</v>
      </c>
    </row>
    <row r="151" spans="1:47" s="2" customFormat="1" ht="11.25">
      <c r="A151" s="34"/>
      <c r="B151" s="35"/>
      <c r="C151" s="36"/>
      <c r="D151" s="199" t="s">
        <v>155</v>
      </c>
      <c r="E151" s="36"/>
      <c r="F151" s="200" t="s">
        <v>1808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155</v>
      </c>
      <c r="AU151" s="17" t="s">
        <v>85</v>
      </c>
    </row>
    <row r="152" spans="2:51" s="13" customFormat="1" ht="11.25">
      <c r="B152" s="204"/>
      <c r="C152" s="205"/>
      <c r="D152" s="206" t="s">
        <v>157</v>
      </c>
      <c r="E152" s="207" t="s">
        <v>1</v>
      </c>
      <c r="F152" s="208" t="s">
        <v>849</v>
      </c>
      <c r="G152" s="205"/>
      <c r="H152" s="207" t="s">
        <v>1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157</v>
      </c>
      <c r="AU152" s="214" t="s">
        <v>85</v>
      </c>
      <c r="AV152" s="13" t="s">
        <v>83</v>
      </c>
      <c r="AW152" s="13" t="s">
        <v>33</v>
      </c>
      <c r="AX152" s="13" t="s">
        <v>75</v>
      </c>
      <c r="AY152" s="214" t="s">
        <v>146</v>
      </c>
    </row>
    <row r="153" spans="2:51" s="13" customFormat="1" ht="11.25">
      <c r="B153" s="204"/>
      <c r="C153" s="205"/>
      <c r="D153" s="206" t="s">
        <v>157</v>
      </c>
      <c r="E153" s="207" t="s">
        <v>1</v>
      </c>
      <c r="F153" s="208" t="s">
        <v>159</v>
      </c>
      <c r="G153" s="205"/>
      <c r="H153" s="207" t="s">
        <v>1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157</v>
      </c>
      <c r="AU153" s="214" t="s">
        <v>85</v>
      </c>
      <c r="AV153" s="13" t="s">
        <v>83</v>
      </c>
      <c r="AW153" s="13" t="s">
        <v>33</v>
      </c>
      <c r="AX153" s="13" t="s">
        <v>75</v>
      </c>
      <c r="AY153" s="214" t="s">
        <v>146</v>
      </c>
    </row>
    <row r="154" spans="2:51" s="13" customFormat="1" ht="11.25">
      <c r="B154" s="204"/>
      <c r="C154" s="205"/>
      <c r="D154" s="206" t="s">
        <v>157</v>
      </c>
      <c r="E154" s="207" t="s">
        <v>1</v>
      </c>
      <c r="F154" s="208" t="s">
        <v>850</v>
      </c>
      <c r="G154" s="205"/>
      <c r="H154" s="207" t="s">
        <v>1</v>
      </c>
      <c r="I154" s="209"/>
      <c r="J154" s="205"/>
      <c r="K154" s="205"/>
      <c r="L154" s="210"/>
      <c r="M154" s="211"/>
      <c r="N154" s="212"/>
      <c r="O154" s="212"/>
      <c r="P154" s="212"/>
      <c r="Q154" s="212"/>
      <c r="R154" s="212"/>
      <c r="S154" s="212"/>
      <c r="T154" s="213"/>
      <c r="AT154" s="214" t="s">
        <v>157</v>
      </c>
      <c r="AU154" s="214" t="s">
        <v>85</v>
      </c>
      <c r="AV154" s="13" t="s">
        <v>83</v>
      </c>
      <c r="AW154" s="13" t="s">
        <v>33</v>
      </c>
      <c r="AX154" s="13" t="s">
        <v>75</v>
      </c>
      <c r="AY154" s="214" t="s">
        <v>146</v>
      </c>
    </row>
    <row r="155" spans="2:51" s="13" customFormat="1" ht="11.25">
      <c r="B155" s="204"/>
      <c r="C155" s="205"/>
      <c r="D155" s="206" t="s">
        <v>157</v>
      </c>
      <c r="E155" s="207" t="s">
        <v>1</v>
      </c>
      <c r="F155" s="208" t="s">
        <v>159</v>
      </c>
      <c r="G155" s="205"/>
      <c r="H155" s="207" t="s">
        <v>1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157</v>
      </c>
      <c r="AU155" s="214" t="s">
        <v>85</v>
      </c>
      <c r="AV155" s="13" t="s">
        <v>83</v>
      </c>
      <c r="AW155" s="13" t="s">
        <v>33</v>
      </c>
      <c r="AX155" s="13" t="s">
        <v>75</v>
      </c>
      <c r="AY155" s="214" t="s">
        <v>146</v>
      </c>
    </row>
    <row r="156" spans="2:51" s="13" customFormat="1" ht="11.25">
      <c r="B156" s="204"/>
      <c r="C156" s="205"/>
      <c r="D156" s="206" t="s">
        <v>157</v>
      </c>
      <c r="E156" s="207" t="s">
        <v>1</v>
      </c>
      <c r="F156" s="208" t="s">
        <v>1794</v>
      </c>
      <c r="G156" s="205"/>
      <c r="H156" s="207" t="s">
        <v>1</v>
      </c>
      <c r="I156" s="209"/>
      <c r="J156" s="205"/>
      <c r="K156" s="205"/>
      <c r="L156" s="210"/>
      <c r="M156" s="211"/>
      <c r="N156" s="212"/>
      <c r="O156" s="212"/>
      <c r="P156" s="212"/>
      <c r="Q156" s="212"/>
      <c r="R156" s="212"/>
      <c r="S156" s="212"/>
      <c r="T156" s="213"/>
      <c r="AT156" s="214" t="s">
        <v>157</v>
      </c>
      <c r="AU156" s="214" t="s">
        <v>85</v>
      </c>
      <c r="AV156" s="13" t="s">
        <v>83</v>
      </c>
      <c r="AW156" s="13" t="s">
        <v>33</v>
      </c>
      <c r="AX156" s="13" t="s">
        <v>75</v>
      </c>
      <c r="AY156" s="214" t="s">
        <v>146</v>
      </c>
    </row>
    <row r="157" spans="2:51" s="13" customFormat="1" ht="11.25">
      <c r="B157" s="204"/>
      <c r="C157" s="205"/>
      <c r="D157" s="206" t="s">
        <v>157</v>
      </c>
      <c r="E157" s="207" t="s">
        <v>1</v>
      </c>
      <c r="F157" s="208" t="s">
        <v>159</v>
      </c>
      <c r="G157" s="205"/>
      <c r="H157" s="207" t="s">
        <v>1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157</v>
      </c>
      <c r="AU157" s="214" t="s">
        <v>85</v>
      </c>
      <c r="AV157" s="13" t="s">
        <v>83</v>
      </c>
      <c r="AW157" s="13" t="s">
        <v>33</v>
      </c>
      <c r="AX157" s="13" t="s">
        <v>75</v>
      </c>
      <c r="AY157" s="214" t="s">
        <v>146</v>
      </c>
    </row>
    <row r="158" spans="2:51" s="14" customFormat="1" ht="11.25">
      <c r="B158" s="215"/>
      <c r="C158" s="216"/>
      <c r="D158" s="206" t="s">
        <v>157</v>
      </c>
      <c r="E158" s="217" t="s">
        <v>1</v>
      </c>
      <c r="F158" s="218" t="s">
        <v>1800</v>
      </c>
      <c r="G158" s="216"/>
      <c r="H158" s="219">
        <v>40</v>
      </c>
      <c r="I158" s="220"/>
      <c r="J158" s="216"/>
      <c r="K158" s="216"/>
      <c r="L158" s="221"/>
      <c r="M158" s="222"/>
      <c r="N158" s="223"/>
      <c r="O158" s="223"/>
      <c r="P158" s="223"/>
      <c r="Q158" s="223"/>
      <c r="R158" s="223"/>
      <c r="S158" s="223"/>
      <c r="T158" s="224"/>
      <c r="AT158" s="225" t="s">
        <v>157</v>
      </c>
      <c r="AU158" s="225" t="s">
        <v>85</v>
      </c>
      <c r="AV158" s="14" t="s">
        <v>85</v>
      </c>
      <c r="AW158" s="14" t="s">
        <v>33</v>
      </c>
      <c r="AX158" s="14" t="s">
        <v>75</v>
      </c>
      <c r="AY158" s="225" t="s">
        <v>146</v>
      </c>
    </row>
    <row r="159" spans="1:65" s="2" customFormat="1" ht="40.9" customHeight="1">
      <c r="A159" s="34"/>
      <c r="B159" s="35"/>
      <c r="C159" s="186" t="s">
        <v>180</v>
      </c>
      <c r="D159" s="186" t="s">
        <v>148</v>
      </c>
      <c r="E159" s="187" t="s">
        <v>189</v>
      </c>
      <c r="F159" s="188" t="s">
        <v>190</v>
      </c>
      <c r="G159" s="189" t="s">
        <v>163</v>
      </c>
      <c r="H159" s="190">
        <v>50</v>
      </c>
      <c r="I159" s="191"/>
      <c r="J159" s="192">
        <f>ROUND(I159*H159,2)</f>
        <v>0</v>
      </c>
      <c r="K159" s="188" t="s">
        <v>152</v>
      </c>
      <c r="L159" s="39"/>
      <c r="M159" s="193" t="s">
        <v>1</v>
      </c>
      <c r="N159" s="194" t="s">
        <v>40</v>
      </c>
      <c r="O159" s="71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153</v>
      </c>
      <c r="AT159" s="197" t="s">
        <v>148</v>
      </c>
      <c r="AU159" s="197" t="s">
        <v>85</v>
      </c>
      <c r="AY159" s="17" t="s">
        <v>146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83</v>
      </c>
      <c r="BK159" s="198">
        <f>ROUND(I159*H159,2)</f>
        <v>0</v>
      </c>
      <c r="BL159" s="17" t="s">
        <v>153</v>
      </c>
      <c r="BM159" s="197" t="s">
        <v>1809</v>
      </c>
    </row>
    <row r="160" spans="1:47" s="2" customFormat="1" ht="11.25">
      <c r="A160" s="34"/>
      <c r="B160" s="35"/>
      <c r="C160" s="36"/>
      <c r="D160" s="199" t="s">
        <v>155</v>
      </c>
      <c r="E160" s="36"/>
      <c r="F160" s="200" t="s">
        <v>192</v>
      </c>
      <c r="G160" s="36"/>
      <c r="H160" s="36"/>
      <c r="I160" s="201"/>
      <c r="J160" s="36"/>
      <c r="K160" s="36"/>
      <c r="L160" s="39"/>
      <c r="M160" s="202"/>
      <c r="N160" s="203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155</v>
      </c>
      <c r="AU160" s="17" t="s">
        <v>85</v>
      </c>
    </row>
    <row r="161" spans="2:51" s="13" customFormat="1" ht="11.25">
      <c r="B161" s="204"/>
      <c r="C161" s="205"/>
      <c r="D161" s="206" t="s">
        <v>157</v>
      </c>
      <c r="E161" s="207" t="s">
        <v>1</v>
      </c>
      <c r="F161" s="208" t="s">
        <v>849</v>
      </c>
      <c r="G161" s="205"/>
      <c r="H161" s="207" t="s">
        <v>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157</v>
      </c>
      <c r="AU161" s="214" t="s">
        <v>85</v>
      </c>
      <c r="AV161" s="13" t="s">
        <v>83</v>
      </c>
      <c r="AW161" s="13" t="s">
        <v>33</v>
      </c>
      <c r="AX161" s="13" t="s">
        <v>75</v>
      </c>
      <c r="AY161" s="214" t="s">
        <v>146</v>
      </c>
    </row>
    <row r="162" spans="2:51" s="13" customFormat="1" ht="11.25">
      <c r="B162" s="204"/>
      <c r="C162" s="205"/>
      <c r="D162" s="206" t="s">
        <v>157</v>
      </c>
      <c r="E162" s="207" t="s">
        <v>1</v>
      </c>
      <c r="F162" s="208" t="s">
        <v>159</v>
      </c>
      <c r="G162" s="205"/>
      <c r="H162" s="207" t="s">
        <v>1</v>
      </c>
      <c r="I162" s="209"/>
      <c r="J162" s="205"/>
      <c r="K162" s="205"/>
      <c r="L162" s="210"/>
      <c r="M162" s="211"/>
      <c r="N162" s="212"/>
      <c r="O162" s="212"/>
      <c r="P162" s="212"/>
      <c r="Q162" s="212"/>
      <c r="R162" s="212"/>
      <c r="S162" s="212"/>
      <c r="T162" s="213"/>
      <c r="AT162" s="214" t="s">
        <v>157</v>
      </c>
      <c r="AU162" s="214" t="s">
        <v>85</v>
      </c>
      <c r="AV162" s="13" t="s">
        <v>83</v>
      </c>
      <c r="AW162" s="13" t="s">
        <v>33</v>
      </c>
      <c r="AX162" s="13" t="s">
        <v>75</v>
      </c>
      <c r="AY162" s="214" t="s">
        <v>146</v>
      </c>
    </row>
    <row r="163" spans="2:51" s="14" customFormat="1" ht="11.25">
      <c r="B163" s="215"/>
      <c r="C163" s="216"/>
      <c r="D163" s="206" t="s">
        <v>157</v>
      </c>
      <c r="E163" s="217" t="s">
        <v>1</v>
      </c>
      <c r="F163" s="218" t="s">
        <v>1810</v>
      </c>
      <c r="G163" s="216"/>
      <c r="H163" s="219">
        <v>50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157</v>
      </c>
      <c r="AU163" s="225" t="s">
        <v>85</v>
      </c>
      <c r="AV163" s="14" t="s">
        <v>85</v>
      </c>
      <c r="AW163" s="14" t="s">
        <v>33</v>
      </c>
      <c r="AX163" s="14" t="s">
        <v>75</v>
      </c>
      <c r="AY163" s="225" t="s">
        <v>146</v>
      </c>
    </row>
    <row r="164" spans="1:65" s="2" customFormat="1" ht="40.9" customHeight="1">
      <c r="A164" s="34"/>
      <c r="B164" s="35"/>
      <c r="C164" s="186" t="s">
        <v>188</v>
      </c>
      <c r="D164" s="186" t="s">
        <v>148</v>
      </c>
      <c r="E164" s="187" t="s">
        <v>972</v>
      </c>
      <c r="F164" s="188" t="s">
        <v>973</v>
      </c>
      <c r="G164" s="189" t="s">
        <v>163</v>
      </c>
      <c r="H164" s="190">
        <v>50</v>
      </c>
      <c r="I164" s="191"/>
      <c r="J164" s="192">
        <f>ROUND(I164*H164,2)</f>
        <v>0</v>
      </c>
      <c r="K164" s="188" t="s">
        <v>152</v>
      </c>
      <c r="L164" s="39"/>
      <c r="M164" s="193" t="s">
        <v>1</v>
      </c>
      <c r="N164" s="194" t="s">
        <v>40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153</v>
      </c>
      <c r="AT164" s="197" t="s">
        <v>148</v>
      </c>
      <c r="AU164" s="197" t="s">
        <v>85</v>
      </c>
      <c r="AY164" s="17" t="s">
        <v>146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83</v>
      </c>
      <c r="BK164" s="198">
        <f>ROUND(I164*H164,2)</f>
        <v>0</v>
      </c>
      <c r="BL164" s="17" t="s">
        <v>153</v>
      </c>
      <c r="BM164" s="197" t="s">
        <v>1811</v>
      </c>
    </row>
    <row r="165" spans="1:47" s="2" customFormat="1" ht="11.25">
      <c r="A165" s="34"/>
      <c r="B165" s="35"/>
      <c r="C165" s="36"/>
      <c r="D165" s="199" t="s">
        <v>155</v>
      </c>
      <c r="E165" s="36"/>
      <c r="F165" s="200" t="s">
        <v>975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155</v>
      </c>
      <c r="AU165" s="17" t="s">
        <v>85</v>
      </c>
    </row>
    <row r="166" spans="2:51" s="13" customFormat="1" ht="11.25">
      <c r="B166" s="204"/>
      <c r="C166" s="205"/>
      <c r="D166" s="206" t="s">
        <v>157</v>
      </c>
      <c r="E166" s="207" t="s">
        <v>1</v>
      </c>
      <c r="F166" s="208" t="s">
        <v>849</v>
      </c>
      <c r="G166" s="205"/>
      <c r="H166" s="207" t="s">
        <v>1</v>
      </c>
      <c r="I166" s="209"/>
      <c r="J166" s="205"/>
      <c r="K166" s="205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157</v>
      </c>
      <c r="AU166" s="214" t="s">
        <v>85</v>
      </c>
      <c r="AV166" s="13" t="s">
        <v>83</v>
      </c>
      <c r="AW166" s="13" t="s">
        <v>33</v>
      </c>
      <c r="AX166" s="13" t="s">
        <v>75</v>
      </c>
      <c r="AY166" s="214" t="s">
        <v>146</v>
      </c>
    </row>
    <row r="167" spans="2:51" s="13" customFormat="1" ht="11.25">
      <c r="B167" s="204"/>
      <c r="C167" s="205"/>
      <c r="D167" s="206" t="s">
        <v>157</v>
      </c>
      <c r="E167" s="207" t="s">
        <v>1</v>
      </c>
      <c r="F167" s="208" t="s">
        <v>159</v>
      </c>
      <c r="G167" s="205"/>
      <c r="H167" s="207" t="s">
        <v>1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157</v>
      </c>
      <c r="AU167" s="214" t="s">
        <v>85</v>
      </c>
      <c r="AV167" s="13" t="s">
        <v>83</v>
      </c>
      <c r="AW167" s="13" t="s">
        <v>33</v>
      </c>
      <c r="AX167" s="13" t="s">
        <v>75</v>
      </c>
      <c r="AY167" s="214" t="s">
        <v>146</v>
      </c>
    </row>
    <row r="168" spans="2:51" s="14" customFormat="1" ht="11.25">
      <c r="B168" s="215"/>
      <c r="C168" s="216"/>
      <c r="D168" s="206" t="s">
        <v>157</v>
      </c>
      <c r="E168" s="217" t="s">
        <v>1</v>
      </c>
      <c r="F168" s="218" t="s">
        <v>1810</v>
      </c>
      <c r="G168" s="216"/>
      <c r="H168" s="219">
        <v>50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157</v>
      </c>
      <c r="AU168" s="225" t="s">
        <v>85</v>
      </c>
      <c r="AV168" s="14" t="s">
        <v>85</v>
      </c>
      <c r="AW168" s="14" t="s">
        <v>33</v>
      </c>
      <c r="AX168" s="14" t="s">
        <v>75</v>
      </c>
      <c r="AY168" s="225" t="s">
        <v>146</v>
      </c>
    </row>
    <row r="169" spans="1:65" s="2" customFormat="1" ht="36" customHeight="1">
      <c r="A169" s="34"/>
      <c r="B169" s="35"/>
      <c r="C169" s="186" t="s">
        <v>194</v>
      </c>
      <c r="D169" s="186" t="s">
        <v>148</v>
      </c>
      <c r="E169" s="187" t="s">
        <v>201</v>
      </c>
      <c r="F169" s="188" t="s">
        <v>202</v>
      </c>
      <c r="G169" s="189" t="s">
        <v>203</v>
      </c>
      <c r="H169" s="190">
        <v>195</v>
      </c>
      <c r="I169" s="191"/>
      <c r="J169" s="192">
        <f>ROUND(I169*H169,2)</f>
        <v>0</v>
      </c>
      <c r="K169" s="188" t="s">
        <v>152</v>
      </c>
      <c r="L169" s="39"/>
      <c r="M169" s="193" t="s">
        <v>1</v>
      </c>
      <c r="N169" s="194" t="s">
        <v>40</v>
      </c>
      <c r="O169" s="71"/>
      <c r="P169" s="195">
        <f>O169*H169</f>
        <v>0</v>
      </c>
      <c r="Q169" s="195">
        <v>0</v>
      </c>
      <c r="R169" s="195">
        <f>Q169*H169</f>
        <v>0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153</v>
      </c>
      <c r="AT169" s="197" t="s">
        <v>148</v>
      </c>
      <c r="AU169" s="197" t="s">
        <v>85</v>
      </c>
      <c r="AY169" s="17" t="s">
        <v>146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83</v>
      </c>
      <c r="BK169" s="198">
        <f>ROUND(I169*H169,2)</f>
        <v>0</v>
      </c>
      <c r="BL169" s="17" t="s">
        <v>153</v>
      </c>
      <c r="BM169" s="197" t="s">
        <v>1812</v>
      </c>
    </row>
    <row r="170" spans="1:47" s="2" customFormat="1" ht="11.25">
      <c r="A170" s="34"/>
      <c r="B170" s="35"/>
      <c r="C170" s="36"/>
      <c r="D170" s="199" t="s">
        <v>155</v>
      </c>
      <c r="E170" s="36"/>
      <c r="F170" s="200" t="s">
        <v>205</v>
      </c>
      <c r="G170" s="36"/>
      <c r="H170" s="36"/>
      <c r="I170" s="201"/>
      <c r="J170" s="36"/>
      <c r="K170" s="36"/>
      <c r="L170" s="39"/>
      <c r="M170" s="202"/>
      <c r="N170" s="203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155</v>
      </c>
      <c r="AU170" s="17" t="s">
        <v>85</v>
      </c>
    </row>
    <row r="171" spans="2:51" s="14" customFormat="1" ht="11.25">
      <c r="B171" s="215"/>
      <c r="C171" s="216"/>
      <c r="D171" s="206" t="s">
        <v>157</v>
      </c>
      <c r="E171" s="217" t="s">
        <v>1</v>
      </c>
      <c r="F171" s="218" t="s">
        <v>1813</v>
      </c>
      <c r="G171" s="216"/>
      <c r="H171" s="219">
        <v>95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157</v>
      </c>
      <c r="AU171" s="225" t="s">
        <v>85</v>
      </c>
      <c r="AV171" s="14" t="s">
        <v>85</v>
      </c>
      <c r="AW171" s="14" t="s">
        <v>33</v>
      </c>
      <c r="AX171" s="14" t="s">
        <v>75</v>
      </c>
      <c r="AY171" s="225" t="s">
        <v>146</v>
      </c>
    </row>
    <row r="172" spans="2:51" s="14" customFormat="1" ht="11.25">
      <c r="B172" s="215"/>
      <c r="C172" s="216"/>
      <c r="D172" s="206" t="s">
        <v>157</v>
      </c>
      <c r="E172" s="217" t="s">
        <v>1</v>
      </c>
      <c r="F172" s="218" t="s">
        <v>1814</v>
      </c>
      <c r="G172" s="216"/>
      <c r="H172" s="219">
        <v>100</v>
      </c>
      <c r="I172" s="220"/>
      <c r="J172" s="216"/>
      <c r="K172" s="216"/>
      <c r="L172" s="221"/>
      <c r="M172" s="222"/>
      <c r="N172" s="223"/>
      <c r="O172" s="223"/>
      <c r="P172" s="223"/>
      <c r="Q172" s="223"/>
      <c r="R172" s="223"/>
      <c r="S172" s="223"/>
      <c r="T172" s="224"/>
      <c r="AT172" s="225" t="s">
        <v>157</v>
      </c>
      <c r="AU172" s="225" t="s">
        <v>85</v>
      </c>
      <c r="AV172" s="14" t="s">
        <v>85</v>
      </c>
      <c r="AW172" s="14" t="s">
        <v>33</v>
      </c>
      <c r="AX172" s="14" t="s">
        <v>75</v>
      </c>
      <c r="AY172" s="225" t="s">
        <v>146</v>
      </c>
    </row>
    <row r="173" spans="2:63" s="12" customFormat="1" ht="22.9" customHeight="1">
      <c r="B173" s="170"/>
      <c r="C173" s="171"/>
      <c r="D173" s="172" t="s">
        <v>74</v>
      </c>
      <c r="E173" s="184" t="s">
        <v>180</v>
      </c>
      <c r="F173" s="184" t="s">
        <v>387</v>
      </c>
      <c r="G173" s="171"/>
      <c r="H173" s="171"/>
      <c r="I173" s="174"/>
      <c r="J173" s="185">
        <f>BK173</f>
        <v>0</v>
      </c>
      <c r="K173" s="171"/>
      <c r="L173" s="176"/>
      <c r="M173" s="177"/>
      <c r="N173" s="178"/>
      <c r="O173" s="178"/>
      <c r="P173" s="179">
        <f>SUM(P174:P195)</f>
        <v>0</v>
      </c>
      <c r="Q173" s="178"/>
      <c r="R173" s="179">
        <f>SUM(R174:R195)</f>
        <v>28.028</v>
      </c>
      <c r="S173" s="178"/>
      <c r="T173" s="180">
        <f>SUM(T174:T195)</f>
        <v>0</v>
      </c>
      <c r="AR173" s="181" t="s">
        <v>83</v>
      </c>
      <c r="AT173" s="182" t="s">
        <v>74</v>
      </c>
      <c r="AU173" s="182" t="s">
        <v>83</v>
      </c>
      <c r="AY173" s="181" t="s">
        <v>146</v>
      </c>
      <c r="BK173" s="183">
        <f>SUM(BK174:BK195)</f>
        <v>0</v>
      </c>
    </row>
    <row r="174" spans="1:65" s="2" customFormat="1" ht="26.45" customHeight="1">
      <c r="A174" s="34"/>
      <c r="B174" s="35"/>
      <c r="C174" s="186" t="s">
        <v>200</v>
      </c>
      <c r="D174" s="186" t="s">
        <v>148</v>
      </c>
      <c r="E174" s="187" t="s">
        <v>1815</v>
      </c>
      <c r="F174" s="188" t="s">
        <v>1816</v>
      </c>
      <c r="G174" s="189" t="s">
        <v>151</v>
      </c>
      <c r="H174" s="190">
        <v>58.5</v>
      </c>
      <c r="I174" s="191"/>
      <c r="J174" s="192">
        <f>ROUND(I174*H174,2)</f>
        <v>0</v>
      </c>
      <c r="K174" s="188" t="s">
        <v>152</v>
      </c>
      <c r="L174" s="39"/>
      <c r="M174" s="193" t="s">
        <v>1</v>
      </c>
      <c r="N174" s="194" t="s">
        <v>40</v>
      </c>
      <c r="O174" s="71"/>
      <c r="P174" s="195">
        <f>O174*H174</f>
        <v>0</v>
      </c>
      <c r="Q174" s="195">
        <v>0.108</v>
      </c>
      <c r="R174" s="195">
        <f>Q174*H174</f>
        <v>6.318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153</v>
      </c>
      <c r="AT174" s="197" t="s">
        <v>148</v>
      </c>
      <c r="AU174" s="197" t="s">
        <v>85</v>
      </c>
      <c r="AY174" s="17" t="s">
        <v>146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83</v>
      </c>
      <c r="BK174" s="198">
        <f>ROUND(I174*H174,2)</f>
        <v>0</v>
      </c>
      <c r="BL174" s="17" t="s">
        <v>153</v>
      </c>
      <c r="BM174" s="197" t="s">
        <v>1817</v>
      </c>
    </row>
    <row r="175" spans="1:47" s="2" customFormat="1" ht="11.25">
      <c r="A175" s="34"/>
      <c r="B175" s="35"/>
      <c r="C175" s="36"/>
      <c r="D175" s="199" t="s">
        <v>155</v>
      </c>
      <c r="E175" s="36"/>
      <c r="F175" s="200" t="s">
        <v>1818</v>
      </c>
      <c r="G175" s="36"/>
      <c r="H175" s="36"/>
      <c r="I175" s="201"/>
      <c r="J175" s="36"/>
      <c r="K175" s="36"/>
      <c r="L175" s="39"/>
      <c r="M175" s="202"/>
      <c r="N175" s="203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155</v>
      </c>
      <c r="AU175" s="17" t="s">
        <v>85</v>
      </c>
    </row>
    <row r="176" spans="2:51" s="13" customFormat="1" ht="11.25">
      <c r="B176" s="204"/>
      <c r="C176" s="205"/>
      <c r="D176" s="206" t="s">
        <v>157</v>
      </c>
      <c r="E176" s="207" t="s">
        <v>1</v>
      </c>
      <c r="F176" s="208" t="s">
        <v>849</v>
      </c>
      <c r="G176" s="205"/>
      <c r="H176" s="207" t="s">
        <v>1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157</v>
      </c>
      <c r="AU176" s="214" t="s">
        <v>85</v>
      </c>
      <c r="AV176" s="13" t="s">
        <v>83</v>
      </c>
      <c r="AW176" s="13" t="s">
        <v>33</v>
      </c>
      <c r="AX176" s="13" t="s">
        <v>75</v>
      </c>
      <c r="AY176" s="214" t="s">
        <v>146</v>
      </c>
    </row>
    <row r="177" spans="2:51" s="13" customFormat="1" ht="11.25">
      <c r="B177" s="204"/>
      <c r="C177" s="205"/>
      <c r="D177" s="206" t="s">
        <v>157</v>
      </c>
      <c r="E177" s="207" t="s">
        <v>1</v>
      </c>
      <c r="F177" s="208" t="s">
        <v>159</v>
      </c>
      <c r="G177" s="205"/>
      <c r="H177" s="207" t="s">
        <v>1</v>
      </c>
      <c r="I177" s="209"/>
      <c r="J177" s="205"/>
      <c r="K177" s="205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157</v>
      </c>
      <c r="AU177" s="214" t="s">
        <v>85</v>
      </c>
      <c r="AV177" s="13" t="s">
        <v>83</v>
      </c>
      <c r="AW177" s="13" t="s">
        <v>33</v>
      </c>
      <c r="AX177" s="13" t="s">
        <v>75</v>
      </c>
      <c r="AY177" s="214" t="s">
        <v>146</v>
      </c>
    </row>
    <row r="178" spans="2:51" s="13" customFormat="1" ht="11.25">
      <c r="B178" s="204"/>
      <c r="C178" s="205"/>
      <c r="D178" s="206" t="s">
        <v>157</v>
      </c>
      <c r="E178" s="207" t="s">
        <v>1</v>
      </c>
      <c r="F178" s="208" t="s">
        <v>850</v>
      </c>
      <c r="G178" s="205"/>
      <c r="H178" s="207" t="s">
        <v>1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157</v>
      </c>
      <c r="AU178" s="214" t="s">
        <v>85</v>
      </c>
      <c r="AV178" s="13" t="s">
        <v>83</v>
      </c>
      <c r="AW178" s="13" t="s">
        <v>33</v>
      </c>
      <c r="AX178" s="13" t="s">
        <v>75</v>
      </c>
      <c r="AY178" s="214" t="s">
        <v>146</v>
      </c>
    </row>
    <row r="179" spans="2:51" s="13" customFormat="1" ht="11.25">
      <c r="B179" s="204"/>
      <c r="C179" s="205"/>
      <c r="D179" s="206" t="s">
        <v>157</v>
      </c>
      <c r="E179" s="207" t="s">
        <v>1</v>
      </c>
      <c r="F179" s="208" t="s">
        <v>159</v>
      </c>
      <c r="G179" s="205"/>
      <c r="H179" s="207" t="s">
        <v>1</v>
      </c>
      <c r="I179" s="209"/>
      <c r="J179" s="205"/>
      <c r="K179" s="205"/>
      <c r="L179" s="210"/>
      <c r="M179" s="211"/>
      <c r="N179" s="212"/>
      <c r="O179" s="212"/>
      <c r="P179" s="212"/>
      <c r="Q179" s="212"/>
      <c r="R179" s="212"/>
      <c r="S179" s="212"/>
      <c r="T179" s="213"/>
      <c r="AT179" s="214" t="s">
        <v>157</v>
      </c>
      <c r="AU179" s="214" t="s">
        <v>85</v>
      </c>
      <c r="AV179" s="13" t="s">
        <v>83</v>
      </c>
      <c r="AW179" s="13" t="s">
        <v>33</v>
      </c>
      <c r="AX179" s="13" t="s">
        <v>75</v>
      </c>
      <c r="AY179" s="214" t="s">
        <v>146</v>
      </c>
    </row>
    <row r="180" spans="2:51" s="14" customFormat="1" ht="11.25">
      <c r="B180" s="215"/>
      <c r="C180" s="216"/>
      <c r="D180" s="206" t="s">
        <v>157</v>
      </c>
      <c r="E180" s="217" t="s">
        <v>1</v>
      </c>
      <c r="F180" s="218" t="s">
        <v>1819</v>
      </c>
      <c r="G180" s="216"/>
      <c r="H180" s="219">
        <v>58.5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157</v>
      </c>
      <c r="AU180" s="225" t="s">
        <v>85</v>
      </c>
      <c r="AV180" s="14" t="s">
        <v>85</v>
      </c>
      <c r="AW180" s="14" t="s">
        <v>33</v>
      </c>
      <c r="AX180" s="14" t="s">
        <v>75</v>
      </c>
      <c r="AY180" s="225" t="s">
        <v>146</v>
      </c>
    </row>
    <row r="181" spans="1:65" s="2" customFormat="1" ht="16.5" customHeight="1">
      <c r="A181" s="34"/>
      <c r="B181" s="35"/>
      <c r="C181" s="226" t="s">
        <v>207</v>
      </c>
      <c r="D181" s="226" t="s">
        <v>223</v>
      </c>
      <c r="E181" s="227" t="s">
        <v>1820</v>
      </c>
      <c r="F181" s="228" t="s">
        <v>1821</v>
      </c>
      <c r="G181" s="229" t="s">
        <v>329</v>
      </c>
      <c r="H181" s="230">
        <v>13</v>
      </c>
      <c r="I181" s="231"/>
      <c r="J181" s="232">
        <f>ROUND(I181*H181,2)</f>
        <v>0</v>
      </c>
      <c r="K181" s="228" t="s">
        <v>152</v>
      </c>
      <c r="L181" s="233"/>
      <c r="M181" s="234" t="s">
        <v>1</v>
      </c>
      <c r="N181" s="235" t="s">
        <v>40</v>
      </c>
      <c r="O181" s="71"/>
      <c r="P181" s="195">
        <f>O181*H181</f>
        <v>0</v>
      </c>
      <c r="Q181" s="195">
        <v>1.67</v>
      </c>
      <c r="R181" s="195">
        <f>Q181*H181</f>
        <v>21.71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200</v>
      </c>
      <c r="AT181" s="197" t="s">
        <v>223</v>
      </c>
      <c r="AU181" s="197" t="s">
        <v>85</v>
      </c>
      <c r="AY181" s="17" t="s">
        <v>146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83</v>
      </c>
      <c r="BK181" s="198">
        <f>ROUND(I181*H181,2)</f>
        <v>0</v>
      </c>
      <c r="BL181" s="17" t="s">
        <v>153</v>
      </c>
      <c r="BM181" s="197" t="s">
        <v>1822</v>
      </c>
    </row>
    <row r="182" spans="2:51" s="13" customFormat="1" ht="11.25">
      <c r="B182" s="204"/>
      <c r="C182" s="205"/>
      <c r="D182" s="206" t="s">
        <v>157</v>
      </c>
      <c r="E182" s="207" t="s">
        <v>1</v>
      </c>
      <c r="F182" s="208" t="s">
        <v>849</v>
      </c>
      <c r="G182" s="205"/>
      <c r="H182" s="207" t="s">
        <v>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157</v>
      </c>
      <c r="AU182" s="214" t="s">
        <v>85</v>
      </c>
      <c r="AV182" s="13" t="s">
        <v>83</v>
      </c>
      <c r="AW182" s="13" t="s">
        <v>33</v>
      </c>
      <c r="AX182" s="13" t="s">
        <v>75</v>
      </c>
      <c r="AY182" s="214" t="s">
        <v>146</v>
      </c>
    </row>
    <row r="183" spans="2:51" s="13" customFormat="1" ht="11.25">
      <c r="B183" s="204"/>
      <c r="C183" s="205"/>
      <c r="D183" s="206" t="s">
        <v>157</v>
      </c>
      <c r="E183" s="207" t="s">
        <v>1</v>
      </c>
      <c r="F183" s="208" t="s">
        <v>159</v>
      </c>
      <c r="G183" s="205"/>
      <c r="H183" s="207" t="s">
        <v>1</v>
      </c>
      <c r="I183" s="209"/>
      <c r="J183" s="205"/>
      <c r="K183" s="205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157</v>
      </c>
      <c r="AU183" s="214" t="s">
        <v>85</v>
      </c>
      <c r="AV183" s="13" t="s">
        <v>83</v>
      </c>
      <c r="AW183" s="13" t="s">
        <v>33</v>
      </c>
      <c r="AX183" s="13" t="s">
        <v>75</v>
      </c>
      <c r="AY183" s="214" t="s">
        <v>146</v>
      </c>
    </row>
    <row r="184" spans="2:51" s="13" customFormat="1" ht="11.25">
      <c r="B184" s="204"/>
      <c r="C184" s="205"/>
      <c r="D184" s="206" t="s">
        <v>157</v>
      </c>
      <c r="E184" s="207" t="s">
        <v>1</v>
      </c>
      <c r="F184" s="208" t="s">
        <v>850</v>
      </c>
      <c r="G184" s="205"/>
      <c r="H184" s="207" t="s">
        <v>1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157</v>
      </c>
      <c r="AU184" s="214" t="s">
        <v>85</v>
      </c>
      <c r="AV184" s="13" t="s">
        <v>83</v>
      </c>
      <c r="AW184" s="13" t="s">
        <v>33</v>
      </c>
      <c r="AX184" s="13" t="s">
        <v>75</v>
      </c>
      <c r="AY184" s="214" t="s">
        <v>146</v>
      </c>
    </row>
    <row r="185" spans="2:51" s="13" customFormat="1" ht="11.25">
      <c r="B185" s="204"/>
      <c r="C185" s="205"/>
      <c r="D185" s="206" t="s">
        <v>157</v>
      </c>
      <c r="E185" s="207" t="s">
        <v>1</v>
      </c>
      <c r="F185" s="208" t="s">
        <v>159</v>
      </c>
      <c r="G185" s="205"/>
      <c r="H185" s="207" t="s">
        <v>1</v>
      </c>
      <c r="I185" s="209"/>
      <c r="J185" s="205"/>
      <c r="K185" s="205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157</v>
      </c>
      <c r="AU185" s="214" t="s">
        <v>85</v>
      </c>
      <c r="AV185" s="13" t="s">
        <v>83</v>
      </c>
      <c r="AW185" s="13" t="s">
        <v>33</v>
      </c>
      <c r="AX185" s="13" t="s">
        <v>75</v>
      </c>
      <c r="AY185" s="214" t="s">
        <v>146</v>
      </c>
    </row>
    <row r="186" spans="2:51" s="14" customFormat="1" ht="11.25">
      <c r="B186" s="215"/>
      <c r="C186" s="216"/>
      <c r="D186" s="206" t="s">
        <v>157</v>
      </c>
      <c r="E186" s="217" t="s">
        <v>1</v>
      </c>
      <c r="F186" s="218" t="s">
        <v>232</v>
      </c>
      <c r="G186" s="216"/>
      <c r="H186" s="219">
        <v>13</v>
      </c>
      <c r="I186" s="220"/>
      <c r="J186" s="216"/>
      <c r="K186" s="216"/>
      <c r="L186" s="221"/>
      <c r="M186" s="222"/>
      <c r="N186" s="223"/>
      <c r="O186" s="223"/>
      <c r="P186" s="223"/>
      <c r="Q186" s="223"/>
      <c r="R186" s="223"/>
      <c r="S186" s="223"/>
      <c r="T186" s="224"/>
      <c r="AT186" s="225" t="s">
        <v>157</v>
      </c>
      <c r="AU186" s="225" t="s">
        <v>85</v>
      </c>
      <c r="AV186" s="14" t="s">
        <v>85</v>
      </c>
      <c r="AW186" s="14" t="s">
        <v>33</v>
      </c>
      <c r="AX186" s="14" t="s">
        <v>75</v>
      </c>
      <c r="AY186" s="225" t="s">
        <v>146</v>
      </c>
    </row>
    <row r="187" spans="1:65" s="2" customFormat="1" ht="26.45" customHeight="1">
      <c r="A187" s="34"/>
      <c r="B187" s="35"/>
      <c r="C187" s="186" t="s">
        <v>215</v>
      </c>
      <c r="D187" s="186" t="s">
        <v>148</v>
      </c>
      <c r="E187" s="187" t="s">
        <v>997</v>
      </c>
      <c r="F187" s="188" t="s">
        <v>998</v>
      </c>
      <c r="G187" s="189" t="s">
        <v>163</v>
      </c>
      <c r="H187" s="190">
        <v>20</v>
      </c>
      <c r="I187" s="191"/>
      <c r="J187" s="192">
        <f>ROUND(I187*H187,2)</f>
        <v>0</v>
      </c>
      <c r="K187" s="188" t="s">
        <v>152</v>
      </c>
      <c r="L187" s="39"/>
      <c r="M187" s="193" t="s">
        <v>1</v>
      </c>
      <c r="N187" s="194" t="s">
        <v>40</v>
      </c>
      <c r="O187" s="71"/>
      <c r="P187" s="195">
        <f>O187*H187</f>
        <v>0</v>
      </c>
      <c r="Q187" s="195">
        <v>0</v>
      </c>
      <c r="R187" s="195">
        <f>Q187*H187</f>
        <v>0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153</v>
      </c>
      <c r="AT187" s="197" t="s">
        <v>148</v>
      </c>
      <c r="AU187" s="197" t="s">
        <v>85</v>
      </c>
      <c r="AY187" s="17" t="s">
        <v>146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83</v>
      </c>
      <c r="BK187" s="198">
        <f>ROUND(I187*H187,2)</f>
        <v>0</v>
      </c>
      <c r="BL187" s="17" t="s">
        <v>153</v>
      </c>
      <c r="BM187" s="197" t="s">
        <v>1823</v>
      </c>
    </row>
    <row r="188" spans="1:47" s="2" customFormat="1" ht="11.25">
      <c r="A188" s="34"/>
      <c r="B188" s="35"/>
      <c r="C188" s="36"/>
      <c r="D188" s="199" t="s">
        <v>155</v>
      </c>
      <c r="E188" s="36"/>
      <c r="F188" s="200" t="s">
        <v>1000</v>
      </c>
      <c r="G188" s="36"/>
      <c r="H188" s="36"/>
      <c r="I188" s="201"/>
      <c r="J188" s="36"/>
      <c r="K188" s="36"/>
      <c r="L188" s="39"/>
      <c r="M188" s="202"/>
      <c r="N188" s="203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155</v>
      </c>
      <c r="AU188" s="17" t="s">
        <v>85</v>
      </c>
    </row>
    <row r="189" spans="2:51" s="13" customFormat="1" ht="11.25">
      <c r="B189" s="204"/>
      <c r="C189" s="205"/>
      <c r="D189" s="206" t="s">
        <v>157</v>
      </c>
      <c r="E189" s="207" t="s">
        <v>1</v>
      </c>
      <c r="F189" s="208" t="s">
        <v>849</v>
      </c>
      <c r="G189" s="205"/>
      <c r="H189" s="207" t="s">
        <v>1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157</v>
      </c>
      <c r="AU189" s="214" t="s">
        <v>85</v>
      </c>
      <c r="AV189" s="13" t="s">
        <v>83</v>
      </c>
      <c r="AW189" s="13" t="s">
        <v>33</v>
      </c>
      <c r="AX189" s="13" t="s">
        <v>75</v>
      </c>
      <c r="AY189" s="214" t="s">
        <v>146</v>
      </c>
    </row>
    <row r="190" spans="2:51" s="13" customFormat="1" ht="11.25">
      <c r="B190" s="204"/>
      <c r="C190" s="205"/>
      <c r="D190" s="206" t="s">
        <v>157</v>
      </c>
      <c r="E190" s="207" t="s">
        <v>1</v>
      </c>
      <c r="F190" s="208" t="s">
        <v>159</v>
      </c>
      <c r="G190" s="205"/>
      <c r="H190" s="207" t="s">
        <v>1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157</v>
      </c>
      <c r="AU190" s="214" t="s">
        <v>85</v>
      </c>
      <c r="AV190" s="13" t="s">
        <v>83</v>
      </c>
      <c r="AW190" s="13" t="s">
        <v>33</v>
      </c>
      <c r="AX190" s="13" t="s">
        <v>75</v>
      </c>
      <c r="AY190" s="214" t="s">
        <v>146</v>
      </c>
    </row>
    <row r="191" spans="2:51" s="13" customFormat="1" ht="11.25">
      <c r="B191" s="204"/>
      <c r="C191" s="205"/>
      <c r="D191" s="206" t="s">
        <v>157</v>
      </c>
      <c r="E191" s="207" t="s">
        <v>1</v>
      </c>
      <c r="F191" s="208" t="s">
        <v>850</v>
      </c>
      <c r="G191" s="205"/>
      <c r="H191" s="207" t="s">
        <v>1</v>
      </c>
      <c r="I191" s="209"/>
      <c r="J191" s="205"/>
      <c r="K191" s="205"/>
      <c r="L191" s="210"/>
      <c r="M191" s="211"/>
      <c r="N191" s="212"/>
      <c r="O191" s="212"/>
      <c r="P191" s="212"/>
      <c r="Q191" s="212"/>
      <c r="R191" s="212"/>
      <c r="S191" s="212"/>
      <c r="T191" s="213"/>
      <c r="AT191" s="214" t="s">
        <v>157</v>
      </c>
      <c r="AU191" s="214" t="s">
        <v>85</v>
      </c>
      <c r="AV191" s="13" t="s">
        <v>83</v>
      </c>
      <c r="AW191" s="13" t="s">
        <v>33</v>
      </c>
      <c r="AX191" s="13" t="s">
        <v>75</v>
      </c>
      <c r="AY191" s="214" t="s">
        <v>146</v>
      </c>
    </row>
    <row r="192" spans="2:51" s="13" customFormat="1" ht="11.25">
      <c r="B192" s="204"/>
      <c r="C192" s="205"/>
      <c r="D192" s="206" t="s">
        <v>157</v>
      </c>
      <c r="E192" s="207" t="s">
        <v>1</v>
      </c>
      <c r="F192" s="208" t="s">
        <v>159</v>
      </c>
      <c r="G192" s="205"/>
      <c r="H192" s="207" t="s">
        <v>1</v>
      </c>
      <c r="I192" s="209"/>
      <c r="J192" s="205"/>
      <c r="K192" s="205"/>
      <c r="L192" s="210"/>
      <c r="M192" s="211"/>
      <c r="N192" s="212"/>
      <c r="O192" s="212"/>
      <c r="P192" s="212"/>
      <c r="Q192" s="212"/>
      <c r="R192" s="212"/>
      <c r="S192" s="212"/>
      <c r="T192" s="213"/>
      <c r="AT192" s="214" t="s">
        <v>157</v>
      </c>
      <c r="AU192" s="214" t="s">
        <v>85</v>
      </c>
      <c r="AV192" s="13" t="s">
        <v>83</v>
      </c>
      <c r="AW192" s="13" t="s">
        <v>33</v>
      </c>
      <c r="AX192" s="13" t="s">
        <v>75</v>
      </c>
      <c r="AY192" s="214" t="s">
        <v>146</v>
      </c>
    </row>
    <row r="193" spans="2:51" s="14" customFormat="1" ht="11.25">
      <c r="B193" s="215"/>
      <c r="C193" s="216"/>
      <c r="D193" s="206" t="s">
        <v>157</v>
      </c>
      <c r="E193" s="217" t="s">
        <v>1</v>
      </c>
      <c r="F193" s="218" t="s">
        <v>1824</v>
      </c>
      <c r="G193" s="216"/>
      <c r="H193" s="219">
        <v>20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157</v>
      </c>
      <c r="AU193" s="225" t="s">
        <v>85</v>
      </c>
      <c r="AV193" s="14" t="s">
        <v>85</v>
      </c>
      <c r="AW193" s="14" t="s">
        <v>33</v>
      </c>
      <c r="AX193" s="14" t="s">
        <v>75</v>
      </c>
      <c r="AY193" s="225" t="s">
        <v>146</v>
      </c>
    </row>
    <row r="194" spans="1:65" s="2" customFormat="1" ht="16.5" customHeight="1">
      <c r="A194" s="34"/>
      <c r="B194" s="35"/>
      <c r="C194" s="226" t="s">
        <v>222</v>
      </c>
      <c r="D194" s="226" t="s">
        <v>223</v>
      </c>
      <c r="E194" s="227" t="s">
        <v>1825</v>
      </c>
      <c r="F194" s="228" t="s">
        <v>1826</v>
      </c>
      <c r="G194" s="229" t="s">
        <v>203</v>
      </c>
      <c r="H194" s="230">
        <v>40</v>
      </c>
      <c r="I194" s="231"/>
      <c r="J194" s="232">
        <f>ROUND(I194*H194,2)</f>
        <v>0</v>
      </c>
      <c r="K194" s="228" t="s">
        <v>152</v>
      </c>
      <c r="L194" s="233"/>
      <c r="M194" s="234" t="s">
        <v>1</v>
      </c>
      <c r="N194" s="235" t="s">
        <v>40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200</v>
      </c>
      <c r="AT194" s="197" t="s">
        <v>223</v>
      </c>
      <c r="AU194" s="197" t="s">
        <v>85</v>
      </c>
      <c r="AY194" s="17" t="s">
        <v>146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83</v>
      </c>
      <c r="BK194" s="198">
        <f>ROUND(I194*H194,2)</f>
        <v>0</v>
      </c>
      <c r="BL194" s="17" t="s">
        <v>153</v>
      </c>
      <c r="BM194" s="197" t="s">
        <v>1827</v>
      </c>
    </row>
    <row r="195" spans="2:51" s="14" customFormat="1" ht="11.25">
      <c r="B195" s="215"/>
      <c r="C195" s="216"/>
      <c r="D195" s="206" t="s">
        <v>157</v>
      </c>
      <c r="E195" s="216"/>
      <c r="F195" s="218" t="s">
        <v>1828</v>
      </c>
      <c r="G195" s="216"/>
      <c r="H195" s="219">
        <v>40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157</v>
      </c>
      <c r="AU195" s="225" t="s">
        <v>85</v>
      </c>
      <c r="AV195" s="14" t="s">
        <v>85</v>
      </c>
      <c r="AW195" s="14" t="s">
        <v>4</v>
      </c>
      <c r="AX195" s="14" t="s">
        <v>83</v>
      </c>
      <c r="AY195" s="225" t="s">
        <v>146</v>
      </c>
    </row>
    <row r="196" spans="2:63" s="12" customFormat="1" ht="22.9" customHeight="1">
      <c r="B196" s="170"/>
      <c r="C196" s="171"/>
      <c r="D196" s="172" t="s">
        <v>74</v>
      </c>
      <c r="E196" s="184" t="s">
        <v>730</v>
      </c>
      <c r="F196" s="184" t="s">
        <v>771</v>
      </c>
      <c r="G196" s="171"/>
      <c r="H196" s="171"/>
      <c r="I196" s="174"/>
      <c r="J196" s="185">
        <f>BK196</f>
        <v>0</v>
      </c>
      <c r="K196" s="171"/>
      <c r="L196" s="176"/>
      <c r="M196" s="177"/>
      <c r="N196" s="178"/>
      <c r="O196" s="178"/>
      <c r="P196" s="179">
        <f>SUM(P197:P198)</f>
        <v>0</v>
      </c>
      <c r="Q196" s="178"/>
      <c r="R196" s="179">
        <f>SUM(R197:R198)</f>
        <v>0</v>
      </c>
      <c r="S196" s="178"/>
      <c r="T196" s="180">
        <f>SUM(T197:T198)</f>
        <v>0</v>
      </c>
      <c r="AR196" s="181" t="s">
        <v>83</v>
      </c>
      <c r="AT196" s="182" t="s">
        <v>74</v>
      </c>
      <c r="AU196" s="182" t="s">
        <v>83</v>
      </c>
      <c r="AY196" s="181" t="s">
        <v>146</v>
      </c>
      <c r="BK196" s="183">
        <f>SUM(BK197:BK198)</f>
        <v>0</v>
      </c>
    </row>
    <row r="197" spans="1:65" s="2" customFormat="1" ht="36" customHeight="1">
      <c r="A197" s="34"/>
      <c r="B197" s="35"/>
      <c r="C197" s="186" t="s">
        <v>8</v>
      </c>
      <c r="D197" s="186" t="s">
        <v>148</v>
      </c>
      <c r="E197" s="187" t="s">
        <v>835</v>
      </c>
      <c r="F197" s="188" t="s">
        <v>836</v>
      </c>
      <c r="G197" s="189" t="s">
        <v>203</v>
      </c>
      <c r="H197" s="190">
        <v>28.028</v>
      </c>
      <c r="I197" s="191"/>
      <c r="J197" s="192">
        <f>ROUND(I197*H197,2)</f>
        <v>0</v>
      </c>
      <c r="K197" s="188" t="s">
        <v>152</v>
      </c>
      <c r="L197" s="39"/>
      <c r="M197" s="193" t="s">
        <v>1</v>
      </c>
      <c r="N197" s="194" t="s">
        <v>40</v>
      </c>
      <c r="O197" s="71"/>
      <c r="P197" s="195">
        <f>O197*H197</f>
        <v>0</v>
      </c>
      <c r="Q197" s="195">
        <v>0</v>
      </c>
      <c r="R197" s="195">
        <f>Q197*H197</f>
        <v>0</v>
      </c>
      <c r="S197" s="195">
        <v>0</v>
      </c>
      <c r="T197" s="196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153</v>
      </c>
      <c r="AT197" s="197" t="s">
        <v>148</v>
      </c>
      <c r="AU197" s="197" t="s">
        <v>85</v>
      </c>
      <c r="AY197" s="17" t="s">
        <v>146</v>
      </c>
      <c r="BE197" s="198">
        <f>IF(N197="základní",J197,0)</f>
        <v>0</v>
      </c>
      <c r="BF197" s="198">
        <f>IF(N197="snížená",J197,0)</f>
        <v>0</v>
      </c>
      <c r="BG197" s="198">
        <f>IF(N197="zákl. přenesená",J197,0)</f>
        <v>0</v>
      </c>
      <c r="BH197" s="198">
        <f>IF(N197="sníž. přenesená",J197,0)</f>
        <v>0</v>
      </c>
      <c r="BI197" s="198">
        <f>IF(N197="nulová",J197,0)</f>
        <v>0</v>
      </c>
      <c r="BJ197" s="17" t="s">
        <v>83</v>
      </c>
      <c r="BK197" s="198">
        <f>ROUND(I197*H197,2)</f>
        <v>0</v>
      </c>
      <c r="BL197" s="17" t="s">
        <v>153</v>
      </c>
      <c r="BM197" s="197" t="s">
        <v>1829</v>
      </c>
    </row>
    <row r="198" spans="1:47" s="2" customFormat="1" ht="11.25">
      <c r="A198" s="34"/>
      <c r="B198" s="35"/>
      <c r="C198" s="36"/>
      <c r="D198" s="199" t="s">
        <v>155</v>
      </c>
      <c r="E198" s="36"/>
      <c r="F198" s="200" t="s">
        <v>838</v>
      </c>
      <c r="G198" s="36"/>
      <c r="H198" s="36"/>
      <c r="I198" s="201"/>
      <c r="J198" s="36"/>
      <c r="K198" s="36"/>
      <c r="L198" s="39"/>
      <c r="M198" s="239"/>
      <c r="N198" s="240"/>
      <c r="O198" s="241"/>
      <c r="P198" s="241"/>
      <c r="Q198" s="241"/>
      <c r="R198" s="241"/>
      <c r="S198" s="241"/>
      <c r="T198" s="24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155</v>
      </c>
      <c r="AU198" s="17" t="s">
        <v>85</v>
      </c>
    </row>
    <row r="199" spans="1:31" s="2" customFormat="1" ht="6.95" customHeight="1">
      <c r="A199" s="34"/>
      <c r="B199" s="54"/>
      <c r="C199" s="55"/>
      <c r="D199" s="55"/>
      <c r="E199" s="55"/>
      <c r="F199" s="55"/>
      <c r="G199" s="55"/>
      <c r="H199" s="55"/>
      <c r="I199" s="55"/>
      <c r="J199" s="55"/>
      <c r="K199" s="55"/>
      <c r="L199" s="39"/>
      <c r="M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</row>
  </sheetData>
  <sheetProtection algorithmName="SHA-512" hashValue="hXb9ZwM1gT5SIIA+nxVvzUbQn+vlMtPPPfd7fNsEGp6F4B4hxVDrbxaxDcE/Vo2h8iNhIdPwqxtJonTxcDdalg==" saltValue="0LpT/wZoV2TFkQm74pVa+hsJAZcXbijF2NZRepN+2cyDp5ShWeufpNilkcc2PnWPgr5by9Ym1YgfD6XjTjIwoQ==" spinCount="100000" sheet="1" objects="1" scenarios="1" formatColumns="0" formatRows="0" autoFilter="0"/>
  <autoFilter ref="C119:K19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hyperlinks>
    <hyperlink ref="F124" r:id="rId1" display="https://podminky.urs.cz/item/CS_URS_2024_01/132251101"/>
    <hyperlink ref="F133" r:id="rId2" display="https://podminky.urs.cz/item/CS_URS_2024_01/132251253"/>
    <hyperlink ref="F142" r:id="rId3" display="https://podminky.urs.cz/item/CS_URS_2024_01/132351101"/>
    <hyperlink ref="F151" r:id="rId4" display="https://podminky.urs.cz/item/CS_URS_2024_01/132351253"/>
    <hyperlink ref="F160" r:id="rId5" display="https://podminky.urs.cz/item/CS_URS_2024_01/162751116"/>
    <hyperlink ref="F165" r:id="rId6" display="https://podminky.urs.cz/item/CS_URS_2024_01/162751136"/>
    <hyperlink ref="F170" r:id="rId7" display="https://podminky.urs.cz/item/CS_URS_2024_01/171201231"/>
    <hyperlink ref="F175" r:id="rId8" display="https://podminky.urs.cz/item/CS_URS_2024_01/291211111"/>
    <hyperlink ref="F188" r:id="rId9" display="https://podminky.urs.cz/item/CS_URS_2024_01/174101101"/>
    <hyperlink ref="F198" r:id="rId10" display="https://podminky.urs.cz/item/CS_URS_2024_01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101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1830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tr">
        <f>IF('Rekapitulace stavby'!E20="","",'Rekapitulace stavby'!E20)</f>
        <v>Ing. Avuk</v>
      </c>
      <c r="F24" s="34"/>
      <c r="G24" s="34"/>
      <c r="H24" s="34"/>
      <c r="I24" s="112" t="s">
        <v>26</v>
      </c>
      <c r="J24" s="113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ROUND((SUM(BE122:BE260)),2)</f>
        <v>0</v>
      </c>
      <c r="G33" s="34"/>
      <c r="H33" s="34"/>
      <c r="I33" s="124">
        <v>0.21</v>
      </c>
      <c r="J33" s="123">
        <f>ROUND(((SUM(BE122:BE260))*I33),2)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ROUND((SUM(BF122:BF260)),2)</f>
        <v>0</v>
      </c>
      <c r="G34" s="34"/>
      <c r="H34" s="34"/>
      <c r="I34" s="124">
        <v>0.12</v>
      </c>
      <c r="J34" s="123">
        <f>ROUND(((SUM(BF122:BF260))*I34),2)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ROUND((SUM(BG122:BG260)),2)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ROUND((SUM(BH122:BH260)),2)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ROUND((SUM(BI122:BI260)),2)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D2.06 - Areálové rozvody slaboproudů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Ing. Avuk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1831</v>
      </c>
      <c r="E97" s="150"/>
      <c r="F97" s="150"/>
      <c r="G97" s="150"/>
      <c r="H97" s="150"/>
      <c r="I97" s="150"/>
      <c r="J97" s="151">
        <f>J123</f>
        <v>0</v>
      </c>
      <c r="K97" s="148"/>
      <c r="L97" s="152"/>
    </row>
    <row r="98" spans="2:12" s="9" customFormat="1" ht="24.95" customHeight="1">
      <c r="B98" s="147"/>
      <c r="C98" s="148"/>
      <c r="D98" s="149" t="s">
        <v>1832</v>
      </c>
      <c r="E98" s="150"/>
      <c r="F98" s="150"/>
      <c r="G98" s="150"/>
      <c r="H98" s="150"/>
      <c r="I98" s="150"/>
      <c r="J98" s="151">
        <f>J136</f>
        <v>0</v>
      </c>
      <c r="K98" s="148"/>
      <c r="L98" s="152"/>
    </row>
    <row r="99" spans="2:12" s="9" customFormat="1" ht="24.95" customHeight="1">
      <c r="B99" s="147"/>
      <c r="C99" s="148"/>
      <c r="D99" s="149" t="s">
        <v>1833</v>
      </c>
      <c r="E99" s="150"/>
      <c r="F99" s="150"/>
      <c r="G99" s="150"/>
      <c r="H99" s="150"/>
      <c r="I99" s="150"/>
      <c r="J99" s="151">
        <f>J156</f>
        <v>0</v>
      </c>
      <c r="K99" s="148"/>
      <c r="L99" s="152"/>
    </row>
    <row r="100" spans="2:12" s="9" customFormat="1" ht="24.95" customHeight="1">
      <c r="B100" s="147"/>
      <c r="C100" s="148"/>
      <c r="D100" s="149" t="s">
        <v>1834</v>
      </c>
      <c r="E100" s="150"/>
      <c r="F100" s="150"/>
      <c r="G100" s="150"/>
      <c r="H100" s="150"/>
      <c r="I100" s="150"/>
      <c r="J100" s="151">
        <f>J207</f>
        <v>0</v>
      </c>
      <c r="K100" s="148"/>
      <c r="L100" s="152"/>
    </row>
    <row r="101" spans="2:12" s="9" customFormat="1" ht="24.95" customHeight="1">
      <c r="B101" s="147"/>
      <c r="C101" s="148"/>
      <c r="D101" s="149" t="s">
        <v>1835</v>
      </c>
      <c r="E101" s="150"/>
      <c r="F101" s="150"/>
      <c r="G101" s="150"/>
      <c r="H101" s="150"/>
      <c r="I101" s="150"/>
      <c r="J101" s="151">
        <f>J220</f>
        <v>0</v>
      </c>
      <c r="K101" s="148"/>
      <c r="L101" s="152"/>
    </row>
    <row r="102" spans="2:12" s="9" customFormat="1" ht="24.95" customHeight="1">
      <c r="B102" s="147"/>
      <c r="C102" s="148"/>
      <c r="D102" s="149" t="s">
        <v>1836</v>
      </c>
      <c r="E102" s="150"/>
      <c r="F102" s="150"/>
      <c r="G102" s="150"/>
      <c r="H102" s="150"/>
      <c r="I102" s="150"/>
      <c r="J102" s="151">
        <f>J225</f>
        <v>0</v>
      </c>
      <c r="K102" s="148"/>
      <c r="L102" s="152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131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8.5" customHeight="1">
      <c r="A112" s="34"/>
      <c r="B112" s="35"/>
      <c r="C112" s="36"/>
      <c r="D112" s="36"/>
      <c r="E112" s="306" t="str">
        <f>E7</f>
        <v>Nemocnice Jihlava - Pavilon rehabilitační, následné a geriatrické péče a parkovací dům – rozšíření venkovního parkoviště</v>
      </c>
      <c r="F112" s="307"/>
      <c r="G112" s="307"/>
      <c r="H112" s="30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113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258" t="str">
        <f>E9</f>
        <v>D2.06 - Areálové rozvody slaboproudů</v>
      </c>
      <c r="F114" s="308"/>
      <c r="G114" s="308"/>
      <c r="H114" s="308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>Jihlava</v>
      </c>
      <c r="G116" s="36"/>
      <c r="H116" s="36"/>
      <c r="I116" s="29" t="s">
        <v>22</v>
      </c>
      <c r="J116" s="66">
        <f>IF(J12="","",J12)</f>
        <v>45384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7.95" customHeight="1">
      <c r="A118" s="34"/>
      <c r="B118" s="35"/>
      <c r="C118" s="29" t="s">
        <v>23</v>
      </c>
      <c r="D118" s="36"/>
      <c r="E118" s="36"/>
      <c r="F118" s="27" t="str">
        <f>E15</f>
        <v>Kraj Vysočina</v>
      </c>
      <c r="G118" s="36"/>
      <c r="H118" s="36"/>
      <c r="I118" s="29" t="s">
        <v>29</v>
      </c>
      <c r="J118" s="32" t="str">
        <f>E21</f>
        <v>Penta Projekt s.r.o., Mrštíkova 12, Jihlava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31</v>
      </c>
      <c r="J119" s="32" t="str">
        <f>E24</f>
        <v>Ing. Avuk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59"/>
      <c r="B121" s="160"/>
      <c r="C121" s="161" t="s">
        <v>132</v>
      </c>
      <c r="D121" s="162" t="s">
        <v>60</v>
      </c>
      <c r="E121" s="162" t="s">
        <v>56</v>
      </c>
      <c r="F121" s="162" t="s">
        <v>57</v>
      </c>
      <c r="G121" s="162" t="s">
        <v>133</v>
      </c>
      <c r="H121" s="162" t="s">
        <v>134</v>
      </c>
      <c r="I121" s="162" t="s">
        <v>135</v>
      </c>
      <c r="J121" s="162" t="s">
        <v>118</v>
      </c>
      <c r="K121" s="163" t="s">
        <v>136</v>
      </c>
      <c r="L121" s="164"/>
      <c r="M121" s="75" t="s">
        <v>1</v>
      </c>
      <c r="N121" s="76" t="s">
        <v>39</v>
      </c>
      <c r="O121" s="76" t="s">
        <v>137</v>
      </c>
      <c r="P121" s="76" t="s">
        <v>138</v>
      </c>
      <c r="Q121" s="76" t="s">
        <v>139</v>
      </c>
      <c r="R121" s="76" t="s">
        <v>140</v>
      </c>
      <c r="S121" s="76" t="s">
        <v>141</v>
      </c>
      <c r="T121" s="77" t="s">
        <v>142</v>
      </c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</row>
    <row r="122" spans="1:63" s="2" customFormat="1" ht="22.9" customHeight="1">
      <c r="A122" s="34"/>
      <c r="B122" s="35"/>
      <c r="C122" s="82" t="s">
        <v>143</v>
      </c>
      <c r="D122" s="36"/>
      <c r="E122" s="36"/>
      <c r="F122" s="36"/>
      <c r="G122" s="36"/>
      <c r="H122" s="36"/>
      <c r="I122" s="36"/>
      <c r="J122" s="165">
        <f>BK122</f>
        <v>0</v>
      </c>
      <c r="K122" s="36"/>
      <c r="L122" s="39"/>
      <c r="M122" s="78"/>
      <c r="N122" s="166"/>
      <c r="O122" s="79"/>
      <c r="P122" s="167">
        <f>P123+P136+P156+P207+P220+P225</f>
        <v>0</v>
      </c>
      <c r="Q122" s="79"/>
      <c r="R122" s="167">
        <f>R123+R136+R156+R207+R220+R225</f>
        <v>2.8186100000000005</v>
      </c>
      <c r="S122" s="79"/>
      <c r="T122" s="168">
        <f>T123+T136+T156+T207+T220+T225</f>
        <v>0.185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74</v>
      </c>
      <c r="AU122" s="17" t="s">
        <v>120</v>
      </c>
      <c r="BK122" s="169">
        <f>BK123+BK136+BK156+BK207+BK220+BK225</f>
        <v>0</v>
      </c>
    </row>
    <row r="123" spans="2:63" s="12" customFormat="1" ht="25.9" customHeight="1">
      <c r="B123" s="170"/>
      <c r="C123" s="171"/>
      <c r="D123" s="172" t="s">
        <v>74</v>
      </c>
      <c r="E123" s="173" t="s">
        <v>1837</v>
      </c>
      <c r="F123" s="173" t="s">
        <v>1838</v>
      </c>
      <c r="G123" s="171"/>
      <c r="H123" s="171"/>
      <c r="I123" s="174"/>
      <c r="J123" s="175">
        <f>BK123</f>
        <v>0</v>
      </c>
      <c r="K123" s="171"/>
      <c r="L123" s="176"/>
      <c r="M123" s="177"/>
      <c r="N123" s="178"/>
      <c r="O123" s="178"/>
      <c r="P123" s="179">
        <f>SUM(P124:P135)</f>
        <v>0</v>
      </c>
      <c r="Q123" s="178"/>
      <c r="R123" s="179">
        <f>SUM(R124:R135)</f>
        <v>0.21782</v>
      </c>
      <c r="S123" s="178"/>
      <c r="T123" s="180">
        <f>SUM(T124:T135)</f>
        <v>0</v>
      </c>
      <c r="AR123" s="181" t="s">
        <v>83</v>
      </c>
      <c r="AT123" s="182" t="s">
        <v>74</v>
      </c>
      <c r="AU123" s="182" t="s">
        <v>75</v>
      </c>
      <c r="AY123" s="181" t="s">
        <v>146</v>
      </c>
      <c r="BK123" s="183">
        <f>SUM(BK124:BK135)</f>
        <v>0</v>
      </c>
    </row>
    <row r="124" spans="1:65" s="2" customFormat="1" ht="26.45" customHeight="1">
      <c r="A124" s="34"/>
      <c r="B124" s="35"/>
      <c r="C124" s="226" t="s">
        <v>83</v>
      </c>
      <c r="D124" s="226" t="s">
        <v>223</v>
      </c>
      <c r="E124" s="227" t="s">
        <v>1839</v>
      </c>
      <c r="F124" s="228" t="s">
        <v>1840</v>
      </c>
      <c r="G124" s="229" t="s">
        <v>289</v>
      </c>
      <c r="H124" s="230">
        <v>350</v>
      </c>
      <c r="I124" s="231"/>
      <c r="J124" s="232">
        <f>ROUND(I124*H124,2)</f>
        <v>0</v>
      </c>
      <c r="K124" s="228" t="s">
        <v>152</v>
      </c>
      <c r="L124" s="233"/>
      <c r="M124" s="234" t="s">
        <v>1</v>
      </c>
      <c r="N124" s="235" t="s">
        <v>40</v>
      </c>
      <c r="O124" s="71"/>
      <c r="P124" s="195">
        <f>O124*H124</f>
        <v>0</v>
      </c>
      <c r="Q124" s="195">
        <v>0.0004</v>
      </c>
      <c r="R124" s="195">
        <f>Q124*H124</f>
        <v>0.14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200</v>
      </c>
      <c r="AT124" s="197" t="s">
        <v>223</v>
      </c>
      <c r="AU124" s="197" t="s">
        <v>83</v>
      </c>
      <c r="AY124" s="17" t="s">
        <v>146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83</v>
      </c>
      <c r="BK124" s="198">
        <f>ROUND(I124*H124,2)</f>
        <v>0</v>
      </c>
      <c r="BL124" s="17" t="s">
        <v>153</v>
      </c>
      <c r="BM124" s="197" t="s">
        <v>1841</v>
      </c>
    </row>
    <row r="125" spans="1:65" s="2" customFormat="1" ht="26.45" customHeight="1">
      <c r="A125" s="34"/>
      <c r="B125" s="35"/>
      <c r="C125" s="186" t="s">
        <v>85</v>
      </c>
      <c r="D125" s="186" t="s">
        <v>148</v>
      </c>
      <c r="E125" s="187" t="s">
        <v>1842</v>
      </c>
      <c r="F125" s="188" t="s">
        <v>1843</v>
      </c>
      <c r="G125" s="189" t="s">
        <v>289</v>
      </c>
      <c r="H125" s="190">
        <v>350</v>
      </c>
      <c r="I125" s="191"/>
      <c r="J125" s="192">
        <f>ROUND(I125*H125,2)</f>
        <v>0</v>
      </c>
      <c r="K125" s="188" t="s">
        <v>152</v>
      </c>
      <c r="L125" s="39"/>
      <c r="M125" s="193" t="s">
        <v>1</v>
      </c>
      <c r="N125" s="194" t="s">
        <v>40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549</v>
      </c>
      <c r="AT125" s="197" t="s">
        <v>148</v>
      </c>
      <c r="AU125" s="197" t="s">
        <v>83</v>
      </c>
      <c r="AY125" s="17" t="s">
        <v>146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83</v>
      </c>
      <c r="BK125" s="198">
        <f>ROUND(I125*H125,2)</f>
        <v>0</v>
      </c>
      <c r="BL125" s="17" t="s">
        <v>549</v>
      </c>
      <c r="BM125" s="197" t="s">
        <v>1844</v>
      </c>
    </row>
    <row r="126" spans="1:47" s="2" customFormat="1" ht="11.25">
      <c r="A126" s="34"/>
      <c r="B126" s="35"/>
      <c r="C126" s="36"/>
      <c r="D126" s="199" t="s">
        <v>155</v>
      </c>
      <c r="E126" s="36"/>
      <c r="F126" s="200" t="s">
        <v>1845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155</v>
      </c>
      <c r="AU126" s="17" t="s">
        <v>83</v>
      </c>
    </row>
    <row r="127" spans="1:65" s="2" customFormat="1" ht="24" customHeight="1">
      <c r="A127" s="34"/>
      <c r="B127" s="35"/>
      <c r="C127" s="226" t="s">
        <v>168</v>
      </c>
      <c r="D127" s="226" t="s">
        <v>223</v>
      </c>
      <c r="E127" s="227" t="s">
        <v>1846</v>
      </c>
      <c r="F127" s="228" t="s">
        <v>1847</v>
      </c>
      <c r="G127" s="229" t="s">
        <v>329</v>
      </c>
      <c r="H127" s="230">
        <v>1</v>
      </c>
      <c r="I127" s="231"/>
      <c r="J127" s="232">
        <f>ROUND(I127*H127,2)</f>
        <v>0</v>
      </c>
      <c r="K127" s="228" t="s">
        <v>1</v>
      </c>
      <c r="L127" s="233"/>
      <c r="M127" s="234" t="s">
        <v>1</v>
      </c>
      <c r="N127" s="235" t="s">
        <v>40</v>
      </c>
      <c r="O127" s="71"/>
      <c r="P127" s="195">
        <f>O127*H127</f>
        <v>0</v>
      </c>
      <c r="Q127" s="195">
        <v>0.00016</v>
      </c>
      <c r="R127" s="195">
        <f>Q127*H127</f>
        <v>0.00016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200</v>
      </c>
      <c r="AT127" s="197" t="s">
        <v>223</v>
      </c>
      <c r="AU127" s="197" t="s">
        <v>83</v>
      </c>
      <c r="AY127" s="17" t="s">
        <v>146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83</v>
      </c>
      <c r="BK127" s="198">
        <f>ROUND(I127*H127,2)</f>
        <v>0</v>
      </c>
      <c r="BL127" s="17" t="s">
        <v>153</v>
      </c>
      <c r="BM127" s="197" t="s">
        <v>1848</v>
      </c>
    </row>
    <row r="128" spans="1:65" s="2" customFormat="1" ht="24" customHeight="1">
      <c r="A128" s="34"/>
      <c r="B128" s="35"/>
      <c r="C128" s="226" t="s">
        <v>153</v>
      </c>
      <c r="D128" s="226" t="s">
        <v>223</v>
      </c>
      <c r="E128" s="227" t="s">
        <v>1849</v>
      </c>
      <c r="F128" s="228" t="s">
        <v>1850</v>
      </c>
      <c r="G128" s="229" t="s">
        <v>329</v>
      </c>
      <c r="H128" s="230">
        <v>1</v>
      </c>
      <c r="I128" s="231"/>
      <c r="J128" s="232">
        <f>ROUND(I128*H128,2)</f>
        <v>0</v>
      </c>
      <c r="K128" s="228" t="s">
        <v>1</v>
      </c>
      <c r="L128" s="233"/>
      <c r="M128" s="234" t="s">
        <v>1</v>
      </c>
      <c r="N128" s="235" t="s">
        <v>40</v>
      </c>
      <c r="O128" s="71"/>
      <c r="P128" s="195">
        <f>O128*H128</f>
        <v>0</v>
      </c>
      <c r="Q128" s="195">
        <v>0.00016</v>
      </c>
      <c r="R128" s="195">
        <f>Q128*H128</f>
        <v>0.00016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200</v>
      </c>
      <c r="AT128" s="197" t="s">
        <v>223</v>
      </c>
      <c r="AU128" s="197" t="s">
        <v>83</v>
      </c>
      <c r="AY128" s="17" t="s">
        <v>146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83</v>
      </c>
      <c r="BK128" s="198">
        <f>ROUND(I128*H128,2)</f>
        <v>0</v>
      </c>
      <c r="BL128" s="17" t="s">
        <v>153</v>
      </c>
      <c r="BM128" s="197" t="s">
        <v>1851</v>
      </c>
    </row>
    <row r="129" spans="1:65" s="2" customFormat="1" ht="36" customHeight="1">
      <c r="A129" s="34"/>
      <c r="B129" s="35"/>
      <c r="C129" s="226" t="s">
        <v>180</v>
      </c>
      <c r="D129" s="226" t="s">
        <v>223</v>
      </c>
      <c r="E129" s="227" t="s">
        <v>1852</v>
      </c>
      <c r="F129" s="228" t="s">
        <v>1853</v>
      </c>
      <c r="G129" s="229" t="s">
        <v>289</v>
      </c>
      <c r="H129" s="230">
        <v>50</v>
      </c>
      <c r="I129" s="231"/>
      <c r="J129" s="232">
        <f>ROUND(I129*H129,2)</f>
        <v>0</v>
      </c>
      <c r="K129" s="228" t="s">
        <v>152</v>
      </c>
      <c r="L129" s="233"/>
      <c r="M129" s="234" t="s">
        <v>1</v>
      </c>
      <c r="N129" s="235" t="s">
        <v>40</v>
      </c>
      <c r="O129" s="71"/>
      <c r="P129" s="195">
        <f>O129*H129</f>
        <v>0</v>
      </c>
      <c r="Q129" s="195">
        <v>0.00069</v>
      </c>
      <c r="R129" s="195">
        <f>Q129*H129</f>
        <v>0.034499999999999996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1532</v>
      </c>
      <c r="AT129" s="197" t="s">
        <v>223</v>
      </c>
      <c r="AU129" s="197" t="s">
        <v>83</v>
      </c>
      <c r="AY129" s="17" t="s">
        <v>146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83</v>
      </c>
      <c r="BK129" s="198">
        <f>ROUND(I129*H129,2)</f>
        <v>0</v>
      </c>
      <c r="BL129" s="17" t="s">
        <v>1532</v>
      </c>
      <c r="BM129" s="197" t="s">
        <v>1854</v>
      </c>
    </row>
    <row r="130" spans="1:65" s="2" customFormat="1" ht="26.45" customHeight="1">
      <c r="A130" s="34"/>
      <c r="B130" s="35"/>
      <c r="C130" s="186" t="s">
        <v>188</v>
      </c>
      <c r="D130" s="186" t="s">
        <v>148</v>
      </c>
      <c r="E130" s="187" t="s">
        <v>1855</v>
      </c>
      <c r="F130" s="188" t="s">
        <v>1856</v>
      </c>
      <c r="G130" s="189" t="s">
        <v>289</v>
      </c>
      <c r="H130" s="190">
        <v>50</v>
      </c>
      <c r="I130" s="191"/>
      <c r="J130" s="192">
        <f>ROUND(I130*H130,2)</f>
        <v>0</v>
      </c>
      <c r="K130" s="188" t="s">
        <v>152</v>
      </c>
      <c r="L130" s="39"/>
      <c r="M130" s="193" t="s">
        <v>1</v>
      </c>
      <c r="N130" s="194" t="s">
        <v>40</v>
      </c>
      <c r="O130" s="71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549</v>
      </c>
      <c r="AT130" s="197" t="s">
        <v>148</v>
      </c>
      <c r="AU130" s="197" t="s">
        <v>83</v>
      </c>
      <c r="AY130" s="17" t="s">
        <v>146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83</v>
      </c>
      <c r="BK130" s="198">
        <f>ROUND(I130*H130,2)</f>
        <v>0</v>
      </c>
      <c r="BL130" s="17" t="s">
        <v>549</v>
      </c>
      <c r="BM130" s="197" t="s">
        <v>1857</v>
      </c>
    </row>
    <row r="131" spans="1:47" s="2" customFormat="1" ht="11.25">
      <c r="A131" s="34"/>
      <c r="B131" s="35"/>
      <c r="C131" s="36"/>
      <c r="D131" s="199" t="s">
        <v>155</v>
      </c>
      <c r="E131" s="36"/>
      <c r="F131" s="200" t="s">
        <v>1858</v>
      </c>
      <c r="G131" s="36"/>
      <c r="H131" s="36"/>
      <c r="I131" s="201"/>
      <c r="J131" s="36"/>
      <c r="K131" s="36"/>
      <c r="L131" s="39"/>
      <c r="M131" s="202"/>
      <c r="N131" s="203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155</v>
      </c>
      <c r="AU131" s="17" t="s">
        <v>83</v>
      </c>
    </row>
    <row r="132" spans="1:65" s="2" customFormat="1" ht="24" customHeight="1">
      <c r="A132" s="34"/>
      <c r="B132" s="35"/>
      <c r="C132" s="186" t="s">
        <v>194</v>
      </c>
      <c r="D132" s="186" t="s">
        <v>148</v>
      </c>
      <c r="E132" s="187" t="s">
        <v>1859</v>
      </c>
      <c r="F132" s="188" t="s">
        <v>1860</v>
      </c>
      <c r="G132" s="189" t="s">
        <v>289</v>
      </c>
      <c r="H132" s="190">
        <v>50</v>
      </c>
      <c r="I132" s="191"/>
      <c r="J132" s="192">
        <f>ROUND(I132*H132,2)</f>
        <v>0</v>
      </c>
      <c r="K132" s="188" t="s">
        <v>1</v>
      </c>
      <c r="L132" s="39"/>
      <c r="M132" s="193" t="s">
        <v>1</v>
      </c>
      <c r="N132" s="194" t="s">
        <v>40</v>
      </c>
      <c r="O132" s="71"/>
      <c r="P132" s="195">
        <f>O132*H132</f>
        <v>0</v>
      </c>
      <c r="Q132" s="195">
        <v>0</v>
      </c>
      <c r="R132" s="195">
        <f>Q132*H132</f>
        <v>0</v>
      </c>
      <c r="S132" s="195">
        <v>0</v>
      </c>
      <c r="T132" s="196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97" t="s">
        <v>153</v>
      </c>
      <c r="AT132" s="197" t="s">
        <v>148</v>
      </c>
      <c r="AU132" s="197" t="s">
        <v>83</v>
      </c>
      <c r="AY132" s="17" t="s">
        <v>146</v>
      </c>
      <c r="BE132" s="198">
        <f>IF(N132="základní",J132,0)</f>
        <v>0</v>
      </c>
      <c r="BF132" s="198">
        <f>IF(N132="snížená",J132,0)</f>
        <v>0</v>
      </c>
      <c r="BG132" s="198">
        <f>IF(N132="zákl. přenesená",J132,0)</f>
        <v>0</v>
      </c>
      <c r="BH132" s="198">
        <f>IF(N132="sníž. přenesená",J132,0)</f>
        <v>0</v>
      </c>
      <c r="BI132" s="198">
        <f>IF(N132="nulová",J132,0)</f>
        <v>0</v>
      </c>
      <c r="BJ132" s="17" t="s">
        <v>83</v>
      </c>
      <c r="BK132" s="198">
        <f>ROUND(I132*H132,2)</f>
        <v>0</v>
      </c>
      <c r="BL132" s="17" t="s">
        <v>153</v>
      </c>
      <c r="BM132" s="197" t="s">
        <v>1861</v>
      </c>
    </row>
    <row r="133" spans="1:65" s="2" customFormat="1" ht="26.45" customHeight="1">
      <c r="A133" s="34"/>
      <c r="B133" s="35"/>
      <c r="C133" s="226" t="s">
        <v>200</v>
      </c>
      <c r="D133" s="226" t="s">
        <v>223</v>
      </c>
      <c r="E133" s="227" t="s">
        <v>1862</v>
      </c>
      <c r="F133" s="228" t="s">
        <v>1863</v>
      </c>
      <c r="G133" s="229" t="s">
        <v>289</v>
      </c>
      <c r="H133" s="230">
        <v>100</v>
      </c>
      <c r="I133" s="231"/>
      <c r="J133" s="232">
        <f>ROUND(I133*H133,2)</f>
        <v>0</v>
      </c>
      <c r="K133" s="228" t="s">
        <v>152</v>
      </c>
      <c r="L133" s="233"/>
      <c r="M133" s="234" t="s">
        <v>1</v>
      </c>
      <c r="N133" s="235" t="s">
        <v>40</v>
      </c>
      <c r="O133" s="71"/>
      <c r="P133" s="195">
        <f>O133*H133</f>
        <v>0</v>
      </c>
      <c r="Q133" s="195">
        <v>0.00043</v>
      </c>
      <c r="R133" s="195">
        <f>Q133*H133</f>
        <v>0.043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1532</v>
      </c>
      <c r="AT133" s="197" t="s">
        <v>223</v>
      </c>
      <c r="AU133" s="197" t="s">
        <v>83</v>
      </c>
      <c r="AY133" s="17" t="s">
        <v>146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83</v>
      </c>
      <c r="BK133" s="198">
        <f>ROUND(I133*H133,2)</f>
        <v>0</v>
      </c>
      <c r="BL133" s="17" t="s">
        <v>1532</v>
      </c>
      <c r="BM133" s="197" t="s">
        <v>1864</v>
      </c>
    </row>
    <row r="134" spans="1:65" s="2" customFormat="1" ht="26.45" customHeight="1">
      <c r="A134" s="34"/>
      <c r="B134" s="35"/>
      <c r="C134" s="186" t="s">
        <v>207</v>
      </c>
      <c r="D134" s="186" t="s">
        <v>148</v>
      </c>
      <c r="E134" s="187" t="s">
        <v>1865</v>
      </c>
      <c r="F134" s="188" t="s">
        <v>1866</v>
      </c>
      <c r="G134" s="189" t="s">
        <v>289</v>
      </c>
      <c r="H134" s="190">
        <v>100</v>
      </c>
      <c r="I134" s="191"/>
      <c r="J134" s="192">
        <f>ROUND(I134*H134,2)</f>
        <v>0</v>
      </c>
      <c r="K134" s="188" t="s">
        <v>152</v>
      </c>
      <c r="L134" s="39"/>
      <c r="M134" s="193" t="s">
        <v>1</v>
      </c>
      <c r="N134" s="194" t="s">
        <v>40</v>
      </c>
      <c r="O134" s="71"/>
      <c r="P134" s="195">
        <f>O134*H134</f>
        <v>0</v>
      </c>
      <c r="Q134" s="195">
        <v>0</v>
      </c>
      <c r="R134" s="195">
        <f>Q134*H134</f>
        <v>0</v>
      </c>
      <c r="S134" s="195">
        <v>0</v>
      </c>
      <c r="T134" s="196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7" t="s">
        <v>549</v>
      </c>
      <c r="AT134" s="197" t="s">
        <v>148</v>
      </c>
      <c r="AU134" s="197" t="s">
        <v>83</v>
      </c>
      <c r="AY134" s="17" t="s">
        <v>146</v>
      </c>
      <c r="BE134" s="198">
        <f>IF(N134="základní",J134,0)</f>
        <v>0</v>
      </c>
      <c r="BF134" s="198">
        <f>IF(N134="snížená",J134,0)</f>
        <v>0</v>
      </c>
      <c r="BG134" s="198">
        <f>IF(N134="zákl. přenesená",J134,0)</f>
        <v>0</v>
      </c>
      <c r="BH134" s="198">
        <f>IF(N134="sníž. přenesená",J134,0)</f>
        <v>0</v>
      </c>
      <c r="BI134" s="198">
        <f>IF(N134="nulová",J134,0)</f>
        <v>0</v>
      </c>
      <c r="BJ134" s="17" t="s">
        <v>83</v>
      </c>
      <c r="BK134" s="198">
        <f>ROUND(I134*H134,2)</f>
        <v>0</v>
      </c>
      <c r="BL134" s="17" t="s">
        <v>549</v>
      </c>
      <c r="BM134" s="197" t="s">
        <v>1867</v>
      </c>
    </row>
    <row r="135" spans="1:47" s="2" customFormat="1" ht="11.25">
      <c r="A135" s="34"/>
      <c r="B135" s="35"/>
      <c r="C135" s="36"/>
      <c r="D135" s="199" t="s">
        <v>155</v>
      </c>
      <c r="E135" s="36"/>
      <c r="F135" s="200" t="s">
        <v>1868</v>
      </c>
      <c r="G135" s="36"/>
      <c r="H135" s="36"/>
      <c r="I135" s="201"/>
      <c r="J135" s="36"/>
      <c r="K135" s="36"/>
      <c r="L135" s="39"/>
      <c r="M135" s="202"/>
      <c r="N135" s="203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155</v>
      </c>
      <c r="AU135" s="17" t="s">
        <v>83</v>
      </c>
    </row>
    <row r="136" spans="2:63" s="12" customFormat="1" ht="25.9" customHeight="1">
      <c r="B136" s="170"/>
      <c r="C136" s="171"/>
      <c r="D136" s="172" t="s">
        <v>74</v>
      </c>
      <c r="E136" s="173" t="s">
        <v>1869</v>
      </c>
      <c r="F136" s="173" t="s">
        <v>1870</v>
      </c>
      <c r="G136" s="171"/>
      <c r="H136" s="171"/>
      <c r="I136" s="174"/>
      <c r="J136" s="175">
        <f>BK136</f>
        <v>0</v>
      </c>
      <c r="K136" s="171"/>
      <c r="L136" s="176"/>
      <c r="M136" s="177"/>
      <c r="N136" s="178"/>
      <c r="O136" s="178"/>
      <c r="P136" s="179">
        <f>SUM(P137:P155)</f>
        <v>0</v>
      </c>
      <c r="Q136" s="178"/>
      <c r="R136" s="179">
        <f>SUM(R137:R155)</f>
        <v>0.027000000000000003</v>
      </c>
      <c r="S136" s="178"/>
      <c r="T136" s="180">
        <f>SUM(T137:T155)</f>
        <v>0</v>
      </c>
      <c r="AR136" s="181" t="s">
        <v>83</v>
      </c>
      <c r="AT136" s="182" t="s">
        <v>74</v>
      </c>
      <c r="AU136" s="182" t="s">
        <v>75</v>
      </c>
      <c r="AY136" s="181" t="s">
        <v>146</v>
      </c>
      <c r="BK136" s="183">
        <f>SUM(BK137:BK155)</f>
        <v>0</v>
      </c>
    </row>
    <row r="137" spans="1:65" s="2" customFormat="1" ht="24" customHeight="1">
      <c r="A137" s="34"/>
      <c r="B137" s="35"/>
      <c r="C137" s="186" t="s">
        <v>215</v>
      </c>
      <c r="D137" s="186" t="s">
        <v>148</v>
      </c>
      <c r="E137" s="187" t="s">
        <v>1716</v>
      </c>
      <c r="F137" s="188" t="s">
        <v>1717</v>
      </c>
      <c r="G137" s="189" t="s">
        <v>289</v>
      </c>
      <c r="H137" s="190">
        <v>150</v>
      </c>
      <c r="I137" s="191"/>
      <c r="J137" s="192">
        <f>ROUND(I137*H137,2)</f>
        <v>0</v>
      </c>
      <c r="K137" s="188" t="s">
        <v>152</v>
      </c>
      <c r="L137" s="39"/>
      <c r="M137" s="193" t="s">
        <v>1</v>
      </c>
      <c r="N137" s="194" t="s">
        <v>40</v>
      </c>
      <c r="O137" s="71"/>
      <c r="P137" s="195">
        <f>O137*H137</f>
        <v>0</v>
      </c>
      <c r="Q137" s="195">
        <v>9E-05</v>
      </c>
      <c r="R137" s="195">
        <f>Q137*H137</f>
        <v>0.013500000000000002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549</v>
      </c>
      <c r="AT137" s="197" t="s">
        <v>148</v>
      </c>
      <c r="AU137" s="197" t="s">
        <v>83</v>
      </c>
      <c r="AY137" s="17" t="s">
        <v>146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83</v>
      </c>
      <c r="BK137" s="198">
        <f>ROUND(I137*H137,2)</f>
        <v>0</v>
      </c>
      <c r="BL137" s="17" t="s">
        <v>549</v>
      </c>
      <c r="BM137" s="197" t="s">
        <v>1871</v>
      </c>
    </row>
    <row r="138" spans="1:47" s="2" customFormat="1" ht="11.25">
      <c r="A138" s="34"/>
      <c r="B138" s="35"/>
      <c r="C138" s="36"/>
      <c r="D138" s="199" t="s">
        <v>155</v>
      </c>
      <c r="E138" s="36"/>
      <c r="F138" s="200" t="s">
        <v>1719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155</v>
      </c>
      <c r="AU138" s="17" t="s">
        <v>83</v>
      </c>
    </row>
    <row r="139" spans="1:65" s="2" customFormat="1" ht="26.45" customHeight="1">
      <c r="A139" s="34"/>
      <c r="B139" s="35"/>
      <c r="C139" s="186" t="s">
        <v>222</v>
      </c>
      <c r="D139" s="186" t="s">
        <v>148</v>
      </c>
      <c r="E139" s="187" t="s">
        <v>1872</v>
      </c>
      <c r="F139" s="188" t="s">
        <v>1873</v>
      </c>
      <c r="G139" s="189" t="s">
        <v>289</v>
      </c>
      <c r="H139" s="190">
        <v>150</v>
      </c>
      <c r="I139" s="191"/>
      <c r="J139" s="192">
        <f>ROUND(I139*H139,2)</f>
        <v>0</v>
      </c>
      <c r="K139" s="188" t="s">
        <v>152</v>
      </c>
      <c r="L139" s="39"/>
      <c r="M139" s="193" t="s">
        <v>1</v>
      </c>
      <c r="N139" s="194" t="s">
        <v>40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549</v>
      </c>
      <c r="AT139" s="197" t="s">
        <v>148</v>
      </c>
      <c r="AU139" s="197" t="s">
        <v>83</v>
      </c>
      <c r="AY139" s="17" t="s">
        <v>146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83</v>
      </c>
      <c r="BK139" s="198">
        <f>ROUND(I139*H139,2)</f>
        <v>0</v>
      </c>
      <c r="BL139" s="17" t="s">
        <v>549</v>
      </c>
      <c r="BM139" s="197" t="s">
        <v>1874</v>
      </c>
    </row>
    <row r="140" spans="1:47" s="2" customFormat="1" ht="11.25">
      <c r="A140" s="34"/>
      <c r="B140" s="35"/>
      <c r="C140" s="36"/>
      <c r="D140" s="199" t="s">
        <v>155</v>
      </c>
      <c r="E140" s="36"/>
      <c r="F140" s="200" t="s">
        <v>1875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155</v>
      </c>
      <c r="AU140" s="17" t="s">
        <v>83</v>
      </c>
    </row>
    <row r="141" spans="1:65" s="2" customFormat="1" ht="26.45" customHeight="1">
      <c r="A141" s="34"/>
      <c r="B141" s="35"/>
      <c r="C141" s="186" t="s">
        <v>8</v>
      </c>
      <c r="D141" s="186" t="s">
        <v>148</v>
      </c>
      <c r="E141" s="187" t="s">
        <v>1876</v>
      </c>
      <c r="F141" s="188" t="s">
        <v>1877</v>
      </c>
      <c r="G141" s="189" t="s">
        <v>289</v>
      </c>
      <c r="H141" s="190">
        <v>130</v>
      </c>
      <c r="I141" s="191"/>
      <c r="J141" s="192">
        <f>ROUND(I141*H141,2)</f>
        <v>0</v>
      </c>
      <c r="K141" s="188" t="s">
        <v>152</v>
      </c>
      <c r="L141" s="39"/>
      <c r="M141" s="193" t="s">
        <v>1</v>
      </c>
      <c r="N141" s="194" t="s">
        <v>40</v>
      </c>
      <c r="O141" s="71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549</v>
      </c>
      <c r="AT141" s="197" t="s">
        <v>148</v>
      </c>
      <c r="AU141" s="197" t="s">
        <v>83</v>
      </c>
      <c r="AY141" s="17" t="s">
        <v>146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83</v>
      </c>
      <c r="BK141" s="198">
        <f>ROUND(I141*H141,2)</f>
        <v>0</v>
      </c>
      <c r="BL141" s="17" t="s">
        <v>549</v>
      </c>
      <c r="BM141" s="197" t="s">
        <v>1878</v>
      </c>
    </row>
    <row r="142" spans="1:47" s="2" customFormat="1" ht="11.25">
      <c r="A142" s="34"/>
      <c r="B142" s="35"/>
      <c r="C142" s="36"/>
      <c r="D142" s="199" t="s">
        <v>155</v>
      </c>
      <c r="E142" s="36"/>
      <c r="F142" s="200" t="s">
        <v>1879</v>
      </c>
      <c r="G142" s="36"/>
      <c r="H142" s="36"/>
      <c r="I142" s="201"/>
      <c r="J142" s="36"/>
      <c r="K142" s="36"/>
      <c r="L142" s="39"/>
      <c r="M142" s="202"/>
      <c r="N142" s="203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155</v>
      </c>
      <c r="AU142" s="17" t="s">
        <v>83</v>
      </c>
    </row>
    <row r="143" spans="1:65" s="2" customFormat="1" ht="26.45" customHeight="1">
      <c r="A143" s="34"/>
      <c r="B143" s="35"/>
      <c r="C143" s="186" t="s">
        <v>232</v>
      </c>
      <c r="D143" s="186" t="s">
        <v>148</v>
      </c>
      <c r="E143" s="187" t="s">
        <v>1880</v>
      </c>
      <c r="F143" s="188" t="s">
        <v>1881</v>
      </c>
      <c r="G143" s="189" t="s">
        <v>289</v>
      </c>
      <c r="H143" s="190">
        <v>130</v>
      </c>
      <c r="I143" s="191"/>
      <c r="J143" s="192">
        <f>ROUND(I143*H143,2)</f>
        <v>0</v>
      </c>
      <c r="K143" s="188" t="s">
        <v>152</v>
      </c>
      <c r="L143" s="39"/>
      <c r="M143" s="193" t="s">
        <v>1</v>
      </c>
      <c r="N143" s="194" t="s">
        <v>40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549</v>
      </c>
      <c r="AT143" s="197" t="s">
        <v>148</v>
      </c>
      <c r="AU143" s="197" t="s">
        <v>83</v>
      </c>
      <c r="AY143" s="17" t="s">
        <v>146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83</v>
      </c>
      <c r="BK143" s="198">
        <f>ROUND(I143*H143,2)</f>
        <v>0</v>
      </c>
      <c r="BL143" s="17" t="s">
        <v>549</v>
      </c>
      <c r="BM143" s="197" t="s">
        <v>1882</v>
      </c>
    </row>
    <row r="144" spans="1:47" s="2" customFormat="1" ht="11.25">
      <c r="A144" s="34"/>
      <c r="B144" s="35"/>
      <c r="C144" s="36"/>
      <c r="D144" s="199" t="s">
        <v>155</v>
      </c>
      <c r="E144" s="36"/>
      <c r="F144" s="200" t="s">
        <v>1883</v>
      </c>
      <c r="G144" s="36"/>
      <c r="H144" s="36"/>
      <c r="I144" s="201"/>
      <c r="J144" s="36"/>
      <c r="K144" s="36"/>
      <c r="L144" s="39"/>
      <c r="M144" s="202"/>
      <c r="N144" s="203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155</v>
      </c>
      <c r="AU144" s="17" t="s">
        <v>83</v>
      </c>
    </row>
    <row r="145" spans="1:65" s="2" customFormat="1" ht="26.45" customHeight="1">
      <c r="A145" s="34"/>
      <c r="B145" s="35"/>
      <c r="C145" s="186" t="s">
        <v>243</v>
      </c>
      <c r="D145" s="186" t="s">
        <v>148</v>
      </c>
      <c r="E145" s="187" t="s">
        <v>1884</v>
      </c>
      <c r="F145" s="188" t="s">
        <v>1885</v>
      </c>
      <c r="G145" s="189" t="s">
        <v>289</v>
      </c>
      <c r="H145" s="190">
        <v>20</v>
      </c>
      <c r="I145" s="191"/>
      <c r="J145" s="192">
        <f>ROUND(I145*H145,2)</f>
        <v>0</v>
      </c>
      <c r="K145" s="188" t="s">
        <v>152</v>
      </c>
      <c r="L145" s="39"/>
      <c r="M145" s="193" t="s">
        <v>1</v>
      </c>
      <c r="N145" s="194" t="s">
        <v>40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549</v>
      </c>
      <c r="AT145" s="197" t="s">
        <v>148</v>
      </c>
      <c r="AU145" s="197" t="s">
        <v>83</v>
      </c>
      <c r="AY145" s="17" t="s">
        <v>146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83</v>
      </c>
      <c r="BK145" s="198">
        <f>ROUND(I145*H145,2)</f>
        <v>0</v>
      </c>
      <c r="BL145" s="17" t="s">
        <v>549</v>
      </c>
      <c r="BM145" s="197" t="s">
        <v>1886</v>
      </c>
    </row>
    <row r="146" spans="1:47" s="2" customFormat="1" ht="11.25">
      <c r="A146" s="34"/>
      <c r="B146" s="35"/>
      <c r="C146" s="36"/>
      <c r="D146" s="199" t="s">
        <v>155</v>
      </c>
      <c r="E146" s="36"/>
      <c r="F146" s="200" t="s">
        <v>1887</v>
      </c>
      <c r="G146" s="36"/>
      <c r="H146" s="36"/>
      <c r="I146" s="201"/>
      <c r="J146" s="36"/>
      <c r="K146" s="36"/>
      <c r="L146" s="39"/>
      <c r="M146" s="202"/>
      <c r="N146" s="203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155</v>
      </c>
      <c r="AU146" s="17" t="s">
        <v>83</v>
      </c>
    </row>
    <row r="147" spans="1:65" s="2" customFormat="1" ht="26.45" customHeight="1">
      <c r="A147" s="34"/>
      <c r="B147" s="35"/>
      <c r="C147" s="186" t="s">
        <v>253</v>
      </c>
      <c r="D147" s="186" t="s">
        <v>148</v>
      </c>
      <c r="E147" s="187" t="s">
        <v>1888</v>
      </c>
      <c r="F147" s="188" t="s">
        <v>1889</v>
      </c>
      <c r="G147" s="189" t="s">
        <v>289</v>
      </c>
      <c r="H147" s="190">
        <v>20</v>
      </c>
      <c r="I147" s="191"/>
      <c r="J147" s="192">
        <f>ROUND(I147*H147,2)</f>
        <v>0</v>
      </c>
      <c r="K147" s="188" t="s">
        <v>152</v>
      </c>
      <c r="L147" s="39"/>
      <c r="M147" s="193" t="s">
        <v>1</v>
      </c>
      <c r="N147" s="194" t="s">
        <v>40</v>
      </c>
      <c r="O147" s="71"/>
      <c r="P147" s="195">
        <f>O147*H147</f>
        <v>0</v>
      </c>
      <c r="Q147" s="195">
        <v>0</v>
      </c>
      <c r="R147" s="195">
        <f>Q147*H147</f>
        <v>0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549</v>
      </c>
      <c r="AT147" s="197" t="s">
        <v>148</v>
      </c>
      <c r="AU147" s="197" t="s">
        <v>83</v>
      </c>
      <c r="AY147" s="17" t="s">
        <v>146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83</v>
      </c>
      <c r="BK147" s="198">
        <f>ROUND(I147*H147,2)</f>
        <v>0</v>
      </c>
      <c r="BL147" s="17" t="s">
        <v>549</v>
      </c>
      <c r="BM147" s="197" t="s">
        <v>1890</v>
      </c>
    </row>
    <row r="148" spans="1:47" s="2" customFormat="1" ht="11.25">
      <c r="A148" s="34"/>
      <c r="B148" s="35"/>
      <c r="C148" s="36"/>
      <c r="D148" s="199" t="s">
        <v>155</v>
      </c>
      <c r="E148" s="36"/>
      <c r="F148" s="200" t="s">
        <v>1891</v>
      </c>
      <c r="G148" s="36"/>
      <c r="H148" s="36"/>
      <c r="I148" s="201"/>
      <c r="J148" s="36"/>
      <c r="K148" s="36"/>
      <c r="L148" s="39"/>
      <c r="M148" s="202"/>
      <c r="N148" s="203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155</v>
      </c>
      <c r="AU148" s="17" t="s">
        <v>83</v>
      </c>
    </row>
    <row r="149" spans="1:65" s="2" customFormat="1" ht="26.45" customHeight="1">
      <c r="A149" s="34"/>
      <c r="B149" s="35"/>
      <c r="C149" s="186" t="s">
        <v>260</v>
      </c>
      <c r="D149" s="186" t="s">
        <v>148</v>
      </c>
      <c r="E149" s="187" t="s">
        <v>1892</v>
      </c>
      <c r="F149" s="188" t="s">
        <v>1893</v>
      </c>
      <c r="G149" s="189" t="s">
        <v>163</v>
      </c>
      <c r="H149" s="190">
        <v>20</v>
      </c>
      <c r="I149" s="191"/>
      <c r="J149" s="192">
        <f>ROUND(I149*H149,2)</f>
        <v>0</v>
      </c>
      <c r="K149" s="188" t="s">
        <v>152</v>
      </c>
      <c r="L149" s="39"/>
      <c r="M149" s="193" t="s">
        <v>1</v>
      </c>
      <c r="N149" s="194" t="s">
        <v>40</v>
      </c>
      <c r="O149" s="71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97" t="s">
        <v>549</v>
      </c>
      <c r="AT149" s="197" t="s">
        <v>148</v>
      </c>
      <c r="AU149" s="197" t="s">
        <v>83</v>
      </c>
      <c r="AY149" s="17" t="s">
        <v>146</v>
      </c>
      <c r="BE149" s="198">
        <f>IF(N149="základní",J149,0)</f>
        <v>0</v>
      </c>
      <c r="BF149" s="198">
        <f>IF(N149="snížená",J149,0)</f>
        <v>0</v>
      </c>
      <c r="BG149" s="198">
        <f>IF(N149="zákl. přenesená",J149,0)</f>
        <v>0</v>
      </c>
      <c r="BH149" s="198">
        <f>IF(N149="sníž. přenesená",J149,0)</f>
        <v>0</v>
      </c>
      <c r="BI149" s="198">
        <f>IF(N149="nulová",J149,0)</f>
        <v>0</v>
      </c>
      <c r="BJ149" s="17" t="s">
        <v>83</v>
      </c>
      <c r="BK149" s="198">
        <f>ROUND(I149*H149,2)</f>
        <v>0</v>
      </c>
      <c r="BL149" s="17" t="s">
        <v>549</v>
      </c>
      <c r="BM149" s="197" t="s">
        <v>1894</v>
      </c>
    </row>
    <row r="150" spans="1:47" s="2" customFormat="1" ht="11.25">
      <c r="A150" s="34"/>
      <c r="B150" s="35"/>
      <c r="C150" s="36"/>
      <c r="D150" s="199" t="s">
        <v>155</v>
      </c>
      <c r="E150" s="36"/>
      <c r="F150" s="200" t="s">
        <v>1895</v>
      </c>
      <c r="G150" s="36"/>
      <c r="H150" s="36"/>
      <c r="I150" s="201"/>
      <c r="J150" s="36"/>
      <c r="K150" s="36"/>
      <c r="L150" s="39"/>
      <c r="M150" s="202"/>
      <c r="N150" s="203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155</v>
      </c>
      <c r="AU150" s="17" t="s">
        <v>83</v>
      </c>
    </row>
    <row r="151" spans="1:65" s="2" customFormat="1" ht="26.45" customHeight="1">
      <c r="A151" s="34"/>
      <c r="B151" s="35"/>
      <c r="C151" s="186" t="s">
        <v>267</v>
      </c>
      <c r="D151" s="186" t="s">
        <v>148</v>
      </c>
      <c r="E151" s="187" t="s">
        <v>1896</v>
      </c>
      <c r="F151" s="188" t="s">
        <v>1897</v>
      </c>
      <c r="G151" s="189" t="s">
        <v>163</v>
      </c>
      <c r="H151" s="190">
        <v>4</v>
      </c>
      <c r="I151" s="191"/>
      <c r="J151" s="192">
        <f>ROUND(I151*H151,2)</f>
        <v>0</v>
      </c>
      <c r="K151" s="188" t="s">
        <v>152</v>
      </c>
      <c r="L151" s="39"/>
      <c r="M151" s="193" t="s">
        <v>1</v>
      </c>
      <c r="N151" s="194" t="s">
        <v>40</v>
      </c>
      <c r="O151" s="71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549</v>
      </c>
      <c r="AT151" s="197" t="s">
        <v>148</v>
      </c>
      <c r="AU151" s="197" t="s">
        <v>83</v>
      </c>
      <c r="AY151" s="17" t="s">
        <v>146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83</v>
      </c>
      <c r="BK151" s="198">
        <f>ROUND(I151*H151,2)</f>
        <v>0</v>
      </c>
      <c r="BL151" s="17" t="s">
        <v>549</v>
      </c>
      <c r="BM151" s="197" t="s">
        <v>1898</v>
      </c>
    </row>
    <row r="152" spans="1:47" s="2" customFormat="1" ht="11.25">
      <c r="A152" s="34"/>
      <c r="B152" s="35"/>
      <c r="C152" s="36"/>
      <c r="D152" s="199" t="s">
        <v>155</v>
      </c>
      <c r="E152" s="36"/>
      <c r="F152" s="200" t="s">
        <v>1899</v>
      </c>
      <c r="G152" s="36"/>
      <c r="H152" s="36"/>
      <c r="I152" s="201"/>
      <c r="J152" s="36"/>
      <c r="K152" s="36"/>
      <c r="L152" s="39"/>
      <c r="M152" s="202"/>
      <c r="N152" s="203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155</v>
      </c>
      <c r="AU152" s="17" t="s">
        <v>83</v>
      </c>
    </row>
    <row r="153" spans="1:65" s="2" customFormat="1" ht="16.5" customHeight="1">
      <c r="A153" s="34"/>
      <c r="B153" s="35"/>
      <c r="C153" s="226" t="s">
        <v>272</v>
      </c>
      <c r="D153" s="226" t="s">
        <v>223</v>
      </c>
      <c r="E153" s="227" t="s">
        <v>1900</v>
      </c>
      <c r="F153" s="228" t="s">
        <v>1901</v>
      </c>
      <c r="G153" s="229" t="s">
        <v>289</v>
      </c>
      <c r="H153" s="230">
        <v>150</v>
      </c>
      <c r="I153" s="231"/>
      <c r="J153" s="232">
        <f>ROUND(I153*H153,2)</f>
        <v>0</v>
      </c>
      <c r="K153" s="228" t="s">
        <v>1</v>
      </c>
      <c r="L153" s="233"/>
      <c r="M153" s="234" t="s">
        <v>1</v>
      </c>
      <c r="N153" s="235" t="s">
        <v>40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1532</v>
      </c>
      <c r="AT153" s="197" t="s">
        <v>223</v>
      </c>
      <c r="AU153" s="197" t="s">
        <v>83</v>
      </c>
      <c r="AY153" s="17" t="s">
        <v>146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83</v>
      </c>
      <c r="BK153" s="198">
        <f>ROUND(I153*H153,2)</f>
        <v>0</v>
      </c>
      <c r="BL153" s="17" t="s">
        <v>1532</v>
      </c>
      <c r="BM153" s="197" t="s">
        <v>1902</v>
      </c>
    </row>
    <row r="154" spans="1:65" s="2" customFormat="1" ht="24" customHeight="1">
      <c r="A154" s="34"/>
      <c r="B154" s="35"/>
      <c r="C154" s="186" t="s">
        <v>277</v>
      </c>
      <c r="D154" s="186" t="s">
        <v>148</v>
      </c>
      <c r="E154" s="187" t="s">
        <v>1716</v>
      </c>
      <c r="F154" s="188" t="s">
        <v>1717</v>
      </c>
      <c r="G154" s="189" t="s">
        <v>289</v>
      </c>
      <c r="H154" s="190">
        <v>150</v>
      </c>
      <c r="I154" s="191"/>
      <c r="J154" s="192">
        <f>ROUND(I154*H154,2)</f>
        <v>0</v>
      </c>
      <c r="K154" s="188" t="s">
        <v>152</v>
      </c>
      <c r="L154" s="39"/>
      <c r="M154" s="193" t="s">
        <v>1</v>
      </c>
      <c r="N154" s="194" t="s">
        <v>40</v>
      </c>
      <c r="O154" s="71"/>
      <c r="P154" s="195">
        <f>O154*H154</f>
        <v>0</v>
      </c>
      <c r="Q154" s="195">
        <v>9E-05</v>
      </c>
      <c r="R154" s="195">
        <f>Q154*H154</f>
        <v>0.013500000000000002</v>
      </c>
      <c r="S154" s="195">
        <v>0</v>
      </c>
      <c r="T154" s="196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97" t="s">
        <v>1903</v>
      </c>
      <c r="AT154" s="197" t="s">
        <v>148</v>
      </c>
      <c r="AU154" s="197" t="s">
        <v>83</v>
      </c>
      <c r="AY154" s="17" t="s">
        <v>146</v>
      </c>
      <c r="BE154" s="198">
        <f>IF(N154="základní",J154,0)</f>
        <v>0</v>
      </c>
      <c r="BF154" s="198">
        <f>IF(N154="snížená",J154,0)</f>
        <v>0</v>
      </c>
      <c r="BG154" s="198">
        <f>IF(N154="zákl. přenesená",J154,0)</f>
        <v>0</v>
      </c>
      <c r="BH154" s="198">
        <f>IF(N154="sníž. přenesená",J154,0)</f>
        <v>0</v>
      </c>
      <c r="BI154" s="198">
        <f>IF(N154="nulová",J154,0)</f>
        <v>0</v>
      </c>
      <c r="BJ154" s="17" t="s">
        <v>83</v>
      </c>
      <c r="BK154" s="198">
        <f>ROUND(I154*H154,2)</f>
        <v>0</v>
      </c>
      <c r="BL154" s="17" t="s">
        <v>1903</v>
      </c>
      <c r="BM154" s="197" t="s">
        <v>1904</v>
      </c>
    </row>
    <row r="155" spans="1:47" s="2" customFormat="1" ht="11.25">
      <c r="A155" s="34"/>
      <c r="B155" s="35"/>
      <c r="C155" s="36"/>
      <c r="D155" s="199" t="s">
        <v>155</v>
      </c>
      <c r="E155" s="36"/>
      <c r="F155" s="200" t="s">
        <v>1719</v>
      </c>
      <c r="G155" s="36"/>
      <c r="H155" s="36"/>
      <c r="I155" s="201"/>
      <c r="J155" s="36"/>
      <c r="K155" s="36"/>
      <c r="L155" s="39"/>
      <c r="M155" s="202"/>
      <c r="N155" s="203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155</v>
      </c>
      <c r="AU155" s="17" t="s">
        <v>83</v>
      </c>
    </row>
    <row r="156" spans="2:63" s="12" customFormat="1" ht="25.9" customHeight="1">
      <c r="B156" s="170"/>
      <c r="C156" s="171"/>
      <c r="D156" s="172" t="s">
        <v>74</v>
      </c>
      <c r="E156" s="173" t="s">
        <v>1905</v>
      </c>
      <c r="F156" s="173" t="s">
        <v>1906</v>
      </c>
      <c r="G156" s="171"/>
      <c r="H156" s="171"/>
      <c r="I156" s="174"/>
      <c r="J156" s="175">
        <f>BK156</f>
        <v>0</v>
      </c>
      <c r="K156" s="171"/>
      <c r="L156" s="176"/>
      <c r="M156" s="177"/>
      <c r="N156" s="178"/>
      <c r="O156" s="178"/>
      <c r="P156" s="179">
        <f>SUM(P157:P206)</f>
        <v>0</v>
      </c>
      <c r="Q156" s="178"/>
      <c r="R156" s="179">
        <f>SUM(R157:R206)</f>
        <v>0.19009999999999996</v>
      </c>
      <c r="S156" s="178"/>
      <c r="T156" s="180">
        <f>SUM(T157:T206)</f>
        <v>0</v>
      </c>
      <c r="AR156" s="181" t="s">
        <v>83</v>
      </c>
      <c r="AT156" s="182" t="s">
        <v>74</v>
      </c>
      <c r="AU156" s="182" t="s">
        <v>75</v>
      </c>
      <c r="AY156" s="181" t="s">
        <v>146</v>
      </c>
      <c r="BK156" s="183">
        <f>SUM(BK157:BK206)</f>
        <v>0</v>
      </c>
    </row>
    <row r="157" spans="1:65" s="2" customFormat="1" ht="26.45" customHeight="1">
      <c r="A157" s="34"/>
      <c r="B157" s="35"/>
      <c r="C157" s="226" t="s">
        <v>282</v>
      </c>
      <c r="D157" s="226" t="s">
        <v>223</v>
      </c>
      <c r="E157" s="227" t="s">
        <v>1907</v>
      </c>
      <c r="F157" s="228" t="s">
        <v>1908</v>
      </c>
      <c r="G157" s="229" t="s">
        <v>289</v>
      </c>
      <c r="H157" s="230">
        <v>300</v>
      </c>
      <c r="I157" s="231"/>
      <c r="J157" s="232">
        <f>ROUND(I157*H157,2)</f>
        <v>0</v>
      </c>
      <c r="K157" s="228" t="s">
        <v>152</v>
      </c>
      <c r="L157" s="233"/>
      <c r="M157" s="234" t="s">
        <v>1</v>
      </c>
      <c r="N157" s="235" t="s">
        <v>40</v>
      </c>
      <c r="O157" s="71"/>
      <c r="P157" s="195">
        <f>O157*H157</f>
        <v>0</v>
      </c>
      <c r="Q157" s="195">
        <v>1E-05</v>
      </c>
      <c r="R157" s="195">
        <f>Q157*H157</f>
        <v>0.003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200</v>
      </c>
      <c r="AT157" s="197" t="s">
        <v>223</v>
      </c>
      <c r="AU157" s="197" t="s">
        <v>83</v>
      </c>
      <c r="AY157" s="17" t="s">
        <v>146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83</v>
      </c>
      <c r="BK157" s="198">
        <f>ROUND(I157*H157,2)</f>
        <v>0</v>
      </c>
      <c r="BL157" s="17" t="s">
        <v>153</v>
      </c>
      <c r="BM157" s="197" t="s">
        <v>1909</v>
      </c>
    </row>
    <row r="158" spans="1:65" s="2" customFormat="1" ht="26.45" customHeight="1">
      <c r="A158" s="34"/>
      <c r="B158" s="35"/>
      <c r="C158" s="186" t="s">
        <v>7</v>
      </c>
      <c r="D158" s="186" t="s">
        <v>148</v>
      </c>
      <c r="E158" s="187" t="s">
        <v>1910</v>
      </c>
      <c r="F158" s="188" t="s">
        <v>1911</v>
      </c>
      <c r="G158" s="189" t="s">
        <v>289</v>
      </c>
      <c r="H158" s="190">
        <v>300</v>
      </c>
      <c r="I158" s="191"/>
      <c r="J158" s="192">
        <f>ROUND(I158*H158,2)</f>
        <v>0</v>
      </c>
      <c r="K158" s="188" t="s">
        <v>152</v>
      </c>
      <c r="L158" s="39"/>
      <c r="M158" s="193" t="s">
        <v>1</v>
      </c>
      <c r="N158" s="194" t="s">
        <v>40</v>
      </c>
      <c r="O158" s="71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7" t="s">
        <v>153</v>
      </c>
      <c r="AT158" s="197" t="s">
        <v>148</v>
      </c>
      <c r="AU158" s="197" t="s">
        <v>83</v>
      </c>
      <c r="AY158" s="17" t="s">
        <v>146</v>
      </c>
      <c r="BE158" s="198">
        <f>IF(N158="základní",J158,0)</f>
        <v>0</v>
      </c>
      <c r="BF158" s="198">
        <f>IF(N158="snížená",J158,0)</f>
        <v>0</v>
      </c>
      <c r="BG158" s="198">
        <f>IF(N158="zákl. přenesená",J158,0)</f>
        <v>0</v>
      </c>
      <c r="BH158" s="198">
        <f>IF(N158="sníž. přenesená",J158,0)</f>
        <v>0</v>
      </c>
      <c r="BI158" s="198">
        <f>IF(N158="nulová",J158,0)</f>
        <v>0</v>
      </c>
      <c r="BJ158" s="17" t="s">
        <v>83</v>
      </c>
      <c r="BK158" s="198">
        <f>ROUND(I158*H158,2)</f>
        <v>0</v>
      </c>
      <c r="BL158" s="17" t="s">
        <v>153</v>
      </c>
      <c r="BM158" s="197" t="s">
        <v>1912</v>
      </c>
    </row>
    <row r="159" spans="1:47" s="2" customFormat="1" ht="11.25">
      <c r="A159" s="34"/>
      <c r="B159" s="35"/>
      <c r="C159" s="36"/>
      <c r="D159" s="199" t="s">
        <v>155</v>
      </c>
      <c r="E159" s="36"/>
      <c r="F159" s="200" t="s">
        <v>1913</v>
      </c>
      <c r="G159" s="36"/>
      <c r="H159" s="36"/>
      <c r="I159" s="201"/>
      <c r="J159" s="36"/>
      <c r="K159" s="36"/>
      <c r="L159" s="39"/>
      <c r="M159" s="202"/>
      <c r="N159" s="203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155</v>
      </c>
      <c r="AU159" s="17" t="s">
        <v>83</v>
      </c>
    </row>
    <row r="160" spans="1:65" s="2" customFormat="1" ht="26.45" customHeight="1">
      <c r="A160" s="34"/>
      <c r="B160" s="35"/>
      <c r="C160" s="226" t="s">
        <v>296</v>
      </c>
      <c r="D160" s="226" t="s">
        <v>223</v>
      </c>
      <c r="E160" s="227" t="s">
        <v>1914</v>
      </c>
      <c r="F160" s="228" t="s">
        <v>1915</v>
      </c>
      <c r="G160" s="229" t="s">
        <v>289</v>
      </c>
      <c r="H160" s="230">
        <v>550</v>
      </c>
      <c r="I160" s="231"/>
      <c r="J160" s="232">
        <f>ROUND(I160*H160,2)</f>
        <v>0</v>
      </c>
      <c r="K160" s="228" t="s">
        <v>152</v>
      </c>
      <c r="L160" s="233"/>
      <c r="M160" s="234" t="s">
        <v>1</v>
      </c>
      <c r="N160" s="235" t="s">
        <v>40</v>
      </c>
      <c r="O160" s="71"/>
      <c r="P160" s="195">
        <f>O160*H160</f>
        <v>0</v>
      </c>
      <c r="Q160" s="195">
        <v>0.0001</v>
      </c>
      <c r="R160" s="195">
        <f>Q160*H160</f>
        <v>0.055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200</v>
      </c>
      <c r="AT160" s="197" t="s">
        <v>223</v>
      </c>
      <c r="AU160" s="197" t="s">
        <v>83</v>
      </c>
      <c r="AY160" s="17" t="s">
        <v>146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83</v>
      </c>
      <c r="BK160" s="198">
        <f>ROUND(I160*H160,2)</f>
        <v>0</v>
      </c>
      <c r="BL160" s="17" t="s">
        <v>153</v>
      </c>
      <c r="BM160" s="197" t="s">
        <v>1916</v>
      </c>
    </row>
    <row r="161" spans="1:65" s="2" customFormat="1" ht="26.45" customHeight="1">
      <c r="A161" s="34"/>
      <c r="B161" s="35"/>
      <c r="C161" s="186" t="s">
        <v>304</v>
      </c>
      <c r="D161" s="186" t="s">
        <v>148</v>
      </c>
      <c r="E161" s="187" t="s">
        <v>1917</v>
      </c>
      <c r="F161" s="188" t="s">
        <v>1918</v>
      </c>
      <c r="G161" s="189" t="s">
        <v>289</v>
      </c>
      <c r="H161" s="190">
        <v>550</v>
      </c>
      <c r="I161" s="191"/>
      <c r="J161" s="192">
        <f>ROUND(I161*H161,2)</f>
        <v>0</v>
      </c>
      <c r="K161" s="188" t="s">
        <v>152</v>
      </c>
      <c r="L161" s="39"/>
      <c r="M161" s="193" t="s">
        <v>1</v>
      </c>
      <c r="N161" s="194" t="s">
        <v>40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260</v>
      </c>
      <c r="AT161" s="197" t="s">
        <v>148</v>
      </c>
      <c r="AU161" s="197" t="s">
        <v>83</v>
      </c>
      <c r="AY161" s="17" t="s">
        <v>146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83</v>
      </c>
      <c r="BK161" s="198">
        <f>ROUND(I161*H161,2)</f>
        <v>0</v>
      </c>
      <c r="BL161" s="17" t="s">
        <v>260</v>
      </c>
      <c r="BM161" s="197" t="s">
        <v>1919</v>
      </c>
    </row>
    <row r="162" spans="1:47" s="2" customFormat="1" ht="11.25">
      <c r="A162" s="34"/>
      <c r="B162" s="35"/>
      <c r="C162" s="36"/>
      <c r="D162" s="199" t="s">
        <v>155</v>
      </c>
      <c r="E162" s="36"/>
      <c r="F162" s="200" t="s">
        <v>1920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155</v>
      </c>
      <c r="AU162" s="17" t="s">
        <v>83</v>
      </c>
    </row>
    <row r="163" spans="1:65" s="2" customFormat="1" ht="26.45" customHeight="1">
      <c r="A163" s="34"/>
      <c r="B163" s="35"/>
      <c r="C163" s="226" t="s">
        <v>310</v>
      </c>
      <c r="D163" s="226" t="s">
        <v>223</v>
      </c>
      <c r="E163" s="227" t="s">
        <v>1921</v>
      </c>
      <c r="F163" s="228" t="s">
        <v>1922</v>
      </c>
      <c r="G163" s="229" t="s">
        <v>289</v>
      </c>
      <c r="H163" s="230">
        <v>50</v>
      </c>
      <c r="I163" s="231"/>
      <c r="J163" s="232">
        <f>ROUND(I163*H163,2)</f>
        <v>0</v>
      </c>
      <c r="K163" s="228" t="s">
        <v>152</v>
      </c>
      <c r="L163" s="233"/>
      <c r="M163" s="234" t="s">
        <v>1</v>
      </c>
      <c r="N163" s="235" t="s">
        <v>40</v>
      </c>
      <c r="O163" s="71"/>
      <c r="P163" s="195">
        <f>O163*H163</f>
        <v>0</v>
      </c>
      <c r="Q163" s="195">
        <v>0.00012</v>
      </c>
      <c r="R163" s="195">
        <f>Q163*H163</f>
        <v>0.006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1524</v>
      </c>
      <c r="AT163" s="197" t="s">
        <v>223</v>
      </c>
      <c r="AU163" s="197" t="s">
        <v>83</v>
      </c>
      <c r="AY163" s="17" t="s">
        <v>146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83</v>
      </c>
      <c r="BK163" s="198">
        <f>ROUND(I163*H163,2)</f>
        <v>0</v>
      </c>
      <c r="BL163" s="17" t="s">
        <v>549</v>
      </c>
      <c r="BM163" s="197" t="s">
        <v>1923</v>
      </c>
    </row>
    <row r="164" spans="1:65" s="2" customFormat="1" ht="26.45" customHeight="1">
      <c r="A164" s="34"/>
      <c r="B164" s="35"/>
      <c r="C164" s="186" t="s">
        <v>316</v>
      </c>
      <c r="D164" s="186" t="s">
        <v>148</v>
      </c>
      <c r="E164" s="187" t="s">
        <v>1924</v>
      </c>
      <c r="F164" s="188" t="s">
        <v>1925</v>
      </c>
      <c r="G164" s="189" t="s">
        <v>289</v>
      </c>
      <c r="H164" s="190">
        <v>50</v>
      </c>
      <c r="I164" s="191"/>
      <c r="J164" s="192">
        <f>ROUND(I164*H164,2)</f>
        <v>0</v>
      </c>
      <c r="K164" s="188" t="s">
        <v>152</v>
      </c>
      <c r="L164" s="39"/>
      <c r="M164" s="193" t="s">
        <v>1</v>
      </c>
      <c r="N164" s="194" t="s">
        <v>40</v>
      </c>
      <c r="O164" s="71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7" t="s">
        <v>549</v>
      </c>
      <c r="AT164" s="197" t="s">
        <v>148</v>
      </c>
      <c r="AU164" s="197" t="s">
        <v>83</v>
      </c>
      <c r="AY164" s="17" t="s">
        <v>146</v>
      </c>
      <c r="BE164" s="198">
        <f>IF(N164="základní",J164,0)</f>
        <v>0</v>
      </c>
      <c r="BF164" s="198">
        <f>IF(N164="snížená",J164,0)</f>
        <v>0</v>
      </c>
      <c r="BG164" s="198">
        <f>IF(N164="zákl. přenesená",J164,0)</f>
        <v>0</v>
      </c>
      <c r="BH164" s="198">
        <f>IF(N164="sníž. přenesená",J164,0)</f>
        <v>0</v>
      </c>
      <c r="BI164" s="198">
        <f>IF(N164="nulová",J164,0)</f>
        <v>0</v>
      </c>
      <c r="BJ164" s="17" t="s">
        <v>83</v>
      </c>
      <c r="BK164" s="198">
        <f>ROUND(I164*H164,2)</f>
        <v>0</v>
      </c>
      <c r="BL164" s="17" t="s">
        <v>549</v>
      </c>
      <c r="BM164" s="197" t="s">
        <v>1926</v>
      </c>
    </row>
    <row r="165" spans="1:47" s="2" customFormat="1" ht="11.25">
      <c r="A165" s="34"/>
      <c r="B165" s="35"/>
      <c r="C165" s="36"/>
      <c r="D165" s="199" t="s">
        <v>155</v>
      </c>
      <c r="E165" s="36"/>
      <c r="F165" s="200" t="s">
        <v>1927</v>
      </c>
      <c r="G165" s="36"/>
      <c r="H165" s="36"/>
      <c r="I165" s="201"/>
      <c r="J165" s="36"/>
      <c r="K165" s="36"/>
      <c r="L165" s="39"/>
      <c r="M165" s="202"/>
      <c r="N165" s="203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155</v>
      </c>
      <c r="AU165" s="17" t="s">
        <v>83</v>
      </c>
    </row>
    <row r="166" spans="1:65" s="2" customFormat="1" ht="26.45" customHeight="1">
      <c r="A166" s="34"/>
      <c r="B166" s="35"/>
      <c r="C166" s="226" t="s">
        <v>321</v>
      </c>
      <c r="D166" s="226" t="s">
        <v>223</v>
      </c>
      <c r="E166" s="227" t="s">
        <v>1928</v>
      </c>
      <c r="F166" s="228" t="s">
        <v>1929</v>
      </c>
      <c r="G166" s="229" t="s">
        <v>289</v>
      </c>
      <c r="H166" s="230">
        <v>50</v>
      </c>
      <c r="I166" s="231"/>
      <c r="J166" s="232">
        <f>ROUND(I166*H166,2)</f>
        <v>0</v>
      </c>
      <c r="K166" s="228" t="s">
        <v>152</v>
      </c>
      <c r="L166" s="233"/>
      <c r="M166" s="234" t="s">
        <v>1</v>
      </c>
      <c r="N166" s="235" t="s">
        <v>40</v>
      </c>
      <c r="O166" s="71"/>
      <c r="P166" s="195">
        <f>O166*H166</f>
        <v>0</v>
      </c>
      <c r="Q166" s="195">
        <v>0.00016</v>
      </c>
      <c r="R166" s="195">
        <f>Q166*H166</f>
        <v>0.008</v>
      </c>
      <c r="S166" s="195">
        <v>0</v>
      </c>
      <c r="T166" s="196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7" t="s">
        <v>1524</v>
      </c>
      <c r="AT166" s="197" t="s">
        <v>223</v>
      </c>
      <c r="AU166" s="197" t="s">
        <v>83</v>
      </c>
      <c r="AY166" s="17" t="s">
        <v>146</v>
      </c>
      <c r="BE166" s="198">
        <f>IF(N166="základní",J166,0)</f>
        <v>0</v>
      </c>
      <c r="BF166" s="198">
        <f>IF(N166="snížená",J166,0)</f>
        <v>0</v>
      </c>
      <c r="BG166" s="198">
        <f>IF(N166="zákl. přenesená",J166,0)</f>
        <v>0</v>
      </c>
      <c r="BH166" s="198">
        <f>IF(N166="sníž. přenesená",J166,0)</f>
        <v>0</v>
      </c>
      <c r="BI166" s="198">
        <f>IF(N166="nulová",J166,0)</f>
        <v>0</v>
      </c>
      <c r="BJ166" s="17" t="s">
        <v>83</v>
      </c>
      <c r="BK166" s="198">
        <f>ROUND(I166*H166,2)</f>
        <v>0</v>
      </c>
      <c r="BL166" s="17" t="s">
        <v>549</v>
      </c>
      <c r="BM166" s="197" t="s">
        <v>1930</v>
      </c>
    </row>
    <row r="167" spans="1:65" s="2" customFormat="1" ht="26.45" customHeight="1">
      <c r="A167" s="34"/>
      <c r="B167" s="35"/>
      <c r="C167" s="186" t="s">
        <v>326</v>
      </c>
      <c r="D167" s="186" t="s">
        <v>148</v>
      </c>
      <c r="E167" s="187" t="s">
        <v>1931</v>
      </c>
      <c r="F167" s="188" t="s">
        <v>1932</v>
      </c>
      <c r="G167" s="189" t="s">
        <v>289</v>
      </c>
      <c r="H167" s="190">
        <v>50</v>
      </c>
      <c r="I167" s="191"/>
      <c r="J167" s="192">
        <f>ROUND(I167*H167,2)</f>
        <v>0</v>
      </c>
      <c r="K167" s="188" t="s">
        <v>152</v>
      </c>
      <c r="L167" s="39"/>
      <c r="M167" s="193" t="s">
        <v>1</v>
      </c>
      <c r="N167" s="194" t="s">
        <v>40</v>
      </c>
      <c r="O167" s="71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549</v>
      </c>
      <c r="AT167" s="197" t="s">
        <v>148</v>
      </c>
      <c r="AU167" s="197" t="s">
        <v>83</v>
      </c>
      <c r="AY167" s="17" t="s">
        <v>146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83</v>
      </c>
      <c r="BK167" s="198">
        <f>ROUND(I167*H167,2)</f>
        <v>0</v>
      </c>
      <c r="BL167" s="17" t="s">
        <v>549</v>
      </c>
      <c r="BM167" s="197" t="s">
        <v>1933</v>
      </c>
    </row>
    <row r="168" spans="1:47" s="2" customFormat="1" ht="11.25">
      <c r="A168" s="34"/>
      <c r="B168" s="35"/>
      <c r="C168" s="36"/>
      <c r="D168" s="199" t="s">
        <v>155</v>
      </c>
      <c r="E168" s="36"/>
      <c r="F168" s="200" t="s">
        <v>1934</v>
      </c>
      <c r="G168" s="36"/>
      <c r="H168" s="36"/>
      <c r="I168" s="201"/>
      <c r="J168" s="36"/>
      <c r="K168" s="36"/>
      <c r="L168" s="39"/>
      <c r="M168" s="202"/>
      <c r="N168" s="203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155</v>
      </c>
      <c r="AU168" s="17" t="s">
        <v>83</v>
      </c>
    </row>
    <row r="169" spans="1:65" s="2" customFormat="1" ht="26.45" customHeight="1">
      <c r="A169" s="34"/>
      <c r="B169" s="35"/>
      <c r="C169" s="226" t="s">
        <v>333</v>
      </c>
      <c r="D169" s="226" t="s">
        <v>223</v>
      </c>
      <c r="E169" s="227" t="s">
        <v>1935</v>
      </c>
      <c r="F169" s="228" t="s">
        <v>1936</v>
      </c>
      <c r="G169" s="229" t="s">
        <v>289</v>
      </c>
      <c r="H169" s="230">
        <v>200</v>
      </c>
      <c r="I169" s="231"/>
      <c r="J169" s="232">
        <f>ROUND(I169*H169,2)</f>
        <v>0</v>
      </c>
      <c r="K169" s="228" t="s">
        <v>152</v>
      </c>
      <c r="L169" s="233"/>
      <c r="M169" s="234" t="s">
        <v>1</v>
      </c>
      <c r="N169" s="235" t="s">
        <v>40</v>
      </c>
      <c r="O169" s="71"/>
      <c r="P169" s="195">
        <f>O169*H169</f>
        <v>0</v>
      </c>
      <c r="Q169" s="195">
        <v>5E-05</v>
      </c>
      <c r="R169" s="195">
        <f>Q169*H169</f>
        <v>0.01</v>
      </c>
      <c r="S169" s="195">
        <v>0</v>
      </c>
      <c r="T169" s="196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7" t="s">
        <v>200</v>
      </c>
      <c r="AT169" s="197" t="s">
        <v>223</v>
      </c>
      <c r="AU169" s="197" t="s">
        <v>83</v>
      </c>
      <c r="AY169" s="17" t="s">
        <v>146</v>
      </c>
      <c r="BE169" s="198">
        <f>IF(N169="základní",J169,0)</f>
        <v>0</v>
      </c>
      <c r="BF169" s="198">
        <f>IF(N169="snížená",J169,0)</f>
        <v>0</v>
      </c>
      <c r="BG169" s="198">
        <f>IF(N169="zákl. přenesená",J169,0)</f>
        <v>0</v>
      </c>
      <c r="BH169" s="198">
        <f>IF(N169="sníž. přenesená",J169,0)</f>
        <v>0</v>
      </c>
      <c r="BI169" s="198">
        <f>IF(N169="nulová",J169,0)</f>
        <v>0</v>
      </c>
      <c r="BJ169" s="17" t="s">
        <v>83</v>
      </c>
      <c r="BK169" s="198">
        <f>ROUND(I169*H169,2)</f>
        <v>0</v>
      </c>
      <c r="BL169" s="17" t="s">
        <v>153</v>
      </c>
      <c r="BM169" s="197" t="s">
        <v>1937</v>
      </c>
    </row>
    <row r="170" spans="1:65" s="2" customFormat="1" ht="24" customHeight="1">
      <c r="A170" s="34"/>
      <c r="B170" s="35"/>
      <c r="C170" s="186" t="s">
        <v>340</v>
      </c>
      <c r="D170" s="186" t="s">
        <v>148</v>
      </c>
      <c r="E170" s="187" t="s">
        <v>1938</v>
      </c>
      <c r="F170" s="188" t="s">
        <v>1939</v>
      </c>
      <c r="G170" s="189" t="s">
        <v>289</v>
      </c>
      <c r="H170" s="190">
        <v>200</v>
      </c>
      <c r="I170" s="191"/>
      <c r="J170" s="192">
        <f>ROUND(I170*H170,2)</f>
        <v>0</v>
      </c>
      <c r="K170" s="188" t="s">
        <v>152</v>
      </c>
      <c r="L170" s="39"/>
      <c r="M170" s="193" t="s">
        <v>1</v>
      </c>
      <c r="N170" s="194" t="s">
        <v>40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260</v>
      </c>
      <c r="AT170" s="197" t="s">
        <v>148</v>
      </c>
      <c r="AU170" s="197" t="s">
        <v>83</v>
      </c>
      <c r="AY170" s="17" t="s">
        <v>146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83</v>
      </c>
      <c r="BK170" s="198">
        <f>ROUND(I170*H170,2)</f>
        <v>0</v>
      </c>
      <c r="BL170" s="17" t="s">
        <v>260</v>
      </c>
      <c r="BM170" s="197" t="s">
        <v>1940</v>
      </c>
    </row>
    <row r="171" spans="1:47" s="2" customFormat="1" ht="11.25">
      <c r="A171" s="34"/>
      <c r="B171" s="35"/>
      <c r="C171" s="36"/>
      <c r="D171" s="199" t="s">
        <v>155</v>
      </c>
      <c r="E171" s="36"/>
      <c r="F171" s="200" t="s">
        <v>1941</v>
      </c>
      <c r="G171" s="36"/>
      <c r="H171" s="36"/>
      <c r="I171" s="201"/>
      <c r="J171" s="36"/>
      <c r="K171" s="36"/>
      <c r="L171" s="39"/>
      <c r="M171" s="202"/>
      <c r="N171" s="203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155</v>
      </c>
      <c r="AU171" s="17" t="s">
        <v>83</v>
      </c>
    </row>
    <row r="172" spans="1:65" s="2" customFormat="1" ht="26.45" customHeight="1">
      <c r="A172" s="34"/>
      <c r="B172" s="35"/>
      <c r="C172" s="226" t="s">
        <v>347</v>
      </c>
      <c r="D172" s="226" t="s">
        <v>223</v>
      </c>
      <c r="E172" s="227" t="s">
        <v>1942</v>
      </c>
      <c r="F172" s="228" t="s">
        <v>1943</v>
      </c>
      <c r="G172" s="229" t="s">
        <v>289</v>
      </c>
      <c r="H172" s="230">
        <v>150</v>
      </c>
      <c r="I172" s="231"/>
      <c r="J172" s="232">
        <f>ROUND(I172*H172,2)</f>
        <v>0</v>
      </c>
      <c r="K172" s="228" t="s">
        <v>152</v>
      </c>
      <c r="L172" s="233"/>
      <c r="M172" s="234" t="s">
        <v>1</v>
      </c>
      <c r="N172" s="235" t="s">
        <v>40</v>
      </c>
      <c r="O172" s="71"/>
      <c r="P172" s="195">
        <f>O172*H172</f>
        <v>0</v>
      </c>
      <c r="Q172" s="195">
        <v>4E-05</v>
      </c>
      <c r="R172" s="195">
        <f>Q172*H172</f>
        <v>0.006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200</v>
      </c>
      <c r="AT172" s="197" t="s">
        <v>223</v>
      </c>
      <c r="AU172" s="197" t="s">
        <v>83</v>
      </c>
      <c r="AY172" s="17" t="s">
        <v>146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83</v>
      </c>
      <c r="BK172" s="198">
        <f>ROUND(I172*H172,2)</f>
        <v>0</v>
      </c>
      <c r="BL172" s="17" t="s">
        <v>153</v>
      </c>
      <c r="BM172" s="197" t="s">
        <v>1944</v>
      </c>
    </row>
    <row r="173" spans="1:65" s="2" customFormat="1" ht="24" customHeight="1">
      <c r="A173" s="34"/>
      <c r="B173" s="35"/>
      <c r="C173" s="186" t="s">
        <v>352</v>
      </c>
      <c r="D173" s="186" t="s">
        <v>148</v>
      </c>
      <c r="E173" s="187" t="s">
        <v>1938</v>
      </c>
      <c r="F173" s="188" t="s">
        <v>1939</v>
      </c>
      <c r="G173" s="189" t="s">
        <v>289</v>
      </c>
      <c r="H173" s="190">
        <v>150</v>
      </c>
      <c r="I173" s="191"/>
      <c r="J173" s="192">
        <f>ROUND(I173*H173,2)</f>
        <v>0</v>
      </c>
      <c r="K173" s="188" t="s">
        <v>152</v>
      </c>
      <c r="L173" s="39"/>
      <c r="M173" s="193" t="s">
        <v>1</v>
      </c>
      <c r="N173" s="194" t="s">
        <v>40</v>
      </c>
      <c r="O173" s="71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7" t="s">
        <v>260</v>
      </c>
      <c r="AT173" s="197" t="s">
        <v>148</v>
      </c>
      <c r="AU173" s="197" t="s">
        <v>83</v>
      </c>
      <c r="AY173" s="17" t="s">
        <v>146</v>
      </c>
      <c r="BE173" s="198">
        <f>IF(N173="základní",J173,0)</f>
        <v>0</v>
      </c>
      <c r="BF173" s="198">
        <f>IF(N173="snížená",J173,0)</f>
        <v>0</v>
      </c>
      <c r="BG173" s="198">
        <f>IF(N173="zákl. přenesená",J173,0)</f>
        <v>0</v>
      </c>
      <c r="BH173" s="198">
        <f>IF(N173="sníž. přenesená",J173,0)</f>
        <v>0</v>
      </c>
      <c r="BI173" s="198">
        <f>IF(N173="nulová",J173,0)</f>
        <v>0</v>
      </c>
      <c r="BJ173" s="17" t="s">
        <v>83</v>
      </c>
      <c r="BK173" s="198">
        <f>ROUND(I173*H173,2)</f>
        <v>0</v>
      </c>
      <c r="BL173" s="17" t="s">
        <v>260</v>
      </c>
      <c r="BM173" s="197" t="s">
        <v>1945</v>
      </c>
    </row>
    <row r="174" spans="1:47" s="2" customFormat="1" ht="11.25">
      <c r="A174" s="34"/>
      <c r="B174" s="35"/>
      <c r="C174" s="36"/>
      <c r="D174" s="199" t="s">
        <v>155</v>
      </c>
      <c r="E174" s="36"/>
      <c r="F174" s="200" t="s">
        <v>1941</v>
      </c>
      <c r="G174" s="36"/>
      <c r="H174" s="36"/>
      <c r="I174" s="201"/>
      <c r="J174" s="36"/>
      <c r="K174" s="36"/>
      <c r="L174" s="39"/>
      <c r="M174" s="202"/>
      <c r="N174" s="203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155</v>
      </c>
      <c r="AU174" s="17" t="s">
        <v>83</v>
      </c>
    </row>
    <row r="175" spans="1:65" s="2" customFormat="1" ht="26.45" customHeight="1">
      <c r="A175" s="34"/>
      <c r="B175" s="35"/>
      <c r="C175" s="226" t="s">
        <v>357</v>
      </c>
      <c r="D175" s="226" t="s">
        <v>223</v>
      </c>
      <c r="E175" s="227" t="s">
        <v>1946</v>
      </c>
      <c r="F175" s="228" t="s">
        <v>1947</v>
      </c>
      <c r="G175" s="229" t="s">
        <v>289</v>
      </c>
      <c r="H175" s="230">
        <v>100</v>
      </c>
      <c r="I175" s="231"/>
      <c r="J175" s="232">
        <f>ROUND(I175*H175,2)</f>
        <v>0</v>
      </c>
      <c r="K175" s="228" t="s">
        <v>152</v>
      </c>
      <c r="L175" s="233"/>
      <c r="M175" s="234" t="s">
        <v>1</v>
      </c>
      <c r="N175" s="235" t="s">
        <v>40</v>
      </c>
      <c r="O175" s="71"/>
      <c r="P175" s="195">
        <f>O175*H175</f>
        <v>0</v>
      </c>
      <c r="Q175" s="195">
        <v>7E-05</v>
      </c>
      <c r="R175" s="195">
        <f>Q175*H175</f>
        <v>0.006999999999999999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357</v>
      </c>
      <c r="AT175" s="197" t="s">
        <v>223</v>
      </c>
      <c r="AU175" s="197" t="s">
        <v>83</v>
      </c>
      <c r="AY175" s="17" t="s">
        <v>146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83</v>
      </c>
      <c r="BK175" s="198">
        <f>ROUND(I175*H175,2)</f>
        <v>0</v>
      </c>
      <c r="BL175" s="17" t="s">
        <v>260</v>
      </c>
      <c r="BM175" s="197" t="s">
        <v>1948</v>
      </c>
    </row>
    <row r="176" spans="1:65" s="2" customFormat="1" ht="26.45" customHeight="1">
      <c r="A176" s="34"/>
      <c r="B176" s="35"/>
      <c r="C176" s="186" t="s">
        <v>363</v>
      </c>
      <c r="D176" s="186" t="s">
        <v>148</v>
      </c>
      <c r="E176" s="187" t="s">
        <v>1949</v>
      </c>
      <c r="F176" s="188" t="s">
        <v>1950</v>
      </c>
      <c r="G176" s="189" t="s">
        <v>289</v>
      </c>
      <c r="H176" s="190">
        <v>100</v>
      </c>
      <c r="I176" s="191"/>
      <c r="J176" s="192">
        <f>ROUND(I176*H176,2)</f>
        <v>0</v>
      </c>
      <c r="K176" s="188" t="s">
        <v>152</v>
      </c>
      <c r="L176" s="39"/>
      <c r="M176" s="193" t="s">
        <v>1</v>
      </c>
      <c r="N176" s="194" t="s">
        <v>40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260</v>
      </c>
      <c r="AT176" s="197" t="s">
        <v>148</v>
      </c>
      <c r="AU176" s="197" t="s">
        <v>83</v>
      </c>
      <c r="AY176" s="17" t="s">
        <v>146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83</v>
      </c>
      <c r="BK176" s="198">
        <f>ROUND(I176*H176,2)</f>
        <v>0</v>
      </c>
      <c r="BL176" s="17" t="s">
        <v>260</v>
      </c>
      <c r="BM176" s="197" t="s">
        <v>1951</v>
      </c>
    </row>
    <row r="177" spans="1:47" s="2" customFormat="1" ht="11.25">
      <c r="A177" s="34"/>
      <c r="B177" s="35"/>
      <c r="C177" s="36"/>
      <c r="D177" s="199" t="s">
        <v>155</v>
      </c>
      <c r="E177" s="36"/>
      <c r="F177" s="200" t="s">
        <v>1952</v>
      </c>
      <c r="G177" s="36"/>
      <c r="H177" s="36"/>
      <c r="I177" s="201"/>
      <c r="J177" s="36"/>
      <c r="K177" s="36"/>
      <c r="L177" s="39"/>
      <c r="M177" s="202"/>
      <c r="N177" s="203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155</v>
      </c>
      <c r="AU177" s="17" t="s">
        <v>83</v>
      </c>
    </row>
    <row r="178" spans="1:65" s="2" customFormat="1" ht="16.5" customHeight="1">
      <c r="A178" s="34"/>
      <c r="B178" s="35"/>
      <c r="C178" s="226" t="s">
        <v>370</v>
      </c>
      <c r="D178" s="226" t="s">
        <v>223</v>
      </c>
      <c r="E178" s="227" t="s">
        <v>1953</v>
      </c>
      <c r="F178" s="228" t="s">
        <v>1954</v>
      </c>
      <c r="G178" s="229" t="s">
        <v>289</v>
      </c>
      <c r="H178" s="230">
        <v>50</v>
      </c>
      <c r="I178" s="231"/>
      <c r="J178" s="232">
        <f>ROUND(I178*H178,2)</f>
        <v>0</v>
      </c>
      <c r="K178" s="228" t="s">
        <v>152</v>
      </c>
      <c r="L178" s="233"/>
      <c r="M178" s="234" t="s">
        <v>1</v>
      </c>
      <c r="N178" s="235" t="s">
        <v>40</v>
      </c>
      <c r="O178" s="71"/>
      <c r="P178" s="195">
        <f>O178*H178</f>
        <v>0</v>
      </c>
      <c r="Q178" s="195">
        <v>0.00021</v>
      </c>
      <c r="R178" s="195">
        <f>Q178*H178</f>
        <v>0.0105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357</v>
      </c>
      <c r="AT178" s="197" t="s">
        <v>223</v>
      </c>
      <c r="AU178" s="197" t="s">
        <v>83</v>
      </c>
      <c r="AY178" s="17" t="s">
        <v>146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83</v>
      </c>
      <c r="BK178" s="198">
        <f>ROUND(I178*H178,2)</f>
        <v>0</v>
      </c>
      <c r="BL178" s="17" t="s">
        <v>260</v>
      </c>
      <c r="BM178" s="197" t="s">
        <v>1955</v>
      </c>
    </row>
    <row r="179" spans="1:65" s="2" customFormat="1" ht="16.5" customHeight="1">
      <c r="A179" s="34"/>
      <c r="B179" s="35"/>
      <c r="C179" s="186" t="s">
        <v>376</v>
      </c>
      <c r="D179" s="186" t="s">
        <v>148</v>
      </c>
      <c r="E179" s="187" t="s">
        <v>1956</v>
      </c>
      <c r="F179" s="188" t="s">
        <v>1957</v>
      </c>
      <c r="G179" s="189" t="s">
        <v>289</v>
      </c>
      <c r="H179" s="190">
        <v>50</v>
      </c>
      <c r="I179" s="191"/>
      <c r="J179" s="192">
        <f>ROUND(I179*H179,2)</f>
        <v>0</v>
      </c>
      <c r="K179" s="188" t="s">
        <v>152</v>
      </c>
      <c r="L179" s="39"/>
      <c r="M179" s="193" t="s">
        <v>1</v>
      </c>
      <c r="N179" s="194" t="s">
        <v>40</v>
      </c>
      <c r="O179" s="71"/>
      <c r="P179" s="195">
        <f>O179*H179</f>
        <v>0</v>
      </c>
      <c r="Q179" s="195">
        <v>0</v>
      </c>
      <c r="R179" s="195">
        <f>Q179*H179</f>
        <v>0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260</v>
      </c>
      <c r="AT179" s="197" t="s">
        <v>148</v>
      </c>
      <c r="AU179" s="197" t="s">
        <v>83</v>
      </c>
      <c r="AY179" s="17" t="s">
        <v>146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83</v>
      </c>
      <c r="BK179" s="198">
        <f>ROUND(I179*H179,2)</f>
        <v>0</v>
      </c>
      <c r="BL179" s="17" t="s">
        <v>260</v>
      </c>
      <c r="BM179" s="197" t="s">
        <v>1958</v>
      </c>
    </row>
    <row r="180" spans="1:47" s="2" customFormat="1" ht="11.25">
      <c r="A180" s="34"/>
      <c r="B180" s="35"/>
      <c r="C180" s="36"/>
      <c r="D180" s="199" t="s">
        <v>155</v>
      </c>
      <c r="E180" s="36"/>
      <c r="F180" s="200" t="s">
        <v>1959</v>
      </c>
      <c r="G180" s="36"/>
      <c r="H180" s="36"/>
      <c r="I180" s="201"/>
      <c r="J180" s="36"/>
      <c r="K180" s="36"/>
      <c r="L180" s="39"/>
      <c r="M180" s="202"/>
      <c r="N180" s="203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155</v>
      </c>
      <c r="AU180" s="17" t="s">
        <v>83</v>
      </c>
    </row>
    <row r="181" spans="1:65" s="2" customFormat="1" ht="24" customHeight="1">
      <c r="A181" s="34"/>
      <c r="B181" s="35"/>
      <c r="C181" s="226" t="s">
        <v>382</v>
      </c>
      <c r="D181" s="226" t="s">
        <v>223</v>
      </c>
      <c r="E181" s="227" t="s">
        <v>1960</v>
      </c>
      <c r="F181" s="228" t="s">
        <v>1961</v>
      </c>
      <c r="G181" s="229" t="s">
        <v>289</v>
      </c>
      <c r="H181" s="230">
        <v>50</v>
      </c>
      <c r="I181" s="231"/>
      <c r="J181" s="232">
        <f>ROUND(I181*H181,2)</f>
        <v>0</v>
      </c>
      <c r="K181" s="228" t="s">
        <v>152</v>
      </c>
      <c r="L181" s="233"/>
      <c r="M181" s="234" t="s">
        <v>1</v>
      </c>
      <c r="N181" s="235" t="s">
        <v>40</v>
      </c>
      <c r="O181" s="71"/>
      <c r="P181" s="195">
        <f>O181*H181</f>
        <v>0</v>
      </c>
      <c r="Q181" s="195">
        <v>7E-05</v>
      </c>
      <c r="R181" s="195">
        <f>Q181*H181</f>
        <v>0.0034999999999999996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357</v>
      </c>
      <c r="AT181" s="197" t="s">
        <v>223</v>
      </c>
      <c r="AU181" s="197" t="s">
        <v>83</v>
      </c>
      <c r="AY181" s="17" t="s">
        <v>146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83</v>
      </c>
      <c r="BK181" s="198">
        <f>ROUND(I181*H181,2)</f>
        <v>0</v>
      </c>
      <c r="BL181" s="17" t="s">
        <v>260</v>
      </c>
      <c r="BM181" s="197" t="s">
        <v>1962</v>
      </c>
    </row>
    <row r="182" spans="1:65" s="2" customFormat="1" ht="26.45" customHeight="1">
      <c r="A182" s="34"/>
      <c r="B182" s="35"/>
      <c r="C182" s="186" t="s">
        <v>388</v>
      </c>
      <c r="D182" s="186" t="s">
        <v>148</v>
      </c>
      <c r="E182" s="187" t="s">
        <v>1963</v>
      </c>
      <c r="F182" s="188" t="s">
        <v>1964</v>
      </c>
      <c r="G182" s="189" t="s">
        <v>289</v>
      </c>
      <c r="H182" s="190">
        <v>50</v>
      </c>
      <c r="I182" s="191"/>
      <c r="J182" s="192">
        <f>ROUND(I182*H182,2)</f>
        <v>0</v>
      </c>
      <c r="K182" s="188" t="s">
        <v>152</v>
      </c>
      <c r="L182" s="39"/>
      <c r="M182" s="193" t="s">
        <v>1</v>
      </c>
      <c r="N182" s="194" t="s">
        <v>40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260</v>
      </c>
      <c r="AT182" s="197" t="s">
        <v>148</v>
      </c>
      <c r="AU182" s="197" t="s">
        <v>83</v>
      </c>
      <c r="AY182" s="17" t="s">
        <v>146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83</v>
      </c>
      <c r="BK182" s="198">
        <f>ROUND(I182*H182,2)</f>
        <v>0</v>
      </c>
      <c r="BL182" s="17" t="s">
        <v>260</v>
      </c>
      <c r="BM182" s="197" t="s">
        <v>1965</v>
      </c>
    </row>
    <row r="183" spans="1:47" s="2" customFormat="1" ht="11.25">
      <c r="A183" s="34"/>
      <c r="B183" s="35"/>
      <c r="C183" s="36"/>
      <c r="D183" s="199" t="s">
        <v>155</v>
      </c>
      <c r="E183" s="36"/>
      <c r="F183" s="200" t="s">
        <v>1966</v>
      </c>
      <c r="G183" s="36"/>
      <c r="H183" s="36"/>
      <c r="I183" s="201"/>
      <c r="J183" s="36"/>
      <c r="K183" s="36"/>
      <c r="L183" s="39"/>
      <c r="M183" s="202"/>
      <c r="N183" s="203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155</v>
      </c>
      <c r="AU183" s="17" t="s">
        <v>83</v>
      </c>
    </row>
    <row r="184" spans="1:65" s="2" customFormat="1" ht="26.45" customHeight="1">
      <c r="A184" s="34"/>
      <c r="B184" s="35"/>
      <c r="C184" s="186" t="s">
        <v>395</v>
      </c>
      <c r="D184" s="186" t="s">
        <v>148</v>
      </c>
      <c r="E184" s="187" t="s">
        <v>1967</v>
      </c>
      <c r="F184" s="188" t="s">
        <v>1968</v>
      </c>
      <c r="G184" s="189" t="s">
        <v>289</v>
      </c>
      <c r="H184" s="190">
        <v>50</v>
      </c>
      <c r="I184" s="191"/>
      <c r="J184" s="192">
        <f>ROUND(I184*H184,2)</f>
        <v>0</v>
      </c>
      <c r="K184" s="188" t="s">
        <v>152</v>
      </c>
      <c r="L184" s="39"/>
      <c r="M184" s="193" t="s">
        <v>1</v>
      </c>
      <c r="N184" s="194" t="s">
        <v>40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153</v>
      </c>
      <c r="AT184" s="197" t="s">
        <v>148</v>
      </c>
      <c r="AU184" s="197" t="s">
        <v>83</v>
      </c>
      <c r="AY184" s="17" t="s">
        <v>146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83</v>
      </c>
      <c r="BK184" s="198">
        <f>ROUND(I184*H184,2)</f>
        <v>0</v>
      </c>
      <c r="BL184" s="17" t="s">
        <v>153</v>
      </c>
      <c r="BM184" s="197" t="s">
        <v>1969</v>
      </c>
    </row>
    <row r="185" spans="1:47" s="2" customFormat="1" ht="11.25">
      <c r="A185" s="34"/>
      <c r="B185" s="35"/>
      <c r="C185" s="36"/>
      <c r="D185" s="199" t="s">
        <v>155</v>
      </c>
      <c r="E185" s="36"/>
      <c r="F185" s="200" t="s">
        <v>1970</v>
      </c>
      <c r="G185" s="36"/>
      <c r="H185" s="36"/>
      <c r="I185" s="201"/>
      <c r="J185" s="36"/>
      <c r="K185" s="36"/>
      <c r="L185" s="39"/>
      <c r="M185" s="202"/>
      <c r="N185" s="203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155</v>
      </c>
      <c r="AU185" s="17" t="s">
        <v>83</v>
      </c>
    </row>
    <row r="186" spans="1:65" s="2" customFormat="1" ht="24" customHeight="1">
      <c r="A186" s="34"/>
      <c r="B186" s="35"/>
      <c r="C186" s="226" t="s">
        <v>402</v>
      </c>
      <c r="D186" s="226" t="s">
        <v>223</v>
      </c>
      <c r="E186" s="227" t="s">
        <v>1971</v>
      </c>
      <c r="F186" s="228" t="s">
        <v>1972</v>
      </c>
      <c r="G186" s="229" t="s">
        <v>289</v>
      </c>
      <c r="H186" s="230">
        <v>50</v>
      </c>
      <c r="I186" s="231"/>
      <c r="J186" s="232">
        <f>ROUND(I186*H186,2)</f>
        <v>0</v>
      </c>
      <c r="K186" s="228" t="s">
        <v>152</v>
      </c>
      <c r="L186" s="233"/>
      <c r="M186" s="234" t="s">
        <v>1</v>
      </c>
      <c r="N186" s="235" t="s">
        <v>40</v>
      </c>
      <c r="O186" s="71"/>
      <c r="P186" s="195">
        <f>O186*H186</f>
        <v>0</v>
      </c>
      <c r="Q186" s="195">
        <v>0.0015</v>
      </c>
      <c r="R186" s="195">
        <f>Q186*H186</f>
        <v>0.075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200</v>
      </c>
      <c r="AT186" s="197" t="s">
        <v>223</v>
      </c>
      <c r="AU186" s="197" t="s">
        <v>83</v>
      </c>
      <c r="AY186" s="17" t="s">
        <v>146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83</v>
      </c>
      <c r="BK186" s="198">
        <f>ROUND(I186*H186,2)</f>
        <v>0</v>
      </c>
      <c r="BL186" s="17" t="s">
        <v>153</v>
      </c>
      <c r="BM186" s="197" t="s">
        <v>1973</v>
      </c>
    </row>
    <row r="187" spans="1:65" s="2" customFormat="1" ht="26.45" customHeight="1">
      <c r="A187" s="34"/>
      <c r="B187" s="35"/>
      <c r="C187" s="226" t="s">
        <v>411</v>
      </c>
      <c r="D187" s="226" t="s">
        <v>223</v>
      </c>
      <c r="E187" s="227" t="s">
        <v>1974</v>
      </c>
      <c r="F187" s="228" t="s">
        <v>1975</v>
      </c>
      <c r="G187" s="229" t="s">
        <v>329</v>
      </c>
      <c r="H187" s="230">
        <v>24</v>
      </c>
      <c r="I187" s="231"/>
      <c r="J187" s="232">
        <f>ROUND(I187*H187,2)</f>
        <v>0</v>
      </c>
      <c r="K187" s="228" t="s">
        <v>152</v>
      </c>
      <c r="L187" s="233"/>
      <c r="M187" s="234" t="s">
        <v>1</v>
      </c>
      <c r="N187" s="235" t="s">
        <v>40</v>
      </c>
      <c r="O187" s="71"/>
      <c r="P187" s="195">
        <f>O187*H187</f>
        <v>0</v>
      </c>
      <c r="Q187" s="195">
        <v>5E-05</v>
      </c>
      <c r="R187" s="195">
        <f>Q187*H187</f>
        <v>0.0012000000000000001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200</v>
      </c>
      <c r="AT187" s="197" t="s">
        <v>223</v>
      </c>
      <c r="AU187" s="197" t="s">
        <v>83</v>
      </c>
      <c r="AY187" s="17" t="s">
        <v>146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83</v>
      </c>
      <c r="BK187" s="198">
        <f>ROUND(I187*H187,2)</f>
        <v>0</v>
      </c>
      <c r="BL187" s="17" t="s">
        <v>153</v>
      </c>
      <c r="BM187" s="197" t="s">
        <v>1976</v>
      </c>
    </row>
    <row r="188" spans="1:65" s="2" customFormat="1" ht="26.45" customHeight="1">
      <c r="A188" s="34"/>
      <c r="B188" s="35"/>
      <c r="C188" s="226" t="s">
        <v>416</v>
      </c>
      <c r="D188" s="226" t="s">
        <v>223</v>
      </c>
      <c r="E188" s="227" t="s">
        <v>1977</v>
      </c>
      <c r="F188" s="228" t="s">
        <v>1978</v>
      </c>
      <c r="G188" s="229" t="s">
        <v>329</v>
      </c>
      <c r="H188" s="230">
        <v>24</v>
      </c>
      <c r="I188" s="231"/>
      <c r="J188" s="232">
        <f>ROUND(I188*H188,2)</f>
        <v>0</v>
      </c>
      <c r="K188" s="228" t="s">
        <v>152</v>
      </c>
      <c r="L188" s="233"/>
      <c r="M188" s="234" t="s">
        <v>1</v>
      </c>
      <c r="N188" s="235" t="s">
        <v>40</v>
      </c>
      <c r="O188" s="71"/>
      <c r="P188" s="195">
        <f>O188*H188</f>
        <v>0</v>
      </c>
      <c r="Q188" s="195">
        <v>1E-05</v>
      </c>
      <c r="R188" s="195">
        <f>Q188*H188</f>
        <v>0.00024000000000000003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200</v>
      </c>
      <c r="AT188" s="197" t="s">
        <v>223</v>
      </c>
      <c r="AU188" s="197" t="s">
        <v>83</v>
      </c>
      <c r="AY188" s="17" t="s">
        <v>146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83</v>
      </c>
      <c r="BK188" s="198">
        <f>ROUND(I188*H188,2)</f>
        <v>0</v>
      </c>
      <c r="BL188" s="17" t="s">
        <v>153</v>
      </c>
      <c r="BM188" s="197" t="s">
        <v>1979</v>
      </c>
    </row>
    <row r="189" spans="1:65" s="2" customFormat="1" ht="26.45" customHeight="1">
      <c r="A189" s="34"/>
      <c r="B189" s="35"/>
      <c r="C189" s="226" t="s">
        <v>421</v>
      </c>
      <c r="D189" s="226" t="s">
        <v>223</v>
      </c>
      <c r="E189" s="227" t="s">
        <v>1980</v>
      </c>
      <c r="F189" s="228" t="s">
        <v>1981</v>
      </c>
      <c r="G189" s="229" t="s">
        <v>329</v>
      </c>
      <c r="H189" s="230">
        <v>1</v>
      </c>
      <c r="I189" s="231"/>
      <c r="J189" s="232">
        <f>ROUND(I189*H189,2)</f>
        <v>0</v>
      </c>
      <c r="K189" s="228" t="s">
        <v>152</v>
      </c>
      <c r="L189" s="233"/>
      <c r="M189" s="234" t="s">
        <v>1</v>
      </c>
      <c r="N189" s="235" t="s">
        <v>40</v>
      </c>
      <c r="O189" s="71"/>
      <c r="P189" s="195">
        <f>O189*H189</f>
        <v>0</v>
      </c>
      <c r="Q189" s="195">
        <v>0.0005</v>
      </c>
      <c r="R189" s="195">
        <f>Q189*H189</f>
        <v>0.0005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200</v>
      </c>
      <c r="AT189" s="197" t="s">
        <v>223</v>
      </c>
      <c r="AU189" s="197" t="s">
        <v>83</v>
      </c>
      <c r="AY189" s="17" t="s">
        <v>146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83</v>
      </c>
      <c r="BK189" s="198">
        <f>ROUND(I189*H189,2)</f>
        <v>0</v>
      </c>
      <c r="BL189" s="17" t="s">
        <v>153</v>
      </c>
      <c r="BM189" s="197" t="s">
        <v>1982</v>
      </c>
    </row>
    <row r="190" spans="1:65" s="2" customFormat="1" ht="16.5" customHeight="1">
      <c r="A190" s="34"/>
      <c r="B190" s="35"/>
      <c r="C190" s="186" t="s">
        <v>426</v>
      </c>
      <c r="D190" s="186" t="s">
        <v>148</v>
      </c>
      <c r="E190" s="187" t="s">
        <v>1983</v>
      </c>
      <c r="F190" s="188" t="s">
        <v>1984</v>
      </c>
      <c r="G190" s="189" t="s">
        <v>329</v>
      </c>
      <c r="H190" s="190">
        <v>1</v>
      </c>
      <c r="I190" s="191"/>
      <c r="J190" s="192">
        <f>ROUND(I190*H190,2)</f>
        <v>0</v>
      </c>
      <c r="K190" s="188" t="s">
        <v>152</v>
      </c>
      <c r="L190" s="39"/>
      <c r="M190" s="193" t="s">
        <v>1</v>
      </c>
      <c r="N190" s="194" t="s">
        <v>40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260</v>
      </c>
      <c r="AT190" s="197" t="s">
        <v>148</v>
      </c>
      <c r="AU190" s="197" t="s">
        <v>83</v>
      </c>
      <c r="AY190" s="17" t="s">
        <v>146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83</v>
      </c>
      <c r="BK190" s="198">
        <f>ROUND(I190*H190,2)</f>
        <v>0</v>
      </c>
      <c r="BL190" s="17" t="s">
        <v>260</v>
      </c>
      <c r="BM190" s="197" t="s">
        <v>1985</v>
      </c>
    </row>
    <row r="191" spans="1:47" s="2" customFormat="1" ht="11.25">
      <c r="A191" s="34"/>
      <c r="B191" s="35"/>
      <c r="C191" s="36"/>
      <c r="D191" s="199" t="s">
        <v>155</v>
      </c>
      <c r="E191" s="36"/>
      <c r="F191" s="200" t="s">
        <v>1986</v>
      </c>
      <c r="G191" s="36"/>
      <c r="H191" s="36"/>
      <c r="I191" s="201"/>
      <c r="J191" s="36"/>
      <c r="K191" s="36"/>
      <c r="L191" s="39"/>
      <c r="M191" s="202"/>
      <c r="N191" s="203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155</v>
      </c>
      <c r="AU191" s="17" t="s">
        <v>83</v>
      </c>
    </row>
    <row r="192" spans="1:65" s="2" customFormat="1" ht="16.5" customHeight="1">
      <c r="A192" s="34"/>
      <c r="B192" s="35"/>
      <c r="C192" s="226" t="s">
        <v>433</v>
      </c>
      <c r="D192" s="226" t="s">
        <v>223</v>
      </c>
      <c r="E192" s="227" t="s">
        <v>1987</v>
      </c>
      <c r="F192" s="228" t="s">
        <v>1988</v>
      </c>
      <c r="G192" s="229" t="s">
        <v>329</v>
      </c>
      <c r="H192" s="230">
        <v>16</v>
      </c>
      <c r="I192" s="231"/>
      <c r="J192" s="232">
        <f aca="true" t="shared" si="0" ref="J192:J197">ROUND(I192*H192,2)</f>
        <v>0</v>
      </c>
      <c r="K192" s="228" t="s">
        <v>152</v>
      </c>
      <c r="L192" s="233"/>
      <c r="M192" s="234" t="s">
        <v>1</v>
      </c>
      <c r="N192" s="235" t="s">
        <v>40</v>
      </c>
      <c r="O192" s="71"/>
      <c r="P192" s="195">
        <f aca="true" t="shared" si="1" ref="P192:P197">O192*H192</f>
        <v>0</v>
      </c>
      <c r="Q192" s="195">
        <v>0.0001</v>
      </c>
      <c r="R192" s="195">
        <f aca="true" t="shared" si="2" ref="R192:R197">Q192*H192</f>
        <v>0.0016</v>
      </c>
      <c r="S192" s="195">
        <v>0</v>
      </c>
      <c r="T192" s="196">
        <f aca="true" t="shared" si="3" ref="T192:T197"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200</v>
      </c>
      <c r="AT192" s="197" t="s">
        <v>223</v>
      </c>
      <c r="AU192" s="197" t="s">
        <v>83</v>
      </c>
      <c r="AY192" s="17" t="s">
        <v>146</v>
      </c>
      <c r="BE192" s="198">
        <f aca="true" t="shared" si="4" ref="BE192:BE197">IF(N192="základní",J192,0)</f>
        <v>0</v>
      </c>
      <c r="BF192" s="198">
        <f aca="true" t="shared" si="5" ref="BF192:BF197">IF(N192="snížená",J192,0)</f>
        <v>0</v>
      </c>
      <c r="BG192" s="198">
        <f aca="true" t="shared" si="6" ref="BG192:BG197">IF(N192="zákl. přenesená",J192,0)</f>
        <v>0</v>
      </c>
      <c r="BH192" s="198">
        <f aca="true" t="shared" si="7" ref="BH192:BH197">IF(N192="sníž. přenesená",J192,0)</f>
        <v>0</v>
      </c>
      <c r="BI192" s="198">
        <f aca="true" t="shared" si="8" ref="BI192:BI197">IF(N192="nulová",J192,0)</f>
        <v>0</v>
      </c>
      <c r="BJ192" s="17" t="s">
        <v>83</v>
      </c>
      <c r="BK192" s="198">
        <f aca="true" t="shared" si="9" ref="BK192:BK197">ROUND(I192*H192,2)</f>
        <v>0</v>
      </c>
      <c r="BL192" s="17" t="s">
        <v>153</v>
      </c>
      <c r="BM192" s="197" t="s">
        <v>1989</v>
      </c>
    </row>
    <row r="193" spans="1:65" s="2" customFormat="1" ht="16.5" customHeight="1">
      <c r="A193" s="34"/>
      <c r="B193" s="35"/>
      <c r="C193" s="226" t="s">
        <v>438</v>
      </c>
      <c r="D193" s="226" t="s">
        <v>223</v>
      </c>
      <c r="E193" s="227" t="s">
        <v>1990</v>
      </c>
      <c r="F193" s="228" t="s">
        <v>1991</v>
      </c>
      <c r="G193" s="229" t="s">
        <v>329</v>
      </c>
      <c r="H193" s="230">
        <v>16</v>
      </c>
      <c r="I193" s="231"/>
      <c r="J193" s="232">
        <f t="shared" si="0"/>
        <v>0</v>
      </c>
      <c r="K193" s="228" t="s">
        <v>152</v>
      </c>
      <c r="L193" s="233"/>
      <c r="M193" s="234" t="s">
        <v>1</v>
      </c>
      <c r="N193" s="235" t="s">
        <v>40</v>
      </c>
      <c r="O193" s="71"/>
      <c r="P193" s="195">
        <f t="shared" si="1"/>
        <v>0</v>
      </c>
      <c r="Q193" s="195">
        <v>5E-05</v>
      </c>
      <c r="R193" s="195">
        <f t="shared" si="2"/>
        <v>0.0008</v>
      </c>
      <c r="S193" s="195">
        <v>0</v>
      </c>
      <c r="T193" s="196">
        <f t="shared" si="3"/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7" t="s">
        <v>200</v>
      </c>
      <c r="AT193" s="197" t="s">
        <v>223</v>
      </c>
      <c r="AU193" s="197" t="s">
        <v>83</v>
      </c>
      <c r="AY193" s="17" t="s">
        <v>146</v>
      </c>
      <c r="BE193" s="198">
        <f t="shared" si="4"/>
        <v>0</v>
      </c>
      <c r="BF193" s="198">
        <f t="shared" si="5"/>
        <v>0</v>
      </c>
      <c r="BG193" s="198">
        <f t="shared" si="6"/>
        <v>0</v>
      </c>
      <c r="BH193" s="198">
        <f t="shared" si="7"/>
        <v>0</v>
      </c>
      <c r="BI193" s="198">
        <f t="shared" si="8"/>
        <v>0</v>
      </c>
      <c r="BJ193" s="17" t="s">
        <v>83</v>
      </c>
      <c r="BK193" s="198">
        <f t="shared" si="9"/>
        <v>0</v>
      </c>
      <c r="BL193" s="17" t="s">
        <v>153</v>
      </c>
      <c r="BM193" s="197" t="s">
        <v>1992</v>
      </c>
    </row>
    <row r="194" spans="1:65" s="2" customFormat="1" ht="26.45" customHeight="1">
      <c r="A194" s="34"/>
      <c r="B194" s="35"/>
      <c r="C194" s="226" t="s">
        <v>443</v>
      </c>
      <c r="D194" s="226" t="s">
        <v>223</v>
      </c>
      <c r="E194" s="227" t="s">
        <v>1993</v>
      </c>
      <c r="F194" s="228" t="s">
        <v>1994</v>
      </c>
      <c r="G194" s="229" t="s">
        <v>329</v>
      </c>
      <c r="H194" s="230">
        <v>16</v>
      </c>
      <c r="I194" s="231"/>
      <c r="J194" s="232">
        <f t="shared" si="0"/>
        <v>0</v>
      </c>
      <c r="K194" s="228" t="s">
        <v>152</v>
      </c>
      <c r="L194" s="233"/>
      <c r="M194" s="234" t="s">
        <v>1</v>
      </c>
      <c r="N194" s="235" t="s">
        <v>40</v>
      </c>
      <c r="O194" s="71"/>
      <c r="P194" s="195">
        <f t="shared" si="1"/>
        <v>0</v>
      </c>
      <c r="Q194" s="195">
        <v>1E-05</v>
      </c>
      <c r="R194" s="195">
        <f t="shared" si="2"/>
        <v>0.00016</v>
      </c>
      <c r="S194" s="195">
        <v>0</v>
      </c>
      <c r="T194" s="196">
        <f t="shared" si="3"/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200</v>
      </c>
      <c r="AT194" s="197" t="s">
        <v>223</v>
      </c>
      <c r="AU194" s="197" t="s">
        <v>83</v>
      </c>
      <c r="AY194" s="17" t="s">
        <v>146</v>
      </c>
      <c r="BE194" s="198">
        <f t="shared" si="4"/>
        <v>0</v>
      </c>
      <c r="BF194" s="198">
        <f t="shared" si="5"/>
        <v>0</v>
      </c>
      <c r="BG194" s="198">
        <f t="shared" si="6"/>
        <v>0</v>
      </c>
      <c r="BH194" s="198">
        <f t="shared" si="7"/>
        <v>0</v>
      </c>
      <c r="BI194" s="198">
        <f t="shared" si="8"/>
        <v>0</v>
      </c>
      <c r="BJ194" s="17" t="s">
        <v>83</v>
      </c>
      <c r="BK194" s="198">
        <f t="shared" si="9"/>
        <v>0</v>
      </c>
      <c r="BL194" s="17" t="s">
        <v>153</v>
      </c>
      <c r="BM194" s="197" t="s">
        <v>1995</v>
      </c>
    </row>
    <row r="195" spans="1:65" s="2" customFormat="1" ht="16.5" customHeight="1">
      <c r="A195" s="34"/>
      <c r="B195" s="35"/>
      <c r="C195" s="226" t="s">
        <v>448</v>
      </c>
      <c r="D195" s="226" t="s">
        <v>223</v>
      </c>
      <c r="E195" s="227" t="s">
        <v>1996</v>
      </c>
      <c r="F195" s="228" t="s">
        <v>1997</v>
      </c>
      <c r="G195" s="229" t="s">
        <v>329</v>
      </c>
      <c r="H195" s="230">
        <v>8</v>
      </c>
      <c r="I195" s="231"/>
      <c r="J195" s="232">
        <f t="shared" si="0"/>
        <v>0</v>
      </c>
      <c r="K195" s="228" t="s">
        <v>152</v>
      </c>
      <c r="L195" s="233"/>
      <c r="M195" s="234" t="s">
        <v>1</v>
      </c>
      <c r="N195" s="235" t="s">
        <v>40</v>
      </c>
      <c r="O195" s="71"/>
      <c r="P195" s="195">
        <f t="shared" si="1"/>
        <v>0</v>
      </c>
      <c r="Q195" s="195">
        <v>0.0002</v>
      </c>
      <c r="R195" s="195">
        <f t="shared" si="2"/>
        <v>0.0016</v>
      </c>
      <c r="S195" s="195">
        <v>0</v>
      </c>
      <c r="T195" s="196">
        <f t="shared" si="3"/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200</v>
      </c>
      <c r="AT195" s="197" t="s">
        <v>223</v>
      </c>
      <c r="AU195" s="197" t="s">
        <v>83</v>
      </c>
      <c r="AY195" s="17" t="s">
        <v>146</v>
      </c>
      <c r="BE195" s="198">
        <f t="shared" si="4"/>
        <v>0</v>
      </c>
      <c r="BF195" s="198">
        <f t="shared" si="5"/>
        <v>0</v>
      </c>
      <c r="BG195" s="198">
        <f t="shared" si="6"/>
        <v>0</v>
      </c>
      <c r="BH195" s="198">
        <f t="shared" si="7"/>
        <v>0</v>
      </c>
      <c r="BI195" s="198">
        <f t="shared" si="8"/>
        <v>0</v>
      </c>
      <c r="BJ195" s="17" t="s">
        <v>83</v>
      </c>
      <c r="BK195" s="198">
        <f t="shared" si="9"/>
        <v>0</v>
      </c>
      <c r="BL195" s="17" t="s">
        <v>153</v>
      </c>
      <c r="BM195" s="197" t="s">
        <v>1998</v>
      </c>
    </row>
    <row r="196" spans="1:65" s="2" customFormat="1" ht="26.45" customHeight="1">
      <c r="A196" s="34"/>
      <c r="B196" s="35"/>
      <c r="C196" s="226" t="s">
        <v>454</v>
      </c>
      <c r="D196" s="226" t="s">
        <v>223</v>
      </c>
      <c r="E196" s="227" t="s">
        <v>1999</v>
      </c>
      <c r="F196" s="228" t="s">
        <v>2000</v>
      </c>
      <c r="G196" s="229" t="s">
        <v>329</v>
      </c>
      <c r="H196" s="230">
        <v>2</v>
      </c>
      <c r="I196" s="231"/>
      <c r="J196" s="232">
        <f t="shared" si="0"/>
        <v>0</v>
      </c>
      <c r="K196" s="228" t="s">
        <v>1</v>
      </c>
      <c r="L196" s="233"/>
      <c r="M196" s="234" t="s">
        <v>1</v>
      </c>
      <c r="N196" s="235" t="s">
        <v>40</v>
      </c>
      <c r="O196" s="71"/>
      <c r="P196" s="195">
        <f t="shared" si="1"/>
        <v>0</v>
      </c>
      <c r="Q196" s="195">
        <v>0</v>
      </c>
      <c r="R196" s="195">
        <f t="shared" si="2"/>
        <v>0</v>
      </c>
      <c r="S196" s="195">
        <v>0</v>
      </c>
      <c r="T196" s="196">
        <f t="shared" si="3"/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200</v>
      </c>
      <c r="AT196" s="197" t="s">
        <v>223</v>
      </c>
      <c r="AU196" s="197" t="s">
        <v>83</v>
      </c>
      <c r="AY196" s="17" t="s">
        <v>146</v>
      </c>
      <c r="BE196" s="198">
        <f t="shared" si="4"/>
        <v>0</v>
      </c>
      <c r="BF196" s="198">
        <f t="shared" si="5"/>
        <v>0</v>
      </c>
      <c r="BG196" s="198">
        <f t="shared" si="6"/>
        <v>0</v>
      </c>
      <c r="BH196" s="198">
        <f t="shared" si="7"/>
        <v>0</v>
      </c>
      <c r="BI196" s="198">
        <f t="shared" si="8"/>
        <v>0</v>
      </c>
      <c r="BJ196" s="17" t="s">
        <v>83</v>
      </c>
      <c r="BK196" s="198">
        <f t="shared" si="9"/>
        <v>0</v>
      </c>
      <c r="BL196" s="17" t="s">
        <v>153</v>
      </c>
      <c r="BM196" s="197" t="s">
        <v>2001</v>
      </c>
    </row>
    <row r="197" spans="1:65" s="2" customFormat="1" ht="16.5" customHeight="1">
      <c r="A197" s="34"/>
      <c r="B197" s="35"/>
      <c r="C197" s="186" t="s">
        <v>460</v>
      </c>
      <c r="D197" s="186" t="s">
        <v>148</v>
      </c>
      <c r="E197" s="187" t="s">
        <v>2002</v>
      </c>
      <c r="F197" s="188" t="s">
        <v>2003</v>
      </c>
      <c r="G197" s="189" t="s">
        <v>329</v>
      </c>
      <c r="H197" s="190">
        <v>2</v>
      </c>
      <c r="I197" s="191"/>
      <c r="J197" s="192">
        <f t="shared" si="0"/>
        <v>0</v>
      </c>
      <c r="K197" s="188" t="s">
        <v>152</v>
      </c>
      <c r="L197" s="39"/>
      <c r="M197" s="193" t="s">
        <v>1</v>
      </c>
      <c r="N197" s="194" t="s">
        <v>40</v>
      </c>
      <c r="O197" s="71"/>
      <c r="P197" s="195">
        <f t="shared" si="1"/>
        <v>0</v>
      </c>
      <c r="Q197" s="195">
        <v>0</v>
      </c>
      <c r="R197" s="195">
        <f t="shared" si="2"/>
        <v>0</v>
      </c>
      <c r="S197" s="195">
        <v>0</v>
      </c>
      <c r="T197" s="196">
        <f t="shared" si="3"/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97" t="s">
        <v>153</v>
      </c>
      <c r="AT197" s="197" t="s">
        <v>148</v>
      </c>
      <c r="AU197" s="197" t="s">
        <v>83</v>
      </c>
      <c r="AY197" s="17" t="s">
        <v>146</v>
      </c>
      <c r="BE197" s="198">
        <f t="shared" si="4"/>
        <v>0</v>
      </c>
      <c r="BF197" s="198">
        <f t="shared" si="5"/>
        <v>0</v>
      </c>
      <c r="BG197" s="198">
        <f t="shared" si="6"/>
        <v>0</v>
      </c>
      <c r="BH197" s="198">
        <f t="shared" si="7"/>
        <v>0</v>
      </c>
      <c r="BI197" s="198">
        <f t="shared" si="8"/>
        <v>0</v>
      </c>
      <c r="BJ197" s="17" t="s">
        <v>83</v>
      </c>
      <c r="BK197" s="198">
        <f t="shared" si="9"/>
        <v>0</v>
      </c>
      <c r="BL197" s="17" t="s">
        <v>153</v>
      </c>
      <c r="BM197" s="197" t="s">
        <v>2004</v>
      </c>
    </row>
    <row r="198" spans="1:47" s="2" customFormat="1" ht="11.25">
      <c r="A198" s="34"/>
      <c r="B198" s="35"/>
      <c r="C198" s="36"/>
      <c r="D198" s="199" t="s">
        <v>155</v>
      </c>
      <c r="E198" s="36"/>
      <c r="F198" s="200" t="s">
        <v>2005</v>
      </c>
      <c r="G198" s="36"/>
      <c r="H198" s="36"/>
      <c r="I198" s="201"/>
      <c r="J198" s="36"/>
      <c r="K198" s="36"/>
      <c r="L198" s="39"/>
      <c r="M198" s="202"/>
      <c r="N198" s="203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155</v>
      </c>
      <c r="AU198" s="17" t="s">
        <v>83</v>
      </c>
    </row>
    <row r="199" spans="1:65" s="2" customFormat="1" ht="40.9" customHeight="1">
      <c r="A199" s="34"/>
      <c r="B199" s="35"/>
      <c r="C199" s="186" t="s">
        <v>466</v>
      </c>
      <c r="D199" s="186" t="s">
        <v>148</v>
      </c>
      <c r="E199" s="187" t="s">
        <v>2006</v>
      </c>
      <c r="F199" s="188" t="s">
        <v>2007</v>
      </c>
      <c r="G199" s="189" t="s">
        <v>329</v>
      </c>
      <c r="H199" s="190">
        <v>16</v>
      </c>
      <c r="I199" s="191"/>
      <c r="J199" s="192">
        <f>ROUND(I199*H199,2)</f>
        <v>0</v>
      </c>
      <c r="K199" s="188" t="s">
        <v>152</v>
      </c>
      <c r="L199" s="39"/>
      <c r="M199" s="193" t="s">
        <v>1</v>
      </c>
      <c r="N199" s="194" t="s">
        <v>40</v>
      </c>
      <c r="O199" s="71"/>
      <c r="P199" s="195">
        <f>O199*H199</f>
        <v>0</v>
      </c>
      <c r="Q199" s="195">
        <v>0</v>
      </c>
      <c r="R199" s="195">
        <f>Q199*H199</f>
        <v>0</v>
      </c>
      <c r="S199" s="195">
        <v>0</v>
      </c>
      <c r="T199" s="196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97" t="s">
        <v>260</v>
      </c>
      <c r="AT199" s="197" t="s">
        <v>148</v>
      </c>
      <c r="AU199" s="197" t="s">
        <v>83</v>
      </c>
      <c r="AY199" s="17" t="s">
        <v>146</v>
      </c>
      <c r="BE199" s="198">
        <f>IF(N199="základní",J199,0)</f>
        <v>0</v>
      </c>
      <c r="BF199" s="198">
        <f>IF(N199="snížená",J199,0)</f>
        <v>0</v>
      </c>
      <c r="BG199" s="198">
        <f>IF(N199="zákl. přenesená",J199,0)</f>
        <v>0</v>
      </c>
      <c r="BH199" s="198">
        <f>IF(N199="sníž. přenesená",J199,0)</f>
        <v>0</v>
      </c>
      <c r="BI199" s="198">
        <f>IF(N199="nulová",J199,0)</f>
        <v>0</v>
      </c>
      <c r="BJ199" s="17" t="s">
        <v>83</v>
      </c>
      <c r="BK199" s="198">
        <f>ROUND(I199*H199,2)</f>
        <v>0</v>
      </c>
      <c r="BL199" s="17" t="s">
        <v>260</v>
      </c>
      <c r="BM199" s="197" t="s">
        <v>2008</v>
      </c>
    </row>
    <row r="200" spans="1:47" s="2" customFormat="1" ht="11.25">
      <c r="A200" s="34"/>
      <c r="B200" s="35"/>
      <c r="C200" s="36"/>
      <c r="D200" s="199" t="s">
        <v>155</v>
      </c>
      <c r="E200" s="36"/>
      <c r="F200" s="200" t="s">
        <v>2009</v>
      </c>
      <c r="G200" s="36"/>
      <c r="H200" s="36"/>
      <c r="I200" s="201"/>
      <c r="J200" s="36"/>
      <c r="K200" s="36"/>
      <c r="L200" s="39"/>
      <c r="M200" s="202"/>
      <c r="N200" s="203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155</v>
      </c>
      <c r="AU200" s="17" t="s">
        <v>83</v>
      </c>
    </row>
    <row r="201" spans="1:65" s="2" customFormat="1" ht="16.5" customHeight="1">
      <c r="A201" s="34"/>
      <c r="B201" s="35"/>
      <c r="C201" s="186" t="s">
        <v>472</v>
      </c>
      <c r="D201" s="186" t="s">
        <v>148</v>
      </c>
      <c r="E201" s="187" t="s">
        <v>2010</v>
      </c>
      <c r="F201" s="188" t="s">
        <v>2011</v>
      </c>
      <c r="G201" s="189" t="s">
        <v>329</v>
      </c>
      <c r="H201" s="190">
        <v>16</v>
      </c>
      <c r="I201" s="191"/>
      <c r="J201" s="192">
        <f>ROUND(I201*H201,2)</f>
        <v>0</v>
      </c>
      <c r="K201" s="188" t="s">
        <v>152</v>
      </c>
      <c r="L201" s="39"/>
      <c r="M201" s="193" t="s">
        <v>1</v>
      </c>
      <c r="N201" s="194" t="s">
        <v>40</v>
      </c>
      <c r="O201" s="71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260</v>
      </c>
      <c r="AT201" s="197" t="s">
        <v>148</v>
      </c>
      <c r="AU201" s="197" t="s">
        <v>83</v>
      </c>
      <c r="AY201" s="17" t="s">
        <v>146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17" t="s">
        <v>83</v>
      </c>
      <c r="BK201" s="198">
        <f>ROUND(I201*H201,2)</f>
        <v>0</v>
      </c>
      <c r="BL201" s="17" t="s">
        <v>260</v>
      </c>
      <c r="BM201" s="197" t="s">
        <v>2012</v>
      </c>
    </row>
    <row r="202" spans="1:47" s="2" customFormat="1" ht="11.25">
      <c r="A202" s="34"/>
      <c r="B202" s="35"/>
      <c r="C202" s="36"/>
      <c r="D202" s="199" t="s">
        <v>155</v>
      </c>
      <c r="E202" s="36"/>
      <c r="F202" s="200" t="s">
        <v>2013</v>
      </c>
      <c r="G202" s="36"/>
      <c r="H202" s="36"/>
      <c r="I202" s="201"/>
      <c r="J202" s="36"/>
      <c r="K202" s="36"/>
      <c r="L202" s="39"/>
      <c r="M202" s="202"/>
      <c r="N202" s="203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155</v>
      </c>
      <c r="AU202" s="17" t="s">
        <v>83</v>
      </c>
    </row>
    <row r="203" spans="1:65" s="2" customFormat="1" ht="24" customHeight="1">
      <c r="A203" s="34"/>
      <c r="B203" s="35"/>
      <c r="C203" s="186" t="s">
        <v>478</v>
      </c>
      <c r="D203" s="186" t="s">
        <v>148</v>
      </c>
      <c r="E203" s="187" t="s">
        <v>2014</v>
      </c>
      <c r="F203" s="188" t="s">
        <v>2015</v>
      </c>
      <c r="G203" s="189" t="s">
        <v>329</v>
      </c>
      <c r="H203" s="190">
        <v>8</v>
      </c>
      <c r="I203" s="191"/>
      <c r="J203" s="192">
        <f>ROUND(I203*H203,2)</f>
        <v>0</v>
      </c>
      <c r="K203" s="188" t="s">
        <v>152</v>
      </c>
      <c r="L203" s="39"/>
      <c r="M203" s="193" t="s">
        <v>1</v>
      </c>
      <c r="N203" s="194" t="s">
        <v>40</v>
      </c>
      <c r="O203" s="71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260</v>
      </c>
      <c r="AT203" s="197" t="s">
        <v>148</v>
      </c>
      <c r="AU203" s="197" t="s">
        <v>83</v>
      </c>
      <c r="AY203" s="17" t="s">
        <v>146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83</v>
      </c>
      <c r="BK203" s="198">
        <f>ROUND(I203*H203,2)</f>
        <v>0</v>
      </c>
      <c r="BL203" s="17" t="s">
        <v>260</v>
      </c>
      <c r="BM203" s="197" t="s">
        <v>2016</v>
      </c>
    </row>
    <row r="204" spans="1:47" s="2" customFormat="1" ht="11.25">
      <c r="A204" s="34"/>
      <c r="B204" s="35"/>
      <c r="C204" s="36"/>
      <c r="D204" s="199" t="s">
        <v>155</v>
      </c>
      <c r="E204" s="36"/>
      <c r="F204" s="200" t="s">
        <v>2017</v>
      </c>
      <c r="G204" s="36"/>
      <c r="H204" s="36"/>
      <c r="I204" s="201"/>
      <c r="J204" s="36"/>
      <c r="K204" s="36"/>
      <c r="L204" s="39"/>
      <c r="M204" s="202"/>
      <c r="N204" s="203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155</v>
      </c>
      <c r="AU204" s="17" t="s">
        <v>83</v>
      </c>
    </row>
    <row r="205" spans="1:65" s="2" customFormat="1" ht="16.5" customHeight="1">
      <c r="A205" s="34"/>
      <c r="B205" s="35"/>
      <c r="C205" s="186" t="s">
        <v>484</v>
      </c>
      <c r="D205" s="186" t="s">
        <v>148</v>
      </c>
      <c r="E205" s="187" t="s">
        <v>2018</v>
      </c>
      <c r="F205" s="188" t="s">
        <v>2019</v>
      </c>
      <c r="G205" s="189" t="s">
        <v>329</v>
      </c>
      <c r="H205" s="190">
        <v>16</v>
      </c>
      <c r="I205" s="191"/>
      <c r="J205" s="192">
        <f>ROUND(I205*H205,2)</f>
        <v>0</v>
      </c>
      <c r="K205" s="188" t="s">
        <v>152</v>
      </c>
      <c r="L205" s="39"/>
      <c r="M205" s="193" t="s">
        <v>1</v>
      </c>
      <c r="N205" s="194" t="s">
        <v>40</v>
      </c>
      <c r="O205" s="71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260</v>
      </c>
      <c r="AT205" s="197" t="s">
        <v>148</v>
      </c>
      <c r="AU205" s="197" t="s">
        <v>83</v>
      </c>
      <c r="AY205" s="17" t="s">
        <v>146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83</v>
      </c>
      <c r="BK205" s="198">
        <f>ROUND(I205*H205,2)</f>
        <v>0</v>
      </c>
      <c r="BL205" s="17" t="s">
        <v>260</v>
      </c>
      <c r="BM205" s="197" t="s">
        <v>2020</v>
      </c>
    </row>
    <row r="206" spans="1:47" s="2" customFormat="1" ht="11.25">
      <c r="A206" s="34"/>
      <c r="B206" s="35"/>
      <c r="C206" s="36"/>
      <c r="D206" s="199" t="s">
        <v>155</v>
      </c>
      <c r="E206" s="36"/>
      <c r="F206" s="200" t="s">
        <v>2021</v>
      </c>
      <c r="G206" s="36"/>
      <c r="H206" s="36"/>
      <c r="I206" s="201"/>
      <c r="J206" s="36"/>
      <c r="K206" s="36"/>
      <c r="L206" s="39"/>
      <c r="M206" s="202"/>
      <c r="N206" s="203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155</v>
      </c>
      <c r="AU206" s="17" t="s">
        <v>83</v>
      </c>
    </row>
    <row r="207" spans="2:63" s="12" customFormat="1" ht="25.9" customHeight="1">
      <c r="B207" s="170"/>
      <c r="C207" s="171"/>
      <c r="D207" s="172" t="s">
        <v>74</v>
      </c>
      <c r="E207" s="173" t="s">
        <v>2022</v>
      </c>
      <c r="F207" s="173" t="s">
        <v>2023</v>
      </c>
      <c r="G207" s="171"/>
      <c r="H207" s="171"/>
      <c r="I207" s="174"/>
      <c r="J207" s="175">
        <f>BK207</f>
        <v>0</v>
      </c>
      <c r="K207" s="171"/>
      <c r="L207" s="176"/>
      <c r="M207" s="177"/>
      <c r="N207" s="178"/>
      <c r="O207" s="178"/>
      <c r="P207" s="179">
        <f>SUM(P208:P219)</f>
        <v>0</v>
      </c>
      <c r="Q207" s="178"/>
      <c r="R207" s="179">
        <f>SUM(R208:R219)</f>
        <v>0</v>
      </c>
      <c r="S207" s="178"/>
      <c r="T207" s="180">
        <f>SUM(T208:T219)</f>
        <v>0.185</v>
      </c>
      <c r="AR207" s="181" t="s">
        <v>83</v>
      </c>
      <c r="AT207" s="182" t="s">
        <v>74</v>
      </c>
      <c r="AU207" s="182" t="s">
        <v>75</v>
      </c>
      <c r="AY207" s="181" t="s">
        <v>146</v>
      </c>
      <c r="BK207" s="183">
        <f>SUM(BK208:BK219)</f>
        <v>0</v>
      </c>
    </row>
    <row r="208" spans="1:65" s="2" customFormat="1" ht="26.45" customHeight="1">
      <c r="A208" s="34"/>
      <c r="B208" s="35"/>
      <c r="C208" s="186" t="s">
        <v>490</v>
      </c>
      <c r="D208" s="186" t="s">
        <v>148</v>
      </c>
      <c r="E208" s="187" t="s">
        <v>2024</v>
      </c>
      <c r="F208" s="188" t="s">
        <v>2025</v>
      </c>
      <c r="G208" s="189" t="s">
        <v>203</v>
      </c>
      <c r="H208" s="190">
        <v>1</v>
      </c>
      <c r="I208" s="191"/>
      <c r="J208" s="192">
        <f>ROUND(I208*H208,2)</f>
        <v>0</v>
      </c>
      <c r="K208" s="188" t="s">
        <v>152</v>
      </c>
      <c r="L208" s="39"/>
      <c r="M208" s="193" t="s">
        <v>1</v>
      </c>
      <c r="N208" s="194" t="s">
        <v>40</v>
      </c>
      <c r="O208" s="71"/>
      <c r="P208" s="195">
        <f>O208*H208</f>
        <v>0</v>
      </c>
      <c r="Q208" s="195">
        <v>0</v>
      </c>
      <c r="R208" s="195">
        <f>Q208*H208</f>
        <v>0</v>
      </c>
      <c r="S208" s="195">
        <v>0</v>
      </c>
      <c r="T208" s="196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7" t="s">
        <v>549</v>
      </c>
      <c r="AT208" s="197" t="s">
        <v>148</v>
      </c>
      <c r="AU208" s="197" t="s">
        <v>83</v>
      </c>
      <c r="AY208" s="17" t="s">
        <v>146</v>
      </c>
      <c r="BE208" s="198">
        <f>IF(N208="základní",J208,0)</f>
        <v>0</v>
      </c>
      <c r="BF208" s="198">
        <f>IF(N208="snížená",J208,0)</f>
        <v>0</v>
      </c>
      <c r="BG208" s="198">
        <f>IF(N208="zákl. přenesená",J208,0)</f>
        <v>0</v>
      </c>
      <c r="BH208" s="198">
        <f>IF(N208="sníž. přenesená",J208,0)</f>
        <v>0</v>
      </c>
      <c r="BI208" s="198">
        <f>IF(N208="nulová",J208,0)</f>
        <v>0</v>
      </c>
      <c r="BJ208" s="17" t="s">
        <v>83</v>
      </c>
      <c r="BK208" s="198">
        <f>ROUND(I208*H208,2)</f>
        <v>0</v>
      </c>
      <c r="BL208" s="17" t="s">
        <v>549</v>
      </c>
      <c r="BM208" s="197" t="s">
        <v>2026</v>
      </c>
    </row>
    <row r="209" spans="1:47" s="2" customFormat="1" ht="11.25">
      <c r="A209" s="34"/>
      <c r="B209" s="35"/>
      <c r="C209" s="36"/>
      <c r="D209" s="199" t="s">
        <v>155</v>
      </c>
      <c r="E209" s="36"/>
      <c r="F209" s="200" t="s">
        <v>2027</v>
      </c>
      <c r="G209" s="36"/>
      <c r="H209" s="36"/>
      <c r="I209" s="201"/>
      <c r="J209" s="36"/>
      <c r="K209" s="36"/>
      <c r="L209" s="39"/>
      <c r="M209" s="202"/>
      <c r="N209" s="203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155</v>
      </c>
      <c r="AU209" s="17" t="s">
        <v>83</v>
      </c>
    </row>
    <row r="210" spans="1:65" s="2" customFormat="1" ht="36" customHeight="1">
      <c r="A210" s="34"/>
      <c r="B210" s="35"/>
      <c r="C210" s="186" t="s">
        <v>496</v>
      </c>
      <c r="D210" s="186" t="s">
        <v>148</v>
      </c>
      <c r="E210" s="187" t="s">
        <v>2028</v>
      </c>
      <c r="F210" s="188" t="s">
        <v>2029</v>
      </c>
      <c r="G210" s="189" t="s">
        <v>329</v>
      </c>
      <c r="H210" s="190">
        <v>10</v>
      </c>
      <c r="I210" s="191"/>
      <c r="J210" s="192">
        <f>ROUND(I210*H210,2)</f>
        <v>0</v>
      </c>
      <c r="K210" s="188" t="s">
        <v>152</v>
      </c>
      <c r="L210" s="39"/>
      <c r="M210" s="193" t="s">
        <v>1</v>
      </c>
      <c r="N210" s="194" t="s">
        <v>40</v>
      </c>
      <c r="O210" s="71"/>
      <c r="P210" s="195">
        <f>O210*H210</f>
        <v>0</v>
      </c>
      <c r="Q210" s="195">
        <v>0</v>
      </c>
      <c r="R210" s="195">
        <f>Q210*H210</f>
        <v>0</v>
      </c>
      <c r="S210" s="195">
        <v>0.008</v>
      </c>
      <c r="T210" s="196">
        <f>S210*H210</f>
        <v>0.08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7" t="s">
        <v>260</v>
      </c>
      <c r="AT210" s="197" t="s">
        <v>148</v>
      </c>
      <c r="AU210" s="197" t="s">
        <v>83</v>
      </c>
      <c r="AY210" s="17" t="s">
        <v>146</v>
      </c>
      <c r="BE210" s="198">
        <f>IF(N210="základní",J210,0)</f>
        <v>0</v>
      </c>
      <c r="BF210" s="198">
        <f>IF(N210="snížená",J210,0)</f>
        <v>0</v>
      </c>
      <c r="BG210" s="198">
        <f>IF(N210="zákl. přenesená",J210,0)</f>
        <v>0</v>
      </c>
      <c r="BH210" s="198">
        <f>IF(N210="sníž. přenesená",J210,0)</f>
        <v>0</v>
      </c>
      <c r="BI210" s="198">
        <f>IF(N210="nulová",J210,0)</f>
        <v>0</v>
      </c>
      <c r="BJ210" s="17" t="s">
        <v>83</v>
      </c>
      <c r="BK210" s="198">
        <f>ROUND(I210*H210,2)</f>
        <v>0</v>
      </c>
      <c r="BL210" s="17" t="s">
        <v>260</v>
      </c>
      <c r="BM210" s="197" t="s">
        <v>2030</v>
      </c>
    </row>
    <row r="211" spans="1:47" s="2" customFormat="1" ht="11.25">
      <c r="A211" s="34"/>
      <c r="B211" s="35"/>
      <c r="C211" s="36"/>
      <c r="D211" s="199" t="s">
        <v>155</v>
      </c>
      <c r="E211" s="36"/>
      <c r="F211" s="200" t="s">
        <v>2031</v>
      </c>
      <c r="G211" s="36"/>
      <c r="H211" s="36"/>
      <c r="I211" s="201"/>
      <c r="J211" s="36"/>
      <c r="K211" s="36"/>
      <c r="L211" s="39"/>
      <c r="M211" s="202"/>
      <c r="N211" s="203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155</v>
      </c>
      <c r="AU211" s="17" t="s">
        <v>83</v>
      </c>
    </row>
    <row r="212" spans="1:65" s="2" customFormat="1" ht="36" customHeight="1">
      <c r="A212" s="34"/>
      <c r="B212" s="35"/>
      <c r="C212" s="186" t="s">
        <v>503</v>
      </c>
      <c r="D212" s="186" t="s">
        <v>148</v>
      </c>
      <c r="E212" s="187" t="s">
        <v>2032</v>
      </c>
      <c r="F212" s="188" t="s">
        <v>2033</v>
      </c>
      <c r="G212" s="189" t="s">
        <v>329</v>
      </c>
      <c r="H212" s="190">
        <v>5</v>
      </c>
      <c r="I212" s="191"/>
      <c r="J212" s="192">
        <f>ROUND(I212*H212,2)</f>
        <v>0</v>
      </c>
      <c r="K212" s="188" t="s">
        <v>152</v>
      </c>
      <c r="L212" s="39"/>
      <c r="M212" s="193" t="s">
        <v>1</v>
      </c>
      <c r="N212" s="194" t="s">
        <v>40</v>
      </c>
      <c r="O212" s="71"/>
      <c r="P212" s="195">
        <f>O212*H212</f>
        <v>0</v>
      </c>
      <c r="Q212" s="195">
        <v>0</v>
      </c>
      <c r="R212" s="195">
        <f>Q212*H212</f>
        <v>0</v>
      </c>
      <c r="S212" s="195">
        <v>0.021</v>
      </c>
      <c r="T212" s="196">
        <f>S212*H212</f>
        <v>0.10500000000000001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260</v>
      </c>
      <c r="AT212" s="197" t="s">
        <v>148</v>
      </c>
      <c r="AU212" s="197" t="s">
        <v>83</v>
      </c>
      <c r="AY212" s="17" t="s">
        <v>146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83</v>
      </c>
      <c r="BK212" s="198">
        <f>ROUND(I212*H212,2)</f>
        <v>0</v>
      </c>
      <c r="BL212" s="17" t="s">
        <v>260</v>
      </c>
      <c r="BM212" s="197" t="s">
        <v>2034</v>
      </c>
    </row>
    <row r="213" spans="1:47" s="2" customFormat="1" ht="11.25">
      <c r="A213" s="34"/>
      <c r="B213" s="35"/>
      <c r="C213" s="36"/>
      <c r="D213" s="199" t="s">
        <v>155</v>
      </c>
      <c r="E213" s="36"/>
      <c r="F213" s="200" t="s">
        <v>2035</v>
      </c>
      <c r="G213" s="36"/>
      <c r="H213" s="36"/>
      <c r="I213" s="201"/>
      <c r="J213" s="36"/>
      <c r="K213" s="36"/>
      <c r="L213" s="39"/>
      <c r="M213" s="202"/>
      <c r="N213" s="203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155</v>
      </c>
      <c r="AU213" s="17" t="s">
        <v>83</v>
      </c>
    </row>
    <row r="214" spans="1:65" s="2" customFormat="1" ht="26.45" customHeight="1">
      <c r="A214" s="34"/>
      <c r="B214" s="35"/>
      <c r="C214" s="186" t="s">
        <v>509</v>
      </c>
      <c r="D214" s="186" t="s">
        <v>148</v>
      </c>
      <c r="E214" s="187" t="s">
        <v>2036</v>
      </c>
      <c r="F214" s="188" t="s">
        <v>2037</v>
      </c>
      <c r="G214" s="189" t="s">
        <v>329</v>
      </c>
      <c r="H214" s="190">
        <v>50</v>
      </c>
      <c r="I214" s="191"/>
      <c r="J214" s="192">
        <f>ROUND(I214*H214,2)</f>
        <v>0</v>
      </c>
      <c r="K214" s="188" t="s">
        <v>152</v>
      </c>
      <c r="L214" s="39"/>
      <c r="M214" s="193" t="s">
        <v>1</v>
      </c>
      <c r="N214" s="194" t="s">
        <v>40</v>
      </c>
      <c r="O214" s="71"/>
      <c r="P214" s="195">
        <f>O214*H214</f>
        <v>0</v>
      </c>
      <c r="Q214" s="195">
        <v>0</v>
      </c>
      <c r="R214" s="195">
        <f>Q214*H214</f>
        <v>0</v>
      </c>
      <c r="S214" s="195">
        <v>0</v>
      </c>
      <c r="T214" s="196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7" t="s">
        <v>549</v>
      </c>
      <c r="AT214" s="197" t="s">
        <v>148</v>
      </c>
      <c r="AU214" s="197" t="s">
        <v>83</v>
      </c>
      <c r="AY214" s="17" t="s">
        <v>146</v>
      </c>
      <c r="BE214" s="198">
        <f>IF(N214="základní",J214,0)</f>
        <v>0</v>
      </c>
      <c r="BF214" s="198">
        <f>IF(N214="snížená",J214,0)</f>
        <v>0</v>
      </c>
      <c r="BG214" s="198">
        <f>IF(N214="zákl. přenesená",J214,0)</f>
        <v>0</v>
      </c>
      <c r="BH214" s="198">
        <f>IF(N214="sníž. přenesená",J214,0)</f>
        <v>0</v>
      </c>
      <c r="BI214" s="198">
        <f>IF(N214="nulová",J214,0)</f>
        <v>0</v>
      </c>
      <c r="BJ214" s="17" t="s">
        <v>83</v>
      </c>
      <c r="BK214" s="198">
        <f>ROUND(I214*H214,2)</f>
        <v>0</v>
      </c>
      <c r="BL214" s="17" t="s">
        <v>549</v>
      </c>
      <c r="BM214" s="197" t="s">
        <v>2038</v>
      </c>
    </row>
    <row r="215" spans="1:47" s="2" customFormat="1" ht="11.25">
      <c r="A215" s="34"/>
      <c r="B215" s="35"/>
      <c r="C215" s="36"/>
      <c r="D215" s="199" t="s">
        <v>155</v>
      </c>
      <c r="E215" s="36"/>
      <c r="F215" s="200" t="s">
        <v>2039</v>
      </c>
      <c r="G215" s="36"/>
      <c r="H215" s="36"/>
      <c r="I215" s="201"/>
      <c r="J215" s="36"/>
      <c r="K215" s="36"/>
      <c r="L215" s="39"/>
      <c r="M215" s="202"/>
      <c r="N215" s="203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155</v>
      </c>
      <c r="AU215" s="17" t="s">
        <v>83</v>
      </c>
    </row>
    <row r="216" spans="1:65" s="2" customFormat="1" ht="26.45" customHeight="1">
      <c r="A216" s="34"/>
      <c r="B216" s="35"/>
      <c r="C216" s="186" t="s">
        <v>515</v>
      </c>
      <c r="D216" s="186" t="s">
        <v>148</v>
      </c>
      <c r="E216" s="187" t="s">
        <v>2040</v>
      </c>
      <c r="F216" s="188" t="s">
        <v>2041</v>
      </c>
      <c r="G216" s="189" t="s">
        <v>203</v>
      </c>
      <c r="H216" s="190">
        <v>0.5</v>
      </c>
      <c r="I216" s="191"/>
      <c r="J216" s="192">
        <f>ROUND(I216*H216,2)</f>
        <v>0</v>
      </c>
      <c r="K216" s="188" t="s">
        <v>152</v>
      </c>
      <c r="L216" s="39"/>
      <c r="M216" s="193" t="s">
        <v>1</v>
      </c>
      <c r="N216" s="194" t="s">
        <v>40</v>
      </c>
      <c r="O216" s="71"/>
      <c r="P216" s="195">
        <f>O216*H216</f>
        <v>0</v>
      </c>
      <c r="Q216" s="195">
        <v>0</v>
      </c>
      <c r="R216" s="195">
        <f>Q216*H216</f>
        <v>0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549</v>
      </c>
      <c r="AT216" s="197" t="s">
        <v>148</v>
      </c>
      <c r="AU216" s="197" t="s">
        <v>83</v>
      </c>
      <c r="AY216" s="17" t="s">
        <v>146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83</v>
      </c>
      <c r="BK216" s="198">
        <f>ROUND(I216*H216,2)</f>
        <v>0</v>
      </c>
      <c r="BL216" s="17" t="s">
        <v>549</v>
      </c>
      <c r="BM216" s="197" t="s">
        <v>2042</v>
      </c>
    </row>
    <row r="217" spans="1:47" s="2" customFormat="1" ht="11.25">
      <c r="A217" s="34"/>
      <c r="B217" s="35"/>
      <c r="C217" s="36"/>
      <c r="D217" s="199" t="s">
        <v>155</v>
      </c>
      <c r="E217" s="36"/>
      <c r="F217" s="200" t="s">
        <v>2043</v>
      </c>
      <c r="G217" s="36"/>
      <c r="H217" s="36"/>
      <c r="I217" s="201"/>
      <c r="J217" s="36"/>
      <c r="K217" s="36"/>
      <c r="L217" s="39"/>
      <c r="M217" s="202"/>
      <c r="N217" s="203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155</v>
      </c>
      <c r="AU217" s="17" t="s">
        <v>83</v>
      </c>
    </row>
    <row r="218" spans="1:65" s="2" customFormat="1" ht="16.5" customHeight="1">
      <c r="A218" s="34"/>
      <c r="B218" s="35"/>
      <c r="C218" s="186" t="s">
        <v>522</v>
      </c>
      <c r="D218" s="186" t="s">
        <v>148</v>
      </c>
      <c r="E218" s="187" t="s">
        <v>2044</v>
      </c>
      <c r="F218" s="188" t="s">
        <v>2045</v>
      </c>
      <c r="G218" s="189" t="s">
        <v>329</v>
      </c>
      <c r="H218" s="190">
        <v>1</v>
      </c>
      <c r="I218" s="191"/>
      <c r="J218" s="192">
        <f>ROUND(I218*H218,2)</f>
        <v>0</v>
      </c>
      <c r="K218" s="188" t="s">
        <v>1</v>
      </c>
      <c r="L218" s="39"/>
      <c r="M218" s="193" t="s">
        <v>1</v>
      </c>
      <c r="N218" s="194" t="s">
        <v>40</v>
      </c>
      <c r="O218" s="71"/>
      <c r="P218" s="195">
        <f>O218*H218</f>
        <v>0</v>
      </c>
      <c r="Q218" s="195">
        <v>0</v>
      </c>
      <c r="R218" s="195">
        <f>Q218*H218</f>
        <v>0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549</v>
      </c>
      <c r="AT218" s="197" t="s">
        <v>148</v>
      </c>
      <c r="AU218" s="197" t="s">
        <v>83</v>
      </c>
      <c r="AY218" s="17" t="s">
        <v>146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83</v>
      </c>
      <c r="BK218" s="198">
        <f>ROUND(I218*H218,2)</f>
        <v>0</v>
      </c>
      <c r="BL218" s="17" t="s">
        <v>549</v>
      </c>
      <c r="BM218" s="197" t="s">
        <v>2046</v>
      </c>
    </row>
    <row r="219" spans="1:65" s="2" customFormat="1" ht="16.5" customHeight="1">
      <c r="A219" s="34"/>
      <c r="B219" s="35"/>
      <c r="C219" s="186" t="s">
        <v>528</v>
      </c>
      <c r="D219" s="186" t="s">
        <v>148</v>
      </c>
      <c r="E219" s="187" t="s">
        <v>2047</v>
      </c>
      <c r="F219" s="188" t="s">
        <v>2048</v>
      </c>
      <c r="G219" s="189" t="s">
        <v>329</v>
      </c>
      <c r="H219" s="190">
        <v>1</v>
      </c>
      <c r="I219" s="191"/>
      <c r="J219" s="192">
        <f>ROUND(I219*H219,2)</f>
        <v>0</v>
      </c>
      <c r="K219" s="188" t="s">
        <v>1</v>
      </c>
      <c r="L219" s="39"/>
      <c r="M219" s="193" t="s">
        <v>1</v>
      </c>
      <c r="N219" s="194" t="s">
        <v>40</v>
      </c>
      <c r="O219" s="71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549</v>
      </c>
      <c r="AT219" s="197" t="s">
        <v>148</v>
      </c>
      <c r="AU219" s="197" t="s">
        <v>83</v>
      </c>
      <c r="AY219" s="17" t="s">
        <v>146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83</v>
      </c>
      <c r="BK219" s="198">
        <f>ROUND(I219*H219,2)</f>
        <v>0</v>
      </c>
      <c r="BL219" s="17" t="s">
        <v>549</v>
      </c>
      <c r="BM219" s="197" t="s">
        <v>2049</v>
      </c>
    </row>
    <row r="220" spans="2:63" s="12" customFormat="1" ht="25.9" customHeight="1">
      <c r="B220" s="170"/>
      <c r="C220" s="171"/>
      <c r="D220" s="172" t="s">
        <v>74</v>
      </c>
      <c r="E220" s="173" t="s">
        <v>2050</v>
      </c>
      <c r="F220" s="173" t="s">
        <v>2051</v>
      </c>
      <c r="G220" s="171"/>
      <c r="H220" s="171"/>
      <c r="I220" s="174"/>
      <c r="J220" s="175">
        <f>BK220</f>
        <v>0</v>
      </c>
      <c r="K220" s="171"/>
      <c r="L220" s="176"/>
      <c r="M220" s="177"/>
      <c r="N220" s="178"/>
      <c r="O220" s="178"/>
      <c r="P220" s="179">
        <f>SUM(P221:P224)</f>
        <v>0</v>
      </c>
      <c r="Q220" s="178"/>
      <c r="R220" s="179">
        <f>SUM(R221:R224)</f>
        <v>0</v>
      </c>
      <c r="S220" s="178"/>
      <c r="T220" s="180">
        <f>SUM(T221:T224)</f>
        <v>0</v>
      </c>
      <c r="AR220" s="181" t="s">
        <v>83</v>
      </c>
      <c r="AT220" s="182" t="s">
        <v>74</v>
      </c>
      <c r="AU220" s="182" t="s">
        <v>75</v>
      </c>
      <c r="AY220" s="181" t="s">
        <v>146</v>
      </c>
      <c r="BK220" s="183">
        <f>SUM(BK221:BK224)</f>
        <v>0</v>
      </c>
    </row>
    <row r="221" spans="1:65" s="2" customFormat="1" ht="40.9" customHeight="1">
      <c r="A221" s="34"/>
      <c r="B221" s="35"/>
      <c r="C221" s="226" t="s">
        <v>533</v>
      </c>
      <c r="D221" s="226" t="s">
        <v>223</v>
      </c>
      <c r="E221" s="227" t="s">
        <v>2052</v>
      </c>
      <c r="F221" s="228" t="s">
        <v>2053</v>
      </c>
      <c r="G221" s="229" t="s">
        <v>329</v>
      </c>
      <c r="H221" s="230">
        <v>10</v>
      </c>
      <c r="I221" s="231"/>
      <c r="J221" s="232">
        <f>ROUND(I221*H221,2)</f>
        <v>0</v>
      </c>
      <c r="K221" s="228" t="s">
        <v>1</v>
      </c>
      <c r="L221" s="233"/>
      <c r="M221" s="234" t="s">
        <v>1</v>
      </c>
      <c r="N221" s="235" t="s">
        <v>40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1532</v>
      </c>
      <c r="AT221" s="197" t="s">
        <v>223</v>
      </c>
      <c r="AU221" s="197" t="s">
        <v>83</v>
      </c>
      <c r="AY221" s="17" t="s">
        <v>146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83</v>
      </c>
      <c r="BK221" s="198">
        <f>ROUND(I221*H221,2)</f>
        <v>0</v>
      </c>
      <c r="BL221" s="17" t="s">
        <v>1532</v>
      </c>
      <c r="BM221" s="197" t="s">
        <v>2054</v>
      </c>
    </row>
    <row r="222" spans="1:65" s="2" customFormat="1" ht="16.5" customHeight="1">
      <c r="A222" s="34"/>
      <c r="B222" s="35"/>
      <c r="C222" s="186" t="s">
        <v>538</v>
      </c>
      <c r="D222" s="186" t="s">
        <v>148</v>
      </c>
      <c r="E222" s="187" t="s">
        <v>2055</v>
      </c>
      <c r="F222" s="188" t="s">
        <v>2056</v>
      </c>
      <c r="G222" s="189" t="s">
        <v>329</v>
      </c>
      <c r="H222" s="190">
        <v>10</v>
      </c>
      <c r="I222" s="191"/>
      <c r="J222" s="192">
        <f>ROUND(I222*H222,2)</f>
        <v>0</v>
      </c>
      <c r="K222" s="188" t="s">
        <v>1</v>
      </c>
      <c r="L222" s="39"/>
      <c r="M222" s="193" t="s">
        <v>1</v>
      </c>
      <c r="N222" s="194" t="s">
        <v>40</v>
      </c>
      <c r="O222" s="71"/>
      <c r="P222" s="195">
        <f>O222*H222</f>
        <v>0</v>
      </c>
      <c r="Q222" s="195">
        <v>0</v>
      </c>
      <c r="R222" s="195">
        <f>Q222*H222</f>
        <v>0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1903</v>
      </c>
      <c r="AT222" s="197" t="s">
        <v>148</v>
      </c>
      <c r="AU222" s="197" t="s">
        <v>83</v>
      </c>
      <c r="AY222" s="17" t="s">
        <v>146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83</v>
      </c>
      <c r="BK222" s="198">
        <f>ROUND(I222*H222,2)</f>
        <v>0</v>
      </c>
      <c r="BL222" s="17" t="s">
        <v>1903</v>
      </c>
      <c r="BM222" s="197" t="s">
        <v>2057</v>
      </c>
    </row>
    <row r="223" spans="1:65" s="2" customFormat="1" ht="40.9" customHeight="1">
      <c r="A223" s="34"/>
      <c r="B223" s="35"/>
      <c r="C223" s="226" t="s">
        <v>543</v>
      </c>
      <c r="D223" s="226" t="s">
        <v>223</v>
      </c>
      <c r="E223" s="227" t="s">
        <v>2058</v>
      </c>
      <c r="F223" s="228" t="s">
        <v>2059</v>
      </c>
      <c r="G223" s="229" t="s">
        <v>329</v>
      </c>
      <c r="H223" s="230">
        <v>15</v>
      </c>
      <c r="I223" s="231"/>
      <c r="J223" s="232">
        <f>ROUND(I223*H223,2)</f>
        <v>0</v>
      </c>
      <c r="K223" s="228" t="s">
        <v>1</v>
      </c>
      <c r="L223" s="233"/>
      <c r="M223" s="234" t="s">
        <v>1</v>
      </c>
      <c r="N223" s="235" t="s">
        <v>40</v>
      </c>
      <c r="O223" s="71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1903</v>
      </c>
      <c r="AT223" s="197" t="s">
        <v>223</v>
      </c>
      <c r="AU223" s="197" t="s">
        <v>83</v>
      </c>
      <c r="AY223" s="17" t="s">
        <v>146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83</v>
      </c>
      <c r="BK223" s="198">
        <f>ROUND(I223*H223,2)</f>
        <v>0</v>
      </c>
      <c r="BL223" s="17" t="s">
        <v>1903</v>
      </c>
      <c r="BM223" s="197" t="s">
        <v>2060</v>
      </c>
    </row>
    <row r="224" spans="1:65" s="2" customFormat="1" ht="40.9" customHeight="1">
      <c r="A224" s="34"/>
      <c r="B224" s="35"/>
      <c r="C224" s="186" t="s">
        <v>549</v>
      </c>
      <c r="D224" s="186" t="s">
        <v>148</v>
      </c>
      <c r="E224" s="187" t="s">
        <v>2061</v>
      </c>
      <c r="F224" s="188" t="s">
        <v>2062</v>
      </c>
      <c r="G224" s="189" t="s">
        <v>329</v>
      </c>
      <c r="H224" s="190">
        <v>15</v>
      </c>
      <c r="I224" s="191"/>
      <c r="J224" s="192">
        <f>ROUND(I224*H224,2)</f>
        <v>0</v>
      </c>
      <c r="K224" s="188" t="s">
        <v>1</v>
      </c>
      <c r="L224" s="39"/>
      <c r="M224" s="193" t="s">
        <v>1</v>
      </c>
      <c r="N224" s="194" t="s">
        <v>40</v>
      </c>
      <c r="O224" s="71"/>
      <c r="P224" s="195">
        <f>O224*H224</f>
        <v>0</v>
      </c>
      <c r="Q224" s="195">
        <v>0</v>
      </c>
      <c r="R224" s="195">
        <f>Q224*H224</f>
        <v>0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1903</v>
      </c>
      <c r="AT224" s="197" t="s">
        <v>148</v>
      </c>
      <c r="AU224" s="197" t="s">
        <v>83</v>
      </c>
      <c r="AY224" s="17" t="s">
        <v>146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83</v>
      </c>
      <c r="BK224" s="198">
        <f>ROUND(I224*H224,2)</f>
        <v>0</v>
      </c>
      <c r="BL224" s="17" t="s">
        <v>1903</v>
      </c>
      <c r="BM224" s="197" t="s">
        <v>2063</v>
      </c>
    </row>
    <row r="225" spans="2:63" s="12" customFormat="1" ht="25.9" customHeight="1">
      <c r="B225" s="170"/>
      <c r="C225" s="171"/>
      <c r="D225" s="172" t="s">
        <v>74</v>
      </c>
      <c r="E225" s="173" t="s">
        <v>2064</v>
      </c>
      <c r="F225" s="173" t="s">
        <v>2065</v>
      </c>
      <c r="G225" s="171"/>
      <c r="H225" s="171"/>
      <c r="I225" s="174"/>
      <c r="J225" s="175">
        <f>BK225</f>
        <v>0</v>
      </c>
      <c r="K225" s="171"/>
      <c r="L225" s="176"/>
      <c r="M225" s="177"/>
      <c r="N225" s="178"/>
      <c r="O225" s="178"/>
      <c r="P225" s="179">
        <f>SUM(P226:P260)</f>
        <v>0</v>
      </c>
      <c r="Q225" s="178"/>
      <c r="R225" s="179">
        <f>SUM(R226:R260)</f>
        <v>2.3836900000000005</v>
      </c>
      <c r="S225" s="178"/>
      <c r="T225" s="180">
        <f>SUM(T226:T260)</f>
        <v>0</v>
      </c>
      <c r="AR225" s="181" t="s">
        <v>83</v>
      </c>
      <c r="AT225" s="182" t="s">
        <v>74</v>
      </c>
      <c r="AU225" s="182" t="s">
        <v>75</v>
      </c>
      <c r="AY225" s="181" t="s">
        <v>146</v>
      </c>
      <c r="BK225" s="183">
        <f>SUM(BK226:BK260)</f>
        <v>0</v>
      </c>
    </row>
    <row r="226" spans="1:65" s="2" customFormat="1" ht="26.45" customHeight="1">
      <c r="A226" s="34"/>
      <c r="B226" s="35"/>
      <c r="C226" s="226" t="s">
        <v>554</v>
      </c>
      <c r="D226" s="226" t="s">
        <v>223</v>
      </c>
      <c r="E226" s="227" t="s">
        <v>2066</v>
      </c>
      <c r="F226" s="228" t="s">
        <v>2067</v>
      </c>
      <c r="G226" s="229" t="s">
        <v>329</v>
      </c>
      <c r="H226" s="230">
        <v>3</v>
      </c>
      <c r="I226" s="231"/>
      <c r="J226" s="232">
        <f aca="true" t="shared" si="10" ref="J226:J248">ROUND(I226*H226,2)</f>
        <v>0</v>
      </c>
      <c r="K226" s="228" t="s">
        <v>1</v>
      </c>
      <c r="L226" s="233"/>
      <c r="M226" s="234" t="s">
        <v>1</v>
      </c>
      <c r="N226" s="235" t="s">
        <v>40</v>
      </c>
      <c r="O226" s="71"/>
      <c r="P226" s="195">
        <f aca="true" t="shared" si="11" ref="P226:P248">O226*H226</f>
        <v>0</v>
      </c>
      <c r="Q226" s="195">
        <v>0</v>
      </c>
      <c r="R226" s="195">
        <f aca="true" t="shared" si="12" ref="R226:R248">Q226*H226</f>
        <v>0</v>
      </c>
      <c r="S226" s="195">
        <v>0</v>
      </c>
      <c r="T226" s="196">
        <f aca="true" t="shared" si="13" ref="T226:T248"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200</v>
      </c>
      <c r="AT226" s="197" t="s">
        <v>223</v>
      </c>
      <c r="AU226" s="197" t="s">
        <v>83</v>
      </c>
      <c r="AY226" s="17" t="s">
        <v>146</v>
      </c>
      <c r="BE226" s="198">
        <f aca="true" t="shared" si="14" ref="BE226:BE248">IF(N226="základní",J226,0)</f>
        <v>0</v>
      </c>
      <c r="BF226" s="198">
        <f aca="true" t="shared" si="15" ref="BF226:BF248">IF(N226="snížená",J226,0)</f>
        <v>0</v>
      </c>
      <c r="BG226" s="198">
        <f aca="true" t="shared" si="16" ref="BG226:BG248">IF(N226="zákl. přenesená",J226,0)</f>
        <v>0</v>
      </c>
      <c r="BH226" s="198">
        <f aca="true" t="shared" si="17" ref="BH226:BH248">IF(N226="sníž. přenesená",J226,0)</f>
        <v>0</v>
      </c>
      <c r="BI226" s="198">
        <f aca="true" t="shared" si="18" ref="BI226:BI248">IF(N226="nulová",J226,0)</f>
        <v>0</v>
      </c>
      <c r="BJ226" s="17" t="s">
        <v>83</v>
      </c>
      <c r="BK226" s="198">
        <f aca="true" t="shared" si="19" ref="BK226:BK248">ROUND(I226*H226,2)</f>
        <v>0</v>
      </c>
      <c r="BL226" s="17" t="s">
        <v>153</v>
      </c>
      <c r="BM226" s="197" t="s">
        <v>2068</v>
      </c>
    </row>
    <row r="227" spans="1:65" s="2" customFormat="1" ht="60" customHeight="1">
      <c r="A227" s="34"/>
      <c r="B227" s="35"/>
      <c r="C227" s="226" t="s">
        <v>559</v>
      </c>
      <c r="D227" s="226" t="s">
        <v>223</v>
      </c>
      <c r="E227" s="227" t="s">
        <v>2069</v>
      </c>
      <c r="F227" s="228" t="s">
        <v>2070</v>
      </c>
      <c r="G227" s="229" t="s">
        <v>329</v>
      </c>
      <c r="H227" s="230">
        <v>1</v>
      </c>
      <c r="I227" s="231"/>
      <c r="J227" s="232">
        <f t="shared" si="10"/>
        <v>0</v>
      </c>
      <c r="K227" s="228" t="s">
        <v>1</v>
      </c>
      <c r="L227" s="233"/>
      <c r="M227" s="234" t="s">
        <v>1</v>
      </c>
      <c r="N227" s="235" t="s">
        <v>40</v>
      </c>
      <c r="O227" s="71"/>
      <c r="P227" s="195">
        <f t="shared" si="11"/>
        <v>0</v>
      </c>
      <c r="Q227" s="195">
        <v>0</v>
      </c>
      <c r="R227" s="195">
        <f t="shared" si="12"/>
        <v>0</v>
      </c>
      <c r="S227" s="195">
        <v>0</v>
      </c>
      <c r="T227" s="196">
        <f t="shared" si="13"/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200</v>
      </c>
      <c r="AT227" s="197" t="s">
        <v>223</v>
      </c>
      <c r="AU227" s="197" t="s">
        <v>83</v>
      </c>
      <c r="AY227" s="17" t="s">
        <v>146</v>
      </c>
      <c r="BE227" s="198">
        <f t="shared" si="14"/>
        <v>0</v>
      </c>
      <c r="BF227" s="198">
        <f t="shared" si="15"/>
        <v>0</v>
      </c>
      <c r="BG227" s="198">
        <f t="shared" si="16"/>
        <v>0</v>
      </c>
      <c r="BH227" s="198">
        <f t="shared" si="17"/>
        <v>0</v>
      </c>
      <c r="BI227" s="198">
        <f t="shared" si="18"/>
        <v>0</v>
      </c>
      <c r="BJ227" s="17" t="s">
        <v>83</v>
      </c>
      <c r="BK227" s="198">
        <f t="shared" si="19"/>
        <v>0</v>
      </c>
      <c r="BL227" s="17" t="s">
        <v>153</v>
      </c>
      <c r="BM227" s="197" t="s">
        <v>2071</v>
      </c>
    </row>
    <row r="228" spans="1:65" s="2" customFormat="1" ht="60" customHeight="1">
      <c r="A228" s="34"/>
      <c r="B228" s="35"/>
      <c r="C228" s="226" t="s">
        <v>564</v>
      </c>
      <c r="D228" s="226" t="s">
        <v>223</v>
      </c>
      <c r="E228" s="227" t="s">
        <v>2072</v>
      </c>
      <c r="F228" s="228" t="s">
        <v>2073</v>
      </c>
      <c r="G228" s="229" t="s">
        <v>329</v>
      </c>
      <c r="H228" s="230">
        <v>1</v>
      </c>
      <c r="I228" s="231"/>
      <c r="J228" s="232">
        <f t="shared" si="10"/>
        <v>0</v>
      </c>
      <c r="K228" s="228" t="s">
        <v>1</v>
      </c>
      <c r="L228" s="233"/>
      <c r="M228" s="234" t="s">
        <v>1</v>
      </c>
      <c r="N228" s="235" t="s">
        <v>40</v>
      </c>
      <c r="O228" s="71"/>
      <c r="P228" s="195">
        <f t="shared" si="11"/>
        <v>0</v>
      </c>
      <c r="Q228" s="195">
        <v>0</v>
      </c>
      <c r="R228" s="195">
        <f t="shared" si="12"/>
        <v>0</v>
      </c>
      <c r="S228" s="195">
        <v>0</v>
      </c>
      <c r="T228" s="196">
        <f t="shared" si="1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200</v>
      </c>
      <c r="AT228" s="197" t="s">
        <v>223</v>
      </c>
      <c r="AU228" s="197" t="s">
        <v>83</v>
      </c>
      <c r="AY228" s="17" t="s">
        <v>146</v>
      </c>
      <c r="BE228" s="198">
        <f t="shared" si="14"/>
        <v>0</v>
      </c>
      <c r="BF228" s="198">
        <f t="shared" si="15"/>
        <v>0</v>
      </c>
      <c r="BG228" s="198">
        <f t="shared" si="16"/>
        <v>0</v>
      </c>
      <c r="BH228" s="198">
        <f t="shared" si="17"/>
        <v>0</v>
      </c>
      <c r="BI228" s="198">
        <f t="shared" si="18"/>
        <v>0</v>
      </c>
      <c r="BJ228" s="17" t="s">
        <v>83</v>
      </c>
      <c r="BK228" s="198">
        <f t="shared" si="19"/>
        <v>0</v>
      </c>
      <c r="BL228" s="17" t="s">
        <v>153</v>
      </c>
      <c r="BM228" s="197" t="s">
        <v>2074</v>
      </c>
    </row>
    <row r="229" spans="1:65" s="2" customFormat="1" ht="16.5" customHeight="1">
      <c r="A229" s="34"/>
      <c r="B229" s="35"/>
      <c r="C229" s="226" t="s">
        <v>568</v>
      </c>
      <c r="D229" s="226" t="s">
        <v>223</v>
      </c>
      <c r="E229" s="227" t="s">
        <v>2075</v>
      </c>
      <c r="F229" s="228" t="s">
        <v>2076</v>
      </c>
      <c r="G229" s="229" t="s">
        <v>329</v>
      </c>
      <c r="H229" s="230">
        <v>1</v>
      </c>
      <c r="I229" s="231"/>
      <c r="J229" s="232">
        <f t="shared" si="10"/>
        <v>0</v>
      </c>
      <c r="K229" s="228" t="s">
        <v>1</v>
      </c>
      <c r="L229" s="233"/>
      <c r="M229" s="234" t="s">
        <v>1</v>
      </c>
      <c r="N229" s="235" t="s">
        <v>40</v>
      </c>
      <c r="O229" s="71"/>
      <c r="P229" s="195">
        <f t="shared" si="11"/>
        <v>0</v>
      </c>
      <c r="Q229" s="195">
        <v>0</v>
      </c>
      <c r="R229" s="195">
        <f t="shared" si="12"/>
        <v>0</v>
      </c>
      <c r="S229" s="195">
        <v>0</v>
      </c>
      <c r="T229" s="196">
        <f t="shared" si="1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200</v>
      </c>
      <c r="AT229" s="197" t="s">
        <v>223</v>
      </c>
      <c r="AU229" s="197" t="s">
        <v>83</v>
      </c>
      <c r="AY229" s="17" t="s">
        <v>146</v>
      </c>
      <c r="BE229" s="198">
        <f t="shared" si="14"/>
        <v>0</v>
      </c>
      <c r="BF229" s="198">
        <f t="shared" si="15"/>
        <v>0</v>
      </c>
      <c r="BG229" s="198">
        <f t="shared" si="16"/>
        <v>0</v>
      </c>
      <c r="BH229" s="198">
        <f t="shared" si="17"/>
        <v>0</v>
      </c>
      <c r="BI229" s="198">
        <f t="shared" si="18"/>
        <v>0</v>
      </c>
      <c r="BJ229" s="17" t="s">
        <v>83</v>
      </c>
      <c r="BK229" s="198">
        <f t="shared" si="19"/>
        <v>0</v>
      </c>
      <c r="BL229" s="17" t="s">
        <v>153</v>
      </c>
      <c r="BM229" s="197" t="s">
        <v>2077</v>
      </c>
    </row>
    <row r="230" spans="1:65" s="2" customFormat="1" ht="55.15" customHeight="1">
      <c r="A230" s="34"/>
      <c r="B230" s="35"/>
      <c r="C230" s="226" t="s">
        <v>573</v>
      </c>
      <c r="D230" s="226" t="s">
        <v>223</v>
      </c>
      <c r="E230" s="227" t="s">
        <v>2078</v>
      </c>
      <c r="F230" s="228" t="s">
        <v>2079</v>
      </c>
      <c r="G230" s="229" t="s">
        <v>329</v>
      </c>
      <c r="H230" s="230">
        <v>2</v>
      </c>
      <c r="I230" s="231"/>
      <c r="J230" s="232">
        <f t="shared" si="10"/>
        <v>0</v>
      </c>
      <c r="K230" s="228" t="s">
        <v>1</v>
      </c>
      <c r="L230" s="233"/>
      <c r="M230" s="234" t="s">
        <v>1</v>
      </c>
      <c r="N230" s="235" t="s">
        <v>40</v>
      </c>
      <c r="O230" s="71"/>
      <c r="P230" s="195">
        <f t="shared" si="11"/>
        <v>0</v>
      </c>
      <c r="Q230" s="195">
        <v>0</v>
      </c>
      <c r="R230" s="195">
        <f t="shared" si="12"/>
        <v>0</v>
      </c>
      <c r="S230" s="195">
        <v>0</v>
      </c>
      <c r="T230" s="196">
        <f t="shared" si="1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200</v>
      </c>
      <c r="AT230" s="197" t="s">
        <v>223</v>
      </c>
      <c r="AU230" s="197" t="s">
        <v>83</v>
      </c>
      <c r="AY230" s="17" t="s">
        <v>146</v>
      </c>
      <c r="BE230" s="198">
        <f t="shared" si="14"/>
        <v>0</v>
      </c>
      <c r="BF230" s="198">
        <f t="shared" si="15"/>
        <v>0</v>
      </c>
      <c r="BG230" s="198">
        <f t="shared" si="16"/>
        <v>0</v>
      </c>
      <c r="BH230" s="198">
        <f t="shared" si="17"/>
        <v>0</v>
      </c>
      <c r="BI230" s="198">
        <f t="shared" si="18"/>
        <v>0</v>
      </c>
      <c r="BJ230" s="17" t="s">
        <v>83</v>
      </c>
      <c r="BK230" s="198">
        <f t="shared" si="19"/>
        <v>0</v>
      </c>
      <c r="BL230" s="17" t="s">
        <v>153</v>
      </c>
      <c r="BM230" s="197" t="s">
        <v>2080</v>
      </c>
    </row>
    <row r="231" spans="1:65" s="2" customFormat="1" ht="72" customHeight="1">
      <c r="A231" s="34"/>
      <c r="B231" s="35"/>
      <c r="C231" s="226" t="s">
        <v>577</v>
      </c>
      <c r="D231" s="226" t="s">
        <v>223</v>
      </c>
      <c r="E231" s="227" t="s">
        <v>2081</v>
      </c>
      <c r="F231" s="228" t="s">
        <v>2082</v>
      </c>
      <c r="G231" s="229" t="s">
        <v>329</v>
      </c>
      <c r="H231" s="230">
        <v>2</v>
      </c>
      <c r="I231" s="231"/>
      <c r="J231" s="232">
        <f t="shared" si="10"/>
        <v>0</v>
      </c>
      <c r="K231" s="228" t="s">
        <v>1</v>
      </c>
      <c r="L231" s="233"/>
      <c r="M231" s="234" t="s">
        <v>1</v>
      </c>
      <c r="N231" s="235" t="s">
        <v>40</v>
      </c>
      <c r="O231" s="71"/>
      <c r="P231" s="195">
        <f t="shared" si="11"/>
        <v>0</v>
      </c>
      <c r="Q231" s="195">
        <v>0</v>
      </c>
      <c r="R231" s="195">
        <f t="shared" si="12"/>
        <v>0</v>
      </c>
      <c r="S231" s="195">
        <v>0</v>
      </c>
      <c r="T231" s="196">
        <f t="shared" si="1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197" t="s">
        <v>200</v>
      </c>
      <c r="AT231" s="197" t="s">
        <v>223</v>
      </c>
      <c r="AU231" s="197" t="s">
        <v>83</v>
      </c>
      <c r="AY231" s="17" t="s">
        <v>146</v>
      </c>
      <c r="BE231" s="198">
        <f t="shared" si="14"/>
        <v>0</v>
      </c>
      <c r="BF231" s="198">
        <f t="shared" si="15"/>
        <v>0</v>
      </c>
      <c r="BG231" s="198">
        <f t="shared" si="16"/>
        <v>0</v>
      </c>
      <c r="BH231" s="198">
        <f t="shared" si="17"/>
        <v>0</v>
      </c>
      <c r="BI231" s="198">
        <f t="shared" si="18"/>
        <v>0</v>
      </c>
      <c r="BJ231" s="17" t="s">
        <v>83</v>
      </c>
      <c r="BK231" s="198">
        <f t="shared" si="19"/>
        <v>0</v>
      </c>
      <c r="BL231" s="17" t="s">
        <v>153</v>
      </c>
      <c r="BM231" s="197" t="s">
        <v>2083</v>
      </c>
    </row>
    <row r="232" spans="1:65" s="2" customFormat="1" ht="40.9" customHeight="1">
      <c r="A232" s="34"/>
      <c r="B232" s="35"/>
      <c r="C232" s="226" t="s">
        <v>582</v>
      </c>
      <c r="D232" s="226" t="s">
        <v>223</v>
      </c>
      <c r="E232" s="227" t="s">
        <v>2084</v>
      </c>
      <c r="F232" s="228" t="s">
        <v>2085</v>
      </c>
      <c r="G232" s="229" t="s">
        <v>329</v>
      </c>
      <c r="H232" s="230">
        <v>2</v>
      </c>
      <c r="I232" s="231"/>
      <c r="J232" s="232">
        <f t="shared" si="10"/>
        <v>0</v>
      </c>
      <c r="K232" s="228" t="s">
        <v>1</v>
      </c>
      <c r="L232" s="233"/>
      <c r="M232" s="234" t="s">
        <v>1</v>
      </c>
      <c r="N232" s="235" t="s">
        <v>40</v>
      </c>
      <c r="O232" s="71"/>
      <c r="P232" s="195">
        <f t="shared" si="11"/>
        <v>0</v>
      </c>
      <c r="Q232" s="195">
        <v>0</v>
      </c>
      <c r="R232" s="195">
        <f t="shared" si="12"/>
        <v>0</v>
      </c>
      <c r="S232" s="195">
        <v>0</v>
      </c>
      <c r="T232" s="196">
        <f t="shared" si="1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200</v>
      </c>
      <c r="AT232" s="197" t="s">
        <v>223</v>
      </c>
      <c r="AU232" s="197" t="s">
        <v>83</v>
      </c>
      <c r="AY232" s="17" t="s">
        <v>146</v>
      </c>
      <c r="BE232" s="198">
        <f t="shared" si="14"/>
        <v>0</v>
      </c>
      <c r="BF232" s="198">
        <f t="shared" si="15"/>
        <v>0</v>
      </c>
      <c r="BG232" s="198">
        <f t="shared" si="16"/>
        <v>0</v>
      </c>
      <c r="BH232" s="198">
        <f t="shared" si="17"/>
        <v>0</v>
      </c>
      <c r="BI232" s="198">
        <f t="shared" si="18"/>
        <v>0</v>
      </c>
      <c r="BJ232" s="17" t="s">
        <v>83</v>
      </c>
      <c r="BK232" s="198">
        <f t="shared" si="19"/>
        <v>0</v>
      </c>
      <c r="BL232" s="17" t="s">
        <v>153</v>
      </c>
      <c r="BM232" s="197" t="s">
        <v>2086</v>
      </c>
    </row>
    <row r="233" spans="1:65" s="2" customFormat="1" ht="48" customHeight="1">
      <c r="A233" s="34"/>
      <c r="B233" s="35"/>
      <c r="C233" s="226" t="s">
        <v>586</v>
      </c>
      <c r="D233" s="226" t="s">
        <v>223</v>
      </c>
      <c r="E233" s="227" t="s">
        <v>2087</v>
      </c>
      <c r="F233" s="228" t="s">
        <v>2088</v>
      </c>
      <c r="G233" s="229" t="s">
        <v>329</v>
      </c>
      <c r="H233" s="230">
        <v>1</v>
      </c>
      <c r="I233" s="231"/>
      <c r="J233" s="232">
        <f t="shared" si="10"/>
        <v>0</v>
      </c>
      <c r="K233" s="228" t="s">
        <v>1</v>
      </c>
      <c r="L233" s="233"/>
      <c r="M233" s="234" t="s">
        <v>1</v>
      </c>
      <c r="N233" s="235" t="s">
        <v>40</v>
      </c>
      <c r="O233" s="71"/>
      <c r="P233" s="195">
        <f t="shared" si="11"/>
        <v>0</v>
      </c>
      <c r="Q233" s="195">
        <v>0</v>
      </c>
      <c r="R233" s="195">
        <f t="shared" si="12"/>
        <v>0</v>
      </c>
      <c r="S233" s="195">
        <v>0</v>
      </c>
      <c r="T233" s="196">
        <f t="shared" si="1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200</v>
      </c>
      <c r="AT233" s="197" t="s">
        <v>223</v>
      </c>
      <c r="AU233" s="197" t="s">
        <v>83</v>
      </c>
      <c r="AY233" s="17" t="s">
        <v>146</v>
      </c>
      <c r="BE233" s="198">
        <f t="shared" si="14"/>
        <v>0</v>
      </c>
      <c r="BF233" s="198">
        <f t="shared" si="15"/>
        <v>0</v>
      </c>
      <c r="BG233" s="198">
        <f t="shared" si="16"/>
        <v>0</v>
      </c>
      <c r="BH233" s="198">
        <f t="shared" si="17"/>
        <v>0</v>
      </c>
      <c r="BI233" s="198">
        <f t="shared" si="18"/>
        <v>0</v>
      </c>
      <c r="BJ233" s="17" t="s">
        <v>83</v>
      </c>
      <c r="BK233" s="198">
        <f t="shared" si="19"/>
        <v>0</v>
      </c>
      <c r="BL233" s="17" t="s">
        <v>153</v>
      </c>
      <c r="BM233" s="197" t="s">
        <v>2089</v>
      </c>
    </row>
    <row r="234" spans="1:65" s="2" customFormat="1" ht="60" customHeight="1">
      <c r="A234" s="34"/>
      <c r="B234" s="35"/>
      <c r="C234" s="226" t="s">
        <v>591</v>
      </c>
      <c r="D234" s="226" t="s">
        <v>223</v>
      </c>
      <c r="E234" s="227" t="s">
        <v>2090</v>
      </c>
      <c r="F234" s="228" t="s">
        <v>2091</v>
      </c>
      <c r="G234" s="229" t="s">
        <v>329</v>
      </c>
      <c r="H234" s="230">
        <v>1</v>
      </c>
      <c r="I234" s="231"/>
      <c r="J234" s="232">
        <f t="shared" si="10"/>
        <v>0</v>
      </c>
      <c r="K234" s="228" t="s">
        <v>1</v>
      </c>
      <c r="L234" s="233"/>
      <c r="M234" s="234" t="s">
        <v>1</v>
      </c>
      <c r="N234" s="235" t="s">
        <v>40</v>
      </c>
      <c r="O234" s="71"/>
      <c r="P234" s="195">
        <f t="shared" si="11"/>
        <v>0</v>
      </c>
      <c r="Q234" s="195">
        <v>0</v>
      </c>
      <c r="R234" s="195">
        <f t="shared" si="12"/>
        <v>0</v>
      </c>
      <c r="S234" s="195">
        <v>0</v>
      </c>
      <c r="T234" s="196">
        <f t="shared" si="1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200</v>
      </c>
      <c r="AT234" s="197" t="s">
        <v>223</v>
      </c>
      <c r="AU234" s="197" t="s">
        <v>83</v>
      </c>
      <c r="AY234" s="17" t="s">
        <v>146</v>
      </c>
      <c r="BE234" s="198">
        <f t="shared" si="14"/>
        <v>0</v>
      </c>
      <c r="BF234" s="198">
        <f t="shared" si="15"/>
        <v>0</v>
      </c>
      <c r="BG234" s="198">
        <f t="shared" si="16"/>
        <v>0</v>
      </c>
      <c r="BH234" s="198">
        <f t="shared" si="17"/>
        <v>0</v>
      </c>
      <c r="BI234" s="198">
        <f t="shared" si="18"/>
        <v>0</v>
      </c>
      <c r="BJ234" s="17" t="s">
        <v>83</v>
      </c>
      <c r="BK234" s="198">
        <f t="shared" si="19"/>
        <v>0</v>
      </c>
      <c r="BL234" s="17" t="s">
        <v>153</v>
      </c>
      <c r="BM234" s="197" t="s">
        <v>2092</v>
      </c>
    </row>
    <row r="235" spans="1:65" s="2" customFormat="1" ht="81.6" customHeight="1">
      <c r="A235" s="34"/>
      <c r="B235" s="35"/>
      <c r="C235" s="226" t="s">
        <v>595</v>
      </c>
      <c r="D235" s="226" t="s">
        <v>223</v>
      </c>
      <c r="E235" s="227" t="s">
        <v>2093</v>
      </c>
      <c r="F235" s="228" t="s">
        <v>2094</v>
      </c>
      <c r="G235" s="229" t="s">
        <v>329</v>
      </c>
      <c r="H235" s="230">
        <v>1</v>
      </c>
      <c r="I235" s="231"/>
      <c r="J235" s="232">
        <f t="shared" si="10"/>
        <v>0</v>
      </c>
      <c r="K235" s="228" t="s">
        <v>1</v>
      </c>
      <c r="L235" s="233"/>
      <c r="M235" s="234" t="s">
        <v>1</v>
      </c>
      <c r="N235" s="235" t="s">
        <v>40</v>
      </c>
      <c r="O235" s="71"/>
      <c r="P235" s="195">
        <f t="shared" si="11"/>
        <v>0</v>
      </c>
      <c r="Q235" s="195">
        <v>0</v>
      </c>
      <c r="R235" s="195">
        <f t="shared" si="12"/>
        <v>0</v>
      </c>
      <c r="S235" s="195">
        <v>0</v>
      </c>
      <c r="T235" s="196">
        <f t="shared" si="1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7" t="s">
        <v>200</v>
      </c>
      <c r="AT235" s="197" t="s">
        <v>223</v>
      </c>
      <c r="AU235" s="197" t="s">
        <v>83</v>
      </c>
      <c r="AY235" s="17" t="s">
        <v>146</v>
      </c>
      <c r="BE235" s="198">
        <f t="shared" si="14"/>
        <v>0</v>
      </c>
      <c r="BF235" s="198">
        <f t="shared" si="15"/>
        <v>0</v>
      </c>
      <c r="BG235" s="198">
        <f t="shared" si="16"/>
        <v>0</v>
      </c>
      <c r="BH235" s="198">
        <f t="shared" si="17"/>
        <v>0</v>
      </c>
      <c r="BI235" s="198">
        <f t="shared" si="18"/>
        <v>0</v>
      </c>
      <c r="BJ235" s="17" t="s">
        <v>83</v>
      </c>
      <c r="BK235" s="198">
        <f t="shared" si="19"/>
        <v>0</v>
      </c>
      <c r="BL235" s="17" t="s">
        <v>153</v>
      </c>
      <c r="BM235" s="197" t="s">
        <v>2095</v>
      </c>
    </row>
    <row r="236" spans="1:65" s="2" customFormat="1" ht="48" customHeight="1">
      <c r="A236" s="34"/>
      <c r="B236" s="35"/>
      <c r="C236" s="226" t="s">
        <v>600</v>
      </c>
      <c r="D236" s="226" t="s">
        <v>223</v>
      </c>
      <c r="E236" s="227" t="s">
        <v>2096</v>
      </c>
      <c r="F236" s="228" t="s">
        <v>2097</v>
      </c>
      <c r="G236" s="229" t="s">
        <v>329</v>
      </c>
      <c r="H236" s="230">
        <v>1</v>
      </c>
      <c r="I236" s="231"/>
      <c r="J236" s="232">
        <f t="shared" si="10"/>
        <v>0</v>
      </c>
      <c r="K236" s="228" t="s">
        <v>1</v>
      </c>
      <c r="L236" s="233"/>
      <c r="M236" s="234" t="s">
        <v>1</v>
      </c>
      <c r="N236" s="235" t="s">
        <v>40</v>
      </c>
      <c r="O236" s="71"/>
      <c r="P236" s="195">
        <f t="shared" si="11"/>
        <v>0</v>
      </c>
      <c r="Q236" s="195">
        <v>0</v>
      </c>
      <c r="R236" s="195">
        <f t="shared" si="12"/>
        <v>0</v>
      </c>
      <c r="S236" s="195">
        <v>0</v>
      </c>
      <c r="T236" s="196">
        <f t="shared" si="1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200</v>
      </c>
      <c r="AT236" s="197" t="s">
        <v>223</v>
      </c>
      <c r="AU236" s="197" t="s">
        <v>83</v>
      </c>
      <c r="AY236" s="17" t="s">
        <v>146</v>
      </c>
      <c r="BE236" s="198">
        <f t="shared" si="14"/>
        <v>0</v>
      </c>
      <c r="BF236" s="198">
        <f t="shared" si="15"/>
        <v>0</v>
      </c>
      <c r="BG236" s="198">
        <f t="shared" si="16"/>
        <v>0</v>
      </c>
      <c r="BH236" s="198">
        <f t="shared" si="17"/>
        <v>0</v>
      </c>
      <c r="BI236" s="198">
        <f t="shared" si="18"/>
        <v>0</v>
      </c>
      <c r="BJ236" s="17" t="s">
        <v>83</v>
      </c>
      <c r="BK236" s="198">
        <f t="shared" si="19"/>
        <v>0</v>
      </c>
      <c r="BL236" s="17" t="s">
        <v>153</v>
      </c>
      <c r="BM236" s="197" t="s">
        <v>2098</v>
      </c>
    </row>
    <row r="237" spans="1:65" s="2" customFormat="1" ht="60" customHeight="1">
      <c r="A237" s="34"/>
      <c r="B237" s="35"/>
      <c r="C237" s="226" t="s">
        <v>604</v>
      </c>
      <c r="D237" s="226" t="s">
        <v>223</v>
      </c>
      <c r="E237" s="227" t="s">
        <v>2099</v>
      </c>
      <c r="F237" s="228" t="s">
        <v>2100</v>
      </c>
      <c r="G237" s="229" t="s">
        <v>329</v>
      </c>
      <c r="H237" s="230">
        <v>1</v>
      </c>
      <c r="I237" s="231"/>
      <c r="J237" s="232">
        <f t="shared" si="10"/>
        <v>0</v>
      </c>
      <c r="K237" s="228" t="s">
        <v>1</v>
      </c>
      <c r="L237" s="233"/>
      <c r="M237" s="234" t="s">
        <v>1</v>
      </c>
      <c r="N237" s="235" t="s">
        <v>40</v>
      </c>
      <c r="O237" s="71"/>
      <c r="P237" s="195">
        <f t="shared" si="11"/>
        <v>0</v>
      </c>
      <c r="Q237" s="195">
        <v>0</v>
      </c>
      <c r="R237" s="195">
        <f t="shared" si="12"/>
        <v>0</v>
      </c>
      <c r="S237" s="195">
        <v>0</v>
      </c>
      <c r="T237" s="196">
        <f t="shared" si="1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200</v>
      </c>
      <c r="AT237" s="197" t="s">
        <v>223</v>
      </c>
      <c r="AU237" s="197" t="s">
        <v>83</v>
      </c>
      <c r="AY237" s="17" t="s">
        <v>146</v>
      </c>
      <c r="BE237" s="198">
        <f t="shared" si="14"/>
        <v>0</v>
      </c>
      <c r="BF237" s="198">
        <f t="shared" si="15"/>
        <v>0</v>
      </c>
      <c r="BG237" s="198">
        <f t="shared" si="16"/>
        <v>0</v>
      </c>
      <c r="BH237" s="198">
        <f t="shared" si="17"/>
        <v>0</v>
      </c>
      <c r="BI237" s="198">
        <f t="shared" si="18"/>
        <v>0</v>
      </c>
      <c r="BJ237" s="17" t="s">
        <v>83</v>
      </c>
      <c r="BK237" s="198">
        <f t="shared" si="19"/>
        <v>0</v>
      </c>
      <c r="BL237" s="17" t="s">
        <v>153</v>
      </c>
      <c r="BM237" s="197" t="s">
        <v>2101</v>
      </c>
    </row>
    <row r="238" spans="1:65" s="2" customFormat="1" ht="40.9" customHeight="1">
      <c r="A238" s="34"/>
      <c r="B238" s="35"/>
      <c r="C238" s="226" t="s">
        <v>609</v>
      </c>
      <c r="D238" s="226" t="s">
        <v>223</v>
      </c>
      <c r="E238" s="227" t="s">
        <v>2102</v>
      </c>
      <c r="F238" s="228" t="s">
        <v>2103</v>
      </c>
      <c r="G238" s="229" t="s">
        <v>329</v>
      </c>
      <c r="H238" s="230">
        <v>1</v>
      </c>
      <c r="I238" s="231"/>
      <c r="J238" s="232">
        <f t="shared" si="10"/>
        <v>0</v>
      </c>
      <c r="K238" s="228" t="s">
        <v>1</v>
      </c>
      <c r="L238" s="233"/>
      <c r="M238" s="234" t="s">
        <v>1</v>
      </c>
      <c r="N238" s="235" t="s">
        <v>40</v>
      </c>
      <c r="O238" s="71"/>
      <c r="P238" s="195">
        <f t="shared" si="11"/>
        <v>0</v>
      </c>
      <c r="Q238" s="195">
        <v>0</v>
      </c>
      <c r="R238" s="195">
        <f t="shared" si="12"/>
        <v>0</v>
      </c>
      <c r="S238" s="195">
        <v>0</v>
      </c>
      <c r="T238" s="196">
        <f t="shared" si="1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200</v>
      </c>
      <c r="AT238" s="197" t="s">
        <v>223</v>
      </c>
      <c r="AU238" s="197" t="s">
        <v>83</v>
      </c>
      <c r="AY238" s="17" t="s">
        <v>146</v>
      </c>
      <c r="BE238" s="198">
        <f t="shared" si="14"/>
        <v>0</v>
      </c>
      <c r="BF238" s="198">
        <f t="shared" si="15"/>
        <v>0</v>
      </c>
      <c r="BG238" s="198">
        <f t="shared" si="16"/>
        <v>0</v>
      </c>
      <c r="BH238" s="198">
        <f t="shared" si="17"/>
        <v>0</v>
      </c>
      <c r="BI238" s="198">
        <f t="shared" si="18"/>
        <v>0</v>
      </c>
      <c r="BJ238" s="17" t="s">
        <v>83</v>
      </c>
      <c r="BK238" s="198">
        <f t="shared" si="19"/>
        <v>0</v>
      </c>
      <c r="BL238" s="17" t="s">
        <v>153</v>
      </c>
      <c r="BM238" s="197" t="s">
        <v>2104</v>
      </c>
    </row>
    <row r="239" spans="1:65" s="2" customFormat="1" ht="72" customHeight="1">
      <c r="A239" s="34"/>
      <c r="B239" s="35"/>
      <c r="C239" s="226" t="s">
        <v>613</v>
      </c>
      <c r="D239" s="226" t="s">
        <v>223</v>
      </c>
      <c r="E239" s="227" t="s">
        <v>2105</v>
      </c>
      <c r="F239" s="228" t="s">
        <v>2106</v>
      </c>
      <c r="G239" s="229" t="s">
        <v>329</v>
      </c>
      <c r="H239" s="230">
        <v>3</v>
      </c>
      <c r="I239" s="231"/>
      <c r="J239" s="232">
        <f t="shared" si="10"/>
        <v>0</v>
      </c>
      <c r="K239" s="228" t="s">
        <v>1</v>
      </c>
      <c r="L239" s="233"/>
      <c r="M239" s="234" t="s">
        <v>1</v>
      </c>
      <c r="N239" s="235" t="s">
        <v>40</v>
      </c>
      <c r="O239" s="71"/>
      <c r="P239" s="195">
        <f t="shared" si="11"/>
        <v>0</v>
      </c>
      <c r="Q239" s="195">
        <v>0</v>
      </c>
      <c r="R239" s="195">
        <f t="shared" si="12"/>
        <v>0</v>
      </c>
      <c r="S239" s="195">
        <v>0</v>
      </c>
      <c r="T239" s="196">
        <f t="shared" si="13"/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200</v>
      </c>
      <c r="AT239" s="197" t="s">
        <v>223</v>
      </c>
      <c r="AU239" s="197" t="s">
        <v>83</v>
      </c>
      <c r="AY239" s="17" t="s">
        <v>146</v>
      </c>
      <c r="BE239" s="198">
        <f t="shared" si="14"/>
        <v>0</v>
      </c>
      <c r="BF239" s="198">
        <f t="shared" si="15"/>
        <v>0</v>
      </c>
      <c r="BG239" s="198">
        <f t="shared" si="16"/>
        <v>0</v>
      </c>
      <c r="BH239" s="198">
        <f t="shared" si="17"/>
        <v>0</v>
      </c>
      <c r="BI239" s="198">
        <f t="shared" si="18"/>
        <v>0</v>
      </c>
      <c r="BJ239" s="17" t="s">
        <v>83</v>
      </c>
      <c r="BK239" s="198">
        <f t="shared" si="19"/>
        <v>0</v>
      </c>
      <c r="BL239" s="17" t="s">
        <v>153</v>
      </c>
      <c r="BM239" s="197" t="s">
        <v>2107</v>
      </c>
    </row>
    <row r="240" spans="1:65" s="2" customFormat="1" ht="69.6" customHeight="1">
      <c r="A240" s="34"/>
      <c r="B240" s="35"/>
      <c r="C240" s="226" t="s">
        <v>620</v>
      </c>
      <c r="D240" s="226" t="s">
        <v>223</v>
      </c>
      <c r="E240" s="227" t="s">
        <v>2108</v>
      </c>
      <c r="F240" s="228" t="s">
        <v>2109</v>
      </c>
      <c r="G240" s="229" t="s">
        <v>329</v>
      </c>
      <c r="H240" s="230">
        <v>2</v>
      </c>
      <c r="I240" s="231"/>
      <c r="J240" s="232">
        <f t="shared" si="10"/>
        <v>0</v>
      </c>
      <c r="K240" s="228" t="s">
        <v>1</v>
      </c>
      <c r="L240" s="233"/>
      <c r="M240" s="234" t="s">
        <v>1</v>
      </c>
      <c r="N240" s="235" t="s">
        <v>40</v>
      </c>
      <c r="O240" s="71"/>
      <c r="P240" s="195">
        <f t="shared" si="11"/>
        <v>0</v>
      </c>
      <c r="Q240" s="195">
        <v>0</v>
      </c>
      <c r="R240" s="195">
        <f t="shared" si="12"/>
        <v>0</v>
      </c>
      <c r="S240" s="195">
        <v>0</v>
      </c>
      <c r="T240" s="196">
        <f t="shared" si="13"/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7" t="s">
        <v>200</v>
      </c>
      <c r="AT240" s="197" t="s">
        <v>223</v>
      </c>
      <c r="AU240" s="197" t="s">
        <v>83</v>
      </c>
      <c r="AY240" s="17" t="s">
        <v>146</v>
      </c>
      <c r="BE240" s="198">
        <f t="shared" si="14"/>
        <v>0</v>
      </c>
      <c r="BF240" s="198">
        <f t="shared" si="15"/>
        <v>0</v>
      </c>
      <c r="BG240" s="198">
        <f t="shared" si="16"/>
        <v>0</v>
      </c>
      <c r="BH240" s="198">
        <f t="shared" si="17"/>
        <v>0</v>
      </c>
      <c r="BI240" s="198">
        <f t="shared" si="18"/>
        <v>0</v>
      </c>
      <c r="BJ240" s="17" t="s">
        <v>83</v>
      </c>
      <c r="BK240" s="198">
        <f t="shared" si="19"/>
        <v>0</v>
      </c>
      <c r="BL240" s="17" t="s">
        <v>153</v>
      </c>
      <c r="BM240" s="197" t="s">
        <v>2110</v>
      </c>
    </row>
    <row r="241" spans="1:65" s="2" customFormat="1" ht="36" customHeight="1">
      <c r="A241" s="34"/>
      <c r="B241" s="35"/>
      <c r="C241" s="226" t="s">
        <v>624</v>
      </c>
      <c r="D241" s="226" t="s">
        <v>223</v>
      </c>
      <c r="E241" s="227" t="s">
        <v>2111</v>
      </c>
      <c r="F241" s="228" t="s">
        <v>2112</v>
      </c>
      <c r="G241" s="229" t="s">
        <v>329</v>
      </c>
      <c r="H241" s="230">
        <v>2</v>
      </c>
      <c r="I241" s="231"/>
      <c r="J241" s="232">
        <f t="shared" si="10"/>
        <v>0</v>
      </c>
      <c r="K241" s="228" t="s">
        <v>1</v>
      </c>
      <c r="L241" s="233"/>
      <c r="M241" s="234" t="s">
        <v>1</v>
      </c>
      <c r="N241" s="235" t="s">
        <v>40</v>
      </c>
      <c r="O241" s="71"/>
      <c r="P241" s="195">
        <f t="shared" si="11"/>
        <v>0</v>
      </c>
      <c r="Q241" s="195">
        <v>0</v>
      </c>
      <c r="R241" s="195">
        <f t="shared" si="12"/>
        <v>0</v>
      </c>
      <c r="S241" s="195">
        <v>0</v>
      </c>
      <c r="T241" s="196">
        <f t="shared" si="13"/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200</v>
      </c>
      <c r="AT241" s="197" t="s">
        <v>223</v>
      </c>
      <c r="AU241" s="197" t="s">
        <v>83</v>
      </c>
      <c r="AY241" s="17" t="s">
        <v>146</v>
      </c>
      <c r="BE241" s="198">
        <f t="shared" si="14"/>
        <v>0</v>
      </c>
      <c r="BF241" s="198">
        <f t="shared" si="15"/>
        <v>0</v>
      </c>
      <c r="BG241" s="198">
        <f t="shared" si="16"/>
        <v>0</v>
      </c>
      <c r="BH241" s="198">
        <f t="shared" si="17"/>
        <v>0</v>
      </c>
      <c r="BI241" s="198">
        <f t="shared" si="18"/>
        <v>0</v>
      </c>
      <c r="BJ241" s="17" t="s">
        <v>83</v>
      </c>
      <c r="BK241" s="198">
        <f t="shared" si="19"/>
        <v>0</v>
      </c>
      <c r="BL241" s="17" t="s">
        <v>153</v>
      </c>
      <c r="BM241" s="197" t="s">
        <v>2113</v>
      </c>
    </row>
    <row r="242" spans="1:65" s="2" customFormat="1" ht="72" customHeight="1">
      <c r="A242" s="34"/>
      <c r="B242" s="35"/>
      <c r="C242" s="226" t="s">
        <v>629</v>
      </c>
      <c r="D242" s="226" t="s">
        <v>223</v>
      </c>
      <c r="E242" s="227" t="s">
        <v>2114</v>
      </c>
      <c r="F242" s="228" t="s">
        <v>2115</v>
      </c>
      <c r="G242" s="229" t="s">
        <v>329</v>
      </c>
      <c r="H242" s="230">
        <v>2</v>
      </c>
      <c r="I242" s="231"/>
      <c r="J242" s="232">
        <f t="shared" si="10"/>
        <v>0</v>
      </c>
      <c r="K242" s="228" t="s">
        <v>1</v>
      </c>
      <c r="L242" s="233"/>
      <c r="M242" s="234" t="s">
        <v>1</v>
      </c>
      <c r="N242" s="235" t="s">
        <v>40</v>
      </c>
      <c r="O242" s="71"/>
      <c r="P242" s="195">
        <f t="shared" si="11"/>
        <v>0</v>
      </c>
      <c r="Q242" s="195">
        <v>0</v>
      </c>
      <c r="R242" s="195">
        <f t="shared" si="12"/>
        <v>0</v>
      </c>
      <c r="S242" s="195">
        <v>0</v>
      </c>
      <c r="T242" s="196">
        <f t="shared" si="13"/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200</v>
      </c>
      <c r="AT242" s="197" t="s">
        <v>223</v>
      </c>
      <c r="AU242" s="197" t="s">
        <v>83</v>
      </c>
      <c r="AY242" s="17" t="s">
        <v>146</v>
      </c>
      <c r="BE242" s="198">
        <f t="shared" si="14"/>
        <v>0</v>
      </c>
      <c r="BF242" s="198">
        <f t="shared" si="15"/>
        <v>0</v>
      </c>
      <c r="BG242" s="198">
        <f t="shared" si="16"/>
        <v>0</v>
      </c>
      <c r="BH242" s="198">
        <f t="shared" si="17"/>
        <v>0</v>
      </c>
      <c r="BI242" s="198">
        <f t="shared" si="18"/>
        <v>0</v>
      </c>
      <c r="BJ242" s="17" t="s">
        <v>83</v>
      </c>
      <c r="BK242" s="198">
        <f t="shared" si="19"/>
        <v>0</v>
      </c>
      <c r="BL242" s="17" t="s">
        <v>153</v>
      </c>
      <c r="BM242" s="197" t="s">
        <v>2116</v>
      </c>
    </row>
    <row r="243" spans="1:65" s="2" customFormat="1" ht="36" customHeight="1">
      <c r="A243" s="34"/>
      <c r="B243" s="35"/>
      <c r="C243" s="226" t="s">
        <v>637</v>
      </c>
      <c r="D243" s="226" t="s">
        <v>223</v>
      </c>
      <c r="E243" s="227" t="s">
        <v>2117</v>
      </c>
      <c r="F243" s="228" t="s">
        <v>2118</v>
      </c>
      <c r="G243" s="229" t="s">
        <v>329</v>
      </c>
      <c r="H243" s="230">
        <v>2</v>
      </c>
      <c r="I243" s="231"/>
      <c r="J243" s="232">
        <f t="shared" si="10"/>
        <v>0</v>
      </c>
      <c r="K243" s="228" t="s">
        <v>1</v>
      </c>
      <c r="L243" s="233"/>
      <c r="M243" s="234" t="s">
        <v>1</v>
      </c>
      <c r="N243" s="235" t="s">
        <v>40</v>
      </c>
      <c r="O243" s="71"/>
      <c r="P243" s="195">
        <f t="shared" si="11"/>
        <v>0</v>
      </c>
      <c r="Q243" s="195">
        <v>0</v>
      </c>
      <c r="R243" s="195">
        <f t="shared" si="12"/>
        <v>0</v>
      </c>
      <c r="S243" s="195">
        <v>0</v>
      </c>
      <c r="T243" s="196">
        <f t="shared" si="13"/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200</v>
      </c>
      <c r="AT243" s="197" t="s">
        <v>223</v>
      </c>
      <c r="AU243" s="197" t="s">
        <v>83</v>
      </c>
      <c r="AY243" s="17" t="s">
        <v>146</v>
      </c>
      <c r="BE243" s="198">
        <f t="shared" si="14"/>
        <v>0</v>
      </c>
      <c r="BF243" s="198">
        <f t="shared" si="15"/>
        <v>0</v>
      </c>
      <c r="BG243" s="198">
        <f t="shared" si="16"/>
        <v>0</v>
      </c>
      <c r="BH243" s="198">
        <f t="shared" si="17"/>
        <v>0</v>
      </c>
      <c r="BI243" s="198">
        <f t="shared" si="18"/>
        <v>0</v>
      </c>
      <c r="BJ243" s="17" t="s">
        <v>83</v>
      </c>
      <c r="BK243" s="198">
        <f t="shared" si="19"/>
        <v>0</v>
      </c>
      <c r="BL243" s="17" t="s">
        <v>153</v>
      </c>
      <c r="BM243" s="197" t="s">
        <v>2119</v>
      </c>
    </row>
    <row r="244" spans="1:65" s="2" customFormat="1" ht="40.9" customHeight="1">
      <c r="A244" s="34"/>
      <c r="B244" s="35"/>
      <c r="C244" s="226" t="s">
        <v>642</v>
      </c>
      <c r="D244" s="226" t="s">
        <v>223</v>
      </c>
      <c r="E244" s="227" t="s">
        <v>2120</v>
      </c>
      <c r="F244" s="228" t="s">
        <v>2121</v>
      </c>
      <c r="G244" s="229" t="s">
        <v>329</v>
      </c>
      <c r="H244" s="230">
        <v>2</v>
      </c>
      <c r="I244" s="231"/>
      <c r="J244" s="232">
        <f t="shared" si="10"/>
        <v>0</v>
      </c>
      <c r="K244" s="228" t="s">
        <v>1</v>
      </c>
      <c r="L244" s="233"/>
      <c r="M244" s="234" t="s">
        <v>1</v>
      </c>
      <c r="N244" s="235" t="s">
        <v>40</v>
      </c>
      <c r="O244" s="71"/>
      <c r="P244" s="195">
        <f t="shared" si="11"/>
        <v>0</v>
      </c>
      <c r="Q244" s="195">
        <v>0</v>
      </c>
      <c r="R244" s="195">
        <f t="shared" si="12"/>
        <v>0</v>
      </c>
      <c r="S244" s="195">
        <v>0</v>
      </c>
      <c r="T244" s="196">
        <f t="shared" si="13"/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200</v>
      </c>
      <c r="AT244" s="197" t="s">
        <v>223</v>
      </c>
      <c r="AU244" s="197" t="s">
        <v>83</v>
      </c>
      <c r="AY244" s="17" t="s">
        <v>146</v>
      </c>
      <c r="BE244" s="198">
        <f t="shared" si="14"/>
        <v>0</v>
      </c>
      <c r="BF244" s="198">
        <f t="shared" si="15"/>
        <v>0</v>
      </c>
      <c r="BG244" s="198">
        <f t="shared" si="16"/>
        <v>0</v>
      </c>
      <c r="BH244" s="198">
        <f t="shared" si="17"/>
        <v>0</v>
      </c>
      <c r="BI244" s="198">
        <f t="shared" si="18"/>
        <v>0</v>
      </c>
      <c r="BJ244" s="17" t="s">
        <v>83</v>
      </c>
      <c r="BK244" s="198">
        <f t="shared" si="19"/>
        <v>0</v>
      </c>
      <c r="BL244" s="17" t="s">
        <v>153</v>
      </c>
      <c r="BM244" s="197" t="s">
        <v>2122</v>
      </c>
    </row>
    <row r="245" spans="1:65" s="2" customFormat="1" ht="40.9" customHeight="1">
      <c r="A245" s="34"/>
      <c r="B245" s="35"/>
      <c r="C245" s="226" t="s">
        <v>647</v>
      </c>
      <c r="D245" s="226" t="s">
        <v>223</v>
      </c>
      <c r="E245" s="227" t="s">
        <v>2123</v>
      </c>
      <c r="F245" s="228" t="s">
        <v>2124</v>
      </c>
      <c r="G245" s="229" t="s">
        <v>329</v>
      </c>
      <c r="H245" s="230">
        <v>2</v>
      </c>
      <c r="I245" s="231"/>
      <c r="J245" s="232">
        <f t="shared" si="10"/>
        <v>0</v>
      </c>
      <c r="K245" s="228" t="s">
        <v>1</v>
      </c>
      <c r="L245" s="233"/>
      <c r="M245" s="234" t="s">
        <v>1</v>
      </c>
      <c r="N245" s="235" t="s">
        <v>40</v>
      </c>
      <c r="O245" s="71"/>
      <c r="P245" s="195">
        <f t="shared" si="11"/>
        <v>0</v>
      </c>
      <c r="Q245" s="195">
        <v>0</v>
      </c>
      <c r="R245" s="195">
        <f t="shared" si="12"/>
        <v>0</v>
      </c>
      <c r="S245" s="195">
        <v>0</v>
      </c>
      <c r="T245" s="196">
        <f t="shared" si="13"/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200</v>
      </c>
      <c r="AT245" s="197" t="s">
        <v>223</v>
      </c>
      <c r="AU245" s="197" t="s">
        <v>83</v>
      </c>
      <c r="AY245" s="17" t="s">
        <v>146</v>
      </c>
      <c r="BE245" s="198">
        <f t="shared" si="14"/>
        <v>0</v>
      </c>
      <c r="BF245" s="198">
        <f t="shared" si="15"/>
        <v>0</v>
      </c>
      <c r="BG245" s="198">
        <f t="shared" si="16"/>
        <v>0</v>
      </c>
      <c r="BH245" s="198">
        <f t="shared" si="17"/>
        <v>0</v>
      </c>
      <c r="BI245" s="198">
        <f t="shared" si="18"/>
        <v>0</v>
      </c>
      <c r="BJ245" s="17" t="s">
        <v>83</v>
      </c>
      <c r="BK245" s="198">
        <f t="shared" si="19"/>
        <v>0</v>
      </c>
      <c r="BL245" s="17" t="s">
        <v>153</v>
      </c>
      <c r="BM245" s="197" t="s">
        <v>2125</v>
      </c>
    </row>
    <row r="246" spans="1:65" s="2" customFormat="1" ht="36" customHeight="1">
      <c r="A246" s="34"/>
      <c r="B246" s="35"/>
      <c r="C246" s="226" t="s">
        <v>654</v>
      </c>
      <c r="D246" s="226" t="s">
        <v>223</v>
      </c>
      <c r="E246" s="227" t="s">
        <v>2126</v>
      </c>
      <c r="F246" s="228" t="s">
        <v>2127</v>
      </c>
      <c r="G246" s="229" t="s">
        <v>329</v>
      </c>
      <c r="H246" s="230">
        <v>2</v>
      </c>
      <c r="I246" s="231"/>
      <c r="J246" s="232">
        <f t="shared" si="10"/>
        <v>0</v>
      </c>
      <c r="K246" s="228" t="s">
        <v>1</v>
      </c>
      <c r="L246" s="233"/>
      <c r="M246" s="234" t="s">
        <v>1</v>
      </c>
      <c r="N246" s="235" t="s">
        <v>40</v>
      </c>
      <c r="O246" s="71"/>
      <c r="P246" s="195">
        <f t="shared" si="11"/>
        <v>0</v>
      </c>
      <c r="Q246" s="195">
        <v>0</v>
      </c>
      <c r="R246" s="195">
        <f t="shared" si="12"/>
        <v>0</v>
      </c>
      <c r="S246" s="195">
        <v>0</v>
      </c>
      <c r="T246" s="196">
        <f t="shared" si="13"/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7" t="s">
        <v>200</v>
      </c>
      <c r="AT246" s="197" t="s">
        <v>223</v>
      </c>
      <c r="AU246" s="197" t="s">
        <v>83</v>
      </c>
      <c r="AY246" s="17" t="s">
        <v>146</v>
      </c>
      <c r="BE246" s="198">
        <f t="shared" si="14"/>
        <v>0</v>
      </c>
      <c r="BF246" s="198">
        <f t="shared" si="15"/>
        <v>0</v>
      </c>
      <c r="BG246" s="198">
        <f t="shared" si="16"/>
        <v>0</v>
      </c>
      <c r="BH246" s="198">
        <f t="shared" si="17"/>
        <v>0</v>
      </c>
      <c r="BI246" s="198">
        <f t="shared" si="18"/>
        <v>0</v>
      </c>
      <c r="BJ246" s="17" t="s">
        <v>83</v>
      </c>
      <c r="BK246" s="198">
        <f t="shared" si="19"/>
        <v>0</v>
      </c>
      <c r="BL246" s="17" t="s">
        <v>153</v>
      </c>
      <c r="BM246" s="197" t="s">
        <v>2128</v>
      </c>
    </row>
    <row r="247" spans="1:65" s="2" customFormat="1" ht="40.9" customHeight="1">
      <c r="A247" s="34"/>
      <c r="B247" s="35"/>
      <c r="C247" s="226" t="s">
        <v>660</v>
      </c>
      <c r="D247" s="226" t="s">
        <v>223</v>
      </c>
      <c r="E247" s="227" t="s">
        <v>2129</v>
      </c>
      <c r="F247" s="228" t="s">
        <v>2130</v>
      </c>
      <c r="G247" s="229" t="s">
        <v>329</v>
      </c>
      <c r="H247" s="230">
        <v>4</v>
      </c>
      <c r="I247" s="231"/>
      <c r="J247" s="232">
        <f t="shared" si="10"/>
        <v>0</v>
      </c>
      <c r="K247" s="228" t="s">
        <v>1</v>
      </c>
      <c r="L247" s="233"/>
      <c r="M247" s="234" t="s">
        <v>1</v>
      </c>
      <c r="N247" s="235" t="s">
        <v>40</v>
      </c>
      <c r="O247" s="71"/>
      <c r="P247" s="195">
        <f t="shared" si="11"/>
        <v>0</v>
      </c>
      <c r="Q247" s="195">
        <v>0</v>
      </c>
      <c r="R247" s="195">
        <f t="shared" si="12"/>
        <v>0</v>
      </c>
      <c r="S247" s="195">
        <v>0</v>
      </c>
      <c r="T247" s="196">
        <f t="shared" si="13"/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200</v>
      </c>
      <c r="AT247" s="197" t="s">
        <v>223</v>
      </c>
      <c r="AU247" s="197" t="s">
        <v>83</v>
      </c>
      <c r="AY247" s="17" t="s">
        <v>146</v>
      </c>
      <c r="BE247" s="198">
        <f t="shared" si="14"/>
        <v>0</v>
      </c>
      <c r="BF247" s="198">
        <f t="shared" si="15"/>
        <v>0</v>
      </c>
      <c r="BG247" s="198">
        <f t="shared" si="16"/>
        <v>0</v>
      </c>
      <c r="BH247" s="198">
        <f t="shared" si="17"/>
        <v>0</v>
      </c>
      <c r="BI247" s="198">
        <f t="shared" si="18"/>
        <v>0</v>
      </c>
      <c r="BJ247" s="17" t="s">
        <v>83</v>
      </c>
      <c r="BK247" s="198">
        <f t="shared" si="19"/>
        <v>0</v>
      </c>
      <c r="BL247" s="17" t="s">
        <v>153</v>
      </c>
      <c r="BM247" s="197" t="s">
        <v>2131</v>
      </c>
    </row>
    <row r="248" spans="1:65" s="2" customFormat="1" ht="16.5" customHeight="1">
      <c r="A248" s="34"/>
      <c r="B248" s="35"/>
      <c r="C248" s="186" t="s">
        <v>665</v>
      </c>
      <c r="D248" s="186" t="s">
        <v>148</v>
      </c>
      <c r="E248" s="187" t="s">
        <v>2132</v>
      </c>
      <c r="F248" s="188" t="s">
        <v>2133</v>
      </c>
      <c r="G248" s="189" t="s">
        <v>329</v>
      </c>
      <c r="H248" s="190">
        <v>1</v>
      </c>
      <c r="I248" s="191"/>
      <c r="J248" s="192">
        <f t="shared" si="10"/>
        <v>0</v>
      </c>
      <c r="K248" s="188" t="s">
        <v>152</v>
      </c>
      <c r="L248" s="39"/>
      <c r="M248" s="193" t="s">
        <v>1</v>
      </c>
      <c r="N248" s="194" t="s">
        <v>40</v>
      </c>
      <c r="O248" s="71"/>
      <c r="P248" s="195">
        <f t="shared" si="11"/>
        <v>0</v>
      </c>
      <c r="Q248" s="195">
        <v>0.53685</v>
      </c>
      <c r="R248" s="195">
        <f t="shared" si="12"/>
        <v>0.53685</v>
      </c>
      <c r="S248" s="195">
        <v>0</v>
      </c>
      <c r="T248" s="196">
        <f t="shared" si="13"/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153</v>
      </c>
      <c r="AT248" s="197" t="s">
        <v>148</v>
      </c>
      <c r="AU248" s="197" t="s">
        <v>83</v>
      </c>
      <c r="AY248" s="17" t="s">
        <v>146</v>
      </c>
      <c r="BE248" s="198">
        <f t="shared" si="14"/>
        <v>0</v>
      </c>
      <c r="BF248" s="198">
        <f t="shared" si="15"/>
        <v>0</v>
      </c>
      <c r="BG248" s="198">
        <f t="shared" si="16"/>
        <v>0</v>
      </c>
      <c r="BH248" s="198">
        <f t="shared" si="17"/>
        <v>0</v>
      </c>
      <c r="BI248" s="198">
        <f t="shared" si="18"/>
        <v>0</v>
      </c>
      <c r="BJ248" s="17" t="s">
        <v>83</v>
      </c>
      <c r="BK248" s="198">
        <f t="shared" si="19"/>
        <v>0</v>
      </c>
      <c r="BL248" s="17" t="s">
        <v>153</v>
      </c>
      <c r="BM248" s="197" t="s">
        <v>2134</v>
      </c>
    </row>
    <row r="249" spans="1:47" s="2" customFormat="1" ht="11.25">
      <c r="A249" s="34"/>
      <c r="B249" s="35"/>
      <c r="C249" s="36"/>
      <c r="D249" s="199" t="s">
        <v>155</v>
      </c>
      <c r="E249" s="36"/>
      <c r="F249" s="200" t="s">
        <v>2135</v>
      </c>
      <c r="G249" s="36"/>
      <c r="H249" s="36"/>
      <c r="I249" s="201"/>
      <c r="J249" s="36"/>
      <c r="K249" s="36"/>
      <c r="L249" s="39"/>
      <c r="M249" s="202"/>
      <c r="N249" s="203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155</v>
      </c>
      <c r="AU249" s="17" t="s">
        <v>83</v>
      </c>
    </row>
    <row r="250" spans="1:65" s="2" customFormat="1" ht="24" customHeight="1">
      <c r="A250" s="34"/>
      <c r="B250" s="35"/>
      <c r="C250" s="186" t="s">
        <v>670</v>
      </c>
      <c r="D250" s="186" t="s">
        <v>148</v>
      </c>
      <c r="E250" s="187" t="s">
        <v>2136</v>
      </c>
      <c r="F250" s="188" t="s">
        <v>2137</v>
      </c>
      <c r="G250" s="189" t="s">
        <v>329</v>
      </c>
      <c r="H250" s="190">
        <v>1</v>
      </c>
      <c r="I250" s="191"/>
      <c r="J250" s="192">
        <f>ROUND(I250*H250,2)</f>
        <v>0</v>
      </c>
      <c r="K250" s="188" t="s">
        <v>152</v>
      </c>
      <c r="L250" s="39"/>
      <c r="M250" s="193" t="s">
        <v>1</v>
      </c>
      <c r="N250" s="194" t="s">
        <v>40</v>
      </c>
      <c r="O250" s="71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153</v>
      </c>
      <c r="AT250" s="197" t="s">
        <v>148</v>
      </c>
      <c r="AU250" s="197" t="s">
        <v>83</v>
      </c>
      <c r="AY250" s="17" t="s">
        <v>146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7" t="s">
        <v>83</v>
      </c>
      <c r="BK250" s="198">
        <f>ROUND(I250*H250,2)</f>
        <v>0</v>
      </c>
      <c r="BL250" s="17" t="s">
        <v>153</v>
      </c>
      <c r="BM250" s="197" t="s">
        <v>2138</v>
      </c>
    </row>
    <row r="251" spans="1:47" s="2" customFormat="1" ht="11.25">
      <c r="A251" s="34"/>
      <c r="B251" s="35"/>
      <c r="C251" s="36"/>
      <c r="D251" s="199" t="s">
        <v>155</v>
      </c>
      <c r="E251" s="36"/>
      <c r="F251" s="200" t="s">
        <v>2139</v>
      </c>
      <c r="G251" s="36"/>
      <c r="H251" s="36"/>
      <c r="I251" s="201"/>
      <c r="J251" s="36"/>
      <c r="K251" s="36"/>
      <c r="L251" s="39"/>
      <c r="M251" s="202"/>
      <c r="N251" s="203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155</v>
      </c>
      <c r="AU251" s="17" t="s">
        <v>83</v>
      </c>
    </row>
    <row r="252" spans="1:65" s="2" customFormat="1" ht="16.5" customHeight="1">
      <c r="A252" s="34"/>
      <c r="B252" s="35"/>
      <c r="C252" s="186" t="s">
        <v>675</v>
      </c>
      <c r="D252" s="186" t="s">
        <v>148</v>
      </c>
      <c r="E252" s="187" t="s">
        <v>2140</v>
      </c>
      <c r="F252" s="188" t="s">
        <v>2141</v>
      </c>
      <c r="G252" s="189" t="s">
        <v>329</v>
      </c>
      <c r="H252" s="190">
        <v>2</v>
      </c>
      <c r="I252" s="191"/>
      <c r="J252" s="192">
        <f>ROUND(I252*H252,2)</f>
        <v>0</v>
      </c>
      <c r="K252" s="188" t="s">
        <v>152</v>
      </c>
      <c r="L252" s="39"/>
      <c r="M252" s="193" t="s">
        <v>1</v>
      </c>
      <c r="N252" s="194" t="s">
        <v>40</v>
      </c>
      <c r="O252" s="71"/>
      <c r="P252" s="195">
        <f>O252*H252</f>
        <v>0</v>
      </c>
      <c r="Q252" s="195">
        <v>0.7801</v>
      </c>
      <c r="R252" s="195">
        <f>Q252*H252</f>
        <v>1.5602</v>
      </c>
      <c r="S252" s="195">
        <v>0</v>
      </c>
      <c r="T252" s="196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197" t="s">
        <v>153</v>
      </c>
      <c r="AT252" s="197" t="s">
        <v>148</v>
      </c>
      <c r="AU252" s="197" t="s">
        <v>83</v>
      </c>
      <c r="AY252" s="17" t="s">
        <v>146</v>
      </c>
      <c r="BE252" s="198">
        <f>IF(N252="základní",J252,0)</f>
        <v>0</v>
      </c>
      <c r="BF252" s="198">
        <f>IF(N252="snížená",J252,0)</f>
        <v>0</v>
      </c>
      <c r="BG252" s="198">
        <f>IF(N252="zákl. přenesená",J252,0)</f>
        <v>0</v>
      </c>
      <c r="BH252" s="198">
        <f>IF(N252="sníž. přenesená",J252,0)</f>
        <v>0</v>
      </c>
      <c r="BI252" s="198">
        <f>IF(N252="nulová",J252,0)</f>
        <v>0</v>
      </c>
      <c r="BJ252" s="17" t="s">
        <v>83</v>
      </c>
      <c r="BK252" s="198">
        <f>ROUND(I252*H252,2)</f>
        <v>0</v>
      </c>
      <c r="BL252" s="17" t="s">
        <v>153</v>
      </c>
      <c r="BM252" s="197" t="s">
        <v>2142</v>
      </c>
    </row>
    <row r="253" spans="1:47" s="2" customFormat="1" ht="11.25">
      <c r="A253" s="34"/>
      <c r="B253" s="35"/>
      <c r="C253" s="36"/>
      <c r="D253" s="199" t="s">
        <v>155</v>
      </c>
      <c r="E253" s="36"/>
      <c r="F253" s="200" t="s">
        <v>2143</v>
      </c>
      <c r="G253" s="36"/>
      <c r="H253" s="36"/>
      <c r="I253" s="201"/>
      <c r="J253" s="36"/>
      <c r="K253" s="36"/>
      <c r="L253" s="39"/>
      <c r="M253" s="202"/>
      <c r="N253" s="203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155</v>
      </c>
      <c r="AU253" s="17" t="s">
        <v>83</v>
      </c>
    </row>
    <row r="254" spans="1:65" s="2" customFormat="1" ht="16.5" customHeight="1">
      <c r="A254" s="34"/>
      <c r="B254" s="35"/>
      <c r="C254" s="186" t="s">
        <v>680</v>
      </c>
      <c r="D254" s="186" t="s">
        <v>148</v>
      </c>
      <c r="E254" s="187" t="s">
        <v>2144</v>
      </c>
      <c r="F254" s="188" t="s">
        <v>2145</v>
      </c>
      <c r="G254" s="189" t="s">
        <v>329</v>
      </c>
      <c r="H254" s="190">
        <v>2</v>
      </c>
      <c r="I254" s="191"/>
      <c r="J254" s="192">
        <f>ROUND(I254*H254,2)</f>
        <v>0</v>
      </c>
      <c r="K254" s="188" t="s">
        <v>152</v>
      </c>
      <c r="L254" s="39"/>
      <c r="M254" s="193" t="s">
        <v>1</v>
      </c>
      <c r="N254" s="194" t="s">
        <v>40</v>
      </c>
      <c r="O254" s="71"/>
      <c r="P254" s="195">
        <f>O254*H254</f>
        <v>0</v>
      </c>
      <c r="Q254" s="195">
        <v>0</v>
      </c>
      <c r="R254" s="195">
        <f>Q254*H254</f>
        <v>0</v>
      </c>
      <c r="S254" s="195">
        <v>0</v>
      </c>
      <c r="T254" s="196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197" t="s">
        <v>153</v>
      </c>
      <c r="AT254" s="197" t="s">
        <v>148</v>
      </c>
      <c r="AU254" s="197" t="s">
        <v>83</v>
      </c>
      <c r="AY254" s="17" t="s">
        <v>146</v>
      </c>
      <c r="BE254" s="198">
        <f>IF(N254="základní",J254,0)</f>
        <v>0</v>
      </c>
      <c r="BF254" s="198">
        <f>IF(N254="snížená",J254,0)</f>
        <v>0</v>
      </c>
      <c r="BG254" s="198">
        <f>IF(N254="zákl. přenesená",J254,0)</f>
        <v>0</v>
      </c>
      <c r="BH254" s="198">
        <f>IF(N254="sníž. přenesená",J254,0)</f>
        <v>0</v>
      </c>
      <c r="BI254" s="198">
        <f>IF(N254="nulová",J254,0)</f>
        <v>0</v>
      </c>
      <c r="BJ254" s="17" t="s">
        <v>83</v>
      </c>
      <c r="BK254" s="198">
        <f>ROUND(I254*H254,2)</f>
        <v>0</v>
      </c>
      <c r="BL254" s="17" t="s">
        <v>153</v>
      </c>
      <c r="BM254" s="197" t="s">
        <v>2146</v>
      </c>
    </row>
    <row r="255" spans="1:47" s="2" customFormat="1" ht="11.25">
      <c r="A255" s="34"/>
      <c r="B255" s="35"/>
      <c r="C255" s="36"/>
      <c r="D255" s="199" t="s">
        <v>155</v>
      </c>
      <c r="E255" s="36"/>
      <c r="F255" s="200" t="s">
        <v>2147</v>
      </c>
      <c r="G255" s="36"/>
      <c r="H255" s="36"/>
      <c r="I255" s="201"/>
      <c r="J255" s="36"/>
      <c r="K255" s="36"/>
      <c r="L255" s="39"/>
      <c r="M255" s="202"/>
      <c r="N255" s="203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155</v>
      </c>
      <c r="AU255" s="17" t="s">
        <v>83</v>
      </c>
    </row>
    <row r="256" spans="1:65" s="2" customFormat="1" ht="55.15" customHeight="1">
      <c r="A256" s="34"/>
      <c r="B256" s="35"/>
      <c r="C256" s="226" t="s">
        <v>635</v>
      </c>
      <c r="D256" s="226" t="s">
        <v>223</v>
      </c>
      <c r="E256" s="227" t="s">
        <v>2148</v>
      </c>
      <c r="F256" s="228" t="s">
        <v>2149</v>
      </c>
      <c r="G256" s="229" t="s">
        <v>329</v>
      </c>
      <c r="H256" s="230">
        <v>1</v>
      </c>
      <c r="I256" s="231"/>
      <c r="J256" s="232">
        <f>ROUND(I256*H256,2)</f>
        <v>0</v>
      </c>
      <c r="K256" s="228" t="s">
        <v>1</v>
      </c>
      <c r="L256" s="233"/>
      <c r="M256" s="234" t="s">
        <v>1</v>
      </c>
      <c r="N256" s="235" t="s">
        <v>40</v>
      </c>
      <c r="O256" s="71"/>
      <c r="P256" s="195">
        <f>O256*H256</f>
        <v>0</v>
      </c>
      <c r="Q256" s="195">
        <v>0</v>
      </c>
      <c r="R256" s="195">
        <f>Q256*H256</f>
        <v>0</v>
      </c>
      <c r="S256" s="195">
        <v>0</v>
      </c>
      <c r="T256" s="196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7" t="s">
        <v>200</v>
      </c>
      <c r="AT256" s="197" t="s">
        <v>223</v>
      </c>
      <c r="AU256" s="197" t="s">
        <v>83</v>
      </c>
      <c r="AY256" s="17" t="s">
        <v>146</v>
      </c>
      <c r="BE256" s="198">
        <f>IF(N256="základní",J256,0)</f>
        <v>0</v>
      </c>
      <c r="BF256" s="198">
        <f>IF(N256="snížená",J256,0)</f>
        <v>0</v>
      </c>
      <c r="BG256" s="198">
        <f>IF(N256="zákl. přenesená",J256,0)</f>
        <v>0</v>
      </c>
      <c r="BH256" s="198">
        <f>IF(N256="sníž. přenesená",J256,0)</f>
        <v>0</v>
      </c>
      <c r="BI256" s="198">
        <f>IF(N256="nulová",J256,0)</f>
        <v>0</v>
      </c>
      <c r="BJ256" s="17" t="s">
        <v>83</v>
      </c>
      <c r="BK256" s="198">
        <f>ROUND(I256*H256,2)</f>
        <v>0</v>
      </c>
      <c r="BL256" s="17" t="s">
        <v>153</v>
      </c>
      <c r="BM256" s="197" t="s">
        <v>2150</v>
      </c>
    </row>
    <row r="257" spans="1:65" s="2" customFormat="1" ht="24" customHeight="1">
      <c r="A257" s="34"/>
      <c r="B257" s="35"/>
      <c r="C257" s="186" t="s">
        <v>688</v>
      </c>
      <c r="D257" s="186" t="s">
        <v>148</v>
      </c>
      <c r="E257" s="187" t="s">
        <v>2151</v>
      </c>
      <c r="F257" s="188" t="s">
        <v>2152</v>
      </c>
      <c r="G257" s="189" t="s">
        <v>329</v>
      </c>
      <c r="H257" s="190">
        <v>1</v>
      </c>
      <c r="I257" s="191"/>
      <c r="J257" s="192">
        <f>ROUND(I257*H257,2)</f>
        <v>0</v>
      </c>
      <c r="K257" s="188" t="s">
        <v>152</v>
      </c>
      <c r="L257" s="39"/>
      <c r="M257" s="193" t="s">
        <v>1</v>
      </c>
      <c r="N257" s="194" t="s">
        <v>40</v>
      </c>
      <c r="O257" s="71"/>
      <c r="P257" s="195">
        <f>O257*H257</f>
        <v>0</v>
      </c>
      <c r="Q257" s="195">
        <v>0.28664</v>
      </c>
      <c r="R257" s="195">
        <f>Q257*H257</f>
        <v>0.28664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153</v>
      </c>
      <c r="AT257" s="197" t="s">
        <v>148</v>
      </c>
      <c r="AU257" s="197" t="s">
        <v>83</v>
      </c>
      <c r="AY257" s="17" t="s">
        <v>146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83</v>
      </c>
      <c r="BK257" s="198">
        <f>ROUND(I257*H257,2)</f>
        <v>0</v>
      </c>
      <c r="BL257" s="17" t="s">
        <v>153</v>
      </c>
      <c r="BM257" s="197" t="s">
        <v>2153</v>
      </c>
    </row>
    <row r="258" spans="1:47" s="2" customFormat="1" ht="11.25">
      <c r="A258" s="34"/>
      <c r="B258" s="35"/>
      <c r="C258" s="36"/>
      <c r="D258" s="199" t="s">
        <v>155</v>
      </c>
      <c r="E258" s="36"/>
      <c r="F258" s="200" t="s">
        <v>2154</v>
      </c>
      <c r="G258" s="36"/>
      <c r="H258" s="36"/>
      <c r="I258" s="201"/>
      <c r="J258" s="36"/>
      <c r="K258" s="36"/>
      <c r="L258" s="39"/>
      <c r="M258" s="202"/>
      <c r="N258" s="203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155</v>
      </c>
      <c r="AU258" s="17" t="s">
        <v>83</v>
      </c>
    </row>
    <row r="259" spans="1:65" s="2" customFormat="1" ht="16.5" customHeight="1">
      <c r="A259" s="34"/>
      <c r="B259" s="35"/>
      <c r="C259" s="186" t="s">
        <v>695</v>
      </c>
      <c r="D259" s="186" t="s">
        <v>148</v>
      </c>
      <c r="E259" s="187" t="s">
        <v>2044</v>
      </c>
      <c r="F259" s="188" t="s">
        <v>2045</v>
      </c>
      <c r="G259" s="189" t="s">
        <v>329</v>
      </c>
      <c r="H259" s="190">
        <v>1</v>
      </c>
      <c r="I259" s="191"/>
      <c r="J259" s="192">
        <f>ROUND(I259*H259,2)</f>
        <v>0</v>
      </c>
      <c r="K259" s="188" t="s">
        <v>1</v>
      </c>
      <c r="L259" s="39"/>
      <c r="M259" s="193" t="s">
        <v>1</v>
      </c>
      <c r="N259" s="194" t="s">
        <v>40</v>
      </c>
      <c r="O259" s="71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153</v>
      </c>
      <c r="AT259" s="197" t="s">
        <v>148</v>
      </c>
      <c r="AU259" s="197" t="s">
        <v>83</v>
      </c>
      <c r="AY259" s="17" t="s">
        <v>146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7" t="s">
        <v>83</v>
      </c>
      <c r="BK259" s="198">
        <f>ROUND(I259*H259,2)</f>
        <v>0</v>
      </c>
      <c r="BL259" s="17" t="s">
        <v>153</v>
      </c>
      <c r="BM259" s="197" t="s">
        <v>2155</v>
      </c>
    </row>
    <row r="260" spans="1:65" s="2" customFormat="1" ht="16.5" customHeight="1">
      <c r="A260" s="34"/>
      <c r="B260" s="35"/>
      <c r="C260" s="186" t="s">
        <v>701</v>
      </c>
      <c r="D260" s="186" t="s">
        <v>148</v>
      </c>
      <c r="E260" s="187" t="s">
        <v>2047</v>
      </c>
      <c r="F260" s="188" t="s">
        <v>2048</v>
      </c>
      <c r="G260" s="189" t="s">
        <v>329</v>
      </c>
      <c r="H260" s="190">
        <v>1</v>
      </c>
      <c r="I260" s="191"/>
      <c r="J260" s="192">
        <f>ROUND(I260*H260,2)</f>
        <v>0</v>
      </c>
      <c r="K260" s="188" t="s">
        <v>1</v>
      </c>
      <c r="L260" s="39"/>
      <c r="M260" s="254" t="s">
        <v>1</v>
      </c>
      <c r="N260" s="255" t="s">
        <v>40</v>
      </c>
      <c r="O260" s="241"/>
      <c r="P260" s="256">
        <f>O260*H260</f>
        <v>0</v>
      </c>
      <c r="Q260" s="256">
        <v>0</v>
      </c>
      <c r="R260" s="256">
        <f>Q260*H260</f>
        <v>0</v>
      </c>
      <c r="S260" s="256">
        <v>0</v>
      </c>
      <c r="T260" s="257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153</v>
      </c>
      <c r="AT260" s="197" t="s">
        <v>148</v>
      </c>
      <c r="AU260" s="197" t="s">
        <v>83</v>
      </c>
      <c r="AY260" s="17" t="s">
        <v>146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7" t="s">
        <v>83</v>
      </c>
      <c r="BK260" s="198">
        <f>ROUND(I260*H260,2)</f>
        <v>0</v>
      </c>
      <c r="BL260" s="17" t="s">
        <v>153</v>
      </c>
      <c r="BM260" s="197" t="s">
        <v>2156</v>
      </c>
    </row>
    <row r="261" spans="1:31" s="2" customFormat="1" ht="6.95" customHeight="1">
      <c r="A261" s="34"/>
      <c r="B261" s="54"/>
      <c r="C261" s="55"/>
      <c r="D261" s="55"/>
      <c r="E261" s="55"/>
      <c r="F261" s="55"/>
      <c r="G261" s="55"/>
      <c r="H261" s="55"/>
      <c r="I261" s="55"/>
      <c r="J261" s="55"/>
      <c r="K261" s="55"/>
      <c r="L261" s="39"/>
      <c r="M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</row>
  </sheetData>
  <sheetProtection algorithmName="SHA-512" hashValue="EJ9HftBXspG/6zdWf0FY15pp3Q2ME2uq/dmxr7Bi+CLYysyyCah2FUbzSEehtRDoL+89NUJCRc0Yv2CteeuhCA==" saltValue="YyksAvxATPwFL7AybrtDvJ3fQqbrpIDCBTSHsZCNXiiuyXdta99Sn6MqpqO79FXh4+1xJOP8hLuzv2dj5ND08g==" spinCount="100000" sheet="1" objects="1" scenarios="1" formatColumns="0" formatRows="0" autoFilter="0"/>
  <autoFilter ref="C121:K260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hyperlinks>
    <hyperlink ref="F126" r:id="rId1" display="https://podminky.urs.cz/item/CS_URS_2024_01/460791212"/>
    <hyperlink ref="F131" r:id="rId2" display="https://podminky.urs.cz/item/CS_URS_2024_01/460791114"/>
    <hyperlink ref="F135" r:id="rId3" display="https://podminky.urs.cz/item/CS_URS_2024_01/460791113"/>
    <hyperlink ref="F138" r:id="rId4" display="https://podminky.urs.cz/item/CS_URS_2024_01/460671113"/>
    <hyperlink ref="F140" r:id="rId5" display="https://podminky.urs.cz/item/CS_URS_2024_01/460661512"/>
    <hyperlink ref="F142" r:id="rId6" display="https://podminky.urs.cz/item/CS_URS_2024_01/460161154"/>
    <hyperlink ref="F144" r:id="rId7" display="https://podminky.urs.cz/item/CS_URS_2024_01/460431164"/>
    <hyperlink ref="F146" r:id="rId8" display="https://podminky.urs.cz/item/CS_URS_2024_01/460161184"/>
    <hyperlink ref="F148" r:id="rId9" display="https://podminky.urs.cz/item/CS_URS_2024_01/460431294"/>
    <hyperlink ref="F150" r:id="rId10" display="https://podminky.urs.cz/item/CS_URS_2024_01/460391125"/>
    <hyperlink ref="F152" r:id="rId11" display="https://podminky.urs.cz/item/CS_URS_2024_01/460091114"/>
    <hyperlink ref="F155" r:id="rId12" display="https://podminky.urs.cz/item/CS_URS_2024_01/460671113"/>
    <hyperlink ref="F159" r:id="rId13" display="https://podminky.urs.cz/item/CS_URS_2024_01/742124012"/>
    <hyperlink ref="F162" r:id="rId14" display="https://podminky.urs.cz/item/CS_URS_2024_01/742110013"/>
    <hyperlink ref="F165" r:id="rId15" display="https://podminky.urs.cz/item/CS_URS_2024_01/741122122"/>
    <hyperlink ref="F168" r:id="rId16" display="https://podminky.urs.cz/item/CS_URS_2024_01/741122142"/>
    <hyperlink ref="F171" r:id="rId17" display="https://podminky.urs.cz/item/CS_URS_2024_01/742121001"/>
    <hyperlink ref="F174" r:id="rId18" display="https://podminky.urs.cz/item/CS_URS_2024_01/742121001"/>
    <hyperlink ref="F177" r:id="rId19" display="https://podminky.urs.cz/item/CS_URS_2024_01/741120001"/>
    <hyperlink ref="F180" r:id="rId20" display="https://podminky.urs.cz/item/CS_URS_2024_01/742110041"/>
    <hyperlink ref="F183" r:id="rId21" display="https://podminky.urs.cz/item/CS_URS_2024_01/742110002"/>
    <hyperlink ref="F185" r:id="rId22" display="https://podminky.urs.cz/item/CS_URS_2024_01/742110102"/>
    <hyperlink ref="F191" r:id="rId23" display="https://podminky.urs.cz/item/CS_URS_2024_01/742330036"/>
    <hyperlink ref="F198" r:id="rId24" display="https://podminky.urs.cz/item/CS_URS_2024_01/742330043"/>
    <hyperlink ref="F200" r:id="rId25" display="https://podminky.urs.cz/item/CS_URS_2024_01/742124013"/>
    <hyperlink ref="F202" r:id="rId26" display="https://podminky.urs.cz/item/CS_URS_2024_01/742330031"/>
    <hyperlink ref="F204" r:id="rId27" display="https://podminky.urs.cz/item/CS_URS_2024_01/742330102"/>
    <hyperlink ref="F206" r:id="rId28" display="https://podminky.urs.cz/item/CS_URS_2024_01/742330029"/>
    <hyperlink ref="F209" r:id="rId29" display="https://podminky.urs.cz/item/CS_URS_2024_01/469981111"/>
    <hyperlink ref="F211" r:id="rId30" display="https://podminky.urs.cz/item/CS_URS_2024_01/468081312"/>
    <hyperlink ref="F213" r:id="rId31" display="https://podminky.urs.cz/item/CS_URS_2024_01/468081315"/>
    <hyperlink ref="F215" r:id="rId32" display="https://podminky.urs.cz/item/CS_URS_2024_01/741128002"/>
    <hyperlink ref="F217" r:id="rId33" display="https://podminky.urs.cz/item/CS_URS_2024_01/998742102"/>
    <hyperlink ref="F249" r:id="rId34" display="https://podminky.urs.cz/item/CS_URS_2024_01/220860301"/>
    <hyperlink ref="F251" r:id="rId35" display="https://podminky.urs.cz/item/CS_URS_2024_01/220860207"/>
    <hyperlink ref="F253" r:id="rId36" display="https://podminky.urs.cz/item/CS_URS_2024_01/220860205"/>
    <hyperlink ref="F255" r:id="rId37" display="https://podminky.urs.cz/item/CS_URS_2024_01/220860206"/>
    <hyperlink ref="F258" r:id="rId38" display="https://podminky.urs.cz/item/CS_URS_2024_01/2208603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3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104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2157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1514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ROUND((SUM(BE120:BE351)),2)</f>
        <v>0</v>
      </c>
      <c r="G33" s="34"/>
      <c r="H33" s="34"/>
      <c r="I33" s="124">
        <v>0.21</v>
      </c>
      <c r="J33" s="123">
        <f>ROUND(((SUM(BE120:BE351))*I33),2)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ROUND((SUM(BF120:BF351)),2)</f>
        <v>0</v>
      </c>
      <c r="G34" s="34"/>
      <c r="H34" s="34"/>
      <c r="I34" s="124">
        <v>0.12</v>
      </c>
      <c r="J34" s="123">
        <f>ROUND(((SUM(BF120:BF351))*I34),2)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ROUND((SUM(BG120:BG351)),2)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ROUND((SUM(BH120:BH351)),2)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ROUND((SUM(BI120:BI351)),2)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D2.07 - Venkovní osvětlení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Ing. Zacha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2157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2158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1517</v>
      </c>
      <c r="E99" s="156"/>
      <c r="F99" s="156"/>
      <c r="G99" s="156"/>
      <c r="H99" s="156"/>
      <c r="I99" s="156"/>
      <c r="J99" s="157">
        <f>J142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1518</v>
      </c>
      <c r="E100" s="156"/>
      <c r="F100" s="156"/>
      <c r="G100" s="156"/>
      <c r="H100" s="156"/>
      <c r="I100" s="156"/>
      <c r="J100" s="157">
        <f>J256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131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8.5" customHeight="1">
      <c r="A110" s="34"/>
      <c r="B110" s="35"/>
      <c r="C110" s="36"/>
      <c r="D110" s="36"/>
      <c r="E110" s="306" t="str">
        <f>E7</f>
        <v>Nemocnice Jihlava - Pavilon rehabilitační, následné a geriatrické péče a parkovací dům – rozšíření venkovního parkoviště</v>
      </c>
      <c r="F110" s="307"/>
      <c r="G110" s="307"/>
      <c r="H110" s="307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113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58" t="str">
        <f>E9</f>
        <v>D2.07 - Venkovní osvětlení</v>
      </c>
      <c r="F112" s="308"/>
      <c r="G112" s="308"/>
      <c r="H112" s="308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Jihlava</v>
      </c>
      <c r="G114" s="36"/>
      <c r="H114" s="36"/>
      <c r="I114" s="29" t="s">
        <v>22</v>
      </c>
      <c r="J114" s="66">
        <f>IF(J12="","",J12)</f>
        <v>45384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7.95" customHeight="1">
      <c r="A116" s="34"/>
      <c r="B116" s="35"/>
      <c r="C116" s="29" t="s">
        <v>23</v>
      </c>
      <c r="D116" s="36"/>
      <c r="E116" s="36"/>
      <c r="F116" s="27" t="str">
        <f>E15</f>
        <v>Kraj Vysočina</v>
      </c>
      <c r="G116" s="36"/>
      <c r="H116" s="36"/>
      <c r="I116" s="29" t="s">
        <v>29</v>
      </c>
      <c r="J116" s="32" t="str">
        <f>E21</f>
        <v>Penta Projekt s.r.o., Mrštíkova 12, Jihlava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>Ing. Zacha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132</v>
      </c>
      <c r="D119" s="162" t="s">
        <v>60</v>
      </c>
      <c r="E119" s="162" t="s">
        <v>56</v>
      </c>
      <c r="F119" s="162" t="s">
        <v>57</v>
      </c>
      <c r="G119" s="162" t="s">
        <v>133</v>
      </c>
      <c r="H119" s="162" t="s">
        <v>134</v>
      </c>
      <c r="I119" s="162" t="s">
        <v>135</v>
      </c>
      <c r="J119" s="162" t="s">
        <v>118</v>
      </c>
      <c r="K119" s="163" t="s">
        <v>136</v>
      </c>
      <c r="L119" s="164"/>
      <c r="M119" s="75" t="s">
        <v>1</v>
      </c>
      <c r="N119" s="76" t="s">
        <v>39</v>
      </c>
      <c r="O119" s="76" t="s">
        <v>137</v>
      </c>
      <c r="P119" s="76" t="s">
        <v>138</v>
      </c>
      <c r="Q119" s="76" t="s">
        <v>139</v>
      </c>
      <c r="R119" s="76" t="s">
        <v>140</v>
      </c>
      <c r="S119" s="76" t="s">
        <v>141</v>
      </c>
      <c r="T119" s="77" t="s">
        <v>142</v>
      </c>
      <c r="U119" s="159"/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143</v>
      </c>
      <c r="D120" s="36"/>
      <c r="E120" s="36"/>
      <c r="F120" s="36"/>
      <c r="G120" s="36"/>
      <c r="H120" s="36"/>
      <c r="I120" s="36"/>
      <c r="J120" s="165">
        <f>BK120</f>
        <v>0</v>
      </c>
      <c r="K120" s="36"/>
      <c r="L120" s="39"/>
      <c r="M120" s="78"/>
      <c r="N120" s="166"/>
      <c r="O120" s="79"/>
      <c r="P120" s="167">
        <f>P121</f>
        <v>0</v>
      </c>
      <c r="Q120" s="79"/>
      <c r="R120" s="167">
        <f>R121</f>
        <v>87.91801949999999</v>
      </c>
      <c r="S120" s="79"/>
      <c r="T120" s="168">
        <f>T121</f>
        <v>1.9308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74</v>
      </c>
      <c r="AU120" s="17" t="s">
        <v>120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74</v>
      </c>
      <c r="E121" s="173" t="s">
        <v>102</v>
      </c>
      <c r="F121" s="173" t="s">
        <v>103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P122+P142+P256</f>
        <v>0</v>
      </c>
      <c r="Q121" s="178"/>
      <c r="R121" s="179">
        <f>R122+R142+R256</f>
        <v>87.91801949999999</v>
      </c>
      <c r="S121" s="178"/>
      <c r="T121" s="180">
        <f>T122+T142+T256</f>
        <v>1.9308</v>
      </c>
      <c r="AR121" s="181" t="s">
        <v>168</v>
      </c>
      <c r="AT121" s="182" t="s">
        <v>74</v>
      </c>
      <c r="AU121" s="182" t="s">
        <v>75</v>
      </c>
      <c r="AY121" s="181" t="s">
        <v>146</v>
      </c>
      <c r="BK121" s="183">
        <f>BK122+BK142+BK256</f>
        <v>0</v>
      </c>
    </row>
    <row r="122" spans="2:63" s="12" customFormat="1" ht="22.9" customHeight="1">
      <c r="B122" s="170"/>
      <c r="C122" s="171"/>
      <c r="D122" s="172" t="s">
        <v>74</v>
      </c>
      <c r="E122" s="184" t="s">
        <v>2159</v>
      </c>
      <c r="F122" s="184" t="s">
        <v>2160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SUM(P123:P141)</f>
        <v>0</v>
      </c>
      <c r="Q122" s="178"/>
      <c r="R122" s="179">
        <f>SUM(R123:R141)</f>
        <v>0.0016199999999999997</v>
      </c>
      <c r="S122" s="178"/>
      <c r="T122" s="180">
        <f>SUM(T123:T141)</f>
        <v>0</v>
      </c>
      <c r="AR122" s="181" t="s">
        <v>168</v>
      </c>
      <c r="AT122" s="182" t="s">
        <v>74</v>
      </c>
      <c r="AU122" s="182" t="s">
        <v>83</v>
      </c>
      <c r="AY122" s="181" t="s">
        <v>146</v>
      </c>
      <c r="BK122" s="183">
        <f>SUM(BK123:BK141)</f>
        <v>0</v>
      </c>
    </row>
    <row r="123" spans="1:65" s="2" customFormat="1" ht="26.45" customHeight="1">
      <c r="A123" s="34"/>
      <c r="B123" s="35"/>
      <c r="C123" s="226" t="s">
        <v>83</v>
      </c>
      <c r="D123" s="226" t="s">
        <v>223</v>
      </c>
      <c r="E123" s="227" t="s">
        <v>2161</v>
      </c>
      <c r="F123" s="228" t="s">
        <v>2162</v>
      </c>
      <c r="G123" s="229" t="s">
        <v>329</v>
      </c>
      <c r="H123" s="230">
        <v>1</v>
      </c>
      <c r="I123" s="231"/>
      <c r="J123" s="232">
        <f>ROUND(I123*H123,2)</f>
        <v>0</v>
      </c>
      <c r="K123" s="228" t="s">
        <v>152</v>
      </c>
      <c r="L123" s="233"/>
      <c r="M123" s="234" t="s">
        <v>1</v>
      </c>
      <c r="N123" s="235" t="s">
        <v>40</v>
      </c>
      <c r="O123" s="71"/>
      <c r="P123" s="195">
        <f>O123*H123</f>
        <v>0</v>
      </c>
      <c r="Q123" s="195">
        <v>0.00105</v>
      </c>
      <c r="R123" s="195">
        <f>Q123*H123</f>
        <v>0.00105</v>
      </c>
      <c r="S123" s="195">
        <v>0</v>
      </c>
      <c r="T123" s="196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7" t="s">
        <v>357</v>
      </c>
      <c r="AT123" s="197" t="s">
        <v>223</v>
      </c>
      <c r="AU123" s="197" t="s">
        <v>85</v>
      </c>
      <c r="AY123" s="17" t="s">
        <v>146</v>
      </c>
      <c r="BE123" s="198">
        <f>IF(N123="základní",J123,0)</f>
        <v>0</v>
      </c>
      <c r="BF123" s="198">
        <f>IF(N123="snížená",J123,0)</f>
        <v>0</v>
      </c>
      <c r="BG123" s="198">
        <f>IF(N123="zákl. přenesená",J123,0)</f>
        <v>0</v>
      </c>
      <c r="BH123" s="198">
        <f>IF(N123="sníž. přenesená",J123,0)</f>
        <v>0</v>
      </c>
      <c r="BI123" s="198">
        <f>IF(N123="nulová",J123,0)</f>
        <v>0</v>
      </c>
      <c r="BJ123" s="17" t="s">
        <v>83</v>
      </c>
      <c r="BK123" s="198">
        <f>ROUND(I123*H123,2)</f>
        <v>0</v>
      </c>
      <c r="BL123" s="17" t="s">
        <v>260</v>
      </c>
      <c r="BM123" s="197" t="s">
        <v>2163</v>
      </c>
    </row>
    <row r="124" spans="2:51" s="14" customFormat="1" ht="11.25">
      <c r="B124" s="215"/>
      <c r="C124" s="216"/>
      <c r="D124" s="206" t="s">
        <v>157</v>
      </c>
      <c r="E124" s="217" t="s">
        <v>1</v>
      </c>
      <c r="F124" s="218" t="s">
        <v>83</v>
      </c>
      <c r="G124" s="216"/>
      <c r="H124" s="219">
        <v>1</v>
      </c>
      <c r="I124" s="220"/>
      <c r="J124" s="216"/>
      <c r="K124" s="216"/>
      <c r="L124" s="221"/>
      <c r="M124" s="222"/>
      <c r="N124" s="223"/>
      <c r="O124" s="223"/>
      <c r="P124" s="223"/>
      <c r="Q124" s="223"/>
      <c r="R124" s="223"/>
      <c r="S124" s="223"/>
      <c r="T124" s="224"/>
      <c r="AT124" s="225" t="s">
        <v>157</v>
      </c>
      <c r="AU124" s="225" t="s">
        <v>85</v>
      </c>
      <c r="AV124" s="14" t="s">
        <v>85</v>
      </c>
      <c r="AW124" s="14" t="s">
        <v>33</v>
      </c>
      <c r="AX124" s="14" t="s">
        <v>75</v>
      </c>
      <c r="AY124" s="225" t="s">
        <v>146</v>
      </c>
    </row>
    <row r="125" spans="1:65" s="2" customFormat="1" ht="26.45" customHeight="1">
      <c r="A125" s="34"/>
      <c r="B125" s="35"/>
      <c r="C125" s="186" t="s">
        <v>85</v>
      </c>
      <c r="D125" s="186" t="s">
        <v>148</v>
      </c>
      <c r="E125" s="187" t="s">
        <v>2164</v>
      </c>
      <c r="F125" s="188" t="s">
        <v>2165</v>
      </c>
      <c r="G125" s="189" t="s">
        <v>329</v>
      </c>
      <c r="H125" s="190">
        <v>1</v>
      </c>
      <c r="I125" s="191"/>
      <c r="J125" s="192">
        <f>ROUND(I125*H125,2)</f>
        <v>0</v>
      </c>
      <c r="K125" s="188" t="s">
        <v>152</v>
      </c>
      <c r="L125" s="39"/>
      <c r="M125" s="193" t="s">
        <v>1</v>
      </c>
      <c r="N125" s="194" t="s">
        <v>40</v>
      </c>
      <c r="O125" s="71"/>
      <c r="P125" s="195">
        <f>O125*H125</f>
        <v>0</v>
      </c>
      <c r="Q125" s="195">
        <v>0</v>
      </c>
      <c r="R125" s="195">
        <f>Q125*H125</f>
        <v>0</v>
      </c>
      <c r="S125" s="195">
        <v>0</v>
      </c>
      <c r="T125" s="196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7" t="s">
        <v>260</v>
      </c>
      <c r="AT125" s="197" t="s">
        <v>148</v>
      </c>
      <c r="AU125" s="197" t="s">
        <v>85</v>
      </c>
      <c r="AY125" s="17" t="s">
        <v>146</v>
      </c>
      <c r="BE125" s="198">
        <f>IF(N125="základní",J125,0)</f>
        <v>0</v>
      </c>
      <c r="BF125" s="198">
        <f>IF(N125="snížená",J125,0)</f>
        <v>0</v>
      </c>
      <c r="BG125" s="198">
        <f>IF(N125="zákl. přenesená",J125,0)</f>
        <v>0</v>
      </c>
      <c r="BH125" s="198">
        <f>IF(N125="sníž. přenesená",J125,0)</f>
        <v>0</v>
      </c>
      <c r="BI125" s="198">
        <f>IF(N125="nulová",J125,0)</f>
        <v>0</v>
      </c>
      <c r="BJ125" s="17" t="s">
        <v>83</v>
      </c>
      <c r="BK125" s="198">
        <f>ROUND(I125*H125,2)</f>
        <v>0</v>
      </c>
      <c r="BL125" s="17" t="s">
        <v>260</v>
      </c>
      <c r="BM125" s="197" t="s">
        <v>2166</v>
      </c>
    </row>
    <row r="126" spans="1:47" s="2" customFormat="1" ht="11.25">
      <c r="A126" s="34"/>
      <c r="B126" s="35"/>
      <c r="C126" s="36"/>
      <c r="D126" s="199" t="s">
        <v>155</v>
      </c>
      <c r="E126" s="36"/>
      <c r="F126" s="200" t="s">
        <v>2167</v>
      </c>
      <c r="G126" s="36"/>
      <c r="H126" s="36"/>
      <c r="I126" s="201"/>
      <c r="J126" s="36"/>
      <c r="K126" s="36"/>
      <c r="L126" s="39"/>
      <c r="M126" s="202"/>
      <c r="N126" s="203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155</v>
      </c>
      <c r="AU126" s="17" t="s">
        <v>85</v>
      </c>
    </row>
    <row r="127" spans="1:65" s="2" customFormat="1" ht="26.45" customHeight="1">
      <c r="A127" s="34"/>
      <c r="B127" s="35"/>
      <c r="C127" s="226" t="s">
        <v>168</v>
      </c>
      <c r="D127" s="226" t="s">
        <v>223</v>
      </c>
      <c r="E127" s="227" t="s">
        <v>2168</v>
      </c>
      <c r="F127" s="228" t="s">
        <v>2169</v>
      </c>
      <c r="G127" s="229" t="s">
        <v>329</v>
      </c>
      <c r="H127" s="230">
        <v>1</v>
      </c>
      <c r="I127" s="231"/>
      <c r="J127" s="232">
        <f>ROUND(I127*H127,2)</f>
        <v>0</v>
      </c>
      <c r="K127" s="228" t="s">
        <v>152</v>
      </c>
      <c r="L127" s="233"/>
      <c r="M127" s="234" t="s">
        <v>1</v>
      </c>
      <c r="N127" s="235" t="s">
        <v>40</v>
      </c>
      <c r="O127" s="71"/>
      <c r="P127" s="195">
        <f>O127*H127</f>
        <v>0</v>
      </c>
      <c r="Q127" s="195">
        <v>0.0003</v>
      </c>
      <c r="R127" s="195">
        <f>Q127*H127</f>
        <v>0.0003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357</v>
      </c>
      <c r="AT127" s="197" t="s">
        <v>223</v>
      </c>
      <c r="AU127" s="197" t="s">
        <v>85</v>
      </c>
      <c r="AY127" s="17" t="s">
        <v>146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83</v>
      </c>
      <c r="BK127" s="198">
        <f>ROUND(I127*H127,2)</f>
        <v>0</v>
      </c>
      <c r="BL127" s="17" t="s">
        <v>260</v>
      </c>
      <c r="BM127" s="197" t="s">
        <v>2170</v>
      </c>
    </row>
    <row r="128" spans="2:51" s="14" customFormat="1" ht="11.25">
      <c r="B128" s="215"/>
      <c r="C128" s="216"/>
      <c r="D128" s="206" t="s">
        <v>157</v>
      </c>
      <c r="E128" s="217" t="s">
        <v>1</v>
      </c>
      <c r="F128" s="218" t="s">
        <v>83</v>
      </c>
      <c r="G128" s="216"/>
      <c r="H128" s="219">
        <v>1</v>
      </c>
      <c r="I128" s="220"/>
      <c r="J128" s="216"/>
      <c r="K128" s="216"/>
      <c r="L128" s="221"/>
      <c r="M128" s="222"/>
      <c r="N128" s="223"/>
      <c r="O128" s="223"/>
      <c r="P128" s="223"/>
      <c r="Q128" s="223"/>
      <c r="R128" s="223"/>
      <c r="S128" s="223"/>
      <c r="T128" s="224"/>
      <c r="AT128" s="225" t="s">
        <v>157</v>
      </c>
      <c r="AU128" s="225" t="s">
        <v>85</v>
      </c>
      <c r="AV128" s="14" t="s">
        <v>85</v>
      </c>
      <c r="AW128" s="14" t="s">
        <v>33</v>
      </c>
      <c r="AX128" s="14" t="s">
        <v>75</v>
      </c>
      <c r="AY128" s="225" t="s">
        <v>146</v>
      </c>
    </row>
    <row r="129" spans="1:65" s="2" customFormat="1" ht="26.45" customHeight="1">
      <c r="A129" s="34"/>
      <c r="B129" s="35"/>
      <c r="C129" s="186" t="s">
        <v>153</v>
      </c>
      <c r="D129" s="186" t="s">
        <v>148</v>
      </c>
      <c r="E129" s="187" t="s">
        <v>2171</v>
      </c>
      <c r="F129" s="188" t="s">
        <v>2172</v>
      </c>
      <c r="G129" s="189" t="s">
        <v>329</v>
      </c>
      <c r="H129" s="190">
        <v>1</v>
      </c>
      <c r="I129" s="191"/>
      <c r="J129" s="192">
        <f>ROUND(I129*H129,2)</f>
        <v>0</v>
      </c>
      <c r="K129" s="188" t="s">
        <v>152</v>
      </c>
      <c r="L129" s="39"/>
      <c r="M129" s="193" t="s">
        <v>1</v>
      </c>
      <c r="N129" s="194" t="s">
        <v>40</v>
      </c>
      <c r="O129" s="71"/>
      <c r="P129" s="195">
        <f>O129*H129</f>
        <v>0</v>
      </c>
      <c r="Q129" s="195">
        <v>0</v>
      </c>
      <c r="R129" s="195">
        <f>Q129*H129</f>
        <v>0</v>
      </c>
      <c r="S129" s="195">
        <v>0</v>
      </c>
      <c r="T129" s="196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197" t="s">
        <v>260</v>
      </c>
      <c r="AT129" s="197" t="s">
        <v>148</v>
      </c>
      <c r="AU129" s="197" t="s">
        <v>85</v>
      </c>
      <c r="AY129" s="17" t="s">
        <v>146</v>
      </c>
      <c r="BE129" s="198">
        <f>IF(N129="základní",J129,0)</f>
        <v>0</v>
      </c>
      <c r="BF129" s="198">
        <f>IF(N129="snížená",J129,0)</f>
        <v>0</v>
      </c>
      <c r="BG129" s="198">
        <f>IF(N129="zákl. přenesená",J129,0)</f>
        <v>0</v>
      </c>
      <c r="BH129" s="198">
        <f>IF(N129="sníž. přenesená",J129,0)</f>
        <v>0</v>
      </c>
      <c r="BI129" s="198">
        <f>IF(N129="nulová",J129,0)</f>
        <v>0</v>
      </c>
      <c r="BJ129" s="17" t="s">
        <v>83</v>
      </c>
      <c r="BK129" s="198">
        <f>ROUND(I129*H129,2)</f>
        <v>0</v>
      </c>
      <c r="BL129" s="17" t="s">
        <v>260</v>
      </c>
      <c r="BM129" s="197" t="s">
        <v>2173</v>
      </c>
    </row>
    <row r="130" spans="1:47" s="2" customFormat="1" ht="11.25">
      <c r="A130" s="34"/>
      <c r="B130" s="35"/>
      <c r="C130" s="36"/>
      <c r="D130" s="199" t="s">
        <v>155</v>
      </c>
      <c r="E130" s="36"/>
      <c r="F130" s="200" t="s">
        <v>2174</v>
      </c>
      <c r="G130" s="36"/>
      <c r="H130" s="36"/>
      <c r="I130" s="201"/>
      <c r="J130" s="36"/>
      <c r="K130" s="36"/>
      <c r="L130" s="39"/>
      <c r="M130" s="202"/>
      <c r="N130" s="203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155</v>
      </c>
      <c r="AU130" s="17" t="s">
        <v>85</v>
      </c>
    </row>
    <row r="131" spans="1:65" s="2" customFormat="1" ht="26.45" customHeight="1">
      <c r="A131" s="34"/>
      <c r="B131" s="35"/>
      <c r="C131" s="226" t="s">
        <v>180</v>
      </c>
      <c r="D131" s="226" t="s">
        <v>223</v>
      </c>
      <c r="E131" s="227" t="s">
        <v>2175</v>
      </c>
      <c r="F131" s="228" t="s">
        <v>2176</v>
      </c>
      <c r="G131" s="229" t="s">
        <v>329</v>
      </c>
      <c r="H131" s="230">
        <v>3</v>
      </c>
      <c r="I131" s="231"/>
      <c r="J131" s="232">
        <f>ROUND(I131*H131,2)</f>
        <v>0</v>
      </c>
      <c r="K131" s="228" t="s">
        <v>152</v>
      </c>
      <c r="L131" s="233"/>
      <c r="M131" s="234" t="s">
        <v>1</v>
      </c>
      <c r="N131" s="235" t="s">
        <v>40</v>
      </c>
      <c r="O131" s="71"/>
      <c r="P131" s="195">
        <f>O131*H131</f>
        <v>0</v>
      </c>
      <c r="Q131" s="195">
        <v>2E-05</v>
      </c>
      <c r="R131" s="195">
        <f>Q131*H131</f>
        <v>6.000000000000001E-05</v>
      </c>
      <c r="S131" s="195">
        <v>0</v>
      </c>
      <c r="T131" s="196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7" t="s">
        <v>357</v>
      </c>
      <c r="AT131" s="197" t="s">
        <v>223</v>
      </c>
      <c r="AU131" s="197" t="s">
        <v>85</v>
      </c>
      <c r="AY131" s="17" t="s">
        <v>146</v>
      </c>
      <c r="BE131" s="198">
        <f>IF(N131="základní",J131,0)</f>
        <v>0</v>
      </c>
      <c r="BF131" s="198">
        <f>IF(N131="snížená",J131,0)</f>
        <v>0</v>
      </c>
      <c r="BG131" s="198">
        <f>IF(N131="zákl. přenesená",J131,0)</f>
        <v>0</v>
      </c>
      <c r="BH131" s="198">
        <f>IF(N131="sníž. přenesená",J131,0)</f>
        <v>0</v>
      </c>
      <c r="BI131" s="198">
        <f>IF(N131="nulová",J131,0)</f>
        <v>0</v>
      </c>
      <c r="BJ131" s="17" t="s">
        <v>83</v>
      </c>
      <c r="BK131" s="198">
        <f>ROUND(I131*H131,2)</f>
        <v>0</v>
      </c>
      <c r="BL131" s="17" t="s">
        <v>260</v>
      </c>
      <c r="BM131" s="197" t="s">
        <v>2177</v>
      </c>
    </row>
    <row r="132" spans="2:51" s="14" customFormat="1" ht="11.25">
      <c r="B132" s="215"/>
      <c r="C132" s="216"/>
      <c r="D132" s="206" t="s">
        <v>157</v>
      </c>
      <c r="E132" s="217" t="s">
        <v>1</v>
      </c>
      <c r="F132" s="218" t="s">
        <v>168</v>
      </c>
      <c r="G132" s="216"/>
      <c r="H132" s="219">
        <v>3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157</v>
      </c>
      <c r="AU132" s="225" t="s">
        <v>85</v>
      </c>
      <c r="AV132" s="14" t="s">
        <v>85</v>
      </c>
      <c r="AW132" s="14" t="s">
        <v>33</v>
      </c>
      <c r="AX132" s="14" t="s">
        <v>75</v>
      </c>
      <c r="AY132" s="225" t="s">
        <v>146</v>
      </c>
    </row>
    <row r="133" spans="1:65" s="2" customFormat="1" ht="26.45" customHeight="1">
      <c r="A133" s="34"/>
      <c r="B133" s="35"/>
      <c r="C133" s="186" t="s">
        <v>188</v>
      </c>
      <c r="D133" s="186" t="s">
        <v>148</v>
      </c>
      <c r="E133" s="187" t="s">
        <v>2178</v>
      </c>
      <c r="F133" s="188" t="s">
        <v>2179</v>
      </c>
      <c r="G133" s="189" t="s">
        <v>329</v>
      </c>
      <c r="H133" s="190">
        <v>3</v>
      </c>
      <c r="I133" s="191"/>
      <c r="J133" s="192">
        <f>ROUND(I133*H133,2)</f>
        <v>0</v>
      </c>
      <c r="K133" s="188" t="s">
        <v>152</v>
      </c>
      <c r="L133" s="39"/>
      <c r="M133" s="193" t="s">
        <v>1</v>
      </c>
      <c r="N133" s="194" t="s">
        <v>40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260</v>
      </c>
      <c r="AT133" s="197" t="s">
        <v>148</v>
      </c>
      <c r="AU133" s="197" t="s">
        <v>85</v>
      </c>
      <c r="AY133" s="17" t="s">
        <v>146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83</v>
      </c>
      <c r="BK133" s="198">
        <f>ROUND(I133*H133,2)</f>
        <v>0</v>
      </c>
      <c r="BL133" s="17" t="s">
        <v>260</v>
      </c>
      <c r="BM133" s="197" t="s">
        <v>2180</v>
      </c>
    </row>
    <row r="134" spans="1:47" s="2" customFormat="1" ht="11.25">
      <c r="A134" s="34"/>
      <c r="B134" s="35"/>
      <c r="C134" s="36"/>
      <c r="D134" s="199" t="s">
        <v>155</v>
      </c>
      <c r="E134" s="36"/>
      <c r="F134" s="200" t="s">
        <v>2181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155</v>
      </c>
      <c r="AU134" s="17" t="s">
        <v>85</v>
      </c>
    </row>
    <row r="135" spans="1:65" s="2" customFormat="1" ht="26.45" customHeight="1">
      <c r="A135" s="34"/>
      <c r="B135" s="35"/>
      <c r="C135" s="226" t="s">
        <v>194</v>
      </c>
      <c r="D135" s="226" t="s">
        <v>223</v>
      </c>
      <c r="E135" s="227" t="s">
        <v>1946</v>
      </c>
      <c r="F135" s="228" t="s">
        <v>1947</v>
      </c>
      <c r="G135" s="229" t="s">
        <v>289</v>
      </c>
      <c r="H135" s="230">
        <v>3</v>
      </c>
      <c r="I135" s="231"/>
      <c r="J135" s="232">
        <f>ROUND(I135*H135,2)</f>
        <v>0</v>
      </c>
      <c r="K135" s="228" t="s">
        <v>152</v>
      </c>
      <c r="L135" s="233"/>
      <c r="M135" s="234" t="s">
        <v>1</v>
      </c>
      <c r="N135" s="235" t="s">
        <v>40</v>
      </c>
      <c r="O135" s="71"/>
      <c r="P135" s="195">
        <f>O135*H135</f>
        <v>0</v>
      </c>
      <c r="Q135" s="195">
        <v>7E-05</v>
      </c>
      <c r="R135" s="195">
        <f>Q135*H135</f>
        <v>0.00020999999999999998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357</v>
      </c>
      <c r="AT135" s="197" t="s">
        <v>223</v>
      </c>
      <c r="AU135" s="197" t="s">
        <v>85</v>
      </c>
      <c r="AY135" s="17" t="s">
        <v>146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83</v>
      </c>
      <c r="BK135" s="198">
        <f>ROUND(I135*H135,2)</f>
        <v>0</v>
      </c>
      <c r="BL135" s="17" t="s">
        <v>260</v>
      </c>
      <c r="BM135" s="197" t="s">
        <v>2182</v>
      </c>
    </row>
    <row r="136" spans="2:51" s="14" customFormat="1" ht="11.25">
      <c r="B136" s="215"/>
      <c r="C136" s="216"/>
      <c r="D136" s="206" t="s">
        <v>157</v>
      </c>
      <c r="E136" s="217" t="s">
        <v>1</v>
      </c>
      <c r="F136" s="218" t="s">
        <v>168</v>
      </c>
      <c r="G136" s="216"/>
      <c r="H136" s="219">
        <v>3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157</v>
      </c>
      <c r="AU136" s="225" t="s">
        <v>85</v>
      </c>
      <c r="AV136" s="14" t="s">
        <v>85</v>
      </c>
      <c r="AW136" s="14" t="s">
        <v>33</v>
      </c>
      <c r="AX136" s="14" t="s">
        <v>75</v>
      </c>
      <c r="AY136" s="225" t="s">
        <v>146</v>
      </c>
    </row>
    <row r="137" spans="1:65" s="2" customFormat="1" ht="26.45" customHeight="1">
      <c r="A137" s="34"/>
      <c r="B137" s="35"/>
      <c r="C137" s="186" t="s">
        <v>200</v>
      </c>
      <c r="D137" s="186" t="s">
        <v>148</v>
      </c>
      <c r="E137" s="187" t="s">
        <v>2183</v>
      </c>
      <c r="F137" s="188" t="s">
        <v>2184</v>
      </c>
      <c r="G137" s="189" t="s">
        <v>289</v>
      </c>
      <c r="H137" s="190">
        <v>3</v>
      </c>
      <c r="I137" s="191"/>
      <c r="J137" s="192">
        <f>ROUND(I137*H137,2)</f>
        <v>0</v>
      </c>
      <c r="K137" s="188" t="s">
        <v>152</v>
      </c>
      <c r="L137" s="39"/>
      <c r="M137" s="193" t="s">
        <v>1</v>
      </c>
      <c r="N137" s="194" t="s">
        <v>40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260</v>
      </c>
      <c r="AT137" s="197" t="s">
        <v>148</v>
      </c>
      <c r="AU137" s="197" t="s">
        <v>85</v>
      </c>
      <c r="AY137" s="17" t="s">
        <v>146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83</v>
      </c>
      <c r="BK137" s="198">
        <f>ROUND(I137*H137,2)</f>
        <v>0</v>
      </c>
      <c r="BL137" s="17" t="s">
        <v>260</v>
      </c>
      <c r="BM137" s="197" t="s">
        <v>2185</v>
      </c>
    </row>
    <row r="138" spans="1:47" s="2" customFormat="1" ht="11.25">
      <c r="A138" s="34"/>
      <c r="B138" s="35"/>
      <c r="C138" s="36"/>
      <c r="D138" s="199" t="s">
        <v>155</v>
      </c>
      <c r="E138" s="36"/>
      <c r="F138" s="200" t="s">
        <v>2186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155</v>
      </c>
      <c r="AU138" s="17" t="s">
        <v>85</v>
      </c>
    </row>
    <row r="139" spans="1:65" s="2" customFormat="1" ht="26.45" customHeight="1">
      <c r="A139" s="34"/>
      <c r="B139" s="35"/>
      <c r="C139" s="186" t="s">
        <v>207</v>
      </c>
      <c r="D139" s="186" t="s">
        <v>148</v>
      </c>
      <c r="E139" s="187" t="s">
        <v>2187</v>
      </c>
      <c r="F139" s="188" t="s">
        <v>2188</v>
      </c>
      <c r="G139" s="189" t="s">
        <v>329</v>
      </c>
      <c r="H139" s="190">
        <v>8</v>
      </c>
      <c r="I139" s="191"/>
      <c r="J139" s="192">
        <f>ROUND(I139*H139,2)</f>
        <v>0</v>
      </c>
      <c r="K139" s="188" t="s">
        <v>152</v>
      </c>
      <c r="L139" s="39"/>
      <c r="M139" s="193" t="s">
        <v>1</v>
      </c>
      <c r="N139" s="194" t="s">
        <v>40</v>
      </c>
      <c r="O139" s="71"/>
      <c r="P139" s="195">
        <f>O139*H139</f>
        <v>0</v>
      </c>
      <c r="Q139" s="195">
        <v>0</v>
      </c>
      <c r="R139" s="195">
        <f>Q139*H139</f>
        <v>0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260</v>
      </c>
      <c r="AT139" s="197" t="s">
        <v>148</v>
      </c>
      <c r="AU139" s="197" t="s">
        <v>85</v>
      </c>
      <c r="AY139" s="17" t="s">
        <v>146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83</v>
      </c>
      <c r="BK139" s="198">
        <f>ROUND(I139*H139,2)</f>
        <v>0</v>
      </c>
      <c r="BL139" s="17" t="s">
        <v>260</v>
      </c>
      <c r="BM139" s="197" t="s">
        <v>2189</v>
      </c>
    </row>
    <row r="140" spans="1:47" s="2" customFormat="1" ht="11.25">
      <c r="A140" s="34"/>
      <c r="B140" s="35"/>
      <c r="C140" s="36"/>
      <c r="D140" s="199" t="s">
        <v>155</v>
      </c>
      <c r="E140" s="36"/>
      <c r="F140" s="200" t="s">
        <v>2190</v>
      </c>
      <c r="G140" s="36"/>
      <c r="H140" s="36"/>
      <c r="I140" s="201"/>
      <c r="J140" s="36"/>
      <c r="K140" s="36"/>
      <c r="L140" s="39"/>
      <c r="M140" s="202"/>
      <c r="N140" s="203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155</v>
      </c>
      <c r="AU140" s="17" t="s">
        <v>85</v>
      </c>
    </row>
    <row r="141" spans="2:51" s="14" customFormat="1" ht="11.25">
      <c r="B141" s="215"/>
      <c r="C141" s="216"/>
      <c r="D141" s="206" t="s">
        <v>157</v>
      </c>
      <c r="E141" s="217" t="s">
        <v>1</v>
      </c>
      <c r="F141" s="218" t="s">
        <v>2191</v>
      </c>
      <c r="G141" s="216"/>
      <c r="H141" s="219">
        <v>8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157</v>
      </c>
      <c r="AU141" s="225" t="s">
        <v>85</v>
      </c>
      <c r="AV141" s="14" t="s">
        <v>85</v>
      </c>
      <c r="AW141" s="14" t="s">
        <v>33</v>
      </c>
      <c r="AX141" s="14" t="s">
        <v>75</v>
      </c>
      <c r="AY141" s="225" t="s">
        <v>146</v>
      </c>
    </row>
    <row r="142" spans="2:63" s="12" customFormat="1" ht="22.9" customHeight="1">
      <c r="B142" s="170"/>
      <c r="C142" s="171"/>
      <c r="D142" s="172" t="s">
        <v>74</v>
      </c>
      <c r="E142" s="184" t="s">
        <v>1556</v>
      </c>
      <c r="F142" s="184" t="s">
        <v>1557</v>
      </c>
      <c r="G142" s="171"/>
      <c r="H142" s="171"/>
      <c r="I142" s="174"/>
      <c r="J142" s="185">
        <f>BK142</f>
        <v>0</v>
      </c>
      <c r="K142" s="171"/>
      <c r="L142" s="176"/>
      <c r="M142" s="177"/>
      <c r="N142" s="178"/>
      <c r="O142" s="178"/>
      <c r="P142" s="179">
        <f>SUM(P143:P255)</f>
        <v>0</v>
      </c>
      <c r="Q142" s="178"/>
      <c r="R142" s="179">
        <f>SUM(R143:R255)</f>
        <v>1.44619</v>
      </c>
      <c r="S142" s="178"/>
      <c r="T142" s="180">
        <f>SUM(T143:T255)</f>
        <v>0</v>
      </c>
      <c r="AR142" s="181" t="s">
        <v>168</v>
      </c>
      <c r="AT142" s="182" t="s">
        <v>74</v>
      </c>
      <c r="AU142" s="182" t="s">
        <v>83</v>
      </c>
      <c r="AY142" s="181" t="s">
        <v>146</v>
      </c>
      <c r="BK142" s="183">
        <f>SUM(BK143:BK255)</f>
        <v>0</v>
      </c>
    </row>
    <row r="143" spans="1:65" s="2" customFormat="1" ht="16.5" customHeight="1">
      <c r="A143" s="34"/>
      <c r="B143" s="35"/>
      <c r="C143" s="226" t="s">
        <v>215</v>
      </c>
      <c r="D143" s="226" t="s">
        <v>223</v>
      </c>
      <c r="E143" s="227" t="s">
        <v>2192</v>
      </c>
      <c r="F143" s="228" t="s">
        <v>2193</v>
      </c>
      <c r="G143" s="229" t="s">
        <v>1379</v>
      </c>
      <c r="H143" s="230">
        <v>29</v>
      </c>
      <c r="I143" s="231"/>
      <c r="J143" s="232">
        <f>ROUND(I143*H143,2)</f>
        <v>0</v>
      </c>
      <c r="K143" s="228" t="s">
        <v>1</v>
      </c>
      <c r="L143" s="233"/>
      <c r="M143" s="234" t="s">
        <v>1</v>
      </c>
      <c r="N143" s="235" t="s">
        <v>40</v>
      </c>
      <c r="O143" s="71"/>
      <c r="P143" s="195">
        <f>O143*H143</f>
        <v>0</v>
      </c>
      <c r="Q143" s="195">
        <v>0</v>
      </c>
      <c r="R143" s="195">
        <f>Q143*H143</f>
        <v>0</v>
      </c>
      <c r="S143" s="195">
        <v>0</v>
      </c>
      <c r="T143" s="196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97" t="s">
        <v>1524</v>
      </c>
      <c r="AT143" s="197" t="s">
        <v>223</v>
      </c>
      <c r="AU143" s="197" t="s">
        <v>85</v>
      </c>
      <c r="AY143" s="17" t="s">
        <v>146</v>
      </c>
      <c r="BE143" s="198">
        <f>IF(N143="základní",J143,0)</f>
        <v>0</v>
      </c>
      <c r="BF143" s="198">
        <f>IF(N143="snížená",J143,0)</f>
        <v>0</v>
      </c>
      <c r="BG143" s="198">
        <f>IF(N143="zákl. přenesená",J143,0)</f>
        <v>0</v>
      </c>
      <c r="BH143" s="198">
        <f>IF(N143="sníž. přenesená",J143,0)</f>
        <v>0</v>
      </c>
      <c r="BI143" s="198">
        <f>IF(N143="nulová",J143,0)</f>
        <v>0</v>
      </c>
      <c r="BJ143" s="17" t="s">
        <v>83</v>
      </c>
      <c r="BK143" s="198">
        <f>ROUND(I143*H143,2)</f>
        <v>0</v>
      </c>
      <c r="BL143" s="17" t="s">
        <v>549</v>
      </c>
      <c r="BM143" s="197" t="s">
        <v>2194</v>
      </c>
    </row>
    <row r="144" spans="2:51" s="14" customFormat="1" ht="11.25">
      <c r="B144" s="215"/>
      <c r="C144" s="216"/>
      <c r="D144" s="206" t="s">
        <v>157</v>
      </c>
      <c r="E144" s="217" t="s">
        <v>1</v>
      </c>
      <c r="F144" s="218" t="s">
        <v>2195</v>
      </c>
      <c r="G144" s="216"/>
      <c r="H144" s="219">
        <v>29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157</v>
      </c>
      <c r="AU144" s="225" t="s">
        <v>85</v>
      </c>
      <c r="AV144" s="14" t="s">
        <v>85</v>
      </c>
      <c r="AW144" s="14" t="s">
        <v>33</v>
      </c>
      <c r="AX144" s="14" t="s">
        <v>75</v>
      </c>
      <c r="AY144" s="225" t="s">
        <v>146</v>
      </c>
    </row>
    <row r="145" spans="1:65" s="2" customFormat="1" ht="36" customHeight="1">
      <c r="A145" s="34"/>
      <c r="B145" s="35"/>
      <c r="C145" s="186" t="s">
        <v>222</v>
      </c>
      <c r="D145" s="186" t="s">
        <v>148</v>
      </c>
      <c r="E145" s="187" t="s">
        <v>2196</v>
      </c>
      <c r="F145" s="188" t="s">
        <v>2197</v>
      </c>
      <c r="G145" s="189" t="s">
        <v>329</v>
      </c>
      <c r="H145" s="190">
        <v>29</v>
      </c>
      <c r="I145" s="191"/>
      <c r="J145" s="192">
        <f>ROUND(I145*H145,2)</f>
        <v>0</v>
      </c>
      <c r="K145" s="188" t="s">
        <v>152</v>
      </c>
      <c r="L145" s="39"/>
      <c r="M145" s="193" t="s">
        <v>1</v>
      </c>
      <c r="N145" s="194" t="s">
        <v>40</v>
      </c>
      <c r="O145" s="71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549</v>
      </c>
      <c r="AT145" s="197" t="s">
        <v>148</v>
      </c>
      <c r="AU145" s="197" t="s">
        <v>85</v>
      </c>
      <c r="AY145" s="17" t="s">
        <v>146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83</v>
      </c>
      <c r="BK145" s="198">
        <f>ROUND(I145*H145,2)</f>
        <v>0</v>
      </c>
      <c r="BL145" s="17" t="s">
        <v>549</v>
      </c>
      <c r="BM145" s="197" t="s">
        <v>2198</v>
      </c>
    </row>
    <row r="146" spans="1:47" s="2" customFormat="1" ht="11.25">
      <c r="A146" s="34"/>
      <c r="B146" s="35"/>
      <c r="C146" s="36"/>
      <c r="D146" s="199" t="s">
        <v>155</v>
      </c>
      <c r="E146" s="36"/>
      <c r="F146" s="200" t="s">
        <v>2199</v>
      </c>
      <c r="G146" s="36"/>
      <c r="H146" s="36"/>
      <c r="I146" s="201"/>
      <c r="J146" s="36"/>
      <c r="K146" s="36"/>
      <c r="L146" s="39"/>
      <c r="M146" s="202"/>
      <c r="N146" s="203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155</v>
      </c>
      <c r="AU146" s="17" t="s">
        <v>85</v>
      </c>
    </row>
    <row r="147" spans="1:65" s="2" customFormat="1" ht="26.45" customHeight="1">
      <c r="A147" s="34"/>
      <c r="B147" s="35"/>
      <c r="C147" s="226" t="s">
        <v>8</v>
      </c>
      <c r="D147" s="226" t="s">
        <v>223</v>
      </c>
      <c r="E147" s="227" t="s">
        <v>1921</v>
      </c>
      <c r="F147" s="228" t="s">
        <v>1922</v>
      </c>
      <c r="G147" s="229" t="s">
        <v>289</v>
      </c>
      <c r="H147" s="230">
        <v>252</v>
      </c>
      <c r="I147" s="231"/>
      <c r="J147" s="232">
        <f>ROUND(I147*H147,2)</f>
        <v>0</v>
      </c>
      <c r="K147" s="228" t="s">
        <v>152</v>
      </c>
      <c r="L147" s="233"/>
      <c r="M147" s="234" t="s">
        <v>1</v>
      </c>
      <c r="N147" s="235" t="s">
        <v>40</v>
      </c>
      <c r="O147" s="71"/>
      <c r="P147" s="195">
        <f>O147*H147</f>
        <v>0</v>
      </c>
      <c r="Q147" s="195">
        <v>0.00012</v>
      </c>
      <c r="R147" s="195">
        <f>Q147*H147</f>
        <v>0.03024</v>
      </c>
      <c r="S147" s="195">
        <v>0</v>
      </c>
      <c r="T147" s="196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7" t="s">
        <v>1524</v>
      </c>
      <c r="AT147" s="197" t="s">
        <v>223</v>
      </c>
      <c r="AU147" s="197" t="s">
        <v>85</v>
      </c>
      <c r="AY147" s="17" t="s">
        <v>146</v>
      </c>
      <c r="BE147" s="198">
        <f>IF(N147="základní",J147,0)</f>
        <v>0</v>
      </c>
      <c r="BF147" s="198">
        <f>IF(N147="snížená",J147,0)</f>
        <v>0</v>
      </c>
      <c r="BG147" s="198">
        <f>IF(N147="zákl. přenesená",J147,0)</f>
        <v>0</v>
      </c>
      <c r="BH147" s="198">
        <f>IF(N147="sníž. přenesená",J147,0)</f>
        <v>0</v>
      </c>
      <c r="BI147" s="198">
        <f>IF(N147="nulová",J147,0)</f>
        <v>0</v>
      </c>
      <c r="BJ147" s="17" t="s">
        <v>83</v>
      </c>
      <c r="BK147" s="198">
        <f>ROUND(I147*H147,2)</f>
        <v>0</v>
      </c>
      <c r="BL147" s="17" t="s">
        <v>549</v>
      </c>
      <c r="BM147" s="197" t="s">
        <v>2200</v>
      </c>
    </row>
    <row r="148" spans="2:51" s="14" customFormat="1" ht="11.25">
      <c r="B148" s="215"/>
      <c r="C148" s="216"/>
      <c r="D148" s="206" t="s">
        <v>157</v>
      </c>
      <c r="E148" s="217" t="s">
        <v>1</v>
      </c>
      <c r="F148" s="218" t="s">
        <v>2201</v>
      </c>
      <c r="G148" s="216"/>
      <c r="H148" s="219">
        <v>162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157</v>
      </c>
      <c r="AU148" s="225" t="s">
        <v>85</v>
      </c>
      <c r="AV148" s="14" t="s">
        <v>85</v>
      </c>
      <c r="AW148" s="14" t="s">
        <v>33</v>
      </c>
      <c r="AX148" s="14" t="s">
        <v>75</v>
      </c>
      <c r="AY148" s="225" t="s">
        <v>146</v>
      </c>
    </row>
    <row r="149" spans="2:51" s="14" customFormat="1" ht="11.25">
      <c r="B149" s="215"/>
      <c r="C149" s="216"/>
      <c r="D149" s="206" t="s">
        <v>157</v>
      </c>
      <c r="E149" s="217" t="s">
        <v>1</v>
      </c>
      <c r="F149" s="218" t="s">
        <v>2202</v>
      </c>
      <c r="G149" s="216"/>
      <c r="H149" s="219">
        <v>90</v>
      </c>
      <c r="I149" s="220"/>
      <c r="J149" s="216"/>
      <c r="K149" s="216"/>
      <c r="L149" s="221"/>
      <c r="M149" s="222"/>
      <c r="N149" s="223"/>
      <c r="O149" s="223"/>
      <c r="P149" s="223"/>
      <c r="Q149" s="223"/>
      <c r="R149" s="223"/>
      <c r="S149" s="223"/>
      <c r="T149" s="224"/>
      <c r="AT149" s="225" t="s">
        <v>157</v>
      </c>
      <c r="AU149" s="225" t="s">
        <v>85</v>
      </c>
      <c r="AV149" s="14" t="s">
        <v>85</v>
      </c>
      <c r="AW149" s="14" t="s">
        <v>33</v>
      </c>
      <c r="AX149" s="14" t="s">
        <v>75</v>
      </c>
      <c r="AY149" s="225" t="s">
        <v>146</v>
      </c>
    </row>
    <row r="150" spans="1:65" s="2" customFormat="1" ht="26.45" customHeight="1">
      <c r="A150" s="34"/>
      <c r="B150" s="35"/>
      <c r="C150" s="186" t="s">
        <v>232</v>
      </c>
      <c r="D150" s="186" t="s">
        <v>148</v>
      </c>
      <c r="E150" s="187" t="s">
        <v>1924</v>
      </c>
      <c r="F150" s="188" t="s">
        <v>1925</v>
      </c>
      <c r="G150" s="189" t="s">
        <v>289</v>
      </c>
      <c r="H150" s="190">
        <v>252</v>
      </c>
      <c r="I150" s="191"/>
      <c r="J150" s="192">
        <f>ROUND(I150*H150,2)</f>
        <v>0</v>
      </c>
      <c r="K150" s="188" t="s">
        <v>152</v>
      </c>
      <c r="L150" s="39"/>
      <c r="M150" s="193" t="s">
        <v>1</v>
      </c>
      <c r="N150" s="194" t="s">
        <v>40</v>
      </c>
      <c r="O150" s="71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197" t="s">
        <v>260</v>
      </c>
      <c r="AT150" s="197" t="s">
        <v>148</v>
      </c>
      <c r="AU150" s="197" t="s">
        <v>85</v>
      </c>
      <c r="AY150" s="17" t="s">
        <v>146</v>
      </c>
      <c r="BE150" s="198">
        <f>IF(N150="základní",J150,0)</f>
        <v>0</v>
      </c>
      <c r="BF150" s="198">
        <f>IF(N150="snížená",J150,0)</f>
        <v>0</v>
      </c>
      <c r="BG150" s="198">
        <f>IF(N150="zákl. přenesená",J150,0)</f>
        <v>0</v>
      </c>
      <c r="BH150" s="198">
        <f>IF(N150="sníž. přenesená",J150,0)</f>
        <v>0</v>
      </c>
      <c r="BI150" s="198">
        <f>IF(N150="nulová",J150,0)</f>
        <v>0</v>
      </c>
      <c r="BJ150" s="17" t="s">
        <v>83</v>
      </c>
      <c r="BK150" s="198">
        <f>ROUND(I150*H150,2)</f>
        <v>0</v>
      </c>
      <c r="BL150" s="17" t="s">
        <v>260</v>
      </c>
      <c r="BM150" s="197" t="s">
        <v>2203</v>
      </c>
    </row>
    <row r="151" spans="1:47" s="2" customFormat="1" ht="11.25">
      <c r="A151" s="34"/>
      <c r="B151" s="35"/>
      <c r="C151" s="36"/>
      <c r="D151" s="199" t="s">
        <v>155</v>
      </c>
      <c r="E151" s="36"/>
      <c r="F151" s="200" t="s">
        <v>1927</v>
      </c>
      <c r="G151" s="36"/>
      <c r="H151" s="36"/>
      <c r="I151" s="201"/>
      <c r="J151" s="36"/>
      <c r="K151" s="36"/>
      <c r="L151" s="39"/>
      <c r="M151" s="202"/>
      <c r="N151" s="203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155</v>
      </c>
      <c r="AU151" s="17" t="s">
        <v>85</v>
      </c>
    </row>
    <row r="152" spans="1:65" s="2" customFormat="1" ht="26.45" customHeight="1">
      <c r="A152" s="34"/>
      <c r="B152" s="35"/>
      <c r="C152" s="226" t="s">
        <v>243</v>
      </c>
      <c r="D152" s="226" t="s">
        <v>223</v>
      </c>
      <c r="E152" s="227" t="s">
        <v>2204</v>
      </c>
      <c r="F152" s="228" t="s">
        <v>2205</v>
      </c>
      <c r="G152" s="229" t="s">
        <v>289</v>
      </c>
      <c r="H152" s="230">
        <v>1131</v>
      </c>
      <c r="I152" s="231"/>
      <c r="J152" s="232">
        <f>ROUND(I152*H152,2)</f>
        <v>0</v>
      </c>
      <c r="K152" s="228" t="s">
        <v>152</v>
      </c>
      <c r="L152" s="233"/>
      <c r="M152" s="234" t="s">
        <v>1</v>
      </c>
      <c r="N152" s="235" t="s">
        <v>40</v>
      </c>
      <c r="O152" s="71"/>
      <c r="P152" s="195">
        <f>O152*H152</f>
        <v>0</v>
      </c>
      <c r="Q152" s="195">
        <v>0.00064</v>
      </c>
      <c r="R152" s="195">
        <f>Q152*H152</f>
        <v>0.72384</v>
      </c>
      <c r="S152" s="195">
        <v>0</v>
      </c>
      <c r="T152" s="196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7" t="s">
        <v>1524</v>
      </c>
      <c r="AT152" s="197" t="s">
        <v>223</v>
      </c>
      <c r="AU152" s="197" t="s">
        <v>85</v>
      </c>
      <c r="AY152" s="17" t="s">
        <v>146</v>
      </c>
      <c r="BE152" s="198">
        <f>IF(N152="základní",J152,0)</f>
        <v>0</v>
      </c>
      <c r="BF152" s="198">
        <f>IF(N152="snížená",J152,0)</f>
        <v>0</v>
      </c>
      <c r="BG152" s="198">
        <f>IF(N152="zákl. přenesená",J152,0)</f>
        <v>0</v>
      </c>
      <c r="BH152" s="198">
        <f>IF(N152="sníž. přenesená",J152,0)</f>
        <v>0</v>
      </c>
      <c r="BI152" s="198">
        <f>IF(N152="nulová",J152,0)</f>
        <v>0</v>
      </c>
      <c r="BJ152" s="17" t="s">
        <v>83</v>
      </c>
      <c r="BK152" s="198">
        <f>ROUND(I152*H152,2)</f>
        <v>0</v>
      </c>
      <c r="BL152" s="17" t="s">
        <v>549</v>
      </c>
      <c r="BM152" s="197" t="s">
        <v>2206</v>
      </c>
    </row>
    <row r="153" spans="2:51" s="14" customFormat="1" ht="11.25">
      <c r="B153" s="215"/>
      <c r="C153" s="216"/>
      <c r="D153" s="206" t="s">
        <v>157</v>
      </c>
      <c r="E153" s="217" t="s">
        <v>1</v>
      </c>
      <c r="F153" s="218" t="s">
        <v>2207</v>
      </c>
      <c r="G153" s="216"/>
      <c r="H153" s="219">
        <v>183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157</v>
      </c>
      <c r="AU153" s="225" t="s">
        <v>85</v>
      </c>
      <c r="AV153" s="14" t="s">
        <v>85</v>
      </c>
      <c r="AW153" s="14" t="s">
        <v>33</v>
      </c>
      <c r="AX153" s="14" t="s">
        <v>75</v>
      </c>
      <c r="AY153" s="225" t="s">
        <v>146</v>
      </c>
    </row>
    <row r="154" spans="2:51" s="14" customFormat="1" ht="22.5">
      <c r="B154" s="215"/>
      <c r="C154" s="216"/>
      <c r="D154" s="206" t="s">
        <v>157</v>
      </c>
      <c r="E154" s="217" t="s">
        <v>1</v>
      </c>
      <c r="F154" s="218" t="s">
        <v>2208</v>
      </c>
      <c r="G154" s="216"/>
      <c r="H154" s="219">
        <v>694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157</v>
      </c>
      <c r="AU154" s="225" t="s">
        <v>85</v>
      </c>
      <c r="AV154" s="14" t="s">
        <v>85</v>
      </c>
      <c r="AW154" s="14" t="s">
        <v>33</v>
      </c>
      <c r="AX154" s="14" t="s">
        <v>75</v>
      </c>
      <c r="AY154" s="225" t="s">
        <v>146</v>
      </c>
    </row>
    <row r="155" spans="2:51" s="14" customFormat="1" ht="11.25">
      <c r="B155" s="215"/>
      <c r="C155" s="216"/>
      <c r="D155" s="206" t="s">
        <v>157</v>
      </c>
      <c r="E155" s="217" t="s">
        <v>1</v>
      </c>
      <c r="F155" s="218" t="s">
        <v>2209</v>
      </c>
      <c r="G155" s="216"/>
      <c r="H155" s="219">
        <v>54</v>
      </c>
      <c r="I155" s="220"/>
      <c r="J155" s="216"/>
      <c r="K155" s="216"/>
      <c r="L155" s="221"/>
      <c r="M155" s="222"/>
      <c r="N155" s="223"/>
      <c r="O155" s="223"/>
      <c r="P155" s="223"/>
      <c r="Q155" s="223"/>
      <c r="R155" s="223"/>
      <c r="S155" s="223"/>
      <c r="T155" s="224"/>
      <c r="AT155" s="225" t="s">
        <v>157</v>
      </c>
      <c r="AU155" s="225" t="s">
        <v>85</v>
      </c>
      <c r="AV155" s="14" t="s">
        <v>85</v>
      </c>
      <c r="AW155" s="14" t="s">
        <v>33</v>
      </c>
      <c r="AX155" s="14" t="s">
        <v>75</v>
      </c>
      <c r="AY155" s="225" t="s">
        <v>146</v>
      </c>
    </row>
    <row r="156" spans="2:51" s="14" customFormat="1" ht="11.25">
      <c r="B156" s="215"/>
      <c r="C156" s="216"/>
      <c r="D156" s="206" t="s">
        <v>157</v>
      </c>
      <c r="E156" s="217" t="s">
        <v>1</v>
      </c>
      <c r="F156" s="218" t="s">
        <v>2210</v>
      </c>
      <c r="G156" s="216"/>
      <c r="H156" s="219">
        <v>200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157</v>
      </c>
      <c r="AU156" s="225" t="s">
        <v>85</v>
      </c>
      <c r="AV156" s="14" t="s">
        <v>85</v>
      </c>
      <c r="AW156" s="14" t="s">
        <v>33</v>
      </c>
      <c r="AX156" s="14" t="s">
        <v>75</v>
      </c>
      <c r="AY156" s="225" t="s">
        <v>146</v>
      </c>
    </row>
    <row r="157" spans="1:65" s="2" customFormat="1" ht="26.45" customHeight="1">
      <c r="A157" s="34"/>
      <c r="B157" s="35"/>
      <c r="C157" s="186" t="s">
        <v>253</v>
      </c>
      <c r="D157" s="186" t="s">
        <v>148</v>
      </c>
      <c r="E157" s="187" t="s">
        <v>2211</v>
      </c>
      <c r="F157" s="188" t="s">
        <v>2212</v>
      </c>
      <c r="G157" s="189" t="s">
        <v>289</v>
      </c>
      <c r="H157" s="190">
        <v>991</v>
      </c>
      <c r="I157" s="191"/>
      <c r="J157" s="192">
        <f>ROUND(I157*H157,2)</f>
        <v>0</v>
      </c>
      <c r="K157" s="188" t="s">
        <v>152</v>
      </c>
      <c r="L157" s="39"/>
      <c r="M157" s="193" t="s">
        <v>1</v>
      </c>
      <c r="N157" s="194" t="s">
        <v>40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260</v>
      </c>
      <c r="AT157" s="197" t="s">
        <v>148</v>
      </c>
      <c r="AU157" s="197" t="s">
        <v>85</v>
      </c>
      <c r="AY157" s="17" t="s">
        <v>146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83</v>
      </c>
      <c r="BK157" s="198">
        <f>ROUND(I157*H157,2)</f>
        <v>0</v>
      </c>
      <c r="BL157" s="17" t="s">
        <v>260</v>
      </c>
      <c r="BM157" s="197" t="s">
        <v>2213</v>
      </c>
    </row>
    <row r="158" spans="1:47" s="2" customFormat="1" ht="11.25">
      <c r="A158" s="34"/>
      <c r="B158" s="35"/>
      <c r="C158" s="36"/>
      <c r="D158" s="199" t="s">
        <v>155</v>
      </c>
      <c r="E158" s="36"/>
      <c r="F158" s="200" t="s">
        <v>2214</v>
      </c>
      <c r="G158" s="36"/>
      <c r="H158" s="36"/>
      <c r="I158" s="201"/>
      <c r="J158" s="36"/>
      <c r="K158" s="36"/>
      <c r="L158" s="39"/>
      <c r="M158" s="202"/>
      <c r="N158" s="203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155</v>
      </c>
      <c r="AU158" s="17" t="s">
        <v>85</v>
      </c>
    </row>
    <row r="159" spans="2:51" s="14" customFormat="1" ht="11.25">
      <c r="B159" s="215"/>
      <c r="C159" s="216"/>
      <c r="D159" s="206" t="s">
        <v>157</v>
      </c>
      <c r="E159" s="217" t="s">
        <v>1</v>
      </c>
      <c r="F159" s="218" t="s">
        <v>2215</v>
      </c>
      <c r="G159" s="216"/>
      <c r="H159" s="219">
        <v>991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157</v>
      </c>
      <c r="AU159" s="225" t="s">
        <v>85</v>
      </c>
      <c r="AV159" s="14" t="s">
        <v>85</v>
      </c>
      <c r="AW159" s="14" t="s">
        <v>33</v>
      </c>
      <c r="AX159" s="14" t="s">
        <v>75</v>
      </c>
      <c r="AY159" s="225" t="s">
        <v>146</v>
      </c>
    </row>
    <row r="160" spans="1:65" s="2" customFormat="1" ht="26.45" customHeight="1">
      <c r="A160" s="34"/>
      <c r="B160" s="35"/>
      <c r="C160" s="186" t="s">
        <v>260</v>
      </c>
      <c r="D160" s="186" t="s">
        <v>148</v>
      </c>
      <c r="E160" s="187" t="s">
        <v>2216</v>
      </c>
      <c r="F160" s="188" t="s">
        <v>2217</v>
      </c>
      <c r="G160" s="189" t="s">
        <v>289</v>
      </c>
      <c r="H160" s="190">
        <v>140</v>
      </c>
      <c r="I160" s="191"/>
      <c r="J160" s="192">
        <f>ROUND(I160*H160,2)</f>
        <v>0</v>
      </c>
      <c r="K160" s="188" t="s">
        <v>152</v>
      </c>
      <c r="L160" s="39"/>
      <c r="M160" s="193" t="s">
        <v>1</v>
      </c>
      <c r="N160" s="194" t="s">
        <v>40</v>
      </c>
      <c r="O160" s="71"/>
      <c r="P160" s="195">
        <f>O160*H160</f>
        <v>0</v>
      </c>
      <c r="Q160" s="195">
        <v>0</v>
      </c>
      <c r="R160" s="195">
        <f>Q160*H160</f>
        <v>0</v>
      </c>
      <c r="S160" s="195">
        <v>0</v>
      </c>
      <c r="T160" s="196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7" t="s">
        <v>260</v>
      </c>
      <c r="AT160" s="197" t="s">
        <v>148</v>
      </c>
      <c r="AU160" s="197" t="s">
        <v>85</v>
      </c>
      <c r="AY160" s="17" t="s">
        <v>146</v>
      </c>
      <c r="BE160" s="198">
        <f>IF(N160="základní",J160,0)</f>
        <v>0</v>
      </c>
      <c r="BF160" s="198">
        <f>IF(N160="snížená",J160,0)</f>
        <v>0</v>
      </c>
      <c r="BG160" s="198">
        <f>IF(N160="zákl. přenesená",J160,0)</f>
        <v>0</v>
      </c>
      <c r="BH160" s="198">
        <f>IF(N160="sníž. přenesená",J160,0)</f>
        <v>0</v>
      </c>
      <c r="BI160" s="198">
        <f>IF(N160="nulová",J160,0)</f>
        <v>0</v>
      </c>
      <c r="BJ160" s="17" t="s">
        <v>83</v>
      </c>
      <c r="BK160" s="198">
        <f>ROUND(I160*H160,2)</f>
        <v>0</v>
      </c>
      <c r="BL160" s="17" t="s">
        <v>260</v>
      </c>
      <c r="BM160" s="197" t="s">
        <v>2218</v>
      </c>
    </row>
    <row r="161" spans="1:47" s="2" customFormat="1" ht="11.25">
      <c r="A161" s="34"/>
      <c r="B161" s="35"/>
      <c r="C161" s="36"/>
      <c r="D161" s="199" t="s">
        <v>155</v>
      </c>
      <c r="E161" s="36"/>
      <c r="F161" s="200" t="s">
        <v>2219</v>
      </c>
      <c r="G161" s="36"/>
      <c r="H161" s="36"/>
      <c r="I161" s="201"/>
      <c r="J161" s="36"/>
      <c r="K161" s="36"/>
      <c r="L161" s="39"/>
      <c r="M161" s="202"/>
      <c r="N161" s="203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155</v>
      </c>
      <c r="AU161" s="17" t="s">
        <v>85</v>
      </c>
    </row>
    <row r="162" spans="2:51" s="14" customFormat="1" ht="11.25">
      <c r="B162" s="215"/>
      <c r="C162" s="216"/>
      <c r="D162" s="206" t="s">
        <v>157</v>
      </c>
      <c r="E162" s="217" t="s">
        <v>1</v>
      </c>
      <c r="F162" s="218" t="s">
        <v>2220</v>
      </c>
      <c r="G162" s="216"/>
      <c r="H162" s="219">
        <v>140</v>
      </c>
      <c r="I162" s="220"/>
      <c r="J162" s="216"/>
      <c r="K162" s="216"/>
      <c r="L162" s="221"/>
      <c r="M162" s="222"/>
      <c r="N162" s="223"/>
      <c r="O162" s="223"/>
      <c r="P162" s="223"/>
      <c r="Q162" s="223"/>
      <c r="R162" s="223"/>
      <c r="S162" s="223"/>
      <c r="T162" s="224"/>
      <c r="AT162" s="225" t="s">
        <v>157</v>
      </c>
      <c r="AU162" s="225" t="s">
        <v>85</v>
      </c>
      <c r="AV162" s="14" t="s">
        <v>85</v>
      </c>
      <c r="AW162" s="14" t="s">
        <v>33</v>
      </c>
      <c r="AX162" s="14" t="s">
        <v>75</v>
      </c>
      <c r="AY162" s="225" t="s">
        <v>146</v>
      </c>
    </row>
    <row r="163" spans="1:65" s="2" customFormat="1" ht="16.5" customHeight="1">
      <c r="A163" s="34"/>
      <c r="B163" s="35"/>
      <c r="C163" s="226" t="s">
        <v>267</v>
      </c>
      <c r="D163" s="226" t="s">
        <v>223</v>
      </c>
      <c r="E163" s="227" t="s">
        <v>1589</v>
      </c>
      <c r="F163" s="228" t="s">
        <v>1590</v>
      </c>
      <c r="G163" s="229" t="s">
        <v>329</v>
      </c>
      <c r="H163" s="230">
        <v>40</v>
      </c>
      <c r="I163" s="231"/>
      <c r="J163" s="232">
        <f>ROUND(I163*H163,2)</f>
        <v>0</v>
      </c>
      <c r="K163" s="228" t="s">
        <v>152</v>
      </c>
      <c r="L163" s="233"/>
      <c r="M163" s="234" t="s">
        <v>1</v>
      </c>
      <c r="N163" s="235" t="s">
        <v>40</v>
      </c>
      <c r="O163" s="71"/>
      <c r="P163" s="195">
        <f>O163*H163</f>
        <v>0</v>
      </c>
      <c r="Q163" s="195">
        <v>7E-05</v>
      </c>
      <c r="R163" s="195">
        <f>Q163*H163</f>
        <v>0.0027999999999999995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200</v>
      </c>
      <c r="AT163" s="197" t="s">
        <v>223</v>
      </c>
      <c r="AU163" s="197" t="s">
        <v>85</v>
      </c>
      <c r="AY163" s="17" t="s">
        <v>146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83</v>
      </c>
      <c r="BK163" s="198">
        <f>ROUND(I163*H163,2)</f>
        <v>0</v>
      </c>
      <c r="BL163" s="17" t="s">
        <v>153</v>
      </c>
      <c r="BM163" s="197" t="s">
        <v>2221</v>
      </c>
    </row>
    <row r="164" spans="2:51" s="14" customFormat="1" ht="11.25">
      <c r="B164" s="215"/>
      <c r="C164" s="216"/>
      <c r="D164" s="206" t="s">
        <v>157</v>
      </c>
      <c r="E164" s="217" t="s">
        <v>1</v>
      </c>
      <c r="F164" s="218" t="s">
        <v>2222</v>
      </c>
      <c r="G164" s="216"/>
      <c r="H164" s="219">
        <v>40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157</v>
      </c>
      <c r="AU164" s="225" t="s">
        <v>85</v>
      </c>
      <c r="AV164" s="14" t="s">
        <v>85</v>
      </c>
      <c r="AW164" s="14" t="s">
        <v>33</v>
      </c>
      <c r="AX164" s="14" t="s">
        <v>75</v>
      </c>
      <c r="AY164" s="225" t="s">
        <v>146</v>
      </c>
    </row>
    <row r="165" spans="1:65" s="2" customFormat="1" ht="26.45" customHeight="1">
      <c r="A165" s="34"/>
      <c r="B165" s="35"/>
      <c r="C165" s="186" t="s">
        <v>272</v>
      </c>
      <c r="D165" s="186" t="s">
        <v>148</v>
      </c>
      <c r="E165" s="187" t="s">
        <v>1593</v>
      </c>
      <c r="F165" s="188" t="s">
        <v>1594</v>
      </c>
      <c r="G165" s="189" t="s">
        <v>329</v>
      </c>
      <c r="H165" s="190">
        <v>40</v>
      </c>
      <c r="I165" s="191"/>
      <c r="J165" s="192">
        <f>ROUND(I165*H165,2)</f>
        <v>0</v>
      </c>
      <c r="K165" s="188" t="s">
        <v>152</v>
      </c>
      <c r="L165" s="39"/>
      <c r="M165" s="193" t="s">
        <v>1</v>
      </c>
      <c r="N165" s="194" t="s">
        <v>40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260</v>
      </c>
      <c r="AT165" s="197" t="s">
        <v>148</v>
      </c>
      <c r="AU165" s="197" t="s">
        <v>85</v>
      </c>
      <c r="AY165" s="17" t="s">
        <v>146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83</v>
      </c>
      <c r="BK165" s="198">
        <f>ROUND(I165*H165,2)</f>
        <v>0</v>
      </c>
      <c r="BL165" s="17" t="s">
        <v>260</v>
      </c>
      <c r="BM165" s="197" t="s">
        <v>2223</v>
      </c>
    </row>
    <row r="166" spans="1:47" s="2" customFormat="1" ht="11.25">
      <c r="A166" s="34"/>
      <c r="B166" s="35"/>
      <c r="C166" s="36"/>
      <c r="D166" s="199" t="s">
        <v>155</v>
      </c>
      <c r="E166" s="36"/>
      <c r="F166" s="200" t="s">
        <v>1596</v>
      </c>
      <c r="G166" s="36"/>
      <c r="H166" s="36"/>
      <c r="I166" s="201"/>
      <c r="J166" s="36"/>
      <c r="K166" s="36"/>
      <c r="L166" s="39"/>
      <c r="M166" s="202"/>
      <c r="N166" s="203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155</v>
      </c>
      <c r="AU166" s="17" t="s">
        <v>85</v>
      </c>
    </row>
    <row r="167" spans="1:65" s="2" customFormat="1" ht="26.45" customHeight="1">
      <c r="A167" s="34"/>
      <c r="B167" s="35"/>
      <c r="C167" s="226" t="s">
        <v>277</v>
      </c>
      <c r="D167" s="226" t="s">
        <v>223</v>
      </c>
      <c r="E167" s="227" t="s">
        <v>2224</v>
      </c>
      <c r="F167" s="228" t="s">
        <v>2225</v>
      </c>
      <c r="G167" s="229" t="s">
        <v>289</v>
      </c>
      <c r="H167" s="230">
        <v>196</v>
      </c>
      <c r="I167" s="231"/>
      <c r="J167" s="232">
        <f>ROUND(I167*H167,2)</f>
        <v>0</v>
      </c>
      <c r="K167" s="228" t="s">
        <v>152</v>
      </c>
      <c r="L167" s="233"/>
      <c r="M167" s="234" t="s">
        <v>1</v>
      </c>
      <c r="N167" s="235" t="s">
        <v>40</v>
      </c>
      <c r="O167" s="71"/>
      <c r="P167" s="195">
        <f>O167*H167</f>
        <v>0</v>
      </c>
      <c r="Q167" s="195">
        <v>6E-05</v>
      </c>
      <c r="R167" s="195">
        <f>Q167*H167</f>
        <v>0.01176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357</v>
      </c>
      <c r="AT167" s="197" t="s">
        <v>223</v>
      </c>
      <c r="AU167" s="197" t="s">
        <v>85</v>
      </c>
      <c r="AY167" s="17" t="s">
        <v>146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83</v>
      </c>
      <c r="BK167" s="198">
        <f>ROUND(I167*H167,2)</f>
        <v>0</v>
      </c>
      <c r="BL167" s="17" t="s">
        <v>260</v>
      </c>
      <c r="BM167" s="197" t="s">
        <v>2226</v>
      </c>
    </row>
    <row r="168" spans="2:51" s="14" customFormat="1" ht="11.25">
      <c r="B168" s="215"/>
      <c r="C168" s="216"/>
      <c r="D168" s="206" t="s">
        <v>157</v>
      </c>
      <c r="E168" s="217" t="s">
        <v>1</v>
      </c>
      <c r="F168" s="218" t="s">
        <v>2227</v>
      </c>
      <c r="G168" s="216"/>
      <c r="H168" s="219">
        <v>126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157</v>
      </c>
      <c r="AU168" s="225" t="s">
        <v>85</v>
      </c>
      <c r="AV168" s="14" t="s">
        <v>85</v>
      </c>
      <c r="AW168" s="14" t="s">
        <v>33</v>
      </c>
      <c r="AX168" s="14" t="s">
        <v>75</v>
      </c>
      <c r="AY168" s="225" t="s">
        <v>146</v>
      </c>
    </row>
    <row r="169" spans="2:51" s="14" customFormat="1" ht="11.25">
      <c r="B169" s="215"/>
      <c r="C169" s="216"/>
      <c r="D169" s="206" t="s">
        <v>157</v>
      </c>
      <c r="E169" s="217" t="s">
        <v>1</v>
      </c>
      <c r="F169" s="218" t="s">
        <v>2228</v>
      </c>
      <c r="G169" s="216"/>
      <c r="H169" s="219">
        <v>70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157</v>
      </c>
      <c r="AU169" s="225" t="s">
        <v>85</v>
      </c>
      <c r="AV169" s="14" t="s">
        <v>85</v>
      </c>
      <c r="AW169" s="14" t="s">
        <v>33</v>
      </c>
      <c r="AX169" s="14" t="s">
        <v>75</v>
      </c>
      <c r="AY169" s="225" t="s">
        <v>146</v>
      </c>
    </row>
    <row r="170" spans="1:65" s="2" customFormat="1" ht="26.45" customHeight="1">
      <c r="A170" s="34"/>
      <c r="B170" s="35"/>
      <c r="C170" s="186" t="s">
        <v>282</v>
      </c>
      <c r="D170" s="186" t="s">
        <v>148</v>
      </c>
      <c r="E170" s="187" t="s">
        <v>2229</v>
      </c>
      <c r="F170" s="188" t="s">
        <v>2230</v>
      </c>
      <c r="G170" s="189" t="s">
        <v>289</v>
      </c>
      <c r="H170" s="190">
        <v>196</v>
      </c>
      <c r="I170" s="191"/>
      <c r="J170" s="192">
        <f>ROUND(I170*H170,2)</f>
        <v>0</v>
      </c>
      <c r="K170" s="188" t="s">
        <v>152</v>
      </c>
      <c r="L170" s="39"/>
      <c r="M170" s="193" t="s">
        <v>1</v>
      </c>
      <c r="N170" s="194" t="s">
        <v>40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260</v>
      </c>
      <c r="AT170" s="197" t="s">
        <v>148</v>
      </c>
      <c r="AU170" s="197" t="s">
        <v>85</v>
      </c>
      <c r="AY170" s="17" t="s">
        <v>146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83</v>
      </c>
      <c r="BK170" s="198">
        <f>ROUND(I170*H170,2)</f>
        <v>0</v>
      </c>
      <c r="BL170" s="17" t="s">
        <v>260</v>
      </c>
      <c r="BM170" s="197" t="s">
        <v>2231</v>
      </c>
    </row>
    <row r="171" spans="1:47" s="2" customFormat="1" ht="11.25">
      <c r="A171" s="34"/>
      <c r="B171" s="35"/>
      <c r="C171" s="36"/>
      <c r="D171" s="199" t="s">
        <v>155</v>
      </c>
      <c r="E171" s="36"/>
      <c r="F171" s="200" t="s">
        <v>2232</v>
      </c>
      <c r="G171" s="36"/>
      <c r="H171" s="36"/>
      <c r="I171" s="201"/>
      <c r="J171" s="36"/>
      <c r="K171" s="36"/>
      <c r="L171" s="39"/>
      <c r="M171" s="202"/>
      <c r="N171" s="203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155</v>
      </c>
      <c r="AU171" s="17" t="s">
        <v>85</v>
      </c>
    </row>
    <row r="172" spans="1:65" s="2" customFormat="1" ht="16.5" customHeight="1">
      <c r="A172" s="34"/>
      <c r="B172" s="35"/>
      <c r="C172" s="226" t="s">
        <v>7</v>
      </c>
      <c r="D172" s="226" t="s">
        <v>223</v>
      </c>
      <c r="E172" s="227" t="s">
        <v>1597</v>
      </c>
      <c r="F172" s="228" t="s">
        <v>1598</v>
      </c>
      <c r="G172" s="229" t="s">
        <v>1391</v>
      </c>
      <c r="H172" s="230">
        <v>570.95</v>
      </c>
      <c r="I172" s="231"/>
      <c r="J172" s="232">
        <f>ROUND(I172*H172,2)</f>
        <v>0</v>
      </c>
      <c r="K172" s="228" t="s">
        <v>152</v>
      </c>
      <c r="L172" s="233"/>
      <c r="M172" s="234" t="s">
        <v>1</v>
      </c>
      <c r="N172" s="235" t="s">
        <v>40</v>
      </c>
      <c r="O172" s="71"/>
      <c r="P172" s="195">
        <f>O172*H172</f>
        <v>0</v>
      </c>
      <c r="Q172" s="195">
        <v>0.001</v>
      </c>
      <c r="R172" s="195">
        <f>Q172*H172</f>
        <v>0.5709500000000001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1532</v>
      </c>
      <c r="AT172" s="197" t="s">
        <v>223</v>
      </c>
      <c r="AU172" s="197" t="s">
        <v>85</v>
      </c>
      <c r="AY172" s="17" t="s">
        <v>146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83</v>
      </c>
      <c r="BK172" s="198">
        <f>ROUND(I172*H172,2)</f>
        <v>0</v>
      </c>
      <c r="BL172" s="17" t="s">
        <v>1532</v>
      </c>
      <c r="BM172" s="197" t="s">
        <v>2233</v>
      </c>
    </row>
    <row r="173" spans="2:51" s="14" customFormat="1" ht="11.25">
      <c r="B173" s="215"/>
      <c r="C173" s="216"/>
      <c r="D173" s="206" t="s">
        <v>157</v>
      </c>
      <c r="E173" s="217" t="s">
        <v>1</v>
      </c>
      <c r="F173" s="218" t="s">
        <v>2234</v>
      </c>
      <c r="G173" s="216"/>
      <c r="H173" s="219">
        <v>494.95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157</v>
      </c>
      <c r="AU173" s="225" t="s">
        <v>85</v>
      </c>
      <c r="AV173" s="14" t="s">
        <v>85</v>
      </c>
      <c r="AW173" s="14" t="s">
        <v>33</v>
      </c>
      <c r="AX173" s="14" t="s">
        <v>75</v>
      </c>
      <c r="AY173" s="225" t="s">
        <v>146</v>
      </c>
    </row>
    <row r="174" spans="2:51" s="14" customFormat="1" ht="11.25">
      <c r="B174" s="215"/>
      <c r="C174" s="216"/>
      <c r="D174" s="206" t="s">
        <v>157</v>
      </c>
      <c r="E174" s="217" t="s">
        <v>1</v>
      </c>
      <c r="F174" s="218" t="s">
        <v>2235</v>
      </c>
      <c r="G174" s="216"/>
      <c r="H174" s="219">
        <v>76</v>
      </c>
      <c r="I174" s="220"/>
      <c r="J174" s="216"/>
      <c r="K174" s="216"/>
      <c r="L174" s="221"/>
      <c r="M174" s="222"/>
      <c r="N174" s="223"/>
      <c r="O174" s="223"/>
      <c r="P174" s="223"/>
      <c r="Q174" s="223"/>
      <c r="R174" s="223"/>
      <c r="S174" s="223"/>
      <c r="T174" s="224"/>
      <c r="AT174" s="225" t="s">
        <v>157</v>
      </c>
      <c r="AU174" s="225" t="s">
        <v>85</v>
      </c>
      <c r="AV174" s="14" t="s">
        <v>85</v>
      </c>
      <c r="AW174" s="14" t="s">
        <v>33</v>
      </c>
      <c r="AX174" s="14" t="s">
        <v>75</v>
      </c>
      <c r="AY174" s="225" t="s">
        <v>146</v>
      </c>
    </row>
    <row r="175" spans="1:65" s="2" customFormat="1" ht="40.9" customHeight="1">
      <c r="A175" s="34"/>
      <c r="B175" s="35"/>
      <c r="C175" s="186" t="s">
        <v>296</v>
      </c>
      <c r="D175" s="186" t="s">
        <v>148</v>
      </c>
      <c r="E175" s="187" t="s">
        <v>1601</v>
      </c>
      <c r="F175" s="188" t="s">
        <v>1602</v>
      </c>
      <c r="G175" s="189" t="s">
        <v>289</v>
      </c>
      <c r="H175" s="190">
        <v>144</v>
      </c>
      <c r="I175" s="191"/>
      <c r="J175" s="192">
        <f>ROUND(I175*H175,2)</f>
        <v>0</v>
      </c>
      <c r="K175" s="188" t="s">
        <v>152</v>
      </c>
      <c r="L175" s="39"/>
      <c r="M175" s="193" t="s">
        <v>1</v>
      </c>
      <c r="N175" s="194" t="s">
        <v>40</v>
      </c>
      <c r="O175" s="71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549</v>
      </c>
      <c r="AT175" s="197" t="s">
        <v>148</v>
      </c>
      <c r="AU175" s="197" t="s">
        <v>85</v>
      </c>
      <c r="AY175" s="17" t="s">
        <v>146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83</v>
      </c>
      <c r="BK175" s="198">
        <f>ROUND(I175*H175,2)</f>
        <v>0</v>
      </c>
      <c r="BL175" s="17" t="s">
        <v>549</v>
      </c>
      <c r="BM175" s="197" t="s">
        <v>2236</v>
      </c>
    </row>
    <row r="176" spans="1:47" s="2" customFormat="1" ht="11.25">
      <c r="A176" s="34"/>
      <c r="B176" s="35"/>
      <c r="C176" s="36"/>
      <c r="D176" s="199" t="s">
        <v>155</v>
      </c>
      <c r="E176" s="36"/>
      <c r="F176" s="200" t="s">
        <v>1604</v>
      </c>
      <c r="G176" s="36"/>
      <c r="H176" s="36"/>
      <c r="I176" s="201"/>
      <c r="J176" s="36"/>
      <c r="K176" s="36"/>
      <c r="L176" s="39"/>
      <c r="M176" s="202"/>
      <c r="N176" s="203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155</v>
      </c>
      <c r="AU176" s="17" t="s">
        <v>85</v>
      </c>
    </row>
    <row r="177" spans="2:51" s="14" customFormat="1" ht="11.25">
      <c r="B177" s="215"/>
      <c r="C177" s="216"/>
      <c r="D177" s="206" t="s">
        <v>157</v>
      </c>
      <c r="E177" s="217" t="s">
        <v>1</v>
      </c>
      <c r="F177" s="218" t="s">
        <v>2237</v>
      </c>
      <c r="G177" s="216"/>
      <c r="H177" s="219">
        <v>131</v>
      </c>
      <c r="I177" s="220"/>
      <c r="J177" s="216"/>
      <c r="K177" s="216"/>
      <c r="L177" s="221"/>
      <c r="M177" s="222"/>
      <c r="N177" s="223"/>
      <c r="O177" s="223"/>
      <c r="P177" s="223"/>
      <c r="Q177" s="223"/>
      <c r="R177" s="223"/>
      <c r="S177" s="223"/>
      <c r="T177" s="224"/>
      <c r="AT177" s="225" t="s">
        <v>157</v>
      </c>
      <c r="AU177" s="225" t="s">
        <v>85</v>
      </c>
      <c r="AV177" s="14" t="s">
        <v>85</v>
      </c>
      <c r="AW177" s="14" t="s">
        <v>33</v>
      </c>
      <c r="AX177" s="14" t="s">
        <v>75</v>
      </c>
      <c r="AY177" s="225" t="s">
        <v>146</v>
      </c>
    </row>
    <row r="178" spans="2:51" s="14" customFormat="1" ht="11.25">
      <c r="B178" s="215"/>
      <c r="C178" s="216"/>
      <c r="D178" s="206" t="s">
        <v>157</v>
      </c>
      <c r="E178" s="217" t="s">
        <v>1</v>
      </c>
      <c r="F178" s="218" t="s">
        <v>232</v>
      </c>
      <c r="G178" s="216"/>
      <c r="H178" s="219">
        <v>13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157</v>
      </c>
      <c r="AU178" s="225" t="s">
        <v>85</v>
      </c>
      <c r="AV178" s="14" t="s">
        <v>85</v>
      </c>
      <c r="AW178" s="14" t="s">
        <v>33</v>
      </c>
      <c r="AX178" s="14" t="s">
        <v>75</v>
      </c>
      <c r="AY178" s="225" t="s">
        <v>146</v>
      </c>
    </row>
    <row r="179" spans="1:65" s="2" customFormat="1" ht="16.5" customHeight="1">
      <c r="A179" s="34"/>
      <c r="B179" s="35"/>
      <c r="C179" s="226" t="s">
        <v>304</v>
      </c>
      <c r="D179" s="226" t="s">
        <v>223</v>
      </c>
      <c r="E179" s="227" t="s">
        <v>1605</v>
      </c>
      <c r="F179" s="228" t="s">
        <v>1606</v>
      </c>
      <c r="G179" s="229" t="s">
        <v>1391</v>
      </c>
      <c r="H179" s="230">
        <v>28.52</v>
      </c>
      <c r="I179" s="231"/>
      <c r="J179" s="232">
        <f>ROUND(I179*H179,2)</f>
        <v>0</v>
      </c>
      <c r="K179" s="228" t="s">
        <v>152</v>
      </c>
      <c r="L179" s="233"/>
      <c r="M179" s="234" t="s">
        <v>1</v>
      </c>
      <c r="N179" s="235" t="s">
        <v>40</v>
      </c>
      <c r="O179" s="71"/>
      <c r="P179" s="195">
        <f>O179*H179</f>
        <v>0</v>
      </c>
      <c r="Q179" s="195">
        <v>0.001</v>
      </c>
      <c r="R179" s="195">
        <f>Q179*H179</f>
        <v>0.02852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200</v>
      </c>
      <c r="AT179" s="197" t="s">
        <v>223</v>
      </c>
      <c r="AU179" s="197" t="s">
        <v>85</v>
      </c>
      <c r="AY179" s="17" t="s">
        <v>146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83</v>
      </c>
      <c r="BK179" s="198">
        <f>ROUND(I179*H179,2)</f>
        <v>0</v>
      </c>
      <c r="BL179" s="17" t="s">
        <v>153</v>
      </c>
      <c r="BM179" s="197" t="s">
        <v>2238</v>
      </c>
    </row>
    <row r="180" spans="2:51" s="14" customFormat="1" ht="11.25">
      <c r="B180" s="215"/>
      <c r="C180" s="216"/>
      <c r="D180" s="206" t="s">
        <v>157</v>
      </c>
      <c r="E180" s="217" t="s">
        <v>1</v>
      </c>
      <c r="F180" s="218" t="s">
        <v>2239</v>
      </c>
      <c r="G180" s="216"/>
      <c r="H180" s="219">
        <v>28.52</v>
      </c>
      <c r="I180" s="220"/>
      <c r="J180" s="216"/>
      <c r="K180" s="216"/>
      <c r="L180" s="221"/>
      <c r="M180" s="222"/>
      <c r="N180" s="223"/>
      <c r="O180" s="223"/>
      <c r="P180" s="223"/>
      <c r="Q180" s="223"/>
      <c r="R180" s="223"/>
      <c r="S180" s="223"/>
      <c r="T180" s="224"/>
      <c r="AT180" s="225" t="s">
        <v>157</v>
      </c>
      <c r="AU180" s="225" t="s">
        <v>85</v>
      </c>
      <c r="AV180" s="14" t="s">
        <v>85</v>
      </c>
      <c r="AW180" s="14" t="s">
        <v>33</v>
      </c>
      <c r="AX180" s="14" t="s">
        <v>75</v>
      </c>
      <c r="AY180" s="225" t="s">
        <v>146</v>
      </c>
    </row>
    <row r="181" spans="1:65" s="2" customFormat="1" ht="40.9" customHeight="1">
      <c r="A181" s="34"/>
      <c r="B181" s="35"/>
      <c r="C181" s="186" t="s">
        <v>310</v>
      </c>
      <c r="D181" s="186" t="s">
        <v>148</v>
      </c>
      <c r="E181" s="187" t="s">
        <v>1609</v>
      </c>
      <c r="F181" s="188" t="s">
        <v>1610</v>
      </c>
      <c r="G181" s="189" t="s">
        <v>289</v>
      </c>
      <c r="H181" s="190">
        <v>10</v>
      </c>
      <c r="I181" s="191"/>
      <c r="J181" s="192">
        <f>ROUND(I181*H181,2)</f>
        <v>0</v>
      </c>
      <c r="K181" s="188" t="s">
        <v>152</v>
      </c>
      <c r="L181" s="39"/>
      <c r="M181" s="193" t="s">
        <v>1</v>
      </c>
      <c r="N181" s="194" t="s">
        <v>40</v>
      </c>
      <c r="O181" s="71"/>
      <c r="P181" s="195">
        <f>O181*H181</f>
        <v>0</v>
      </c>
      <c r="Q181" s="195">
        <v>0</v>
      </c>
      <c r="R181" s="195">
        <f>Q181*H181</f>
        <v>0</v>
      </c>
      <c r="S181" s="195">
        <v>0</v>
      </c>
      <c r="T181" s="196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7" t="s">
        <v>549</v>
      </c>
      <c r="AT181" s="197" t="s">
        <v>148</v>
      </c>
      <c r="AU181" s="197" t="s">
        <v>85</v>
      </c>
      <c r="AY181" s="17" t="s">
        <v>146</v>
      </c>
      <c r="BE181" s="198">
        <f>IF(N181="základní",J181,0)</f>
        <v>0</v>
      </c>
      <c r="BF181" s="198">
        <f>IF(N181="snížená",J181,0)</f>
        <v>0</v>
      </c>
      <c r="BG181" s="198">
        <f>IF(N181="zákl. přenesená",J181,0)</f>
        <v>0</v>
      </c>
      <c r="BH181" s="198">
        <f>IF(N181="sníž. přenesená",J181,0)</f>
        <v>0</v>
      </c>
      <c r="BI181" s="198">
        <f>IF(N181="nulová",J181,0)</f>
        <v>0</v>
      </c>
      <c r="BJ181" s="17" t="s">
        <v>83</v>
      </c>
      <c r="BK181" s="198">
        <f>ROUND(I181*H181,2)</f>
        <v>0</v>
      </c>
      <c r="BL181" s="17" t="s">
        <v>549</v>
      </c>
      <c r="BM181" s="197" t="s">
        <v>2240</v>
      </c>
    </row>
    <row r="182" spans="1:47" s="2" customFormat="1" ht="11.25">
      <c r="A182" s="34"/>
      <c r="B182" s="35"/>
      <c r="C182" s="36"/>
      <c r="D182" s="199" t="s">
        <v>155</v>
      </c>
      <c r="E182" s="36"/>
      <c r="F182" s="200" t="s">
        <v>1612</v>
      </c>
      <c r="G182" s="36"/>
      <c r="H182" s="36"/>
      <c r="I182" s="201"/>
      <c r="J182" s="36"/>
      <c r="K182" s="36"/>
      <c r="L182" s="39"/>
      <c r="M182" s="202"/>
      <c r="N182" s="203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155</v>
      </c>
      <c r="AU182" s="17" t="s">
        <v>85</v>
      </c>
    </row>
    <row r="183" spans="2:51" s="14" customFormat="1" ht="11.25">
      <c r="B183" s="215"/>
      <c r="C183" s="216"/>
      <c r="D183" s="206" t="s">
        <v>157</v>
      </c>
      <c r="E183" s="217" t="s">
        <v>1</v>
      </c>
      <c r="F183" s="218" t="s">
        <v>2241</v>
      </c>
      <c r="G183" s="216"/>
      <c r="H183" s="219">
        <v>10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157</v>
      </c>
      <c r="AU183" s="225" t="s">
        <v>85</v>
      </c>
      <c r="AV183" s="14" t="s">
        <v>85</v>
      </c>
      <c r="AW183" s="14" t="s">
        <v>33</v>
      </c>
      <c r="AX183" s="14" t="s">
        <v>75</v>
      </c>
      <c r="AY183" s="225" t="s">
        <v>146</v>
      </c>
    </row>
    <row r="184" spans="1:65" s="2" customFormat="1" ht="26.45" customHeight="1">
      <c r="A184" s="34"/>
      <c r="B184" s="35"/>
      <c r="C184" s="226" t="s">
        <v>316</v>
      </c>
      <c r="D184" s="226" t="s">
        <v>223</v>
      </c>
      <c r="E184" s="227" t="s">
        <v>1614</v>
      </c>
      <c r="F184" s="228" t="s">
        <v>1615</v>
      </c>
      <c r="G184" s="229" t="s">
        <v>329</v>
      </c>
      <c r="H184" s="230">
        <v>46</v>
      </c>
      <c r="I184" s="231"/>
      <c r="J184" s="232">
        <f>ROUND(I184*H184,2)</f>
        <v>0</v>
      </c>
      <c r="K184" s="228" t="s">
        <v>152</v>
      </c>
      <c r="L184" s="233"/>
      <c r="M184" s="234" t="s">
        <v>1</v>
      </c>
      <c r="N184" s="235" t="s">
        <v>40</v>
      </c>
      <c r="O184" s="71"/>
      <c r="P184" s="195">
        <f>O184*H184</f>
        <v>0</v>
      </c>
      <c r="Q184" s="195">
        <v>0.0007</v>
      </c>
      <c r="R184" s="195">
        <f>Q184*H184</f>
        <v>0.0322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200</v>
      </c>
      <c r="AT184" s="197" t="s">
        <v>223</v>
      </c>
      <c r="AU184" s="197" t="s">
        <v>85</v>
      </c>
      <c r="AY184" s="17" t="s">
        <v>146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83</v>
      </c>
      <c r="BK184" s="198">
        <f>ROUND(I184*H184,2)</f>
        <v>0</v>
      </c>
      <c r="BL184" s="17" t="s">
        <v>153</v>
      </c>
      <c r="BM184" s="197" t="s">
        <v>2242</v>
      </c>
    </row>
    <row r="185" spans="2:51" s="14" customFormat="1" ht="11.25">
      <c r="B185" s="215"/>
      <c r="C185" s="216"/>
      <c r="D185" s="206" t="s">
        <v>157</v>
      </c>
      <c r="E185" s="217" t="s">
        <v>1</v>
      </c>
      <c r="F185" s="218" t="s">
        <v>2243</v>
      </c>
      <c r="G185" s="216"/>
      <c r="H185" s="219">
        <v>46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157</v>
      </c>
      <c r="AU185" s="225" t="s">
        <v>85</v>
      </c>
      <c r="AV185" s="14" t="s">
        <v>85</v>
      </c>
      <c r="AW185" s="14" t="s">
        <v>33</v>
      </c>
      <c r="AX185" s="14" t="s">
        <v>75</v>
      </c>
      <c r="AY185" s="225" t="s">
        <v>146</v>
      </c>
    </row>
    <row r="186" spans="1:65" s="2" customFormat="1" ht="16.5" customHeight="1">
      <c r="A186" s="34"/>
      <c r="B186" s="35"/>
      <c r="C186" s="186" t="s">
        <v>321</v>
      </c>
      <c r="D186" s="186" t="s">
        <v>148</v>
      </c>
      <c r="E186" s="187" t="s">
        <v>1621</v>
      </c>
      <c r="F186" s="188" t="s">
        <v>1622</v>
      </c>
      <c r="G186" s="189" t="s">
        <v>329</v>
      </c>
      <c r="H186" s="190">
        <v>46</v>
      </c>
      <c r="I186" s="191"/>
      <c r="J186" s="192">
        <f>ROUND(I186*H186,2)</f>
        <v>0</v>
      </c>
      <c r="K186" s="188" t="s">
        <v>152</v>
      </c>
      <c r="L186" s="39"/>
      <c r="M186" s="193" t="s">
        <v>1</v>
      </c>
      <c r="N186" s="194" t="s">
        <v>40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549</v>
      </c>
      <c r="AT186" s="197" t="s">
        <v>148</v>
      </c>
      <c r="AU186" s="197" t="s">
        <v>85</v>
      </c>
      <c r="AY186" s="17" t="s">
        <v>146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83</v>
      </c>
      <c r="BK186" s="198">
        <f>ROUND(I186*H186,2)</f>
        <v>0</v>
      </c>
      <c r="BL186" s="17" t="s">
        <v>549</v>
      </c>
      <c r="BM186" s="197" t="s">
        <v>2244</v>
      </c>
    </row>
    <row r="187" spans="1:47" s="2" customFormat="1" ht="11.25">
      <c r="A187" s="34"/>
      <c r="B187" s="35"/>
      <c r="C187" s="36"/>
      <c r="D187" s="199" t="s">
        <v>155</v>
      </c>
      <c r="E187" s="36"/>
      <c r="F187" s="200" t="s">
        <v>1624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155</v>
      </c>
      <c r="AU187" s="17" t="s">
        <v>85</v>
      </c>
    </row>
    <row r="188" spans="1:65" s="2" customFormat="1" ht="26.45" customHeight="1">
      <c r="A188" s="34"/>
      <c r="B188" s="35"/>
      <c r="C188" s="226" t="s">
        <v>326</v>
      </c>
      <c r="D188" s="226" t="s">
        <v>223</v>
      </c>
      <c r="E188" s="227" t="s">
        <v>1625</v>
      </c>
      <c r="F188" s="228" t="s">
        <v>1626</v>
      </c>
      <c r="G188" s="229" t="s">
        <v>329</v>
      </c>
      <c r="H188" s="230">
        <v>40</v>
      </c>
      <c r="I188" s="231"/>
      <c r="J188" s="232">
        <f>ROUND(I188*H188,2)</f>
        <v>0</v>
      </c>
      <c r="K188" s="228" t="s">
        <v>152</v>
      </c>
      <c r="L188" s="233"/>
      <c r="M188" s="234" t="s">
        <v>1</v>
      </c>
      <c r="N188" s="235" t="s">
        <v>40</v>
      </c>
      <c r="O188" s="71"/>
      <c r="P188" s="195">
        <f>O188*H188</f>
        <v>0</v>
      </c>
      <c r="Q188" s="195">
        <v>0.00026</v>
      </c>
      <c r="R188" s="195">
        <f>Q188*H188</f>
        <v>0.0104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200</v>
      </c>
      <c r="AT188" s="197" t="s">
        <v>223</v>
      </c>
      <c r="AU188" s="197" t="s">
        <v>85</v>
      </c>
      <c r="AY188" s="17" t="s">
        <v>146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83</v>
      </c>
      <c r="BK188" s="198">
        <f>ROUND(I188*H188,2)</f>
        <v>0</v>
      </c>
      <c r="BL188" s="17" t="s">
        <v>153</v>
      </c>
      <c r="BM188" s="197" t="s">
        <v>2245</v>
      </c>
    </row>
    <row r="189" spans="2:51" s="14" customFormat="1" ht="11.25">
      <c r="B189" s="215"/>
      <c r="C189" s="216"/>
      <c r="D189" s="206" t="s">
        <v>157</v>
      </c>
      <c r="E189" s="217" t="s">
        <v>1</v>
      </c>
      <c r="F189" s="218" t="s">
        <v>2246</v>
      </c>
      <c r="G189" s="216"/>
      <c r="H189" s="219">
        <v>40</v>
      </c>
      <c r="I189" s="220"/>
      <c r="J189" s="216"/>
      <c r="K189" s="216"/>
      <c r="L189" s="221"/>
      <c r="M189" s="222"/>
      <c r="N189" s="223"/>
      <c r="O189" s="223"/>
      <c r="P189" s="223"/>
      <c r="Q189" s="223"/>
      <c r="R189" s="223"/>
      <c r="S189" s="223"/>
      <c r="T189" s="224"/>
      <c r="AT189" s="225" t="s">
        <v>157</v>
      </c>
      <c r="AU189" s="225" t="s">
        <v>85</v>
      </c>
      <c r="AV189" s="14" t="s">
        <v>85</v>
      </c>
      <c r="AW189" s="14" t="s">
        <v>33</v>
      </c>
      <c r="AX189" s="14" t="s">
        <v>75</v>
      </c>
      <c r="AY189" s="225" t="s">
        <v>146</v>
      </c>
    </row>
    <row r="190" spans="1:65" s="2" customFormat="1" ht="24" customHeight="1">
      <c r="A190" s="34"/>
      <c r="B190" s="35"/>
      <c r="C190" s="186" t="s">
        <v>333</v>
      </c>
      <c r="D190" s="186" t="s">
        <v>148</v>
      </c>
      <c r="E190" s="187" t="s">
        <v>1629</v>
      </c>
      <c r="F190" s="188" t="s">
        <v>1630</v>
      </c>
      <c r="G190" s="189" t="s">
        <v>329</v>
      </c>
      <c r="H190" s="190">
        <v>40</v>
      </c>
      <c r="I190" s="191"/>
      <c r="J190" s="192">
        <f>ROUND(I190*H190,2)</f>
        <v>0</v>
      </c>
      <c r="K190" s="188" t="s">
        <v>152</v>
      </c>
      <c r="L190" s="39"/>
      <c r="M190" s="193" t="s">
        <v>1</v>
      </c>
      <c r="N190" s="194" t="s">
        <v>40</v>
      </c>
      <c r="O190" s="71"/>
      <c r="P190" s="195">
        <f>O190*H190</f>
        <v>0</v>
      </c>
      <c r="Q190" s="195">
        <v>0</v>
      </c>
      <c r="R190" s="195">
        <f>Q190*H190</f>
        <v>0</v>
      </c>
      <c r="S190" s="195">
        <v>0</v>
      </c>
      <c r="T190" s="196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7" t="s">
        <v>549</v>
      </c>
      <c r="AT190" s="197" t="s">
        <v>148</v>
      </c>
      <c r="AU190" s="197" t="s">
        <v>85</v>
      </c>
      <c r="AY190" s="17" t="s">
        <v>146</v>
      </c>
      <c r="BE190" s="198">
        <f>IF(N190="základní",J190,0)</f>
        <v>0</v>
      </c>
      <c r="BF190" s="198">
        <f>IF(N190="snížená",J190,0)</f>
        <v>0</v>
      </c>
      <c r="BG190" s="198">
        <f>IF(N190="zákl. přenesená",J190,0)</f>
        <v>0</v>
      </c>
      <c r="BH190" s="198">
        <f>IF(N190="sníž. přenesená",J190,0)</f>
        <v>0</v>
      </c>
      <c r="BI190" s="198">
        <f>IF(N190="nulová",J190,0)</f>
        <v>0</v>
      </c>
      <c r="BJ190" s="17" t="s">
        <v>83</v>
      </c>
      <c r="BK190" s="198">
        <f>ROUND(I190*H190,2)</f>
        <v>0</v>
      </c>
      <c r="BL190" s="17" t="s">
        <v>549</v>
      </c>
      <c r="BM190" s="197" t="s">
        <v>2247</v>
      </c>
    </row>
    <row r="191" spans="1:47" s="2" customFormat="1" ht="11.25">
      <c r="A191" s="34"/>
      <c r="B191" s="35"/>
      <c r="C191" s="36"/>
      <c r="D191" s="199" t="s">
        <v>155</v>
      </c>
      <c r="E191" s="36"/>
      <c r="F191" s="200" t="s">
        <v>1632</v>
      </c>
      <c r="G191" s="36"/>
      <c r="H191" s="36"/>
      <c r="I191" s="201"/>
      <c r="J191" s="36"/>
      <c r="K191" s="36"/>
      <c r="L191" s="39"/>
      <c r="M191" s="202"/>
      <c r="N191" s="203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155</v>
      </c>
      <c r="AU191" s="17" t="s">
        <v>85</v>
      </c>
    </row>
    <row r="192" spans="1:65" s="2" customFormat="1" ht="16.5" customHeight="1">
      <c r="A192" s="34"/>
      <c r="B192" s="35"/>
      <c r="C192" s="226" t="s">
        <v>340</v>
      </c>
      <c r="D192" s="226" t="s">
        <v>223</v>
      </c>
      <c r="E192" s="227" t="s">
        <v>1633</v>
      </c>
      <c r="F192" s="228" t="s">
        <v>1634</v>
      </c>
      <c r="G192" s="229" t="s">
        <v>329</v>
      </c>
      <c r="H192" s="230">
        <v>23</v>
      </c>
      <c r="I192" s="231"/>
      <c r="J192" s="232">
        <f>ROUND(I192*H192,2)</f>
        <v>0</v>
      </c>
      <c r="K192" s="228" t="s">
        <v>152</v>
      </c>
      <c r="L192" s="233"/>
      <c r="M192" s="234" t="s">
        <v>1</v>
      </c>
      <c r="N192" s="235" t="s">
        <v>40</v>
      </c>
      <c r="O192" s="71"/>
      <c r="P192" s="195">
        <f>O192*H192</f>
        <v>0</v>
      </c>
      <c r="Q192" s="195">
        <v>0.00016</v>
      </c>
      <c r="R192" s="195">
        <f>Q192*H192</f>
        <v>0.00368</v>
      </c>
      <c r="S192" s="195">
        <v>0</v>
      </c>
      <c r="T192" s="196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7" t="s">
        <v>200</v>
      </c>
      <c r="AT192" s="197" t="s">
        <v>223</v>
      </c>
      <c r="AU192" s="197" t="s">
        <v>85</v>
      </c>
      <c r="AY192" s="17" t="s">
        <v>146</v>
      </c>
      <c r="BE192" s="198">
        <f>IF(N192="základní",J192,0)</f>
        <v>0</v>
      </c>
      <c r="BF192" s="198">
        <f>IF(N192="snížená",J192,0)</f>
        <v>0</v>
      </c>
      <c r="BG192" s="198">
        <f>IF(N192="zákl. přenesená",J192,0)</f>
        <v>0</v>
      </c>
      <c r="BH192" s="198">
        <f>IF(N192="sníž. přenesená",J192,0)</f>
        <v>0</v>
      </c>
      <c r="BI192" s="198">
        <f>IF(N192="nulová",J192,0)</f>
        <v>0</v>
      </c>
      <c r="BJ192" s="17" t="s">
        <v>83</v>
      </c>
      <c r="BK192" s="198">
        <f>ROUND(I192*H192,2)</f>
        <v>0</v>
      </c>
      <c r="BL192" s="17" t="s">
        <v>153</v>
      </c>
      <c r="BM192" s="197" t="s">
        <v>2248</v>
      </c>
    </row>
    <row r="193" spans="2:51" s="14" customFormat="1" ht="11.25">
      <c r="B193" s="215"/>
      <c r="C193" s="216"/>
      <c r="D193" s="206" t="s">
        <v>157</v>
      </c>
      <c r="E193" s="217" t="s">
        <v>1</v>
      </c>
      <c r="F193" s="218" t="s">
        <v>304</v>
      </c>
      <c r="G193" s="216"/>
      <c r="H193" s="219">
        <v>23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157</v>
      </c>
      <c r="AU193" s="225" t="s">
        <v>85</v>
      </c>
      <c r="AV193" s="14" t="s">
        <v>85</v>
      </c>
      <c r="AW193" s="14" t="s">
        <v>33</v>
      </c>
      <c r="AX193" s="14" t="s">
        <v>75</v>
      </c>
      <c r="AY193" s="225" t="s">
        <v>146</v>
      </c>
    </row>
    <row r="194" spans="1:65" s="2" customFormat="1" ht="16.5" customHeight="1">
      <c r="A194" s="34"/>
      <c r="B194" s="35"/>
      <c r="C194" s="186" t="s">
        <v>347</v>
      </c>
      <c r="D194" s="186" t="s">
        <v>148</v>
      </c>
      <c r="E194" s="187" t="s">
        <v>1638</v>
      </c>
      <c r="F194" s="188" t="s">
        <v>1639</v>
      </c>
      <c r="G194" s="189" t="s">
        <v>329</v>
      </c>
      <c r="H194" s="190">
        <v>23</v>
      </c>
      <c r="I194" s="191"/>
      <c r="J194" s="192">
        <f>ROUND(I194*H194,2)</f>
        <v>0</v>
      </c>
      <c r="K194" s="188" t="s">
        <v>152</v>
      </c>
      <c r="L194" s="39"/>
      <c r="M194" s="193" t="s">
        <v>1</v>
      </c>
      <c r="N194" s="194" t="s">
        <v>40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549</v>
      </c>
      <c r="AT194" s="197" t="s">
        <v>148</v>
      </c>
      <c r="AU194" s="197" t="s">
        <v>85</v>
      </c>
      <c r="AY194" s="17" t="s">
        <v>146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83</v>
      </c>
      <c r="BK194" s="198">
        <f>ROUND(I194*H194,2)</f>
        <v>0</v>
      </c>
      <c r="BL194" s="17" t="s">
        <v>549</v>
      </c>
      <c r="BM194" s="197" t="s">
        <v>2249</v>
      </c>
    </row>
    <row r="195" spans="1:47" s="2" customFormat="1" ht="11.25">
      <c r="A195" s="34"/>
      <c r="B195" s="35"/>
      <c r="C195" s="36"/>
      <c r="D195" s="199" t="s">
        <v>155</v>
      </c>
      <c r="E195" s="36"/>
      <c r="F195" s="200" t="s">
        <v>1641</v>
      </c>
      <c r="G195" s="36"/>
      <c r="H195" s="36"/>
      <c r="I195" s="201"/>
      <c r="J195" s="36"/>
      <c r="K195" s="36"/>
      <c r="L195" s="39"/>
      <c r="M195" s="202"/>
      <c r="N195" s="203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155</v>
      </c>
      <c r="AU195" s="17" t="s">
        <v>85</v>
      </c>
    </row>
    <row r="196" spans="1:65" s="2" customFormat="1" ht="16.5" customHeight="1">
      <c r="A196" s="34"/>
      <c r="B196" s="35"/>
      <c r="C196" s="226" t="s">
        <v>352</v>
      </c>
      <c r="D196" s="226" t="s">
        <v>223</v>
      </c>
      <c r="E196" s="227" t="s">
        <v>1642</v>
      </c>
      <c r="F196" s="228" t="s">
        <v>1643</v>
      </c>
      <c r="G196" s="229" t="s">
        <v>1391</v>
      </c>
      <c r="H196" s="230">
        <v>8.8</v>
      </c>
      <c r="I196" s="231"/>
      <c r="J196" s="232">
        <f>ROUND(I196*H196,2)</f>
        <v>0</v>
      </c>
      <c r="K196" s="228" t="s">
        <v>152</v>
      </c>
      <c r="L196" s="233"/>
      <c r="M196" s="234" t="s">
        <v>1</v>
      </c>
      <c r="N196" s="235" t="s">
        <v>40</v>
      </c>
      <c r="O196" s="71"/>
      <c r="P196" s="195">
        <f>O196*H196</f>
        <v>0</v>
      </c>
      <c r="Q196" s="195">
        <v>0.001</v>
      </c>
      <c r="R196" s="195">
        <f>Q196*H196</f>
        <v>0.0088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200</v>
      </c>
      <c r="AT196" s="197" t="s">
        <v>223</v>
      </c>
      <c r="AU196" s="197" t="s">
        <v>85</v>
      </c>
      <c r="AY196" s="17" t="s">
        <v>146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83</v>
      </c>
      <c r="BK196" s="198">
        <f>ROUND(I196*H196,2)</f>
        <v>0</v>
      </c>
      <c r="BL196" s="17" t="s">
        <v>153</v>
      </c>
      <c r="BM196" s="197" t="s">
        <v>2250</v>
      </c>
    </row>
    <row r="197" spans="2:51" s="14" customFormat="1" ht="11.25">
      <c r="B197" s="215"/>
      <c r="C197" s="216"/>
      <c r="D197" s="206" t="s">
        <v>157</v>
      </c>
      <c r="E197" s="217" t="s">
        <v>1</v>
      </c>
      <c r="F197" s="218" t="s">
        <v>2251</v>
      </c>
      <c r="G197" s="216"/>
      <c r="H197" s="219">
        <v>8.8</v>
      </c>
      <c r="I197" s="220"/>
      <c r="J197" s="216"/>
      <c r="K197" s="216"/>
      <c r="L197" s="221"/>
      <c r="M197" s="222"/>
      <c r="N197" s="223"/>
      <c r="O197" s="223"/>
      <c r="P197" s="223"/>
      <c r="Q197" s="223"/>
      <c r="R197" s="223"/>
      <c r="S197" s="223"/>
      <c r="T197" s="224"/>
      <c r="AT197" s="225" t="s">
        <v>157</v>
      </c>
      <c r="AU197" s="225" t="s">
        <v>85</v>
      </c>
      <c r="AV197" s="14" t="s">
        <v>85</v>
      </c>
      <c r="AW197" s="14" t="s">
        <v>33</v>
      </c>
      <c r="AX197" s="14" t="s">
        <v>75</v>
      </c>
      <c r="AY197" s="225" t="s">
        <v>146</v>
      </c>
    </row>
    <row r="198" spans="1:65" s="2" customFormat="1" ht="26.45" customHeight="1">
      <c r="A198" s="34"/>
      <c r="B198" s="35"/>
      <c r="C198" s="186" t="s">
        <v>357</v>
      </c>
      <c r="D198" s="186" t="s">
        <v>148</v>
      </c>
      <c r="E198" s="187" t="s">
        <v>1646</v>
      </c>
      <c r="F198" s="188" t="s">
        <v>1647</v>
      </c>
      <c r="G198" s="189" t="s">
        <v>289</v>
      </c>
      <c r="H198" s="190">
        <v>44</v>
      </c>
      <c r="I198" s="191"/>
      <c r="J198" s="192">
        <f>ROUND(I198*H198,2)</f>
        <v>0</v>
      </c>
      <c r="K198" s="188" t="s">
        <v>152</v>
      </c>
      <c r="L198" s="39"/>
      <c r="M198" s="193" t="s">
        <v>1</v>
      </c>
      <c r="N198" s="194" t="s">
        <v>40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260</v>
      </c>
      <c r="AT198" s="197" t="s">
        <v>148</v>
      </c>
      <c r="AU198" s="197" t="s">
        <v>85</v>
      </c>
      <c r="AY198" s="17" t="s">
        <v>146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83</v>
      </c>
      <c r="BK198" s="198">
        <f>ROUND(I198*H198,2)</f>
        <v>0</v>
      </c>
      <c r="BL198" s="17" t="s">
        <v>260</v>
      </c>
      <c r="BM198" s="197" t="s">
        <v>2252</v>
      </c>
    </row>
    <row r="199" spans="1:47" s="2" customFormat="1" ht="11.25">
      <c r="A199" s="34"/>
      <c r="B199" s="35"/>
      <c r="C199" s="36"/>
      <c r="D199" s="199" t="s">
        <v>155</v>
      </c>
      <c r="E199" s="36"/>
      <c r="F199" s="200" t="s">
        <v>1649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155</v>
      </c>
      <c r="AU199" s="17" t="s">
        <v>85</v>
      </c>
    </row>
    <row r="200" spans="2:51" s="14" customFormat="1" ht="11.25">
      <c r="B200" s="215"/>
      <c r="C200" s="216"/>
      <c r="D200" s="206" t="s">
        <v>157</v>
      </c>
      <c r="E200" s="217" t="s">
        <v>1</v>
      </c>
      <c r="F200" s="218" t="s">
        <v>2253</v>
      </c>
      <c r="G200" s="216"/>
      <c r="H200" s="219">
        <v>44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157</v>
      </c>
      <c r="AU200" s="225" t="s">
        <v>85</v>
      </c>
      <c r="AV200" s="14" t="s">
        <v>85</v>
      </c>
      <c r="AW200" s="14" t="s">
        <v>33</v>
      </c>
      <c r="AX200" s="14" t="s">
        <v>75</v>
      </c>
      <c r="AY200" s="225" t="s">
        <v>146</v>
      </c>
    </row>
    <row r="201" spans="1:65" s="2" customFormat="1" ht="40.9" customHeight="1">
      <c r="A201" s="34"/>
      <c r="B201" s="35"/>
      <c r="C201" s="226" t="s">
        <v>363</v>
      </c>
      <c r="D201" s="226" t="s">
        <v>223</v>
      </c>
      <c r="E201" s="227" t="s">
        <v>2254</v>
      </c>
      <c r="F201" s="228" t="s">
        <v>2255</v>
      </c>
      <c r="G201" s="229" t="s">
        <v>329</v>
      </c>
      <c r="H201" s="230">
        <v>19</v>
      </c>
      <c r="I201" s="231"/>
      <c r="J201" s="232">
        <f>ROUND(I201*H201,2)</f>
        <v>0</v>
      </c>
      <c r="K201" s="228" t="s">
        <v>1</v>
      </c>
      <c r="L201" s="233"/>
      <c r="M201" s="234" t="s">
        <v>1</v>
      </c>
      <c r="N201" s="235" t="s">
        <v>40</v>
      </c>
      <c r="O201" s="71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1524</v>
      </c>
      <c r="AT201" s="197" t="s">
        <v>223</v>
      </c>
      <c r="AU201" s="197" t="s">
        <v>85</v>
      </c>
      <c r="AY201" s="17" t="s">
        <v>146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17" t="s">
        <v>83</v>
      </c>
      <c r="BK201" s="198">
        <f>ROUND(I201*H201,2)</f>
        <v>0</v>
      </c>
      <c r="BL201" s="17" t="s">
        <v>549</v>
      </c>
      <c r="BM201" s="197" t="s">
        <v>2256</v>
      </c>
    </row>
    <row r="202" spans="2:51" s="14" customFormat="1" ht="11.25">
      <c r="B202" s="215"/>
      <c r="C202" s="216"/>
      <c r="D202" s="206" t="s">
        <v>157</v>
      </c>
      <c r="E202" s="217" t="s">
        <v>1</v>
      </c>
      <c r="F202" s="218" t="s">
        <v>277</v>
      </c>
      <c r="G202" s="216"/>
      <c r="H202" s="219">
        <v>19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157</v>
      </c>
      <c r="AU202" s="225" t="s">
        <v>85</v>
      </c>
      <c r="AV202" s="14" t="s">
        <v>85</v>
      </c>
      <c r="AW202" s="14" t="s">
        <v>33</v>
      </c>
      <c r="AX202" s="14" t="s">
        <v>75</v>
      </c>
      <c r="AY202" s="225" t="s">
        <v>146</v>
      </c>
    </row>
    <row r="203" spans="1:65" s="2" customFormat="1" ht="26.45" customHeight="1">
      <c r="A203" s="34"/>
      <c r="B203" s="35"/>
      <c r="C203" s="186" t="s">
        <v>370</v>
      </c>
      <c r="D203" s="186" t="s">
        <v>148</v>
      </c>
      <c r="E203" s="187" t="s">
        <v>2257</v>
      </c>
      <c r="F203" s="188" t="s">
        <v>2258</v>
      </c>
      <c r="G203" s="189" t="s">
        <v>329</v>
      </c>
      <c r="H203" s="190">
        <v>19</v>
      </c>
      <c r="I203" s="191"/>
      <c r="J203" s="192">
        <f>ROUND(I203*H203,2)</f>
        <v>0</v>
      </c>
      <c r="K203" s="188" t="s">
        <v>152</v>
      </c>
      <c r="L203" s="39"/>
      <c r="M203" s="193" t="s">
        <v>1</v>
      </c>
      <c r="N203" s="194" t="s">
        <v>40</v>
      </c>
      <c r="O203" s="71"/>
      <c r="P203" s="195">
        <f>O203*H203</f>
        <v>0</v>
      </c>
      <c r="Q203" s="195">
        <v>0</v>
      </c>
      <c r="R203" s="195">
        <f>Q203*H203</f>
        <v>0</v>
      </c>
      <c r="S203" s="195">
        <v>0</v>
      </c>
      <c r="T203" s="196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7" t="s">
        <v>549</v>
      </c>
      <c r="AT203" s="197" t="s">
        <v>148</v>
      </c>
      <c r="AU203" s="197" t="s">
        <v>85</v>
      </c>
      <c r="AY203" s="17" t="s">
        <v>146</v>
      </c>
      <c r="BE203" s="198">
        <f>IF(N203="základní",J203,0)</f>
        <v>0</v>
      </c>
      <c r="BF203" s="198">
        <f>IF(N203="snížená",J203,0)</f>
        <v>0</v>
      </c>
      <c r="BG203" s="198">
        <f>IF(N203="zákl. přenesená",J203,0)</f>
        <v>0</v>
      </c>
      <c r="BH203" s="198">
        <f>IF(N203="sníž. přenesená",J203,0)</f>
        <v>0</v>
      </c>
      <c r="BI203" s="198">
        <f>IF(N203="nulová",J203,0)</f>
        <v>0</v>
      </c>
      <c r="BJ203" s="17" t="s">
        <v>83</v>
      </c>
      <c r="BK203" s="198">
        <f>ROUND(I203*H203,2)</f>
        <v>0</v>
      </c>
      <c r="BL203" s="17" t="s">
        <v>549</v>
      </c>
      <c r="BM203" s="197" t="s">
        <v>2259</v>
      </c>
    </row>
    <row r="204" spans="1:47" s="2" customFormat="1" ht="11.25">
      <c r="A204" s="34"/>
      <c r="B204" s="35"/>
      <c r="C204" s="36"/>
      <c r="D204" s="199" t="s">
        <v>155</v>
      </c>
      <c r="E204" s="36"/>
      <c r="F204" s="200" t="s">
        <v>2260</v>
      </c>
      <c r="G204" s="36"/>
      <c r="H204" s="36"/>
      <c r="I204" s="201"/>
      <c r="J204" s="36"/>
      <c r="K204" s="36"/>
      <c r="L204" s="39"/>
      <c r="M204" s="202"/>
      <c r="N204" s="203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155</v>
      </c>
      <c r="AU204" s="17" t="s">
        <v>85</v>
      </c>
    </row>
    <row r="205" spans="1:65" s="2" customFormat="1" ht="55.15" customHeight="1">
      <c r="A205" s="34"/>
      <c r="B205" s="35"/>
      <c r="C205" s="226" t="s">
        <v>376</v>
      </c>
      <c r="D205" s="226" t="s">
        <v>223</v>
      </c>
      <c r="E205" s="227" t="s">
        <v>2261</v>
      </c>
      <c r="F205" s="228" t="s">
        <v>2262</v>
      </c>
      <c r="G205" s="229" t="s">
        <v>329</v>
      </c>
      <c r="H205" s="230">
        <v>5</v>
      </c>
      <c r="I205" s="231"/>
      <c r="J205" s="232">
        <f>ROUND(I205*H205,2)</f>
        <v>0</v>
      </c>
      <c r="K205" s="228" t="s">
        <v>1</v>
      </c>
      <c r="L205" s="233"/>
      <c r="M205" s="234" t="s">
        <v>1</v>
      </c>
      <c r="N205" s="235" t="s">
        <v>40</v>
      </c>
      <c r="O205" s="71"/>
      <c r="P205" s="195">
        <f>O205*H205</f>
        <v>0</v>
      </c>
      <c r="Q205" s="195">
        <v>0</v>
      </c>
      <c r="R205" s="195">
        <f>Q205*H205</f>
        <v>0</v>
      </c>
      <c r="S205" s="195">
        <v>0</v>
      </c>
      <c r="T205" s="196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7" t="s">
        <v>1524</v>
      </c>
      <c r="AT205" s="197" t="s">
        <v>223</v>
      </c>
      <c r="AU205" s="197" t="s">
        <v>85</v>
      </c>
      <c r="AY205" s="17" t="s">
        <v>146</v>
      </c>
      <c r="BE205" s="198">
        <f>IF(N205="základní",J205,0)</f>
        <v>0</v>
      </c>
      <c r="BF205" s="198">
        <f>IF(N205="snížená",J205,0)</f>
        <v>0</v>
      </c>
      <c r="BG205" s="198">
        <f>IF(N205="zákl. přenesená",J205,0)</f>
        <v>0</v>
      </c>
      <c r="BH205" s="198">
        <f>IF(N205="sníž. přenesená",J205,0)</f>
        <v>0</v>
      </c>
      <c r="BI205" s="198">
        <f>IF(N205="nulová",J205,0)</f>
        <v>0</v>
      </c>
      <c r="BJ205" s="17" t="s">
        <v>83</v>
      </c>
      <c r="BK205" s="198">
        <f>ROUND(I205*H205,2)</f>
        <v>0</v>
      </c>
      <c r="BL205" s="17" t="s">
        <v>549</v>
      </c>
      <c r="BM205" s="197" t="s">
        <v>2263</v>
      </c>
    </row>
    <row r="206" spans="2:51" s="14" customFormat="1" ht="11.25">
      <c r="B206" s="215"/>
      <c r="C206" s="216"/>
      <c r="D206" s="206" t="s">
        <v>157</v>
      </c>
      <c r="E206" s="217" t="s">
        <v>1</v>
      </c>
      <c r="F206" s="218" t="s">
        <v>180</v>
      </c>
      <c r="G206" s="216"/>
      <c r="H206" s="219">
        <v>5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157</v>
      </c>
      <c r="AU206" s="225" t="s">
        <v>85</v>
      </c>
      <c r="AV206" s="14" t="s">
        <v>85</v>
      </c>
      <c r="AW206" s="14" t="s">
        <v>33</v>
      </c>
      <c r="AX206" s="14" t="s">
        <v>75</v>
      </c>
      <c r="AY206" s="225" t="s">
        <v>146</v>
      </c>
    </row>
    <row r="207" spans="1:65" s="2" customFormat="1" ht="26.45" customHeight="1">
      <c r="A207" s="34"/>
      <c r="B207" s="35"/>
      <c r="C207" s="186" t="s">
        <v>382</v>
      </c>
      <c r="D207" s="186" t="s">
        <v>148</v>
      </c>
      <c r="E207" s="187" t="s">
        <v>2264</v>
      </c>
      <c r="F207" s="188" t="s">
        <v>2265</v>
      </c>
      <c r="G207" s="189" t="s">
        <v>329</v>
      </c>
      <c r="H207" s="190">
        <v>5</v>
      </c>
      <c r="I207" s="191"/>
      <c r="J207" s="192">
        <f>ROUND(I207*H207,2)</f>
        <v>0</v>
      </c>
      <c r="K207" s="188" t="s">
        <v>152</v>
      </c>
      <c r="L207" s="39"/>
      <c r="M207" s="193" t="s">
        <v>1</v>
      </c>
      <c r="N207" s="194" t="s">
        <v>40</v>
      </c>
      <c r="O207" s="71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549</v>
      </c>
      <c r="AT207" s="197" t="s">
        <v>148</v>
      </c>
      <c r="AU207" s="197" t="s">
        <v>85</v>
      </c>
      <c r="AY207" s="17" t="s">
        <v>146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7" t="s">
        <v>83</v>
      </c>
      <c r="BK207" s="198">
        <f>ROUND(I207*H207,2)</f>
        <v>0</v>
      </c>
      <c r="BL207" s="17" t="s">
        <v>549</v>
      </c>
      <c r="BM207" s="197" t="s">
        <v>2266</v>
      </c>
    </row>
    <row r="208" spans="1:47" s="2" customFormat="1" ht="11.25">
      <c r="A208" s="34"/>
      <c r="B208" s="35"/>
      <c r="C208" s="36"/>
      <c r="D208" s="199" t="s">
        <v>155</v>
      </c>
      <c r="E208" s="36"/>
      <c r="F208" s="200" t="s">
        <v>2267</v>
      </c>
      <c r="G208" s="36"/>
      <c r="H208" s="36"/>
      <c r="I208" s="201"/>
      <c r="J208" s="36"/>
      <c r="K208" s="36"/>
      <c r="L208" s="39"/>
      <c r="M208" s="202"/>
      <c r="N208" s="203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155</v>
      </c>
      <c r="AU208" s="17" t="s">
        <v>85</v>
      </c>
    </row>
    <row r="209" spans="1:65" s="2" customFormat="1" ht="60" customHeight="1">
      <c r="A209" s="34"/>
      <c r="B209" s="35"/>
      <c r="C209" s="226" t="s">
        <v>388</v>
      </c>
      <c r="D209" s="226" t="s">
        <v>223</v>
      </c>
      <c r="E209" s="227" t="s">
        <v>2268</v>
      </c>
      <c r="F209" s="228" t="s">
        <v>2269</v>
      </c>
      <c r="G209" s="229" t="s">
        <v>329</v>
      </c>
      <c r="H209" s="230">
        <v>24</v>
      </c>
      <c r="I209" s="231"/>
      <c r="J209" s="232">
        <f>ROUND(I209*H209,2)</f>
        <v>0</v>
      </c>
      <c r="K209" s="228" t="s">
        <v>1</v>
      </c>
      <c r="L209" s="233"/>
      <c r="M209" s="234" t="s">
        <v>1</v>
      </c>
      <c r="N209" s="235" t="s">
        <v>40</v>
      </c>
      <c r="O209" s="71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1524</v>
      </c>
      <c r="AT209" s="197" t="s">
        <v>223</v>
      </c>
      <c r="AU209" s="197" t="s">
        <v>85</v>
      </c>
      <c r="AY209" s="17" t="s">
        <v>146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7" t="s">
        <v>83</v>
      </c>
      <c r="BK209" s="198">
        <f>ROUND(I209*H209,2)</f>
        <v>0</v>
      </c>
      <c r="BL209" s="17" t="s">
        <v>549</v>
      </c>
      <c r="BM209" s="197" t="s">
        <v>2270</v>
      </c>
    </row>
    <row r="210" spans="2:51" s="14" customFormat="1" ht="11.25">
      <c r="B210" s="215"/>
      <c r="C210" s="216"/>
      <c r="D210" s="206" t="s">
        <v>157</v>
      </c>
      <c r="E210" s="217" t="s">
        <v>1</v>
      </c>
      <c r="F210" s="218" t="s">
        <v>2271</v>
      </c>
      <c r="G210" s="216"/>
      <c r="H210" s="219">
        <v>24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157</v>
      </c>
      <c r="AU210" s="225" t="s">
        <v>85</v>
      </c>
      <c r="AV210" s="14" t="s">
        <v>85</v>
      </c>
      <c r="AW210" s="14" t="s">
        <v>33</v>
      </c>
      <c r="AX210" s="14" t="s">
        <v>75</v>
      </c>
      <c r="AY210" s="225" t="s">
        <v>146</v>
      </c>
    </row>
    <row r="211" spans="1:65" s="2" customFormat="1" ht="26.45" customHeight="1">
      <c r="A211" s="34"/>
      <c r="B211" s="35"/>
      <c r="C211" s="186" t="s">
        <v>395</v>
      </c>
      <c r="D211" s="186" t="s">
        <v>148</v>
      </c>
      <c r="E211" s="187" t="s">
        <v>2272</v>
      </c>
      <c r="F211" s="188" t="s">
        <v>2273</v>
      </c>
      <c r="G211" s="189" t="s">
        <v>329</v>
      </c>
      <c r="H211" s="190">
        <v>24</v>
      </c>
      <c r="I211" s="191"/>
      <c r="J211" s="192">
        <f>ROUND(I211*H211,2)</f>
        <v>0</v>
      </c>
      <c r="K211" s="188" t="s">
        <v>152</v>
      </c>
      <c r="L211" s="39"/>
      <c r="M211" s="193" t="s">
        <v>1</v>
      </c>
      <c r="N211" s="194" t="s">
        <v>40</v>
      </c>
      <c r="O211" s="71"/>
      <c r="P211" s="195">
        <f>O211*H211</f>
        <v>0</v>
      </c>
      <c r="Q211" s="195">
        <v>0</v>
      </c>
      <c r="R211" s="195">
        <f>Q211*H211</f>
        <v>0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549</v>
      </c>
      <c r="AT211" s="197" t="s">
        <v>148</v>
      </c>
      <c r="AU211" s="197" t="s">
        <v>85</v>
      </c>
      <c r="AY211" s="17" t="s">
        <v>146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7" t="s">
        <v>83</v>
      </c>
      <c r="BK211" s="198">
        <f>ROUND(I211*H211,2)</f>
        <v>0</v>
      </c>
      <c r="BL211" s="17" t="s">
        <v>549</v>
      </c>
      <c r="BM211" s="197" t="s">
        <v>2274</v>
      </c>
    </row>
    <row r="212" spans="1:47" s="2" customFormat="1" ht="11.25">
      <c r="A212" s="34"/>
      <c r="B212" s="35"/>
      <c r="C212" s="36"/>
      <c r="D212" s="199" t="s">
        <v>155</v>
      </c>
      <c r="E212" s="36"/>
      <c r="F212" s="200" t="s">
        <v>2275</v>
      </c>
      <c r="G212" s="36"/>
      <c r="H212" s="36"/>
      <c r="I212" s="201"/>
      <c r="J212" s="36"/>
      <c r="K212" s="36"/>
      <c r="L212" s="39"/>
      <c r="M212" s="202"/>
      <c r="N212" s="203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155</v>
      </c>
      <c r="AU212" s="17" t="s">
        <v>85</v>
      </c>
    </row>
    <row r="213" spans="1:65" s="2" customFormat="1" ht="26.45" customHeight="1">
      <c r="A213" s="34"/>
      <c r="B213" s="35"/>
      <c r="C213" s="226" t="s">
        <v>402</v>
      </c>
      <c r="D213" s="226" t="s">
        <v>223</v>
      </c>
      <c r="E213" s="227" t="s">
        <v>2276</v>
      </c>
      <c r="F213" s="228" t="s">
        <v>2277</v>
      </c>
      <c r="G213" s="229" t="s">
        <v>329</v>
      </c>
      <c r="H213" s="230">
        <v>23</v>
      </c>
      <c r="I213" s="231"/>
      <c r="J213" s="232">
        <f>ROUND(I213*H213,2)</f>
        <v>0</v>
      </c>
      <c r="K213" s="228" t="s">
        <v>1</v>
      </c>
      <c r="L213" s="233"/>
      <c r="M213" s="234" t="s">
        <v>1</v>
      </c>
      <c r="N213" s="235" t="s">
        <v>40</v>
      </c>
      <c r="O213" s="71"/>
      <c r="P213" s="195">
        <f>O213*H213</f>
        <v>0</v>
      </c>
      <c r="Q213" s="195">
        <v>0.001</v>
      </c>
      <c r="R213" s="195">
        <f>Q213*H213</f>
        <v>0.023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1524</v>
      </c>
      <c r="AT213" s="197" t="s">
        <v>223</v>
      </c>
      <c r="AU213" s="197" t="s">
        <v>85</v>
      </c>
      <c r="AY213" s="17" t="s">
        <v>146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7" t="s">
        <v>83</v>
      </c>
      <c r="BK213" s="198">
        <f>ROUND(I213*H213,2)</f>
        <v>0</v>
      </c>
      <c r="BL213" s="17" t="s">
        <v>549</v>
      </c>
      <c r="BM213" s="197" t="s">
        <v>2278</v>
      </c>
    </row>
    <row r="214" spans="2:51" s="14" customFormat="1" ht="11.25">
      <c r="B214" s="215"/>
      <c r="C214" s="216"/>
      <c r="D214" s="206" t="s">
        <v>157</v>
      </c>
      <c r="E214" s="217" t="s">
        <v>1</v>
      </c>
      <c r="F214" s="218" t="s">
        <v>2279</v>
      </c>
      <c r="G214" s="216"/>
      <c r="H214" s="219">
        <v>23</v>
      </c>
      <c r="I214" s="220"/>
      <c r="J214" s="216"/>
      <c r="K214" s="216"/>
      <c r="L214" s="221"/>
      <c r="M214" s="222"/>
      <c r="N214" s="223"/>
      <c r="O214" s="223"/>
      <c r="P214" s="223"/>
      <c r="Q214" s="223"/>
      <c r="R214" s="223"/>
      <c r="S214" s="223"/>
      <c r="T214" s="224"/>
      <c r="AT214" s="225" t="s">
        <v>157</v>
      </c>
      <c r="AU214" s="225" t="s">
        <v>85</v>
      </c>
      <c r="AV214" s="14" t="s">
        <v>85</v>
      </c>
      <c r="AW214" s="14" t="s">
        <v>33</v>
      </c>
      <c r="AX214" s="14" t="s">
        <v>75</v>
      </c>
      <c r="AY214" s="225" t="s">
        <v>146</v>
      </c>
    </row>
    <row r="215" spans="1:65" s="2" customFormat="1" ht="16.5" customHeight="1">
      <c r="A215" s="34"/>
      <c r="B215" s="35"/>
      <c r="C215" s="186" t="s">
        <v>411</v>
      </c>
      <c r="D215" s="186" t="s">
        <v>148</v>
      </c>
      <c r="E215" s="187" t="s">
        <v>2280</v>
      </c>
      <c r="F215" s="188" t="s">
        <v>2281</v>
      </c>
      <c r="G215" s="189" t="s">
        <v>329</v>
      </c>
      <c r="H215" s="190">
        <v>23</v>
      </c>
      <c r="I215" s="191"/>
      <c r="J215" s="192">
        <f>ROUND(I215*H215,2)</f>
        <v>0</v>
      </c>
      <c r="K215" s="188" t="s">
        <v>152</v>
      </c>
      <c r="L215" s="39"/>
      <c r="M215" s="193" t="s">
        <v>1</v>
      </c>
      <c r="N215" s="194" t="s">
        <v>40</v>
      </c>
      <c r="O215" s="71"/>
      <c r="P215" s="195">
        <f>O215*H215</f>
        <v>0</v>
      </c>
      <c r="Q215" s="195">
        <v>0</v>
      </c>
      <c r="R215" s="195">
        <f>Q215*H215</f>
        <v>0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549</v>
      </c>
      <c r="AT215" s="197" t="s">
        <v>148</v>
      </c>
      <c r="AU215" s="197" t="s">
        <v>85</v>
      </c>
      <c r="AY215" s="17" t="s">
        <v>146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83</v>
      </c>
      <c r="BK215" s="198">
        <f>ROUND(I215*H215,2)</f>
        <v>0</v>
      </c>
      <c r="BL215" s="17" t="s">
        <v>549</v>
      </c>
      <c r="BM215" s="197" t="s">
        <v>2282</v>
      </c>
    </row>
    <row r="216" spans="1:47" s="2" customFormat="1" ht="11.25">
      <c r="A216" s="34"/>
      <c r="B216" s="35"/>
      <c r="C216" s="36"/>
      <c r="D216" s="199" t="s">
        <v>155</v>
      </c>
      <c r="E216" s="36"/>
      <c r="F216" s="200" t="s">
        <v>2283</v>
      </c>
      <c r="G216" s="36"/>
      <c r="H216" s="36"/>
      <c r="I216" s="201"/>
      <c r="J216" s="36"/>
      <c r="K216" s="36"/>
      <c r="L216" s="39"/>
      <c r="M216" s="202"/>
      <c r="N216" s="203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155</v>
      </c>
      <c r="AU216" s="17" t="s">
        <v>85</v>
      </c>
    </row>
    <row r="217" spans="1:65" s="2" customFormat="1" ht="26.45" customHeight="1">
      <c r="A217" s="34"/>
      <c r="B217" s="35"/>
      <c r="C217" s="226" t="s">
        <v>416</v>
      </c>
      <c r="D217" s="226" t="s">
        <v>223</v>
      </c>
      <c r="E217" s="227" t="s">
        <v>2284</v>
      </c>
      <c r="F217" s="228" t="s">
        <v>2285</v>
      </c>
      <c r="G217" s="229" t="s">
        <v>329</v>
      </c>
      <c r="H217" s="230">
        <v>15</v>
      </c>
      <c r="I217" s="231"/>
      <c r="J217" s="232">
        <f>ROUND(I217*H217,2)</f>
        <v>0</v>
      </c>
      <c r="K217" s="228" t="s">
        <v>1</v>
      </c>
      <c r="L217" s="233"/>
      <c r="M217" s="234" t="s">
        <v>1</v>
      </c>
      <c r="N217" s="235" t="s">
        <v>40</v>
      </c>
      <c r="O217" s="71"/>
      <c r="P217" s="195">
        <f>O217*H217</f>
        <v>0</v>
      </c>
      <c r="Q217" s="195">
        <v>0</v>
      </c>
      <c r="R217" s="195">
        <f>Q217*H217</f>
        <v>0</v>
      </c>
      <c r="S217" s="195">
        <v>0</v>
      </c>
      <c r="T217" s="196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7" t="s">
        <v>1524</v>
      </c>
      <c r="AT217" s="197" t="s">
        <v>223</v>
      </c>
      <c r="AU217" s="197" t="s">
        <v>85</v>
      </c>
      <c r="AY217" s="17" t="s">
        <v>146</v>
      </c>
      <c r="BE217" s="198">
        <f>IF(N217="základní",J217,0)</f>
        <v>0</v>
      </c>
      <c r="BF217" s="198">
        <f>IF(N217="snížená",J217,0)</f>
        <v>0</v>
      </c>
      <c r="BG217" s="198">
        <f>IF(N217="zákl. přenesená",J217,0)</f>
        <v>0</v>
      </c>
      <c r="BH217" s="198">
        <f>IF(N217="sníž. přenesená",J217,0)</f>
        <v>0</v>
      </c>
      <c r="BI217" s="198">
        <f>IF(N217="nulová",J217,0)</f>
        <v>0</v>
      </c>
      <c r="BJ217" s="17" t="s">
        <v>83</v>
      </c>
      <c r="BK217" s="198">
        <f>ROUND(I217*H217,2)</f>
        <v>0</v>
      </c>
      <c r="BL217" s="17" t="s">
        <v>549</v>
      </c>
      <c r="BM217" s="197" t="s">
        <v>2286</v>
      </c>
    </row>
    <row r="218" spans="2:51" s="14" customFormat="1" ht="11.25">
      <c r="B218" s="215"/>
      <c r="C218" s="216"/>
      <c r="D218" s="206" t="s">
        <v>157</v>
      </c>
      <c r="E218" s="217" t="s">
        <v>1</v>
      </c>
      <c r="F218" s="218" t="s">
        <v>253</v>
      </c>
      <c r="G218" s="216"/>
      <c r="H218" s="219">
        <v>15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157</v>
      </c>
      <c r="AU218" s="225" t="s">
        <v>85</v>
      </c>
      <c r="AV218" s="14" t="s">
        <v>85</v>
      </c>
      <c r="AW218" s="14" t="s">
        <v>33</v>
      </c>
      <c r="AX218" s="14" t="s">
        <v>75</v>
      </c>
      <c r="AY218" s="225" t="s">
        <v>146</v>
      </c>
    </row>
    <row r="219" spans="1:65" s="2" customFormat="1" ht="26.45" customHeight="1">
      <c r="A219" s="34"/>
      <c r="B219" s="35"/>
      <c r="C219" s="226" t="s">
        <v>421</v>
      </c>
      <c r="D219" s="226" t="s">
        <v>223</v>
      </c>
      <c r="E219" s="227" t="s">
        <v>2287</v>
      </c>
      <c r="F219" s="228" t="s">
        <v>2288</v>
      </c>
      <c r="G219" s="229" t="s">
        <v>329</v>
      </c>
      <c r="H219" s="230">
        <v>3</v>
      </c>
      <c r="I219" s="231"/>
      <c r="J219" s="232">
        <f>ROUND(I219*H219,2)</f>
        <v>0</v>
      </c>
      <c r="K219" s="228" t="s">
        <v>1</v>
      </c>
      <c r="L219" s="233"/>
      <c r="M219" s="234" t="s">
        <v>1</v>
      </c>
      <c r="N219" s="235" t="s">
        <v>40</v>
      </c>
      <c r="O219" s="71"/>
      <c r="P219" s="195">
        <f>O219*H219</f>
        <v>0</v>
      </c>
      <c r="Q219" s="195">
        <v>0</v>
      </c>
      <c r="R219" s="195">
        <f>Q219*H219</f>
        <v>0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1524</v>
      </c>
      <c r="AT219" s="197" t="s">
        <v>223</v>
      </c>
      <c r="AU219" s="197" t="s">
        <v>85</v>
      </c>
      <c r="AY219" s="17" t="s">
        <v>146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83</v>
      </c>
      <c r="BK219" s="198">
        <f>ROUND(I219*H219,2)</f>
        <v>0</v>
      </c>
      <c r="BL219" s="17" t="s">
        <v>549</v>
      </c>
      <c r="BM219" s="197" t="s">
        <v>2289</v>
      </c>
    </row>
    <row r="220" spans="2:51" s="14" customFormat="1" ht="11.25">
      <c r="B220" s="215"/>
      <c r="C220" s="216"/>
      <c r="D220" s="206" t="s">
        <v>157</v>
      </c>
      <c r="E220" s="217" t="s">
        <v>1</v>
      </c>
      <c r="F220" s="218" t="s">
        <v>168</v>
      </c>
      <c r="G220" s="216"/>
      <c r="H220" s="219">
        <v>3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157</v>
      </c>
      <c r="AU220" s="225" t="s">
        <v>85</v>
      </c>
      <c r="AV220" s="14" t="s">
        <v>85</v>
      </c>
      <c r="AW220" s="14" t="s">
        <v>33</v>
      </c>
      <c r="AX220" s="14" t="s">
        <v>75</v>
      </c>
      <c r="AY220" s="225" t="s">
        <v>146</v>
      </c>
    </row>
    <row r="221" spans="1:65" s="2" customFormat="1" ht="16.5" customHeight="1">
      <c r="A221" s="34"/>
      <c r="B221" s="35"/>
      <c r="C221" s="186" t="s">
        <v>426</v>
      </c>
      <c r="D221" s="186" t="s">
        <v>148</v>
      </c>
      <c r="E221" s="187" t="s">
        <v>2290</v>
      </c>
      <c r="F221" s="188" t="s">
        <v>2291</v>
      </c>
      <c r="G221" s="189" t="s">
        <v>329</v>
      </c>
      <c r="H221" s="190">
        <v>18</v>
      </c>
      <c r="I221" s="191"/>
      <c r="J221" s="192">
        <f>ROUND(I221*H221,2)</f>
        <v>0</v>
      </c>
      <c r="K221" s="188" t="s">
        <v>152</v>
      </c>
      <c r="L221" s="39"/>
      <c r="M221" s="193" t="s">
        <v>1</v>
      </c>
      <c r="N221" s="194" t="s">
        <v>40</v>
      </c>
      <c r="O221" s="71"/>
      <c r="P221" s="195">
        <f>O221*H221</f>
        <v>0</v>
      </c>
      <c r="Q221" s="195">
        <v>0</v>
      </c>
      <c r="R221" s="195">
        <f>Q221*H221</f>
        <v>0</v>
      </c>
      <c r="S221" s="195">
        <v>0</v>
      </c>
      <c r="T221" s="196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197" t="s">
        <v>549</v>
      </c>
      <c r="AT221" s="197" t="s">
        <v>148</v>
      </c>
      <c r="AU221" s="197" t="s">
        <v>85</v>
      </c>
      <c r="AY221" s="17" t="s">
        <v>146</v>
      </c>
      <c r="BE221" s="198">
        <f>IF(N221="základní",J221,0)</f>
        <v>0</v>
      </c>
      <c r="BF221" s="198">
        <f>IF(N221="snížená",J221,0)</f>
        <v>0</v>
      </c>
      <c r="BG221" s="198">
        <f>IF(N221="zákl. přenesená",J221,0)</f>
        <v>0</v>
      </c>
      <c r="BH221" s="198">
        <f>IF(N221="sníž. přenesená",J221,0)</f>
        <v>0</v>
      </c>
      <c r="BI221" s="198">
        <f>IF(N221="nulová",J221,0)</f>
        <v>0</v>
      </c>
      <c r="BJ221" s="17" t="s">
        <v>83</v>
      </c>
      <c r="BK221" s="198">
        <f>ROUND(I221*H221,2)</f>
        <v>0</v>
      </c>
      <c r="BL221" s="17" t="s">
        <v>549</v>
      </c>
      <c r="BM221" s="197" t="s">
        <v>2292</v>
      </c>
    </row>
    <row r="222" spans="1:47" s="2" customFormat="1" ht="11.25">
      <c r="A222" s="34"/>
      <c r="B222" s="35"/>
      <c r="C222" s="36"/>
      <c r="D222" s="199" t="s">
        <v>155</v>
      </c>
      <c r="E222" s="36"/>
      <c r="F222" s="200" t="s">
        <v>2293</v>
      </c>
      <c r="G222" s="36"/>
      <c r="H222" s="36"/>
      <c r="I222" s="201"/>
      <c r="J222" s="36"/>
      <c r="K222" s="36"/>
      <c r="L222" s="39"/>
      <c r="M222" s="202"/>
      <c r="N222" s="203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155</v>
      </c>
      <c r="AU222" s="17" t="s">
        <v>85</v>
      </c>
    </row>
    <row r="223" spans="1:65" s="2" customFormat="1" ht="26.45" customHeight="1">
      <c r="A223" s="34"/>
      <c r="B223" s="35"/>
      <c r="C223" s="226" t="s">
        <v>433</v>
      </c>
      <c r="D223" s="226" t="s">
        <v>223</v>
      </c>
      <c r="E223" s="227" t="s">
        <v>2294</v>
      </c>
      <c r="F223" s="228" t="s">
        <v>2295</v>
      </c>
      <c r="G223" s="229" t="s">
        <v>329</v>
      </c>
      <c r="H223" s="230">
        <v>4</v>
      </c>
      <c r="I223" s="231"/>
      <c r="J223" s="232">
        <f>ROUND(I223*H223,2)</f>
        <v>0</v>
      </c>
      <c r="K223" s="228" t="s">
        <v>1</v>
      </c>
      <c r="L223" s="233"/>
      <c r="M223" s="234" t="s">
        <v>1</v>
      </c>
      <c r="N223" s="235" t="s">
        <v>40</v>
      </c>
      <c r="O223" s="71"/>
      <c r="P223" s="195">
        <f>O223*H223</f>
        <v>0</v>
      </c>
      <c r="Q223" s="195">
        <v>0</v>
      </c>
      <c r="R223" s="195">
        <f>Q223*H223</f>
        <v>0</v>
      </c>
      <c r="S223" s="195">
        <v>0</v>
      </c>
      <c r="T223" s="196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7" t="s">
        <v>1524</v>
      </c>
      <c r="AT223" s="197" t="s">
        <v>223</v>
      </c>
      <c r="AU223" s="197" t="s">
        <v>85</v>
      </c>
      <c r="AY223" s="17" t="s">
        <v>146</v>
      </c>
      <c r="BE223" s="198">
        <f>IF(N223="základní",J223,0)</f>
        <v>0</v>
      </c>
      <c r="BF223" s="198">
        <f>IF(N223="snížená",J223,0)</f>
        <v>0</v>
      </c>
      <c r="BG223" s="198">
        <f>IF(N223="zákl. přenesená",J223,0)</f>
        <v>0</v>
      </c>
      <c r="BH223" s="198">
        <f>IF(N223="sníž. přenesená",J223,0)</f>
        <v>0</v>
      </c>
      <c r="BI223" s="198">
        <f>IF(N223="nulová",J223,0)</f>
        <v>0</v>
      </c>
      <c r="BJ223" s="17" t="s">
        <v>83</v>
      </c>
      <c r="BK223" s="198">
        <f>ROUND(I223*H223,2)</f>
        <v>0</v>
      </c>
      <c r="BL223" s="17" t="s">
        <v>549</v>
      </c>
      <c r="BM223" s="197" t="s">
        <v>2296</v>
      </c>
    </row>
    <row r="224" spans="2:51" s="14" customFormat="1" ht="11.25">
      <c r="B224" s="215"/>
      <c r="C224" s="216"/>
      <c r="D224" s="206" t="s">
        <v>157</v>
      </c>
      <c r="E224" s="217" t="s">
        <v>1</v>
      </c>
      <c r="F224" s="218" t="s">
        <v>153</v>
      </c>
      <c r="G224" s="216"/>
      <c r="H224" s="219">
        <v>4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157</v>
      </c>
      <c r="AU224" s="225" t="s">
        <v>85</v>
      </c>
      <c r="AV224" s="14" t="s">
        <v>85</v>
      </c>
      <c r="AW224" s="14" t="s">
        <v>33</v>
      </c>
      <c r="AX224" s="14" t="s">
        <v>75</v>
      </c>
      <c r="AY224" s="225" t="s">
        <v>146</v>
      </c>
    </row>
    <row r="225" spans="1:65" s="2" customFormat="1" ht="26.45" customHeight="1">
      <c r="A225" s="34"/>
      <c r="B225" s="35"/>
      <c r="C225" s="226" t="s">
        <v>438</v>
      </c>
      <c r="D225" s="226" t="s">
        <v>223</v>
      </c>
      <c r="E225" s="227" t="s">
        <v>2297</v>
      </c>
      <c r="F225" s="228" t="s">
        <v>2298</v>
      </c>
      <c r="G225" s="229" t="s">
        <v>329</v>
      </c>
      <c r="H225" s="230">
        <v>1</v>
      </c>
      <c r="I225" s="231"/>
      <c r="J225" s="232">
        <f>ROUND(I225*H225,2)</f>
        <v>0</v>
      </c>
      <c r="K225" s="228" t="s">
        <v>1</v>
      </c>
      <c r="L225" s="233"/>
      <c r="M225" s="234" t="s">
        <v>1</v>
      </c>
      <c r="N225" s="235" t="s">
        <v>40</v>
      </c>
      <c r="O225" s="71"/>
      <c r="P225" s="195">
        <f>O225*H225</f>
        <v>0</v>
      </c>
      <c r="Q225" s="195">
        <v>0</v>
      </c>
      <c r="R225" s="195">
        <f>Q225*H225</f>
        <v>0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1524</v>
      </c>
      <c r="AT225" s="197" t="s">
        <v>223</v>
      </c>
      <c r="AU225" s="197" t="s">
        <v>85</v>
      </c>
      <c r="AY225" s="17" t="s">
        <v>146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83</v>
      </c>
      <c r="BK225" s="198">
        <f>ROUND(I225*H225,2)</f>
        <v>0</v>
      </c>
      <c r="BL225" s="17" t="s">
        <v>549</v>
      </c>
      <c r="BM225" s="197" t="s">
        <v>2299</v>
      </c>
    </row>
    <row r="226" spans="2:51" s="14" customFormat="1" ht="11.25">
      <c r="B226" s="215"/>
      <c r="C226" s="216"/>
      <c r="D226" s="206" t="s">
        <v>157</v>
      </c>
      <c r="E226" s="217" t="s">
        <v>1</v>
      </c>
      <c r="F226" s="218" t="s">
        <v>83</v>
      </c>
      <c r="G226" s="216"/>
      <c r="H226" s="219">
        <v>1</v>
      </c>
      <c r="I226" s="220"/>
      <c r="J226" s="216"/>
      <c r="K226" s="216"/>
      <c r="L226" s="221"/>
      <c r="M226" s="222"/>
      <c r="N226" s="223"/>
      <c r="O226" s="223"/>
      <c r="P226" s="223"/>
      <c r="Q226" s="223"/>
      <c r="R226" s="223"/>
      <c r="S226" s="223"/>
      <c r="T226" s="224"/>
      <c r="AT226" s="225" t="s">
        <v>157</v>
      </c>
      <c r="AU226" s="225" t="s">
        <v>85</v>
      </c>
      <c r="AV226" s="14" t="s">
        <v>85</v>
      </c>
      <c r="AW226" s="14" t="s">
        <v>33</v>
      </c>
      <c r="AX226" s="14" t="s">
        <v>75</v>
      </c>
      <c r="AY226" s="225" t="s">
        <v>146</v>
      </c>
    </row>
    <row r="227" spans="1:65" s="2" customFormat="1" ht="16.5" customHeight="1">
      <c r="A227" s="34"/>
      <c r="B227" s="35"/>
      <c r="C227" s="186" t="s">
        <v>443</v>
      </c>
      <c r="D227" s="186" t="s">
        <v>148</v>
      </c>
      <c r="E227" s="187" t="s">
        <v>2300</v>
      </c>
      <c r="F227" s="188" t="s">
        <v>2301</v>
      </c>
      <c r="G227" s="189" t="s">
        <v>329</v>
      </c>
      <c r="H227" s="190">
        <v>5</v>
      </c>
      <c r="I227" s="191"/>
      <c r="J227" s="192">
        <f>ROUND(I227*H227,2)</f>
        <v>0</v>
      </c>
      <c r="K227" s="188" t="s">
        <v>152</v>
      </c>
      <c r="L227" s="39"/>
      <c r="M227" s="193" t="s">
        <v>1</v>
      </c>
      <c r="N227" s="194" t="s">
        <v>40</v>
      </c>
      <c r="O227" s="71"/>
      <c r="P227" s="195">
        <f>O227*H227</f>
        <v>0</v>
      </c>
      <c r="Q227" s="195">
        <v>0</v>
      </c>
      <c r="R227" s="195">
        <f>Q227*H227</f>
        <v>0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549</v>
      </c>
      <c r="AT227" s="197" t="s">
        <v>148</v>
      </c>
      <c r="AU227" s="197" t="s">
        <v>85</v>
      </c>
      <c r="AY227" s="17" t="s">
        <v>146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7" t="s">
        <v>83</v>
      </c>
      <c r="BK227" s="198">
        <f>ROUND(I227*H227,2)</f>
        <v>0</v>
      </c>
      <c r="BL227" s="17" t="s">
        <v>549</v>
      </c>
      <c r="BM227" s="197" t="s">
        <v>2302</v>
      </c>
    </row>
    <row r="228" spans="1:47" s="2" customFormat="1" ht="11.25">
      <c r="A228" s="34"/>
      <c r="B228" s="35"/>
      <c r="C228" s="36"/>
      <c r="D228" s="199" t="s">
        <v>155</v>
      </c>
      <c r="E228" s="36"/>
      <c r="F228" s="200" t="s">
        <v>2303</v>
      </c>
      <c r="G228" s="36"/>
      <c r="H228" s="36"/>
      <c r="I228" s="201"/>
      <c r="J228" s="36"/>
      <c r="K228" s="36"/>
      <c r="L228" s="39"/>
      <c r="M228" s="202"/>
      <c r="N228" s="203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155</v>
      </c>
      <c r="AU228" s="17" t="s">
        <v>85</v>
      </c>
    </row>
    <row r="229" spans="1:65" s="2" customFormat="1" ht="24" customHeight="1">
      <c r="A229" s="34"/>
      <c r="B229" s="35"/>
      <c r="C229" s="186" t="s">
        <v>448</v>
      </c>
      <c r="D229" s="186" t="s">
        <v>148</v>
      </c>
      <c r="E229" s="187" t="s">
        <v>2304</v>
      </c>
      <c r="F229" s="188" t="s">
        <v>2305</v>
      </c>
      <c r="G229" s="189" t="s">
        <v>329</v>
      </c>
      <c r="H229" s="190">
        <v>168</v>
      </c>
      <c r="I229" s="191"/>
      <c r="J229" s="192">
        <f>ROUND(I229*H229,2)</f>
        <v>0</v>
      </c>
      <c r="K229" s="188" t="s">
        <v>152</v>
      </c>
      <c r="L229" s="39"/>
      <c r="M229" s="193" t="s">
        <v>1</v>
      </c>
      <c r="N229" s="194" t="s">
        <v>40</v>
      </c>
      <c r="O229" s="71"/>
      <c r="P229" s="195">
        <f>O229*H229</f>
        <v>0</v>
      </c>
      <c r="Q229" s="195">
        <v>0</v>
      </c>
      <c r="R229" s="195">
        <f>Q229*H229</f>
        <v>0</v>
      </c>
      <c r="S229" s="195">
        <v>0</v>
      </c>
      <c r="T229" s="196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197" t="s">
        <v>260</v>
      </c>
      <c r="AT229" s="197" t="s">
        <v>148</v>
      </c>
      <c r="AU229" s="197" t="s">
        <v>85</v>
      </c>
      <c r="AY229" s="17" t="s">
        <v>146</v>
      </c>
      <c r="BE229" s="198">
        <f>IF(N229="základní",J229,0)</f>
        <v>0</v>
      </c>
      <c r="BF229" s="198">
        <f>IF(N229="snížená",J229,0)</f>
        <v>0</v>
      </c>
      <c r="BG229" s="198">
        <f>IF(N229="zákl. přenesená",J229,0)</f>
        <v>0</v>
      </c>
      <c r="BH229" s="198">
        <f>IF(N229="sníž. přenesená",J229,0)</f>
        <v>0</v>
      </c>
      <c r="BI229" s="198">
        <f>IF(N229="nulová",J229,0)</f>
        <v>0</v>
      </c>
      <c r="BJ229" s="17" t="s">
        <v>83</v>
      </c>
      <c r="BK229" s="198">
        <f>ROUND(I229*H229,2)</f>
        <v>0</v>
      </c>
      <c r="BL229" s="17" t="s">
        <v>260</v>
      </c>
      <c r="BM229" s="197" t="s">
        <v>2306</v>
      </c>
    </row>
    <row r="230" spans="1:47" s="2" customFormat="1" ht="11.25">
      <c r="A230" s="34"/>
      <c r="B230" s="35"/>
      <c r="C230" s="36"/>
      <c r="D230" s="199" t="s">
        <v>155</v>
      </c>
      <c r="E230" s="36"/>
      <c r="F230" s="200" t="s">
        <v>2307</v>
      </c>
      <c r="G230" s="36"/>
      <c r="H230" s="36"/>
      <c r="I230" s="201"/>
      <c r="J230" s="36"/>
      <c r="K230" s="36"/>
      <c r="L230" s="39"/>
      <c r="M230" s="202"/>
      <c r="N230" s="203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155</v>
      </c>
      <c r="AU230" s="17" t="s">
        <v>85</v>
      </c>
    </row>
    <row r="231" spans="2:51" s="14" customFormat="1" ht="11.25">
      <c r="B231" s="215"/>
      <c r="C231" s="216"/>
      <c r="D231" s="206" t="s">
        <v>157</v>
      </c>
      <c r="E231" s="217" t="s">
        <v>1</v>
      </c>
      <c r="F231" s="218" t="s">
        <v>2308</v>
      </c>
      <c r="G231" s="216"/>
      <c r="H231" s="219">
        <v>108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157</v>
      </c>
      <c r="AU231" s="225" t="s">
        <v>85</v>
      </c>
      <c r="AV231" s="14" t="s">
        <v>85</v>
      </c>
      <c r="AW231" s="14" t="s">
        <v>33</v>
      </c>
      <c r="AX231" s="14" t="s">
        <v>75</v>
      </c>
      <c r="AY231" s="225" t="s">
        <v>146</v>
      </c>
    </row>
    <row r="232" spans="2:51" s="14" customFormat="1" ht="11.25">
      <c r="B232" s="215"/>
      <c r="C232" s="216"/>
      <c r="D232" s="206" t="s">
        <v>157</v>
      </c>
      <c r="E232" s="217" t="s">
        <v>1</v>
      </c>
      <c r="F232" s="218" t="s">
        <v>2309</v>
      </c>
      <c r="G232" s="216"/>
      <c r="H232" s="219">
        <v>60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157</v>
      </c>
      <c r="AU232" s="225" t="s">
        <v>85</v>
      </c>
      <c r="AV232" s="14" t="s">
        <v>85</v>
      </c>
      <c r="AW232" s="14" t="s">
        <v>33</v>
      </c>
      <c r="AX232" s="14" t="s">
        <v>75</v>
      </c>
      <c r="AY232" s="225" t="s">
        <v>146</v>
      </c>
    </row>
    <row r="233" spans="1:65" s="2" customFormat="1" ht="24" customHeight="1">
      <c r="A233" s="34"/>
      <c r="B233" s="35"/>
      <c r="C233" s="186" t="s">
        <v>454</v>
      </c>
      <c r="D233" s="186" t="s">
        <v>148</v>
      </c>
      <c r="E233" s="187" t="s">
        <v>2310</v>
      </c>
      <c r="F233" s="188" t="s">
        <v>2311</v>
      </c>
      <c r="G233" s="189" t="s">
        <v>329</v>
      </c>
      <c r="H233" s="190">
        <v>192</v>
      </c>
      <c r="I233" s="191"/>
      <c r="J233" s="192">
        <f>ROUND(I233*H233,2)</f>
        <v>0</v>
      </c>
      <c r="K233" s="188" t="s">
        <v>152</v>
      </c>
      <c r="L233" s="39"/>
      <c r="M233" s="193" t="s">
        <v>1</v>
      </c>
      <c r="N233" s="194" t="s">
        <v>40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260</v>
      </c>
      <c r="AT233" s="197" t="s">
        <v>148</v>
      </c>
      <c r="AU233" s="197" t="s">
        <v>85</v>
      </c>
      <c r="AY233" s="17" t="s">
        <v>146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83</v>
      </c>
      <c r="BK233" s="198">
        <f>ROUND(I233*H233,2)</f>
        <v>0</v>
      </c>
      <c r="BL233" s="17" t="s">
        <v>260</v>
      </c>
      <c r="BM233" s="197" t="s">
        <v>2312</v>
      </c>
    </row>
    <row r="234" spans="1:47" s="2" customFormat="1" ht="11.25">
      <c r="A234" s="34"/>
      <c r="B234" s="35"/>
      <c r="C234" s="36"/>
      <c r="D234" s="199" t="s">
        <v>155</v>
      </c>
      <c r="E234" s="36"/>
      <c r="F234" s="200" t="s">
        <v>2313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155</v>
      </c>
      <c r="AU234" s="17" t="s">
        <v>85</v>
      </c>
    </row>
    <row r="235" spans="2:51" s="14" customFormat="1" ht="11.25">
      <c r="B235" s="215"/>
      <c r="C235" s="216"/>
      <c r="D235" s="206" t="s">
        <v>157</v>
      </c>
      <c r="E235" s="217" t="s">
        <v>1</v>
      </c>
      <c r="F235" s="218" t="s">
        <v>2314</v>
      </c>
      <c r="G235" s="216"/>
      <c r="H235" s="219">
        <v>52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157</v>
      </c>
      <c r="AU235" s="225" t="s">
        <v>85</v>
      </c>
      <c r="AV235" s="14" t="s">
        <v>85</v>
      </c>
      <c r="AW235" s="14" t="s">
        <v>33</v>
      </c>
      <c r="AX235" s="14" t="s">
        <v>75</v>
      </c>
      <c r="AY235" s="225" t="s">
        <v>146</v>
      </c>
    </row>
    <row r="236" spans="2:51" s="14" customFormat="1" ht="11.25">
      <c r="B236" s="215"/>
      <c r="C236" s="216"/>
      <c r="D236" s="206" t="s">
        <v>157</v>
      </c>
      <c r="E236" s="217" t="s">
        <v>1</v>
      </c>
      <c r="F236" s="218" t="s">
        <v>2315</v>
      </c>
      <c r="G236" s="216"/>
      <c r="H236" s="219">
        <v>124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157</v>
      </c>
      <c r="AU236" s="225" t="s">
        <v>85</v>
      </c>
      <c r="AV236" s="14" t="s">
        <v>85</v>
      </c>
      <c r="AW236" s="14" t="s">
        <v>33</v>
      </c>
      <c r="AX236" s="14" t="s">
        <v>75</v>
      </c>
      <c r="AY236" s="225" t="s">
        <v>146</v>
      </c>
    </row>
    <row r="237" spans="2:51" s="14" customFormat="1" ht="11.25">
      <c r="B237" s="215"/>
      <c r="C237" s="216"/>
      <c r="D237" s="206" t="s">
        <v>157</v>
      </c>
      <c r="E237" s="217" t="s">
        <v>1</v>
      </c>
      <c r="F237" s="218" t="s">
        <v>2316</v>
      </c>
      <c r="G237" s="216"/>
      <c r="H237" s="219">
        <v>16</v>
      </c>
      <c r="I237" s="220"/>
      <c r="J237" s="216"/>
      <c r="K237" s="216"/>
      <c r="L237" s="221"/>
      <c r="M237" s="222"/>
      <c r="N237" s="223"/>
      <c r="O237" s="223"/>
      <c r="P237" s="223"/>
      <c r="Q237" s="223"/>
      <c r="R237" s="223"/>
      <c r="S237" s="223"/>
      <c r="T237" s="224"/>
      <c r="AT237" s="225" t="s">
        <v>157</v>
      </c>
      <c r="AU237" s="225" t="s">
        <v>85</v>
      </c>
      <c r="AV237" s="14" t="s">
        <v>85</v>
      </c>
      <c r="AW237" s="14" t="s">
        <v>33</v>
      </c>
      <c r="AX237" s="14" t="s">
        <v>75</v>
      </c>
      <c r="AY237" s="225" t="s">
        <v>146</v>
      </c>
    </row>
    <row r="238" spans="1:65" s="2" customFormat="1" ht="36" customHeight="1">
      <c r="A238" s="34"/>
      <c r="B238" s="35"/>
      <c r="C238" s="226" t="s">
        <v>460</v>
      </c>
      <c r="D238" s="226" t="s">
        <v>223</v>
      </c>
      <c r="E238" s="227" t="s">
        <v>2317</v>
      </c>
      <c r="F238" s="228" t="s">
        <v>2318</v>
      </c>
      <c r="G238" s="229" t="s">
        <v>329</v>
      </c>
      <c r="H238" s="230">
        <v>45</v>
      </c>
      <c r="I238" s="231"/>
      <c r="J238" s="232">
        <f>ROUND(I238*H238,2)</f>
        <v>0</v>
      </c>
      <c r="K238" s="228" t="s">
        <v>1</v>
      </c>
      <c r="L238" s="233"/>
      <c r="M238" s="234" t="s">
        <v>1</v>
      </c>
      <c r="N238" s="235" t="s">
        <v>40</v>
      </c>
      <c r="O238" s="71"/>
      <c r="P238" s="195">
        <f>O238*H238</f>
        <v>0</v>
      </c>
      <c r="Q238" s="195">
        <v>0</v>
      </c>
      <c r="R238" s="195">
        <f>Q238*H238</f>
        <v>0</v>
      </c>
      <c r="S238" s="195">
        <v>0</v>
      </c>
      <c r="T238" s="196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197" t="s">
        <v>357</v>
      </c>
      <c r="AT238" s="197" t="s">
        <v>223</v>
      </c>
      <c r="AU238" s="197" t="s">
        <v>85</v>
      </c>
      <c r="AY238" s="17" t="s">
        <v>146</v>
      </c>
      <c r="BE238" s="198">
        <f>IF(N238="základní",J238,0)</f>
        <v>0</v>
      </c>
      <c r="BF238" s="198">
        <f>IF(N238="snížená",J238,0)</f>
        <v>0</v>
      </c>
      <c r="BG238" s="198">
        <f>IF(N238="zákl. přenesená",J238,0)</f>
        <v>0</v>
      </c>
      <c r="BH238" s="198">
        <f>IF(N238="sníž. přenesená",J238,0)</f>
        <v>0</v>
      </c>
      <c r="BI238" s="198">
        <f>IF(N238="nulová",J238,0)</f>
        <v>0</v>
      </c>
      <c r="BJ238" s="17" t="s">
        <v>83</v>
      </c>
      <c r="BK238" s="198">
        <f>ROUND(I238*H238,2)</f>
        <v>0</v>
      </c>
      <c r="BL238" s="17" t="s">
        <v>260</v>
      </c>
      <c r="BM238" s="197" t="s">
        <v>2319</v>
      </c>
    </row>
    <row r="239" spans="2:51" s="14" customFormat="1" ht="11.25">
      <c r="B239" s="215"/>
      <c r="C239" s="216"/>
      <c r="D239" s="206" t="s">
        <v>157</v>
      </c>
      <c r="E239" s="217" t="s">
        <v>1</v>
      </c>
      <c r="F239" s="218" t="s">
        <v>2320</v>
      </c>
      <c r="G239" s="216"/>
      <c r="H239" s="219">
        <v>10</v>
      </c>
      <c r="I239" s="220"/>
      <c r="J239" s="216"/>
      <c r="K239" s="216"/>
      <c r="L239" s="221"/>
      <c r="M239" s="222"/>
      <c r="N239" s="223"/>
      <c r="O239" s="223"/>
      <c r="P239" s="223"/>
      <c r="Q239" s="223"/>
      <c r="R239" s="223"/>
      <c r="S239" s="223"/>
      <c r="T239" s="224"/>
      <c r="AT239" s="225" t="s">
        <v>157</v>
      </c>
      <c r="AU239" s="225" t="s">
        <v>85</v>
      </c>
      <c r="AV239" s="14" t="s">
        <v>85</v>
      </c>
      <c r="AW239" s="14" t="s">
        <v>33</v>
      </c>
      <c r="AX239" s="14" t="s">
        <v>75</v>
      </c>
      <c r="AY239" s="225" t="s">
        <v>146</v>
      </c>
    </row>
    <row r="240" spans="2:51" s="14" customFormat="1" ht="11.25">
      <c r="B240" s="215"/>
      <c r="C240" s="216"/>
      <c r="D240" s="206" t="s">
        <v>157</v>
      </c>
      <c r="E240" s="217" t="s">
        <v>1</v>
      </c>
      <c r="F240" s="218" t="s">
        <v>2321</v>
      </c>
      <c r="G240" s="216"/>
      <c r="H240" s="219">
        <v>31</v>
      </c>
      <c r="I240" s="220"/>
      <c r="J240" s="216"/>
      <c r="K240" s="216"/>
      <c r="L240" s="221"/>
      <c r="M240" s="222"/>
      <c r="N240" s="223"/>
      <c r="O240" s="223"/>
      <c r="P240" s="223"/>
      <c r="Q240" s="223"/>
      <c r="R240" s="223"/>
      <c r="S240" s="223"/>
      <c r="T240" s="224"/>
      <c r="AT240" s="225" t="s">
        <v>157</v>
      </c>
      <c r="AU240" s="225" t="s">
        <v>85</v>
      </c>
      <c r="AV240" s="14" t="s">
        <v>85</v>
      </c>
      <c r="AW240" s="14" t="s">
        <v>33</v>
      </c>
      <c r="AX240" s="14" t="s">
        <v>75</v>
      </c>
      <c r="AY240" s="225" t="s">
        <v>146</v>
      </c>
    </row>
    <row r="241" spans="2:51" s="14" customFormat="1" ht="11.25">
      <c r="B241" s="215"/>
      <c r="C241" s="216"/>
      <c r="D241" s="206" t="s">
        <v>157</v>
      </c>
      <c r="E241" s="217" t="s">
        <v>1</v>
      </c>
      <c r="F241" s="218" t="s">
        <v>2322</v>
      </c>
      <c r="G241" s="216"/>
      <c r="H241" s="219">
        <v>4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157</v>
      </c>
      <c r="AU241" s="225" t="s">
        <v>85</v>
      </c>
      <c r="AV241" s="14" t="s">
        <v>85</v>
      </c>
      <c r="AW241" s="14" t="s">
        <v>33</v>
      </c>
      <c r="AX241" s="14" t="s">
        <v>75</v>
      </c>
      <c r="AY241" s="225" t="s">
        <v>146</v>
      </c>
    </row>
    <row r="242" spans="1:65" s="2" customFormat="1" ht="26.45" customHeight="1">
      <c r="A242" s="34"/>
      <c r="B242" s="35"/>
      <c r="C242" s="186" t="s">
        <v>466</v>
      </c>
      <c r="D242" s="186" t="s">
        <v>148</v>
      </c>
      <c r="E242" s="187" t="s">
        <v>2323</v>
      </c>
      <c r="F242" s="188" t="s">
        <v>2324</v>
      </c>
      <c r="G242" s="189" t="s">
        <v>329</v>
      </c>
      <c r="H242" s="190">
        <v>45</v>
      </c>
      <c r="I242" s="191"/>
      <c r="J242" s="192">
        <f>ROUND(I242*H242,2)</f>
        <v>0</v>
      </c>
      <c r="K242" s="188" t="s">
        <v>152</v>
      </c>
      <c r="L242" s="39"/>
      <c r="M242" s="193" t="s">
        <v>1</v>
      </c>
      <c r="N242" s="194" t="s">
        <v>40</v>
      </c>
      <c r="O242" s="71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260</v>
      </c>
      <c r="AT242" s="197" t="s">
        <v>148</v>
      </c>
      <c r="AU242" s="197" t="s">
        <v>85</v>
      </c>
      <c r="AY242" s="17" t="s">
        <v>146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7" t="s">
        <v>83</v>
      </c>
      <c r="BK242" s="198">
        <f>ROUND(I242*H242,2)</f>
        <v>0</v>
      </c>
      <c r="BL242" s="17" t="s">
        <v>260</v>
      </c>
      <c r="BM242" s="197" t="s">
        <v>2325</v>
      </c>
    </row>
    <row r="243" spans="1:47" s="2" customFormat="1" ht="11.25">
      <c r="A243" s="34"/>
      <c r="B243" s="35"/>
      <c r="C243" s="36"/>
      <c r="D243" s="199" t="s">
        <v>155</v>
      </c>
      <c r="E243" s="36"/>
      <c r="F243" s="200" t="s">
        <v>2326</v>
      </c>
      <c r="G243" s="36"/>
      <c r="H243" s="36"/>
      <c r="I243" s="201"/>
      <c r="J243" s="36"/>
      <c r="K243" s="36"/>
      <c r="L243" s="39"/>
      <c r="M243" s="202"/>
      <c r="N243" s="203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155</v>
      </c>
      <c r="AU243" s="17" t="s">
        <v>85</v>
      </c>
    </row>
    <row r="244" spans="1:65" s="2" customFormat="1" ht="16.5" customHeight="1">
      <c r="A244" s="34"/>
      <c r="B244" s="35"/>
      <c r="C244" s="186" t="s">
        <v>472</v>
      </c>
      <c r="D244" s="186" t="s">
        <v>148</v>
      </c>
      <c r="E244" s="187" t="s">
        <v>2327</v>
      </c>
      <c r="F244" s="188" t="s">
        <v>2328</v>
      </c>
      <c r="G244" s="189" t="s">
        <v>329</v>
      </c>
      <c r="H244" s="190">
        <v>2</v>
      </c>
      <c r="I244" s="191"/>
      <c r="J244" s="192">
        <f>ROUND(I244*H244,2)</f>
        <v>0</v>
      </c>
      <c r="K244" s="188" t="s">
        <v>152</v>
      </c>
      <c r="L244" s="39"/>
      <c r="M244" s="193" t="s">
        <v>1</v>
      </c>
      <c r="N244" s="194" t="s">
        <v>40</v>
      </c>
      <c r="O244" s="71"/>
      <c r="P244" s="195">
        <f>O244*H244</f>
        <v>0</v>
      </c>
      <c r="Q244" s="195">
        <v>0</v>
      </c>
      <c r="R244" s="195">
        <f>Q244*H244</f>
        <v>0</v>
      </c>
      <c r="S244" s="195">
        <v>0</v>
      </c>
      <c r="T244" s="196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7" t="s">
        <v>549</v>
      </c>
      <c r="AT244" s="197" t="s">
        <v>148</v>
      </c>
      <c r="AU244" s="197" t="s">
        <v>85</v>
      </c>
      <c r="AY244" s="17" t="s">
        <v>146</v>
      </c>
      <c r="BE244" s="198">
        <f>IF(N244="základní",J244,0)</f>
        <v>0</v>
      </c>
      <c r="BF244" s="198">
        <f>IF(N244="snížená",J244,0)</f>
        <v>0</v>
      </c>
      <c r="BG244" s="198">
        <f>IF(N244="zákl. přenesená",J244,0)</f>
        <v>0</v>
      </c>
      <c r="BH244" s="198">
        <f>IF(N244="sníž. přenesená",J244,0)</f>
        <v>0</v>
      </c>
      <c r="BI244" s="198">
        <f>IF(N244="nulová",J244,0)</f>
        <v>0</v>
      </c>
      <c r="BJ244" s="17" t="s">
        <v>83</v>
      </c>
      <c r="BK244" s="198">
        <f>ROUND(I244*H244,2)</f>
        <v>0</v>
      </c>
      <c r="BL244" s="17" t="s">
        <v>549</v>
      </c>
      <c r="BM244" s="197" t="s">
        <v>2329</v>
      </c>
    </row>
    <row r="245" spans="1:47" s="2" customFormat="1" ht="11.25">
      <c r="A245" s="34"/>
      <c r="B245" s="35"/>
      <c r="C245" s="36"/>
      <c r="D245" s="199" t="s">
        <v>155</v>
      </c>
      <c r="E245" s="36"/>
      <c r="F245" s="200" t="s">
        <v>2330</v>
      </c>
      <c r="G245" s="36"/>
      <c r="H245" s="36"/>
      <c r="I245" s="201"/>
      <c r="J245" s="36"/>
      <c r="K245" s="36"/>
      <c r="L245" s="39"/>
      <c r="M245" s="202"/>
      <c r="N245" s="203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155</v>
      </c>
      <c r="AU245" s="17" t="s">
        <v>85</v>
      </c>
    </row>
    <row r="246" spans="2:51" s="14" customFormat="1" ht="11.25">
      <c r="B246" s="215"/>
      <c r="C246" s="216"/>
      <c r="D246" s="206" t="s">
        <v>157</v>
      </c>
      <c r="E246" s="217" t="s">
        <v>1</v>
      </c>
      <c r="F246" s="218" t="s">
        <v>2331</v>
      </c>
      <c r="G246" s="216"/>
      <c r="H246" s="219">
        <v>2</v>
      </c>
      <c r="I246" s="220"/>
      <c r="J246" s="216"/>
      <c r="K246" s="216"/>
      <c r="L246" s="221"/>
      <c r="M246" s="222"/>
      <c r="N246" s="223"/>
      <c r="O246" s="223"/>
      <c r="P246" s="223"/>
      <c r="Q246" s="223"/>
      <c r="R246" s="223"/>
      <c r="S246" s="223"/>
      <c r="T246" s="224"/>
      <c r="AT246" s="225" t="s">
        <v>157</v>
      </c>
      <c r="AU246" s="225" t="s">
        <v>85</v>
      </c>
      <c r="AV246" s="14" t="s">
        <v>85</v>
      </c>
      <c r="AW246" s="14" t="s">
        <v>33</v>
      </c>
      <c r="AX246" s="14" t="s">
        <v>75</v>
      </c>
      <c r="AY246" s="225" t="s">
        <v>146</v>
      </c>
    </row>
    <row r="247" spans="1:65" s="2" customFormat="1" ht="24" customHeight="1">
      <c r="A247" s="34"/>
      <c r="B247" s="35"/>
      <c r="C247" s="186" t="s">
        <v>478</v>
      </c>
      <c r="D247" s="186" t="s">
        <v>148</v>
      </c>
      <c r="E247" s="187" t="s">
        <v>2332</v>
      </c>
      <c r="F247" s="188" t="s">
        <v>2333</v>
      </c>
      <c r="G247" s="189" t="s">
        <v>329</v>
      </c>
      <c r="H247" s="190">
        <v>40</v>
      </c>
      <c r="I247" s="191"/>
      <c r="J247" s="192">
        <f>ROUND(I247*H247,2)</f>
        <v>0</v>
      </c>
      <c r="K247" s="188" t="s">
        <v>152</v>
      </c>
      <c r="L247" s="39"/>
      <c r="M247" s="193" t="s">
        <v>1</v>
      </c>
      <c r="N247" s="194" t="s">
        <v>40</v>
      </c>
      <c r="O247" s="71"/>
      <c r="P247" s="195">
        <f>O247*H247</f>
        <v>0</v>
      </c>
      <c r="Q247" s="195">
        <v>0</v>
      </c>
      <c r="R247" s="195">
        <f>Q247*H247</f>
        <v>0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549</v>
      </c>
      <c r="AT247" s="197" t="s">
        <v>148</v>
      </c>
      <c r="AU247" s="197" t="s">
        <v>85</v>
      </c>
      <c r="AY247" s="17" t="s">
        <v>146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83</v>
      </c>
      <c r="BK247" s="198">
        <f>ROUND(I247*H247,2)</f>
        <v>0</v>
      </c>
      <c r="BL247" s="17" t="s">
        <v>549</v>
      </c>
      <c r="BM247" s="197" t="s">
        <v>2334</v>
      </c>
    </row>
    <row r="248" spans="1:47" s="2" customFormat="1" ht="11.25">
      <c r="A248" s="34"/>
      <c r="B248" s="35"/>
      <c r="C248" s="36"/>
      <c r="D248" s="199" t="s">
        <v>155</v>
      </c>
      <c r="E248" s="36"/>
      <c r="F248" s="200" t="s">
        <v>2335</v>
      </c>
      <c r="G248" s="36"/>
      <c r="H248" s="36"/>
      <c r="I248" s="201"/>
      <c r="J248" s="36"/>
      <c r="K248" s="36"/>
      <c r="L248" s="39"/>
      <c r="M248" s="202"/>
      <c r="N248" s="203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155</v>
      </c>
      <c r="AU248" s="17" t="s">
        <v>85</v>
      </c>
    </row>
    <row r="249" spans="2:51" s="14" customFormat="1" ht="11.25">
      <c r="B249" s="215"/>
      <c r="C249" s="216"/>
      <c r="D249" s="206" t="s">
        <v>157</v>
      </c>
      <c r="E249" s="217" t="s">
        <v>1</v>
      </c>
      <c r="F249" s="218" t="s">
        <v>2336</v>
      </c>
      <c r="G249" s="216"/>
      <c r="H249" s="219">
        <v>40</v>
      </c>
      <c r="I249" s="220"/>
      <c r="J249" s="216"/>
      <c r="K249" s="216"/>
      <c r="L249" s="221"/>
      <c r="M249" s="222"/>
      <c r="N249" s="223"/>
      <c r="O249" s="223"/>
      <c r="P249" s="223"/>
      <c r="Q249" s="223"/>
      <c r="R249" s="223"/>
      <c r="S249" s="223"/>
      <c r="T249" s="224"/>
      <c r="AT249" s="225" t="s">
        <v>157</v>
      </c>
      <c r="AU249" s="225" t="s">
        <v>85</v>
      </c>
      <c r="AV249" s="14" t="s">
        <v>85</v>
      </c>
      <c r="AW249" s="14" t="s">
        <v>33</v>
      </c>
      <c r="AX249" s="14" t="s">
        <v>75</v>
      </c>
      <c r="AY249" s="225" t="s">
        <v>146</v>
      </c>
    </row>
    <row r="250" spans="1:65" s="2" customFormat="1" ht="40.9" customHeight="1">
      <c r="A250" s="34"/>
      <c r="B250" s="35"/>
      <c r="C250" s="186" t="s">
        <v>484</v>
      </c>
      <c r="D250" s="186" t="s">
        <v>148</v>
      </c>
      <c r="E250" s="187" t="s">
        <v>2337</v>
      </c>
      <c r="F250" s="188" t="s">
        <v>2338</v>
      </c>
      <c r="G250" s="189" t="s">
        <v>289</v>
      </c>
      <c r="H250" s="190">
        <v>25</v>
      </c>
      <c r="I250" s="191"/>
      <c r="J250" s="192">
        <f>ROUND(I250*H250,2)</f>
        <v>0</v>
      </c>
      <c r="K250" s="188" t="s">
        <v>152</v>
      </c>
      <c r="L250" s="39"/>
      <c r="M250" s="193" t="s">
        <v>1</v>
      </c>
      <c r="N250" s="194" t="s">
        <v>40</v>
      </c>
      <c r="O250" s="71"/>
      <c r="P250" s="195">
        <f>O250*H250</f>
        <v>0</v>
      </c>
      <c r="Q250" s="195">
        <v>0</v>
      </c>
      <c r="R250" s="195">
        <f>Q250*H250</f>
        <v>0</v>
      </c>
      <c r="S250" s="195">
        <v>0</v>
      </c>
      <c r="T250" s="196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7" t="s">
        <v>549</v>
      </c>
      <c r="AT250" s="197" t="s">
        <v>148</v>
      </c>
      <c r="AU250" s="197" t="s">
        <v>85</v>
      </c>
      <c r="AY250" s="17" t="s">
        <v>146</v>
      </c>
      <c r="BE250" s="198">
        <f>IF(N250="základní",J250,0)</f>
        <v>0</v>
      </c>
      <c r="BF250" s="198">
        <f>IF(N250="snížená",J250,0)</f>
        <v>0</v>
      </c>
      <c r="BG250" s="198">
        <f>IF(N250="zákl. přenesená",J250,0)</f>
        <v>0</v>
      </c>
      <c r="BH250" s="198">
        <f>IF(N250="sníž. přenesená",J250,0)</f>
        <v>0</v>
      </c>
      <c r="BI250" s="198">
        <f>IF(N250="nulová",J250,0)</f>
        <v>0</v>
      </c>
      <c r="BJ250" s="17" t="s">
        <v>83</v>
      </c>
      <c r="BK250" s="198">
        <f>ROUND(I250*H250,2)</f>
        <v>0</v>
      </c>
      <c r="BL250" s="17" t="s">
        <v>549</v>
      </c>
      <c r="BM250" s="197" t="s">
        <v>2339</v>
      </c>
    </row>
    <row r="251" spans="1:47" s="2" customFormat="1" ht="11.25">
      <c r="A251" s="34"/>
      <c r="B251" s="35"/>
      <c r="C251" s="36"/>
      <c r="D251" s="199" t="s">
        <v>155</v>
      </c>
      <c r="E251" s="36"/>
      <c r="F251" s="200" t="s">
        <v>2340</v>
      </c>
      <c r="G251" s="36"/>
      <c r="H251" s="36"/>
      <c r="I251" s="201"/>
      <c r="J251" s="36"/>
      <c r="K251" s="36"/>
      <c r="L251" s="39"/>
      <c r="M251" s="202"/>
      <c r="N251" s="203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155</v>
      </c>
      <c r="AU251" s="17" t="s">
        <v>85</v>
      </c>
    </row>
    <row r="252" spans="2:51" s="14" customFormat="1" ht="11.25">
      <c r="B252" s="215"/>
      <c r="C252" s="216"/>
      <c r="D252" s="206" t="s">
        <v>157</v>
      </c>
      <c r="E252" s="217" t="s">
        <v>1</v>
      </c>
      <c r="F252" s="218" t="s">
        <v>2341</v>
      </c>
      <c r="G252" s="216"/>
      <c r="H252" s="219">
        <v>25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157</v>
      </c>
      <c r="AU252" s="225" t="s">
        <v>85</v>
      </c>
      <c r="AV252" s="14" t="s">
        <v>85</v>
      </c>
      <c r="AW252" s="14" t="s">
        <v>33</v>
      </c>
      <c r="AX252" s="14" t="s">
        <v>75</v>
      </c>
      <c r="AY252" s="225" t="s">
        <v>146</v>
      </c>
    </row>
    <row r="253" spans="1:65" s="2" customFormat="1" ht="40.9" customHeight="1">
      <c r="A253" s="34"/>
      <c r="B253" s="35"/>
      <c r="C253" s="186" t="s">
        <v>490</v>
      </c>
      <c r="D253" s="186" t="s">
        <v>148</v>
      </c>
      <c r="E253" s="187" t="s">
        <v>2342</v>
      </c>
      <c r="F253" s="188" t="s">
        <v>2343</v>
      </c>
      <c r="G253" s="189" t="s">
        <v>329</v>
      </c>
      <c r="H253" s="190">
        <v>1</v>
      </c>
      <c r="I253" s="191"/>
      <c r="J253" s="192">
        <f>ROUND(I253*H253,2)</f>
        <v>0</v>
      </c>
      <c r="K253" s="188" t="s">
        <v>152</v>
      </c>
      <c r="L253" s="39"/>
      <c r="M253" s="193" t="s">
        <v>1</v>
      </c>
      <c r="N253" s="194" t="s">
        <v>40</v>
      </c>
      <c r="O253" s="71"/>
      <c r="P253" s="195">
        <f>O253*H253</f>
        <v>0</v>
      </c>
      <c r="Q253" s="195">
        <v>0</v>
      </c>
      <c r="R253" s="195">
        <f>Q253*H253</f>
        <v>0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549</v>
      </c>
      <c r="AT253" s="197" t="s">
        <v>148</v>
      </c>
      <c r="AU253" s="197" t="s">
        <v>85</v>
      </c>
      <c r="AY253" s="17" t="s">
        <v>146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7" t="s">
        <v>83</v>
      </c>
      <c r="BK253" s="198">
        <f>ROUND(I253*H253,2)</f>
        <v>0</v>
      </c>
      <c r="BL253" s="17" t="s">
        <v>549</v>
      </c>
      <c r="BM253" s="197" t="s">
        <v>2344</v>
      </c>
    </row>
    <row r="254" spans="1:47" s="2" customFormat="1" ht="11.25">
      <c r="A254" s="34"/>
      <c r="B254" s="35"/>
      <c r="C254" s="36"/>
      <c r="D254" s="199" t="s">
        <v>155</v>
      </c>
      <c r="E254" s="36"/>
      <c r="F254" s="200" t="s">
        <v>2345</v>
      </c>
      <c r="G254" s="36"/>
      <c r="H254" s="36"/>
      <c r="I254" s="201"/>
      <c r="J254" s="36"/>
      <c r="K254" s="36"/>
      <c r="L254" s="39"/>
      <c r="M254" s="202"/>
      <c r="N254" s="203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155</v>
      </c>
      <c r="AU254" s="17" t="s">
        <v>85</v>
      </c>
    </row>
    <row r="255" spans="2:51" s="14" customFormat="1" ht="11.25">
      <c r="B255" s="215"/>
      <c r="C255" s="216"/>
      <c r="D255" s="206" t="s">
        <v>157</v>
      </c>
      <c r="E255" s="217" t="s">
        <v>1</v>
      </c>
      <c r="F255" s="218" t="s">
        <v>83</v>
      </c>
      <c r="G255" s="216"/>
      <c r="H255" s="219">
        <v>1</v>
      </c>
      <c r="I255" s="220"/>
      <c r="J255" s="216"/>
      <c r="K255" s="216"/>
      <c r="L255" s="221"/>
      <c r="M255" s="222"/>
      <c r="N255" s="223"/>
      <c r="O255" s="223"/>
      <c r="P255" s="223"/>
      <c r="Q255" s="223"/>
      <c r="R255" s="223"/>
      <c r="S255" s="223"/>
      <c r="T255" s="224"/>
      <c r="AT255" s="225" t="s">
        <v>157</v>
      </c>
      <c r="AU255" s="225" t="s">
        <v>85</v>
      </c>
      <c r="AV255" s="14" t="s">
        <v>85</v>
      </c>
      <c r="AW255" s="14" t="s">
        <v>33</v>
      </c>
      <c r="AX255" s="14" t="s">
        <v>75</v>
      </c>
      <c r="AY255" s="225" t="s">
        <v>146</v>
      </c>
    </row>
    <row r="256" spans="2:63" s="12" customFormat="1" ht="22.9" customHeight="1">
      <c r="B256" s="170"/>
      <c r="C256" s="171"/>
      <c r="D256" s="172" t="s">
        <v>74</v>
      </c>
      <c r="E256" s="184" t="s">
        <v>1655</v>
      </c>
      <c r="F256" s="184" t="s">
        <v>147</v>
      </c>
      <c r="G256" s="171"/>
      <c r="H256" s="171"/>
      <c r="I256" s="174"/>
      <c r="J256" s="185">
        <f>BK256</f>
        <v>0</v>
      </c>
      <c r="K256" s="171"/>
      <c r="L256" s="176"/>
      <c r="M256" s="177"/>
      <c r="N256" s="178"/>
      <c r="O256" s="178"/>
      <c r="P256" s="179">
        <f>SUM(P257:P351)</f>
        <v>0</v>
      </c>
      <c r="Q256" s="178"/>
      <c r="R256" s="179">
        <f>SUM(R257:R351)</f>
        <v>86.47020949999998</v>
      </c>
      <c r="S256" s="178"/>
      <c r="T256" s="180">
        <f>SUM(T257:T351)</f>
        <v>1.9308</v>
      </c>
      <c r="AR256" s="181" t="s">
        <v>168</v>
      </c>
      <c r="AT256" s="182" t="s">
        <v>74</v>
      </c>
      <c r="AU256" s="182" t="s">
        <v>83</v>
      </c>
      <c r="AY256" s="181" t="s">
        <v>146</v>
      </c>
      <c r="BK256" s="183">
        <f>SUM(BK257:BK351)</f>
        <v>0</v>
      </c>
    </row>
    <row r="257" spans="1:65" s="2" customFormat="1" ht="26.45" customHeight="1">
      <c r="A257" s="34"/>
      <c r="B257" s="35"/>
      <c r="C257" s="226" t="s">
        <v>496</v>
      </c>
      <c r="D257" s="226" t="s">
        <v>223</v>
      </c>
      <c r="E257" s="227" t="s">
        <v>2346</v>
      </c>
      <c r="F257" s="228" t="s">
        <v>2347</v>
      </c>
      <c r="G257" s="229" t="s">
        <v>289</v>
      </c>
      <c r="H257" s="230">
        <v>24</v>
      </c>
      <c r="I257" s="231"/>
      <c r="J257" s="232">
        <f>ROUND(I257*H257,2)</f>
        <v>0</v>
      </c>
      <c r="K257" s="228" t="s">
        <v>152</v>
      </c>
      <c r="L257" s="233"/>
      <c r="M257" s="234" t="s">
        <v>1</v>
      </c>
      <c r="N257" s="235" t="s">
        <v>40</v>
      </c>
      <c r="O257" s="71"/>
      <c r="P257" s="195">
        <f>O257*H257</f>
        <v>0</v>
      </c>
      <c r="Q257" s="195">
        <v>0.00992</v>
      </c>
      <c r="R257" s="195">
        <f>Q257*H257</f>
        <v>0.23808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200</v>
      </c>
      <c r="AT257" s="197" t="s">
        <v>223</v>
      </c>
      <c r="AU257" s="197" t="s">
        <v>85</v>
      </c>
      <c r="AY257" s="17" t="s">
        <v>146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83</v>
      </c>
      <c r="BK257" s="198">
        <f>ROUND(I257*H257,2)</f>
        <v>0</v>
      </c>
      <c r="BL257" s="17" t="s">
        <v>153</v>
      </c>
      <c r="BM257" s="197" t="s">
        <v>2348</v>
      </c>
    </row>
    <row r="258" spans="2:51" s="14" customFormat="1" ht="11.25">
      <c r="B258" s="215"/>
      <c r="C258" s="216"/>
      <c r="D258" s="206" t="s">
        <v>157</v>
      </c>
      <c r="E258" s="217" t="s">
        <v>1</v>
      </c>
      <c r="F258" s="218" t="s">
        <v>2349</v>
      </c>
      <c r="G258" s="216"/>
      <c r="H258" s="219">
        <v>24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157</v>
      </c>
      <c r="AU258" s="225" t="s">
        <v>85</v>
      </c>
      <c r="AV258" s="14" t="s">
        <v>85</v>
      </c>
      <c r="AW258" s="14" t="s">
        <v>33</v>
      </c>
      <c r="AX258" s="14" t="s">
        <v>75</v>
      </c>
      <c r="AY258" s="225" t="s">
        <v>146</v>
      </c>
    </row>
    <row r="259" spans="1:65" s="2" customFormat="1" ht="26.45" customHeight="1">
      <c r="A259" s="34"/>
      <c r="B259" s="35"/>
      <c r="C259" s="186" t="s">
        <v>503</v>
      </c>
      <c r="D259" s="186" t="s">
        <v>148</v>
      </c>
      <c r="E259" s="187" t="s">
        <v>1671</v>
      </c>
      <c r="F259" s="188" t="s">
        <v>1672</v>
      </c>
      <c r="G259" s="189" t="s">
        <v>163</v>
      </c>
      <c r="H259" s="190">
        <v>10.368</v>
      </c>
      <c r="I259" s="191"/>
      <c r="J259" s="192">
        <f>ROUND(I259*H259,2)</f>
        <v>0</v>
      </c>
      <c r="K259" s="188" t="s">
        <v>152</v>
      </c>
      <c r="L259" s="39"/>
      <c r="M259" s="193" t="s">
        <v>1</v>
      </c>
      <c r="N259" s="194" t="s">
        <v>40</v>
      </c>
      <c r="O259" s="71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549</v>
      </c>
      <c r="AT259" s="197" t="s">
        <v>148</v>
      </c>
      <c r="AU259" s="197" t="s">
        <v>85</v>
      </c>
      <c r="AY259" s="17" t="s">
        <v>146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7" t="s">
        <v>83</v>
      </c>
      <c r="BK259" s="198">
        <f>ROUND(I259*H259,2)</f>
        <v>0</v>
      </c>
      <c r="BL259" s="17" t="s">
        <v>549</v>
      </c>
      <c r="BM259" s="197" t="s">
        <v>2350</v>
      </c>
    </row>
    <row r="260" spans="1:47" s="2" customFormat="1" ht="11.25">
      <c r="A260" s="34"/>
      <c r="B260" s="35"/>
      <c r="C260" s="36"/>
      <c r="D260" s="199" t="s">
        <v>155</v>
      </c>
      <c r="E260" s="36"/>
      <c r="F260" s="200" t="s">
        <v>1674</v>
      </c>
      <c r="G260" s="36"/>
      <c r="H260" s="36"/>
      <c r="I260" s="201"/>
      <c r="J260" s="36"/>
      <c r="K260" s="36"/>
      <c r="L260" s="39"/>
      <c r="M260" s="202"/>
      <c r="N260" s="203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155</v>
      </c>
      <c r="AU260" s="17" t="s">
        <v>85</v>
      </c>
    </row>
    <row r="261" spans="2:51" s="14" customFormat="1" ht="11.25">
      <c r="B261" s="215"/>
      <c r="C261" s="216"/>
      <c r="D261" s="206" t="s">
        <v>157</v>
      </c>
      <c r="E261" s="217" t="s">
        <v>1</v>
      </c>
      <c r="F261" s="218" t="s">
        <v>2351</v>
      </c>
      <c r="G261" s="216"/>
      <c r="H261" s="219">
        <v>10.368</v>
      </c>
      <c r="I261" s="220"/>
      <c r="J261" s="216"/>
      <c r="K261" s="216"/>
      <c r="L261" s="221"/>
      <c r="M261" s="222"/>
      <c r="N261" s="223"/>
      <c r="O261" s="223"/>
      <c r="P261" s="223"/>
      <c r="Q261" s="223"/>
      <c r="R261" s="223"/>
      <c r="S261" s="223"/>
      <c r="T261" s="224"/>
      <c r="AT261" s="225" t="s">
        <v>157</v>
      </c>
      <c r="AU261" s="225" t="s">
        <v>85</v>
      </c>
      <c r="AV261" s="14" t="s">
        <v>85</v>
      </c>
      <c r="AW261" s="14" t="s">
        <v>33</v>
      </c>
      <c r="AX261" s="14" t="s">
        <v>75</v>
      </c>
      <c r="AY261" s="225" t="s">
        <v>146</v>
      </c>
    </row>
    <row r="262" spans="1:65" s="2" customFormat="1" ht="26.45" customHeight="1">
      <c r="A262" s="34"/>
      <c r="B262" s="35"/>
      <c r="C262" s="186" t="s">
        <v>509</v>
      </c>
      <c r="D262" s="186" t="s">
        <v>148</v>
      </c>
      <c r="E262" s="187" t="s">
        <v>2352</v>
      </c>
      <c r="F262" s="188" t="s">
        <v>2353</v>
      </c>
      <c r="G262" s="189" t="s">
        <v>151</v>
      </c>
      <c r="H262" s="190">
        <v>69.12</v>
      </c>
      <c r="I262" s="191"/>
      <c r="J262" s="192">
        <f>ROUND(I262*H262,2)</f>
        <v>0</v>
      </c>
      <c r="K262" s="188" t="s">
        <v>152</v>
      </c>
      <c r="L262" s="39"/>
      <c r="M262" s="193" t="s">
        <v>1</v>
      </c>
      <c r="N262" s="194" t="s">
        <v>40</v>
      </c>
      <c r="O262" s="71"/>
      <c r="P262" s="195">
        <f>O262*H262</f>
        <v>0</v>
      </c>
      <c r="Q262" s="195">
        <v>0.01743</v>
      </c>
      <c r="R262" s="195">
        <f>Q262*H262</f>
        <v>1.2047616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549</v>
      </c>
      <c r="AT262" s="197" t="s">
        <v>148</v>
      </c>
      <c r="AU262" s="197" t="s">
        <v>85</v>
      </c>
      <c r="AY262" s="17" t="s">
        <v>146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7" t="s">
        <v>83</v>
      </c>
      <c r="BK262" s="198">
        <f>ROUND(I262*H262,2)</f>
        <v>0</v>
      </c>
      <c r="BL262" s="17" t="s">
        <v>549</v>
      </c>
      <c r="BM262" s="197" t="s">
        <v>2354</v>
      </c>
    </row>
    <row r="263" spans="1:47" s="2" customFormat="1" ht="11.25">
      <c r="A263" s="34"/>
      <c r="B263" s="35"/>
      <c r="C263" s="36"/>
      <c r="D263" s="199" t="s">
        <v>155</v>
      </c>
      <c r="E263" s="36"/>
      <c r="F263" s="200" t="s">
        <v>2355</v>
      </c>
      <c r="G263" s="36"/>
      <c r="H263" s="36"/>
      <c r="I263" s="201"/>
      <c r="J263" s="36"/>
      <c r="K263" s="36"/>
      <c r="L263" s="39"/>
      <c r="M263" s="202"/>
      <c r="N263" s="203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155</v>
      </c>
      <c r="AU263" s="17" t="s">
        <v>85</v>
      </c>
    </row>
    <row r="264" spans="2:51" s="14" customFormat="1" ht="11.25">
      <c r="B264" s="215"/>
      <c r="C264" s="216"/>
      <c r="D264" s="206" t="s">
        <v>157</v>
      </c>
      <c r="E264" s="217" t="s">
        <v>1</v>
      </c>
      <c r="F264" s="218" t="s">
        <v>2356</v>
      </c>
      <c r="G264" s="216"/>
      <c r="H264" s="219">
        <v>69.12</v>
      </c>
      <c r="I264" s="220"/>
      <c r="J264" s="216"/>
      <c r="K264" s="216"/>
      <c r="L264" s="221"/>
      <c r="M264" s="222"/>
      <c r="N264" s="223"/>
      <c r="O264" s="223"/>
      <c r="P264" s="223"/>
      <c r="Q264" s="223"/>
      <c r="R264" s="223"/>
      <c r="S264" s="223"/>
      <c r="T264" s="224"/>
      <c r="AT264" s="225" t="s">
        <v>157</v>
      </c>
      <c r="AU264" s="225" t="s">
        <v>85</v>
      </c>
      <c r="AV264" s="14" t="s">
        <v>85</v>
      </c>
      <c r="AW264" s="14" t="s">
        <v>33</v>
      </c>
      <c r="AX264" s="14" t="s">
        <v>75</v>
      </c>
      <c r="AY264" s="225" t="s">
        <v>146</v>
      </c>
    </row>
    <row r="265" spans="1:65" s="2" customFormat="1" ht="26.45" customHeight="1">
      <c r="A265" s="34"/>
      <c r="B265" s="35"/>
      <c r="C265" s="226" t="s">
        <v>515</v>
      </c>
      <c r="D265" s="226" t="s">
        <v>223</v>
      </c>
      <c r="E265" s="227" t="s">
        <v>1756</v>
      </c>
      <c r="F265" s="228" t="s">
        <v>1757</v>
      </c>
      <c r="G265" s="229" t="s">
        <v>289</v>
      </c>
      <c r="H265" s="230">
        <v>158</v>
      </c>
      <c r="I265" s="231"/>
      <c r="J265" s="232">
        <f>ROUND(I265*H265,2)</f>
        <v>0</v>
      </c>
      <c r="K265" s="228" t="s">
        <v>152</v>
      </c>
      <c r="L265" s="233"/>
      <c r="M265" s="234" t="s">
        <v>1</v>
      </c>
      <c r="N265" s="235" t="s">
        <v>40</v>
      </c>
      <c r="O265" s="71"/>
      <c r="P265" s="195">
        <f>O265*H265</f>
        <v>0</v>
      </c>
      <c r="Q265" s="195">
        <v>0.00026</v>
      </c>
      <c r="R265" s="195">
        <f>Q265*H265</f>
        <v>0.04108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357</v>
      </c>
      <c r="AT265" s="197" t="s">
        <v>223</v>
      </c>
      <c r="AU265" s="197" t="s">
        <v>85</v>
      </c>
      <c r="AY265" s="17" t="s">
        <v>146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7" t="s">
        <v>83</v>
      </c>
      <c r="BK265" s="198">
        <f>ROUND(I265*H265,2)</f>
        <v>0</v>
      </c>
      <c r="BL265" s="17" t="s">
        <v>260</v>
      </c>
      <c r="BM265" s="197" t="s">
        <v>2357</v>
      </c>
    </row>
    <row r="266" spans="2:51" s="14" customFormat="1" ht="11.25">
      <c r="B266" s="215"/>
      <c r="C266" s="216"/>
      <c r="D266" s="206" t="s">
        <v>157</v>
      </c>
      <c r="E266" s="217" t="s">
        <v>1</v>
      </c>
      <c r="F266" s="218" t="s">
        <v>2358</v>
      </c>
      <c r="G266" s="216"/>
      <c r="H266" s="219">
        <v>144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157</v>
      </c>
      <c r="AU266" s="225" t="s">
        <v>85</v>
      </c>
      <c r="AV266" s="14" t="s">
        <v>85</v>
      </c>
      <c r="AW266" s="14" t="s">
        <v>33</v>
      </c>
      <c r="AX266" s="14" t="s">
        <v>75</v>
      </c>
      <c r="AY266" s="225" t="s">
        <v>146</v>
      </c>
    </row>
    <row r="267" spans="2:51" s="14" customFormat="1" ht="11.25">
      <c r="B267" s="215"/>
      <c r="C267" s="216"/>
      <c r="D267" s="206" t="s">
        <v>157</v>
      </c>
      <c r="E267" s="217" t="s">
        <v>1</v>
      </c>
      <c r="F267" s="218" t="s">
        <v>2359</v>
      </c>
      <c r="G267" s="216"/>
      <c r="H267" s="219">
        <v>14</v>
      </c>
      <c r="I267" s="220"/>
      <c r="J267" s="216"/>
      <c r="K267" s="216"/>
      <c r="L267" s="221"/>
      <c r="M267" s="222"/>
      <c r="N267" s="223"/>
      <c r="O267" s="223"/>
      <c r="P267" s="223"/>
      <c r="Q267" s="223"/>
      <c r="R267" s="223"/>
      <c r="S267" s="223"/>
      <c r="T267" s="224"/>
      <c r="AT267" s="225" t="s">
        <v>157</v>
      </c>
      <c r="AU267" s="225" t="s">
        <v>85</v>
      </c>
      <c r="AV267" s="14" t="s">
        <v>85</v>
      </c>
      <c r="AW267" s="14" t="s">
        <v>33</v>
      </c>
      <c r="AX267" s="14" t="s">
        <v>75</v>
      </c>
      <c r="AY267" s="225" t="s">
        <v>146</v>
      </c>
    </row>
    <row r="268" spans="1:65" s="2" customFormat="1" ht="26.45" customHeight="1">
      <c r="A268" s="34"/>
      <c r="B268" s="35"/>
      <c r="C268" s="226" t="s">
        <v>522</v>
      </c>
      <c r="D268" s="226" t="s">
        <v>223</v>
      </c>
      <c r="E268" s="227" t="s">
        <v>2360</v>
      </c>
      <c r="F268" s="228" t="s">
        <v>2361</v>
      </c>
      <c r="G268" s="229" t="s">
        <v>289</v>
      </c>
      <c r="H268" s="230">
        <v>626</v>
      </c>
      <c r="I268" s="231"/>
      <c r="J268" s="232">
        <f>ROUND(I268*H268,2)</f>
        <v>0</v>
      </c>
      <c r="K268" s="228" t="s">
        <v>152</v>
      </c>
      <c r="L268" s="233"/>
      <c r="M268" s="234" t="s">
        <v>1</v>
      </c>
      <c r="N268" s="235" t="s">
        <v>40</v>
      </c>
      <c r="O268" s="71"/>
      <c r="P268" s="195">
        <f>O268*H268</f>
        <v>0</v>
      </c>
      <c r="Q268" s="195">
        <v>0.00035</v>
      </c>
      <c r="R268" s="195">
        <f>Q268*H268</f>
        <v>0.2191</v>
      </c>
      <c r="S268" s="195">
        <v>0</v>
      </c>
      <c r="T268" s="196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7" t="s">
        <v>1524</v>
      </c>
      <c r="AT268" s="197" t="s">
        <v>223</v>
      </c>
      <c r="AU268" s="197" t="s">
        <v>85</v>
      </c>
      <c r="AY268" s="17" t="s">
        <v>146</v>
      </c>
      <c r="BE268" s="198">
        <f>IF(N268="základní",J268,0)</f>
        <v>0</v>
      </c>
      <c r="BF268" s="198">
        <f>IF(N268="snížená",J268,0)</f>
        <v>0</v>
      </c>
      <c r="BG268" s="198">
        <f>IF(N268="zákl. přenesená",J268,0)</f>
        <v>0</v>
      </c>
      <c r="BH268" s="198">
        <f>IF(N268="sníž. přenesená",J268,0)</f>
        <v>0</v>
      </c>
      <c r="BI268" s="198">
        <f>IF(N268="nulová",J268,0)</f>
        <v>0</v>
      </c>
      <c r="BJ268" s="17" t="s">
        <v>83</v>
      </c>
      <c r="BK268" s="198">
        <f>ROUND(I268*H268,2)</f>
        <v>0</v>
      </c>
      <c r="BL268" s="17" t="s">
        <v>549</v>
      </c>
      <c r="BM268" s="197" t="s">
        <v>2362</v>
      </c>
    </row>
    <row r="269" spans="2:51" s="14" customFormat="1" ht="11.25">
      <c r="B269" s="215"/>
      <c r="C269" s="216"/>
      <c r="D269" s="206" t="s">
        <v>157</v>
      </c>
      <c r="E269" s="217" t="s">
        <v>1</v>
      </c>
      <c r="F269" s="218" t="s">
        <v>2363</v>
      </c>
      <c r="G269" s="216"/>
      <c r="H269" s="219">
        <v>153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157</v>
      </c>
      <c r="AU269" s="225" t="s">
        <v>85</v>
      </c>
      <c r="AV269" s="14" t="s">
        <v>85</v>
      </c>
      <c r="AW269" s="14" t="s">
        <v>33</v>
      </c>
      <c r="AX269" s="14" t="s">
        <v>75</v>
      </c>
      <c r="AY269" s="225" t="s">
        <v>146</v>
      </c>
    </row>
    <row r="270" spans="2:51" s="14" customFormat="1" ht="22.5">
      <c r="B270" s="215"/>
      <c r="C270" s="216"/>
      <c r="D270" s="206" t="s">
        <v>157</v>
      </c>
      <c r="E270" s="217" t="s">
        <v>1</v>
      </c>
      <c r="F270" s="218" t="s">
        <v>2364</v>
      </c>
      <c r="G270" s="216"/>
      <c r="H270" s="219">
        <v>351</v>
      </c>
      <c r="I270" s="220"/>
      <c r="J270" s="216"/>
      <c r="K270" s="216"/>
      <c r="L270" s="221"/>
      <c r="M270" s="222"/>
      <c r="N270" s="223"/>
      <c r="O270" s="223"/>
      <c r="P270" s="223"/>
      <c r="Q270" s="223"/>
      <c r="R270" s="223"/>
      <c r="S270" s="223"/>
      <c r="T270" s="224"/>
      <c r="AT270" s="225" t="s">
        <v>157</v>
      </c>
      <c r="AU270" s="225" t="s">
        <v>85</v>
      </c>
      <c r="AV270" s="14" t="s">
        <v>85</v>
      </c>
      <c r="AW270" s="14" t="s">
        <v>33</v>
      </c>
      <c r="AX270" s="14" t="s">
        <v>75</v>
      </c>
      <c r="AY270" s="225" t="s">
        <v>146</v>
      </c>
    </row>
    <row r="271" spans="2:51" s="14" customFormat="1" ht="11.25">
      <c r="B271" s="215"/>
      <c r="C271" s="216"/>
      <c r="D271" s="206" t="s">
        <v>157</v>
      </c>
      <c r="E271" s="217" t="s">
        <v>1</v>
      </c>
      <c r="F271" s="218" t="s">
        <v>2365</v>
      </c>
      <c r="G271" s="216"/>
      <c r="H271" s="219">
        <v>42</v>
      </c>
      <c r="I271" s="220"/>
      <c r="J271" s="216"/>
      <c r="K271" s="216"/>
      <c r="L271" s="221"/>
      <c r="M271" s="222"/>
      <c r="N271" s="223"/>
      <c r="O271" s="223"/>
      <c r="P271" s="223"/>
      <c r="Q271" s="223"/>
      <c r="R271" s="223"/>
      <c r="S271" s="223"/>
      <c r="T271" s="224"/>
      <c r="AT271" s="225" t="s">
        <v>157</v>
      </c>
      <c r="AU271" s="225" t="s">
        <v>85</v>
      </c>
      <c r="AV271" s="14" t="s">
        <v>85</v>
      </c>
      <c r="AW271" s="14" t="s">
        <v>33</v>
      </c>
      <c r="AX271" s="14" t="s">
        <v>75</v>
      </c>
      <c r="AY271" s="225" t="s">
        <v>146</v>
      </c>
    </row>
    <row r="272" spans="2:51" s="14" customFormat="1" ht="11.25">
      <c r="B272" s="215"/>
      <c r="C272" s="216"/>
      <c r="D272" s="206" t="s">
        <v>157</v>
      </c>
      <c r="E272" s="217" t="s">
        <v>1</v>
      </c>
      <c r="F272" s="218" t="s">
        <v>2366</v>
      </c>
      <c r="G272" s="216"/>
      <c r="H272" s="219">
        <v>80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157</v>
      </c>
      <c r="AU272" s="225" t="s">
        <v>85</v>
      </c>
      <c r="AV272" s="14" t="s">
        <v>85</v>
      </c>
      <c r="AW272" s="14" t="s">
        <v>33</v>
      </c>
      <c r="AX272" s="14" t="s">
        <v>75</v>
      </c>
      <c r="AY272" s="225" t="s">
        <v>146</v>
      </c>
    </row>
    <row r="273" spans="1:65" s="2" customFormat="1" ht="36" customHeight="1">
      <c r="A273" s="34"/>
      <c r="B273" s="35"/>
      <c r="C273" s="186" t="s">
        <v>528</v>
      </c>
      <c r="D273" s="186" t="s">
        <v>148</v>
      </c>
      <c r="E273" s="187" t="s">
        <v>1767</v>
      </c>
      <c r="F273" s="188" t="s">
        <v>1768</v>
      </c>
      <c r="G273" s="189" t="s">
        <v>289</v>
      </c>
      <c r="H273" s="190">
        <v>784</v>
      </c>
      <c r="I273" s="191"/>
      <c r="J273" s="192">
        <f>ROUND(I273*H273,2)</f>
        <v>0</v>
      </c>
      <c r="K273" s="188" t="s">
        <v>152</v>
      </c>
      <c r="L273" s="39"/>
      <c r="M273" s="193" t="s">
        <v>1</v>
      </c>
      <c r="N273" s="194" t="s">
        <v>40</v>
      </c>
      <c r="O273" s="71"/>
      <c r="P273" s="195">
        <f>O273*H273</f>
        <v>0</v>
      </c>
      <c r="Q273" s="195">
        <v>0.108</v>
      </c>
      <c r="R273" s="195">
        <f>Q273*H273</f>
        <v>84.672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549</v>
      </c>
      <c r="AT273" s="197" t="s">
        <v>148</v>
      </c>
      <c r="AU273" s="197" t="s">
        <v>85</v>
      </c>
      <c r="AY273" s="17" t="s">
        <v>146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83</v>
      </c>
      <c r="BK273" s="198">
        <f>ROUND(I273*H273,2)</f>
        <v>0</v>
      </c>
      <c r="BL273" s="17" t="s">
        <v>549</v>
      </c>
      <c r="BM273" s="197" t="s">
        <v>2367</v>
      </c>
    </row>
    <row r="274" spans="1:47" s="2" customFormat="1" ht="11.25">
      <c r="A274" s="34"/>
      <c r="B274" s="35"/>
      <c r="C274" s="36"/>
      <c r="D274" s="199" t="s">
        <v>155</v>
      </c>
      <c r="E274" s="36"/>
      <c r="F274" s="200" t="s">
        <v>1770</v>
      </c>
      <c r="G274" s="36"/>
      <c r="H274" s="36"/>
      <c r="I274" s="201"/>
      <c r="J274" s="36"/>
      <c r="K274" s="36"/>
      <c r="L274" s="39"/>
      <c r="M274" s="202"/>
      <c r="N274" s="203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155</v>
      </c>
      <c r="AU274" s="17" t="s">
        <v>85</v>
      </c>
    </row>
    <row r="275" spans="1:65" s="2" customFormat="1" ht="24" customHeight="1">
      <c r="A275" s="34"/>
      <c r="B275" s="35"/>
      <c r="C275" s="186" t="s">
        <v>533</v>
      </c>
      <c r="D275" s="186" t="s">
        <v>148</v>
      </c>
      <c r="E275" s="187" t="s">
        <v>1656</v>
      </c>
      <c r="F275" s="188" t="s">
        <v>1657</v>
      </c>
      <c r="G275" s="189" t="s">
        <v>1658</v>
      </c>
      <c r="H275" s="190">
        <v>0.521</v>
      </c>
      <c r="I275" s="191"/>
      <c r="J275" s="192">
        <f>ROUND(I275*H275,2)</f>
        <v>0</v>
      </c>
      <c r="K275" s="188" t="s">
        <v>152</v>
      </c>
      <c r="L275" s="39"/>
      <c r="M275" s="193" t="s">
        <v>1</v>
      </c>
      <c r="N275" s="194" t="s">
        <v>40</v>
      </c>
      <c r="O275" s="71"/>
      <c r="P275" s="195">
        <f>O275*H275</f>
        <v>0</v>
      </c>
      <c r="Q275" s="195">
        <v>0.0099</v>
      </c>
      <c r="R275" s="195">
        <f>Q275*H275</f>
        <v>0.005157900000000001</v>
      </c>
      <c r="S275" s="195">
        <v>0</v>
      </c>
      <c r="T275" s="196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197" t="s">
        <v>549</v>
      </c>
      <c r="AT275" s="197" t="s">
        <v>148</v>
      </c>
      <c r="AU275" s="197" t="s">
        <v>85</v>
      </c>
      <c r="AY275" s="17" t="s">
        <v>146</v>
      </c>
      <c r="BE275" s="198">
        <f>IF(N275="základní",J275,0)</f>
        <v>0</v>
      </c>
      <c r="BF275" s="198">
        <f>IF(N275="snížená",J275,0)</f>
        <v>0</v>
      </c>
      <c r="BG275" s="198">
        <f>IF(N275="zákl. přenesená",J275,0)</f>
        <v>0</v>
      </c>
      <c r="BH275" s="198">
        <f>IF(N275="sníž. přenesená",J275,0)</f>
        <v>0</v>
      </c>
      <c r="BI275" s="198">
        <f>IF(N275="nulová",J275,0)</f>
        <v>0</v>
      </c>
      <c r="BJ275" s="17" t="s">
        <v>83</v>
      </c>
      <c r="BK275" s="198">
        <f>ROUND(I275*H275,2)</f>
        <v>0</v>
      </c>
      <c r="BL275" s="17" t="s">
        <v>549</v>
      </c>
      <c r="BM275" s="197" t="s">
        <v>2368</v>
      </c>
    </row>
    <row r="276" spans="1:47" s="2" customFormat="1" ht="11.25">
      <c r="A276" s="34"/>
      <c r="B276" s="35"/>
      <c r="C276" s="36"/>
      <c r="D276" s="199" t="s">
        <v>155</v>
      </c>
      <c r="E276" s="36"/>
      <c r="F276" s="200" t="s">
        <v>1660</v>
      </c>
      <c r="G276" s="36"/>
      <c r="H276" s="36"/>
      <c r="I276" s="201"/>
      <c r="J276" s="36"/>
      <c r="K276" s="36"/>
      <c r="L276" s="39"/>
      <c r="M276" s="202"/>
      <c r="N276" s="203"/>
      <c r="O276" s="71"/>
      <c r="P276" s="71"/>
      <c r="Q276" s="71"/>
      <c r="R276" s="71"/>
      <c r="S276" s="71"/>
      <c r="T276" s="72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T276" s="17" t="s">
        <v>155</v>
      </c>
      <c r="AU276" s="17" t="s">
        <v>85</v>
      </c>
    </row>
    <row r="277" spans="2:51" s="14" customFormat="1" ht="11.25">
      <c r="B277" s="215"/>
      <c r="C277" s="216"/>
      <c r="D277" s="206" t="s">
        <v>157</v>
      </c>
      <c r="E277" s="217" t="s">
        <v>1</v>
      </c>
      <c r="F277" s="218" t="s">
        <v>2369</v>
      </c>
      <c r="G277" s="216"/>
      <c r="H277" s="219">
        <v>0.521</v>
      </c>
      <c r="I277" s="220"/>
      <c r="J277" s="216"/>
      <c r="K277" s="216"/>
      <c r="L277" s="221"/>
      <c r="M277" s="222"/>
      <c r="N277" s="223"/>
      <c r="O277" s="223"/>
      <c r="P277" s="223"/>
      <c r="Q277" s="223"/>
      <c r="R277" s="223"/>
      <c r="S277" s="223"/>
      <c r="T277" s="224"/>
      <c r="AT277" s="225" t="s">
        <v>157</v>
      </c>
      <c r="AU277" s="225" t="s">
        <v>85</v>
      </c>
      <c r="AV277" s="14" t="s">
        <v>85</v>
      </c>
      <c r="AW277" s="14" t="s">
        <v>33</v>
      </c>
      <c r="AX277" s="14" t="s">
        <v>75</v>
      </c>
      <c r="AY277" s="225" t="s">
        <v>146</v>
      </c>
    </row>
    <row r="278" spans="1:65" s="2" customFormat="1" ht="26.45" customHeight="1">
      <c r="A278" s="34"/>
      <c r="B278" s="35"/>
      <c r="C278" s="186" t="s">
        <v>538</v>
      </c>
      <c r="D278" s="186" t="s">
        <v>148</v>
      </c>
      <c r="E278" s="187" t="s">
        <v>2370</v>
      </c>
      <c r="F278" s="188" t="s">
        <v>2371</v>
      </c>
      <c r="G278" s="189" t="s">
        <v>151</v>
      </c>
      <c r="H278" s="190">
        <v>11</v>
      </c>
      <c r="I278" s="191"/>
      <c r="J278" s="192">
        <f>ROUND(I278*H278,2)</f>
        <v>0</v>
      </c>
      <c r="K278" s="188" t="s">
        <v>152</v>
      </c>
      <c r="L278" s="39"/>
      <c r="M278" s="193" t="s">
        <v>1</v>
      </c>
      <c r="N278" s="194" t="s">
        <v>40</v>
      </c>
      <c r="O278" s="71"/>
      <c r="P278" s="195">
        <f>O278*H278</f>
        <v>0</v>
      </c>
      <c r="Q278" s="195">
        <v>0</v>
      </c>
      <c r="R278" s="195">
        <f>Q278*H278</f>
        <v>0</v>
      </c>
      <c r="S278" s="195">
        <v>0</v>
      </c>
      <c r="T278" s="196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197" t="s">
        <v>549</v>
      </c>
      <c r="AT278" s="197" t="s">
        <v>148</v>
      </c>
      <c r="AU278" s="197" t="s">
        <v>85</v>
      </c>
      <c r="AY278" s="17" t="s">
        <v>146</v>
      </c>
      <c r="BE278" s="198">
        <f>IF(N278="základní",J278,0)</f>
        <v>0</v>
      </c>
      <c r="BF278" s="198">
        <f>IF(N278="snížená",J278,0)</f>
        <v>0</v>
      </c>
      <c r="BG278" s="198">
        <f>IF(N278="zákl. přenesená",J278,0)</f>
        <v>0</v>
      </c>
      <c r="BH278" s="198">
        <f>IF(N278="sníž. přenesená",J278,0)</f>
        <v>0</v>
      </c>
      <c r="BI278" s="198">
        <f>IF(N278="nulová",J278,0)</f>
        <v>0</v>
      </c>
      <c r="BJ278" s="17" t="s">
        <v>83</v>
      </c>
      <c r="BK278" s="198">
        <f>ROUND(I278*H278,2)</f>
        <v>0</v>
      </c>
      <c r="BL278" s="17" t="s">
        <v>549</v>
      </c>
      <c r="BM278" s="197" t="s">
        <v>2372</v>
      </c>
    </row>
    <row r="279" spans="1:47" s="2" customFormat="1" ht="11.25">
      <c r="A279" s="34"/>
      <c r="B279" s="35"/>
      <c r="C279" s="36"/>
      <c r="D279" s="199" t="s">
        <v>155</v>
      </c>
      <c r="E279" s="36"/>
      <c r="F279" s="200" t="s">
        <v>2373</v>
      </c>
      <c r="G279" s="36"/>
      <c r="H279" s="36"/>
      <c r="I279" s="201"/>
      <c r="J279" s="36"/>
      <c r="K279" s="36"/>
      <c r="L279" s="39"/>
      <c r="M279" s="202"/>
      <c r="N279" s="203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155</v>
      </c>
      <c r="AU279" s="17" t="s">
        <v>85</v>
      </c>
    </row>
    <row r="280" spans="2:51" s="14" customFormat="1" ht="11.25">
      <c r="B280" s="215"/>
      <c r="C280" s="216"/>
      <c r="D280" s="206" t="s">
        <v>157</v>
      </c>
      <c r="E280" s="217" t="s">
        <v>1</v>
      </c>
      <c r="F280" s="218" t="s">
        <v>2374</v>
      </c>
      <c r="G280" s="216"/>
      <c r="H280" s="219">
        <v>11</v>
      </c>
      <c r="I280" s="220"/>
      <c r="J280" s="216"/>
      <c r="K280" s="216"/>
      <c r="L280" s="221"/>
      <c r="M280" s="222"/>
      <c r="N280" s="223"/>
      <c r="O280" s="223"/>
      <c r="P280" s="223"/>
      <c r="Q280" s="223"/>
      <c r="R280" s="223"/>
      <c r="S280" s="223"/>
      <c r="T280" s="224"/>
      <c r="AT280" s="225" t="s">
        <v>157</v>
      </c>
      <c r="AU280" s="225" t="s">
        <v>85</v>
      </c>
      <c r="AV280" s="14" t="s">
        <v>85</v>
      </c>
      <c r="AW280" s="14" t="s">
        <v>33</v>
      </c>
      <c r="AX280" s="14" t="s">
        <v>75</v>
      </c>
      <c r="AY280" s="225" t="s">
        <v>146</v>
      </c>
    </row>
    <row r="281" spans="1:65" s="2" customFormat="1" ht="26.45" customHeight="1">
      <c r="A281" s="34"/>
      <c r="B281" s="35"/>
      <c r="C281" s="186" t="s">
        <v>543</v>
      </c>
      <c r="D281" s="186" t="s">
        <v>148</v>
      </c>
      <c r="E281" s="187" t="s">
        <v>2375</v>
      </c>
      <c r="F281" s="188" t="s">
        <v>2376</v>
      </c>
      <c r="G281" s="189" t="s">
        <v>163</v>
      </c>
      <c r="H281" s="190">
        <v>10.368</v>
      </c>
      <c r="I281" s="191"/>
      <c r="J281" s="192">
        <f>ROUND(I281*H281,2)</f>
        <v>0</v>
      </c>
      <c r="K281" s="188" t="s">
        <v>152</v>
      </c>
      <c r="L281" s="39"/>
      <c r="M281" s="193" t="s">
        <v>1</v>
      </c>
      <c r="N281" s="194" t="s">
        <v>40</v>
      </c>
      <c r="O281" s="71"/>
      <c r="P281" s="195">
        <f>O281*H281</f>
        <v>0</v>
      </c>
      <c r="Q281" s="195">
        <v>0</v>
      </c>
      <c r="R281" s="195">
        <f>Q281*H281</f>
        <v>0</v>
      </c>
      <c r="S281" s="195">
        <v>0</v>
      </c>
      <c r="T281" s="196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7" t="s">
        <v>549</v>
      </c>
      <c r="AT281" s="197" t="s">
        <v>148</v>
      </c>
      <c r="AU281" s="197" t="s">
        <v>85</v>
      </c>
      <c r="AY281" s="17" t="s">
        <v>146</v>
      </c>
      <c r="BE281" s="198">
        <f>IF(N281="základní",J281,0)</f>
        <v>0</v>
      </c>
      <c r="BF281" s="198">
        <f>IF(N281="snížená",J281,0)</f>
        <v>0</v>
      </c>
      <c r="BG281" s="198">
        <f>IF(N281="zákl. přenesená",J281,0)</f>
        <v>0</v>
      </c>
      <c r="BH281" s="198">
        <f>IF(N281="sníž. přenesená",J281,0)</f>
        <v>0</v>
      </c>
      <c r="BI281" s="198">
        <f>IF(N281="nulová",J281,0)</f>
        <v>0</v>
      </c>
      <c r="BJ281" s="17" t="s">
        <v>83</v>
      </c>
      <c r="BK281" s="198">
        <f>ROUND(I281*H281,2)</f>
        <v>0</v>
      </c>
      <c r="BL281" s="17" t="s">
        <v>549</v>
      </c>
      <c r="BM281" s="197" t="s">
        <v>2377</v>
      </c>
    </row>
    <row r="282" spans="1:47" s="2" customFormat="1" ht="11.25">
      <c r="A282" s="34"/>
      <c r="B282" s="35"/>
      <c r="C282" s="36"/>
      <c r="D282" s="199" t="s">
        <v>155</v>
      </c>
      <c r="E282" s="36"/>
      <c r="F282" s="200" t="s">
        <v>2378</v>
      </c>
      <c r="G282" s="36"/>
      <c r="H282" s="36"/>
      <c r="I282" s="201"/>
      <c r="J282" s="36"/>
      <c r="K282" s="36"/>
      <c r="L282" s="39"/>
      <c r="M282" s="202"/>
      <c r="N282" s="203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155</v>
      </c>
      <c r="AU282" s="17" t="s">
        <v>85</v>
      </c>
    </row>
    <row r="283" spans="2:51" s="14" customFormat="1" ht="11.25">
      <c r="B283" s="215"/>
      <c r="C283" s="216"/>
      <c r="D283" s="206" t="s">
        <v>157</v>
      </c>
      <c r="E283" s="217" t="s">
        <v>1</v>
      </c>
      <c r="F283" s="218" t="s">
        <v>2379</v>
      </c>
      <c r="G283" s="216"/>
      <c r="H283" s="219">
        <v>10.368</v>
      </c>
      <c r="I283" s="220"/>
      <c r="J283" s="216"/>
      <c r="K283" s="216"/>
      <c r="L283" s="221"/>
      <c r="M283" s="222"/>
      <c r="N283" s="223"/>
      <c r="O283" s="223"/>
      <c r="P283" s="223"/>
      <c r="Q283" s="223"/>
      <c r="R283" s="223"/>
      <c r="S283" s="223"/>
      <c r="T283" s="224"/>
      <c r="AT283" s="225" t="s">
        <v>157</v>
      </c>
      <c r="AU283" s="225" t="s">
        <v>85</v>
      </c>
      <c r="AV283" s="14" t="s">
        <v>85</v>
      </c>
      <c r="AW283" s="14" t="s">
        <v>33</v>
      </c>
      <c r="AX283" s="14" t="s">
        <v>75</v>
      </c>
      <c r="AY283" s="225" t="s">
        <v>146</v>
      </c>
    </row>
    <row r="284" spans="1:65" s="2" customFormat="1" ht="40.9" customHeight="1">
      <c r="A284" s="34"/>
      <c r="B284" s="35"/>
      <c r="C284" s="186" t="s">
        <v>549</v>
      </c>
      <c r="D284" s="186" t="s">
        <v>148</v>
      </c>
      <c r="E284" s="187" t="s">
        <v>1681</v>
      </c>
      <c r="F284" s="188" t="s">
        <v>1682</v>
      </c>
      <c r="G284" s="189" t="s">
        <v>289</v>
      </c>
      <c r="H284" s="190">
        <v>97</v>
      </c>
      <c r="I284" s="191"/>
      <c r="J284" s="192">
        <f>ROUND(I284*H284,2)</f>
        <v>0</v>
      </c>
      <c r="K284" s="188" t="s">
        <v>152</v>
      </c>
      <c r="L284" s="39"/>
      <c r="M284" s="193" t="s">
        <v>1</v>
      </c>
      <c r="N284" s="194" t="s">
        <v>40</v>
      </c>
      <c r="O284" s="71"/>
      <c r="P284" s="195">
        <f>O284*H284</f>
        <v>0</v>
      </c>
      <c r="Q284" s="195">
        <v>0</v>
      </c>
      <c r="R284" s="195">
        <f>Q284*H284</f>
        <v>0</v>
      </c>
      <c r="S284" s="195">
        <v>0</v>
      </c>
      <c r="T284" s="196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197" t="s">
        <v>549</v>
      </c>
      <c r="AT284" s="197" t="s">
        <v>148</v>
      </c>
      <c r="AU284" s="197" t="s">
        <v>85</v>
      </c>
      <c r="AY284" s="17" t="s">
        <v>146</v>
      </c>
      <c r="BE284" s="198">
        <f>IF(N284="základní",J284,0)</f>
        <v>0</v>
      </c>
      <c r="BF284" s="198">
        <f>IF(N284="snížená",J284,0)</f>
        <v>0</v>
      </c>
      <c r="BG284" s="198">
        <f>IF(N284="zákl. přenesená",J284,0)</f>
        <v>0</v>
      </c>
      <c r="BH284" s="198">
        <f>IF(N284="sníž. přenesená",J284,0)</f>
        <v>0</v>
      </c>
      <c r="BI284" s="198">
        <f>IF(N284="nulová",J284,0)</f>
        <v>0</v>
      </c>
      <c r="BJ284" s="17" t="s">
        <v>83</v>
      </c>
      <c r="BK284" s="198">
        <f>ROUND(I284*H284,2)</f>
        <v>0</v>
      </c>
      <c r="BL284" s="17" t="s">
        <v>549</v>
      </c>
      <c r="BM284" s="197" t="s">
        <v>2380</v>
      </c>
    </row>
    <row r="285" spans="1:47" s="2" customFormat="1" ht="11.25">
      <c r="A285" s="34"/>
      <c r="B285" s="35"/>
      <c r="C285" s="36"/>
      <c r="D285" s="199" t="s">
        <v>155</v>
      </c>
      <c r="E285" s="36"/>
      <c r="F285" s="200" t="s">
        <v>1684</v>
      </c>
      <c r="G285" s="36"/>
      <c r="H285" s="36"/>
      <c r="I285" s="201"/>
      <c r="J285" s="36"/>
      <c r="K285" s="36"/>
      <c r="L285" s="39"/>
      <c r="M285" s="202"/>
      <c r="N285" s="203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155</v>
      </c>
      <c r="AU285" s="17" t="s">
        <v>85</v>
      </c>
    </row>
    <row r="286" spans="2:51" s="14" customFormat="1" ht="11.25">
      <c r="B286" s="215"/>
      <c r="C286" s="216"/>
      <c r="D286" s="206" t="s">
        <v>157</v>
      </c>
      <c r="E286" s="217" t="s">
        <v>1</v>
      </c>
      <c r="F286" s="218" t="s">
        <v>2381</v>
      </c>
      <c r="G286" s="216"/>
      <c r="H286" s="219">
        <v>97</v>
      </c>
      <c r="I286" s="220"/>
      <c r="J286" s="216"/>
      <c r="K286" s="216"/>
      <c r="L286" s="221"/>
      <c r="M286" s="222"/>
      <c r="N286" s="223"/>
      <c r="O286" s="223"/>
      <c r="P286" s="223"/>
      <c r="Q286" s="223"/>
      <c r="R286" s="223"/>
      <c r="S286" s="223"/>
      <c r="T286" s="224"/>
      <c r="AT286" s="225" t="s">
        <v>157</v>
      </c>
      <c r="AU286" s="225" t="s">
        <v>85</v>
      </c>
      <c r="AV286" s="14" t="s">
        <v>85</v>
      </c>
      <c r="AW286" s="14" t="s">
        <v>33</v>
      </c>
      <c r="AX286" s="14" t="s">
        <v>75</v>
      </c>
      <c r="AY286" s="225" t="s">
        <v>146</v>
      </c>
    </row>
    <row r="287" spans="1:65" s="2" customFormat="1" ht="40.9" customHeight="1">
      <c r="A287" s="34"/>
      <c r="B287" s="35"/>
      <c r="C287" s="186" t="s">
        <v>554</v>
      </c>
      <c r="D287" s="186" t="s">
        <v>148</v>
      </c>
      <c r="E287" s="187" t="s">
        <v>1686</v>
      </c>
      <c r="F287" s="188" t="s">
        <v>1687</v>
      </c>
      <c r="G287" s="189" t="s">
        <v>289</v>
      </c>
      <c r="H287" s="190">
        <v>244</v>
      </c>
      <c r="I287" s="191"/>
      <c r="J287" s="192">
        <f>ROUND(I287*H287,2)</f>
        <v>0</v>
      </c>
      <c r="K287" s="188" t="s">
        <v>152</v>
      </c>
      <c r="L287" s="39"/>
      <c r="M287" s="193" t="s">
        <v>1</v>
      </c>
      <c r="N287" s="194" t="s">
        <v>40</v>
      </c>
      <c r="O287" s="71"/>
      <c r="P287" s="195">
        <f>O287*H287</f>
        <v>0</v>
      </c>
      <c r="Q287" s="195">
        <v>0</v>
      </c>
      <c r="R287" s="195">
        <f>Q287*H287</f>
        <v>0</v>
      </c>
      <c r="S287" s="195">
        <v>0</v>
      </c>
      <c r="T287" s="196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7" t="s">
        <v>549</v>
      </c>
      <c r="AT287" s="197" t="s">
        <v>148</v>
      </c>
      <c r="AU287" s="197" t="s">
        <v>85</v>
      </c>
      <c r="AY287" s="17" t="s">
        <v>146</v>
      </c>
      <c r="BE287" s="198">
        <f>IF(N287="základní",J287,0)</f>
        <v>0</v>
      </c>
      <c r="BF287" s="198">
        <f>IF(N287="snížená",J287,0)</f>
        <v>0</v>
      </c>
      <c r="BG287" s="198">
        <f>IF(N287="zákl. přenesená",J287,0)</f>
        <v>0</v>
      </c>
      <c r="BH287" s="198">
        <f>IF(N287="sníž. přenesená",J287,0)</f>
        <v>0</v>
      </c>
      <c r="BI287" s="198">
        <f>IF(N287="nulová",J287,0)</f>
        <v>0</v>
      </c>
      <c r="BJ287" s="17" t="s">
        <v>83</v>
      </c>
      <c r="BK287" s="198">
        <f>ROUND(I287*H287,2)</f>
        <v>0</v>
      </c>
      <c r="BL287" s="17" t="s">
        <v>549</v>
      </c>
      <c r="BM287" s="197" t="s">
        <v>2382</v>
      </c>
    </row>
    <row r="288" spans="1:47" s="2" customFormat="1" ht="11.25">
      <c r="A288" s="34"/>
      <c r="B288" s="35"/>
      <c r="C288" s="36"/>
      <c r="D288" s="199" t="s">
        <v>155</v>
      </c>
      <c r="E288" s="36"/>
      <c r="F288" s="200" t="s">
        <v>1689</v>
      </c>
      <c r="G288" s="36"/>
      <c r="H288" s="36"/>
      <c r="I288" s="201"/>
      <c r="J288" s="36"/>
      <c r="K288" s="36"/>
      <c r="L288" s="39"/>
      <c r="M288" s="202"/>
      <c r="N288" s="203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155</v>
      </c>
      <c r="AU288" s="17" t="s">
        <v>85</v>
      </c>
    </row>
    <row r="289" spans="2:51" s="14" customFormat="1" ht="11.25">
      <c r="B289" s="215"/>
      <c r="C289" s="216"/>
      <c r="D289" s="206" t="s">
        <v>157</v>
      </c>
      <c r="E289" s="217" t="s">
        <v>1</v>
      </c>
      <c r="F289" s="218" t="s">
        <v>2383</v>
      </c>
      <c r="G289" s="216"/>
      <c r="H289" s="219">
        <v>20</v>
      </c>
      <c r="I289" s="220"/>
      <c r="J289" s="216"/>
      <c r="K289" s="216"/>
      <c r="L289" s="221"/>
      <c r="M289" s="222"/>
      <c r="N289" s="223"/>
      <c r="O289" s="223"/>
      <c r="P289" s="223"/>
      <c r="Q289" s="223"/>
      <c r="R289" s="223"/>
      <c r="S289" s="223"/>
      <c r="T289" s="224"/>
      <c r="AT289" s="225" t="s">
        <v>157</v>
      </c>
      <c r="AU289" s="225" t="s">
        <v>85</v>
      </c>
      <c r="AV289" s="14" t="s">
        <v>85</v>
      </c>
      <c r="AW289" s="14" t="s">
        <v>33</v>
      </c>
      <c r="AX289" s="14" t="s">
        <v>75</v>
      </c>
      <c r="AY289" s="225" t="s">
        <v>146</v>
      </c>
    </row>
    <row r="290" spans="2:51" s="14" customFormat="1" ht="11.25">
      <c r="B290" s="215"/>
      <c r="C290" s="216"/>
      <c r="D290" s="206" t="s">
        <v>157</v>
      </c>
      <c r="E290" s="217" t="s">
        <v>1</v>
      </c>
      <c r="F290" s="218" t="s">
        <v>2384</v>
      </c>
      <c r="G290" s="216"/>
      <c r="H290" s="219">
        <v>183</v>
      </c>
      <c r="I290" s="220"/>
      <c r="J290" s="216"/>
      <c r="K290" s="216"/>
      <c r="L290" s="221"/>
      <c r="M290" s="222"/>
      <c r="N290" s="223"/>
      <c r="O290" s="223"/>
      <c r="P290" s="223"/>
      <c r="Q290" s="223"/>
      <c r="R290" s="223"/>
      <c r="S290" s="223"/>
      <c r="T290" s="224"/>
      <c r="AT290" s="225" t="s">
        <v>157</v>
      </c>
      <c r="AU290" s="225" t="s">
        <v>85</v>
      </c>
      <c r="AV290" s="14" t="s">
        <v>85</v>
      </c>
      <c r="AW290" s="14" t="s">
        <v>33</v>
      </c>
      <c r="AX290" s="14" t="s">
        <v>75</v>
      </c>
      <c r="AY290" s="225" t="s">
        <v>146</v>
      </c>
    </row>
    <row r="291" spans="2:51" s="14" customFormat="1" ht="11.25">
      <c r="B291" s="215"/>
      <c r="C291" s="216"/>
      <c r="D291" s="206" t="s">
        <v>157</v>
      </c>
      <c r="E291" s="217" t="s">
        <v>1</v>
      </c>
      <c r="F291" s="218" t="s">
        <v>2385</v>
      </c>
      <c r="G291" s="216"/>
      <c r="H291" s="219">
        <v>41</v>
      </c>
      <c r="I291" s="220"/>
      <c r="J291" s="216"/>
      <c r="K291" s="216"/>
      <c r="L291" s="221"/>
      <c r="M291" s="222"/>
      <c r="N291" s="223"/>
      <c r="O291" s="223"/>
      <c r="P291" s="223"/>
      <c r="Q291" s="223"/>
      <c r="R291" s="223"/>
      <c r="S291" s="223"/>
      <c r="T291" s="224"/>
      <c r="AT291" s="225" t="s">
        <v>157</v>
      </c>
      <c r="AU291" s="225" t="s">
        <v>85</v>
      </c>
      <c r="AV291" s="14" t="s">
        <v>85</v>
      </c>
      <c r="AW291" s="14" t="s">
        <v>33</v>
      </c>
      <c r="AX291" s="14" t="s">
        <v>75</v>
      </c>
      <c r="AY291" s="225" t="s">
        <v>146</v>
      </c>
    </row>
    <row r="292" spans="1:65" s="2" customFormat="1" ht="40.9" customHeight="1">
      <c r="A292" s="34"/>
      <c r="B292" s="35"/>
      <c r="C292" s="186" t="s">
        <v>559</v>
      </c>
      <c r="D292" s="186" t="s">
        <v>148</v>
      </c>
      <c r="E292" s="187" t="s">
        <v>1691</v>
      </c>
      <c r="F292" s="188" t="s">
        <v>1692</v>
      </c>
      <c r="G292" s="189" t="s">
        <v>289</v>
      </c>
      <c r="H292" s="190">
        <v>180</v>
      </c>
      <c r="I292" s="191"/>
      <c r="J292" s="192">
        <f>ROUND(I292*H292,2)</f>
        <v>0</v>
      </c>
      <c r="K292" s="188" t="s">
        <v>152</v>
      </c>
      <c r="L292" s="39"/>
      <c r="M292" s="193" t="s">
        <v>1</v>
      </c>
      <c r="N292" s="194" t="s">
        <v>40</v>
      </c>
      <c r="O292" s="71"/>
      <c r="P292" s="195">
        <f>O292*H292</f>
        <v>0</v>
      </c>
      <c r="Q292" s="195">
        <v>0</v>
      </c>
      <c r="R292" s="195">
        <f>Q292*H292</f>
        <v>0</v>
      </c>
      <c r="S292" s="195">
        <v>0</v>
      </c>
      <c r="T292" s="196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197" t="s">
        <v>549</v>
      </c>
      <c r="AT292" s="197" t="s">
        <v>148</v>
      </c>
      <c r="AU292" s="197" t="s">
        <v>85</v>
      </c>
      <c r="AY292" s="17" t="s">
        <v>146</v>
      </c>
      <c r="BE292" s="198">
        <f>IF(N292="základní",J292,0)</f>
        <v>0</v>
      </c>
      <c r="BF292" s="198">
        <f>IF(N292="snížená",J292,0)</f>
        <v>0</v>
      </c>
      <c r="BG292" s="198">
        <f>IF(N292="zákl. přenesená",J292,0)</f>
        <v>0</v>
      </c>
      <c r="BH292" s="198">
        <f>IF(N292="sníž. přenesená",J292,0)</f>
        <v>0</v>
      </c>
      <c r="BI292" s="198">
        <f>IF(N292="nulová",J292,0)</f>
        <v>0</v>
      </c>
      <c r="BJ292" s="17" t="s">
        <v>83</v>
      </c>
      <c r="BK292" s="198">
        <f>ROUND(I292*H292,2)</f>
        <v>0</v>
      </c>
      <c r="BL292" s="17" t="s">
        <v>549</v>
      </c>
      <c r="BM292" s="197" t="s">
        <v>2386</v>
      </c>
    </row>
    <row r="293" spans="1:47" s="2" customFormat="1" ht="11.25">
      <c r="A293" s="34"/>
      <c r="B293" s="35"/>
      <c r="C293" s="36"/>
      <c r="D293" s="199" t="s">
        <v>155</v>
      </c>
      <c r="E293" s="36"/>
      <c r="F293" s="200" t="s">
        <v>1694</v>
      </c>
      <c r="G293" s="36"/>
      <c r="H293" s="36"/>
      <c r="I293" s="201"/>
      <c r="J293" s="36"/>
      <c r="K293" s="36"/>
      <c r="L293" s="39"/>
      <c r="M293" s="202"/>
      <c r="N293" s="203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155</v>
      </c>
      <c r="AU293" s="17" t="s">
        <v>85</v>
      </c>
    </row>
    <row r="294" spans="2:51" s="14" customFormat="1" ht="11.25">
      <c r="B294" s="215"/>
      <c r="C294" s="216"/>
      <c r="D294" s="206" t="s">
        <v>157</v>
      </c>
      <c r="E294" s="217" t="s">
        <v>1</v>
      </c>
      <c r="F294" s="218" t="s">
        <v>2387</v>
      </c>
      <c r="G294" s="216"/>
      <c r="H294" s="219">
        <v>37</v>
      </c>
      <c r="I294" s="220"/>
      <c r="J294" s="216"/>
      <c r="K294" s="216"/>
      <c r="L294" s="221"/>
      <c r="M294" s="222"/>
      <c r="N294" s="223"/>
      <c r="O294" s="223"/>
      <c r="P294" s="223"/>
      <c r="Q294" s="223"/>
      <c r="R294" s="223"/>
      <c r="S294" s="223"/>
      <c r="T294" s="224"/>
      <c r="AT294" s="225" t="s">
        <v>157</v>
      </c>
      <c r="AU294" s="225" t="s">
        <v>85</v>
      </c>
      <c r="AV294" s="14" t="s">
        <v>85</v>
      </c>
      <c r="AW294" s="14" t="s">
        <v>33</v>
      </c>
      <c r="AX294" s="14" t="s">
        <v>75</v>
      </c>
      <c r="AY294" s="225" t="s">
        <v>146</v>
      </c>
    </row>
    <row r="295" spans="2:51" s="14" customFormat="1" ht="11.25">
      <c r="B295" s="215"/>
      <c r="C295" s="216"/>
      <c r="D295" s="206" t="s">
        <v>157</v>
      </c>
      <c r="E295" s="217" t="s">
        <v>1</v>
      </c>
      <c r="F295" s="218" t="s">
        <v>2388</v>
      </c>
      <c r="G295" s="216"/>
      <c r="H295" s="219">
        <v>143</v>
      </c>
      <c r="I295" s="220"/>
      <c r="J295" s="216"/>
      <c r="K295" s="216"/>
      <c r="L295" s="221"/>
      <c r="M295" s="222"/>
      <c r="N295" s="223"/>
      <c r="O295" s="223"/>
      <c r="P295" s="223"/>
      <c r="Q295" s="223"/>
      <c r="R295" s="223"/>
      <c r="S295" s="223"/>
      <c r="T295" s="224"/>
      <c r="AT295" s="225" t="s">
        <v>157</v>
      </c>
      <c r="AU295" s="225" t="s">
        <v>85</v>
      </c>
      <c r="AV295" s="14" t="s">
        <v>85</v>
      </c>
      <c r="AW295" s="14" t="s">
        <v>33</v>
      </c>
      <c r="AX295" s="14" t="s">
        <v>75</v>
      </c>
      <c r="AY295" s="225" t="s">
        <v>146</v>
      </c>
    </row>
    <row r="296" spans="1:65" s="2" customFormat="1" ht="26.45" customHeight="1">
      <c r="A296" s="34"/>
      <c r="B296" s="35"/>
      <c r="C296" s="186" t="s">
        <v>564</v>
      </c>
      <c r="D296" s="186" t="s">
        <v>148</v>
      </c>
      <c r="E296" s="187" t="s">
        <v>1697</v>
      </c>
      <c r="F296" s="188" t="s">
        <v>1698</v>
      </c>
      <c r="G296" s="189" t="s">
        <v>163</v>
      </c>
      <c r="H296" s="190">
        <v>1.6</v>
      </c>
      <c r="I296" s="191"/>
      <c r="J296" s="192">
        <f>ROUND(I296*H296,2)</f>
        <v>0</v>
      </c>
      <c r="K296" s="188" t="s">
        <v>152</v>
      </c>
      <c r="L296" s="39"/>
      <c r="M296" s="193" t="s">
        <v>1</v>
      </c>
      <c r="N296" s="194" t="s">
        <v>40</v>
      </c>
      <c r="O296" s="71"/>
      <c r="P296" s="195">
        <f>O296*H296</f>
        <v>0</v>
      </c>
      <c r="Q296" s="195">
        <v>0</v>
      </c>
      <c r="R296" s="195">
        <f>Q296*H296</f>
        <v>0</v>
      </c>
      <c r="S296" s="195">
        <v>0</v>
      </c>
      <c r="T296" s="196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197" t="s">
        <v>549</v>
      </c>
      <c r="AT296" s="197" t="s">
        <v>148</v>
      </c>
      <c r="AU296" s="197" t="s">
        <v>85</v>
      </c>
      <c r="AY296" s="17" t="s">
        <v>146</v>
      </c>
      <c r="BE296" s="198">
        <f>IF(N296="základní",J296,0)</f>
        <v>0</v>
      </c>
      <c r="BF296" s="198">
        <f>IF(N296="snížená",J296,0)</f>
        <v>0</v>
      </c>
      <c r="BG296" s="198">
        <f>IF(N296="zákl. přenesená",J296,0)</f>
        <v>0</v>
      </c>
      <c r="BH296" s="198">
        <f>IF(N296="sníž. přenesená",J296,0)</f>
        <v>0</v>
      </c>
      <c r="BI296" s="198">
        <f>IF(N296="nulová",J296,0)</f>
        <v>0</v>
      </c>
      <c r="BJ296" s="17" t="s">
        <v>83</v>
      </c>
      <c r="BK296" s="198">
        <f>ROUND(I296*H296,2)</f>
        <v>0</v>
      </c>
      <c r="BL296" s="17" t="s">
        <v>549</v>
      </c>
      <c r="BM296" s="197" t="s">
        <v>2389</v>
      </c>
    </row>
    <row r="297" spans="1:47" s="2" customFormat="1" ht="11.25">
      <c r="A297" s="34"/>
      <c r="B297" s="35"/>
      <c r="C297" s="36"/>
      <c r="D297" s="199" t="s">
        <v>155</v>
      </c>
      <c r="E297" s="36"/>
      <c r="F297" s="200" t="s">
        <v>1700</v>
      </c>
      <c r="G297" s="36"/>
      <c r="H297" s="36"/>
      <c r="I297" s="201"/>
      <c r="J297" s="36"/>
      <c r="K297" s="36"/>
      <c r="L297" s="39"/>
      <c r="M297" s="202"/>
      <c r="N297" s="203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155</v>
      </c>
      <c r="AU297" s="17" t="s">
        <v>85</v>
      </c>
    </row>
    <row r="298" spans="2:51" s="14" customFormat="1" ht="11.25">
      <c r="B298" s="215"/>
      <c r="C298" s="216"/>
      <c r="D298" s="206" t="s">
        <v>157</v>
      </c>
      <c r="E298" s="217" t="s">
        <v>1</v>
      </c>
      <c r="F298" s="218" t="s">
        <v>2390</v>
      </c>
      <c r="G298" s="216"/>
      <c r="H298" s="219">
        <v>1.6</v>
      </c>
      <c r="I298" s="220"/>
      <c r="J298" s="216"/>
      <c r="K298" s="216"/>
      <c r="L298" s="221"/>
      <c r="M298" s="222"/>
      <c r="N298" s="223"/>
      <c r="O298" s="223"/>
      <c r="P298" s="223"/>
      <c r="Q298" s="223"/>
      <c r="R298" s="223"/>
      <c r="S298" s="223"/>
      <c r="T298" s="224"/>
      <c r="AT298" s="225" t="s">
        <v>157</v>
      </c>
      <c r="AU298" s="225" t="s">
        <v>85</v>
      </c>
      <c r="AV298" s="14" t="s">
        <v>85</v>
      </c>
      <c r="AW298" s="14" t="s">
        <v>33</v>
      </c>
      <c r="AX298" s="14" t="s">
        <v>75</v>
      </c>
      <c r="AY298" s="225" t="s">
        <v>146</v>
      </c>
    </row>
    <row r="299" spans="1:65" s="2" customFormat="1" ht="26.45" customHeight="1">
      <c r="A299" s="34"/>
      <c r="B299" s="35"/>
      <c r="C299" s="186" t="s">
        <v>568</v>
      </c>
      <c r="D299" s="186" t="s">
        <v>148</v>
      </c>
      <c r="E299" s="187" t="s">
        <v>2391</v>
      </c>
      <c r="F299" s="188" t="s">
        <v>2392</v>
      </c>
      <c r="G299" s="189" t="s">
        <v>329</v>
      </c>
      <c r="H299" s="190">
        <v>3</v>
      </c>
      <c r="I299" s="191"/>
      <c r="J299" s="192">
        <f>ROUND(I299*H299,2)</f>
        <v>0</v>
      </c>
      <c r="K299" s="188" t="s">
        <v>152</v>
      </c>
      <c r="L299" s="39"/>
      <c r="M299" s="193" t="s">
        <v>1</v>
      </c>
      <c r="N299" s="194" t="s">
        <v>40</v>
      </c>
      <c r="O299" s="71"/>
      <c r="P299" s="195">
        <f>O299*H299</f>
        <v>0</v>
      </c>
      <c r="Q299" s="195">
        <v>0.0038</v>
      </c>
      <c r="R299" s="195">
        <f>Q299*H299</f>
        <v>0.0114</v>
      </c>
      <c r="S299" s="195">
        <v>0</v>
      </c>
      <c r="T299" s="196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197" t="s">
        <v>549</v>
      </c>
      <c r="AT299" s="197" t="s">
        <v>148</v>
      </c>
      <c r="AU299" s="197" t="s">
        <v>85</v>
      </c>
      <c r="AY299" s="17" t="s">
        <v>146</v>
      </c>
      <c r="BE299" s="198">
        <f>IF(N299="základní",J299,0)</f>
        <v>0</v>
      </c>
      <c r="BF299" s="198">
        <f>IF(N299="snížená",J299,0)</f>
        <v>0</v>
      </c>
      <c r="BG299" s="198">
        <f>IF(N299="zákl. přenesená",J299,0)</f>
        <v>0</v>
      </c>
      <c r="BH299" s="198">
        <f>IF(N299="sníž. přenesená",J299,0)</f>
        <v>0</v>
      </c>
      <c r="BI299" s="198">
        <f>IF(N299="nulová",J299,0)</f>
        <v>0</v>
      </c>
      <c r="BJ299" s="17" t="s">
        <v>83</v>
      </c>
      <c r="BK299" s="198">
        <f>ROUND(I299*H299,2)</f>
        <v>0</v>
      </c>
      <c r="BL299" s="17" t="s">
        <v>549</v>
      </c>
      <c r="BM299" s="197" t="s">
        <v>2393</v>
      </c>
    </row>
    <row r="300" spans="1:47" s="2" customFormat="1" ht="11.25">
      <c r="A300" s="34"/>
      <c r="B300" s="35"/>
      <c r="C300" s="36"/>
      <c r="D300" s="199" t="s">
        <v>155</v>
      </c>
      <c r="E300" s="36"/>
      <c r="F300" s="200" t="s">
        <v>2394</v>
      </c>
      <c r="G300" s="36"/>
      <c r="H300" s="36"/>
      <c r="I300" s="201"/>
      <c r="J300" s="36"/>
      <c r="K300" s="36"/>
      <c r="L300" s="39"/>
      <c r="M300" s="202"/>
      <c r="N300" s="203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155</v>
      </c>
      <c r="AU300" s="17" t="s">
        <v>85</v>
      </c>
    </row>
    <row r="301" spans="2:51" s="14" customFormat="1" ht="11.25">
      <c r="B301" s="215"/>
      <c r="C301" s="216"/>
      <c r="D301" s="206" t="s">
        <v>157</v>
      </c>
      <c r="E301" s="217" t="s">
        <v>1</v>
      </c>
      <c r="F301" s="218" t="s">
        <v>2395</v>
      </c>
      <c r="G301" s="216"/>
      <c r="H301" s="219">
        <v>2</v>
      </c>
      <c r="I301" s="220"/>
      <c r="J301" s="216"/>
      <c r="K301" s="216"/>
      <c r="L301" s="221"/>
      <c r="M301" s="222"/>
      <c r="N301" s="223"/>
      <c r="O301" s="223"/>
      <c r="P301" s="223"/>
      <c r="Q301" s="223"/>
      <c r="R301" s="223"/>
      <c r="S301" s="223"/>
      <c r="T301" s="224"/>
      <c r="AT301" s="225" t="s">
        <v>157</v>
      </c>
      <c r="AU301" s="225" t="s">
        <v>85</v>
      </c>
      <c r="AV301" s="14" t="s">
        <v>85</v>
      </c>
      <c r="AW301" s="14" t="s">
        <v>33</v>
      </c>
      <c r="AX301" s="14" t="s">
        <v>75</v>
      </c>
      <c r="AY301" s="225" t="s">
        <v>146</v>
      </c>
    </row>
    <row r="302" spans="2:51" s="14" customFormat="1" ht="11.25">
      <c r="B302" s="215"/>
      <c r="C302" s="216"/>
      <c r="D302" s="206" t="s">
        <v>157</v>
      </c>
      <c r="E302" s="217" t="s">
        <v>1</v>
      </c>
      <c r="F302" s="218" t="s">
        <v>2396</v>
      </c>
      <c r="G302" s="216"/>
      <c r="H302" s="219">
        <v>1</v>
      </c>
      <c r="I302" s="220"/>
      <c r="J302" s="216"/>
      <c r="K302" s="216"/>
      <c r="L302" s="221"/>
      <c r="M302" s="222"/>
      <c r="N302" s="223"/>
      <c r="O302" s="223"/>
      <c r="P302" s="223"/>
      <c r="Q302" s="223"/>
      <c r="R302" s="223"/>
      <c r="S302" s="223"/>
      <c r="T302" s="224"/>
      <c r="AT302" s="225" t="s">
        <v>157</v>
      </c>
      <c r="AU302" s="225" t="s">
        <v>85</v>
      </c>
      <c r="AV302" s="14" t="s">
        <v>85</v>
      </c>
      <c r="AW302" s="14" t="s">
        <v>33</v>
      </c>
      <c r="AX302" s="14" t="s">
        <v>75</v>
      </c>
      <c r="AY302" s="225" t="s">
        <v>146</v>
      </c>
    </row>
    <row r="303" spans="1:65" s="2" customFormat="1" ht="24" customHeight="1">
      <c r="A303" s="34"/>
      <c r="B303" s="35"/>
      <c r="C303" s="186" t="s">
        <v>573</v>
      </c>
      <c r="D303" s="186" t="s">
        <v>148</v>
      </c>
      <c r="E303" s="187" t="s">
        <v>1701</v>
      </c>
      <c r="F303" s="188" t="s">
        <v>1702</v>
      </c>
      <c r="G303" s="189" t="s">
        <v>329</v>
      </c>
      <c r="H303" s="190">
        <v>2</v>
      </c>
      <c r="I303" s="191"/>
      <c r="J303" s="192">
        <f>ROUND(I303*H303,2)</f>
        <v>0</v>
      </c>
      <c r="K303" s="188" t="s">
        <v>152</v>
      </c>
      <c r="L303" s="39"/>
      <c r="M303" s="193" t="s">
        <v>1</v>
      </c>
      <c r="N303" s="194" t="s">
        <v>40</v>
      </c>
      <c r="O303" s="71"/>
      <c r="P303" s="195">
        <f>O303*H303</f>
        <v>0</v>
      </c>
      <c r="Q303" s="195">
        <v>0.0076</v>
      </c>
      <c r="R303" s="195">
        <f>Q303*H303</f>
        <v>0.0152</v>
      </c>
      <c r="S303" s="195">
        <v>0</v>
      </c>
      <c r="T303" s="196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197" t="s">
        <v>549</v>
      </c>
      <c r="AT303" s="197" t="s">
        <v>148</v>
      </c>
      <c r="AU303" s="197" t="s">
        <v>85</v>
      </c>
      <c r="AY303" s="17" t="s">
        <v>146</v>
      </c>
      <c r="BE303" s="198">
        <f>IF(N303="základní",J303,0)</f>
        <v>0</v>
      </c>
      <c r="BF303" s="198">
        <f>IF(N303="snížená",J303,0)</f>
        <v>0</v>
      </c>
      <c r="BG303" s="198">
        <f>IF(N303="zákl. přenesená",J303,0)</f>
        <v>0</v>
      </c>
      <c r="BH303" s="198">
        <f>IF(N303="sníž. přenesená",J303,0)</f>
        <v>0</v>
      </c>
      <c r="BI303" s="198">
        <f>IF(N303="nulová",J303,0)</f>
        <v>0</v>
      </c>
      <c r="BJ303" s="17" t="s">
        <v>83</v>
      </c>
      <c r="BK303" s="198">
        <f>ROUND(I303*H303,2)</f>
        <v>0</v>
      </c>
      <c r="BL303" s="17" t="s">
        <v>549</v>
      </c>
      <c r="BM303" s="197" t="s">
        <v>2397</v>
      </c>
    </row>
    <row r="304" spans="1:47" s="2" customFormat="1" ht="11.25">
      <c r="A304" s="34"/>
      <c r="B304" s="35"/>
      <c r="C304" s="36"/>
      <c r="D304" s="199" t="s">
        <v>155</v>
      </c>
      <c r="E304" s="36"/>
      <c r="F304" s="200" t="s">
        <v>1704</v>
      </c>
      <c r="G304" s="36"/>
      <c r="H304" s="36"/>
      <c r="I304" s="201"/>
      <c r="J304" s="36"/>
      <c r="K304" s="36"/>
      <c r="L304" s="39"/>
      <c r="M304" s="202"/>
      <c r="N304" s="203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155</v>
      </c>
      <c r="AU304" s="17" t="s">
        <v>85</v>
      </c>
    </row>
    <row r="305" spans="2:51" s="14" customFormat="1" ht="11.25">
      <c r="B305" s="215"/>
      <c r="C305" s="216"/>
      <c r="D305" s="206" t="s">
        <v>157</v>
      </c>
      <c r="E305" s="217" t="s">
        <v>1</v>
      </c>
      <c r="F305" s="218" t="s">
        <v>2398</v>
      </c>
      <c r="G305" s="216"/>
      <c r="H305" s="219">
        <v>2</v>
      </c>
      <c r="I305" s="220"/>
      <c r="J305" s="216"/>
      <c r="K305" s="216"/>
      <c r="L305" s="221"/>
      <c r="M305" s="222"/>
      <c r="N305" s="223"/>
      <c r="O305" s="223"/>
      <c r="P305" s="223"/>
      <c r="Q305" s="223"/>
      <c r="R305" s="223"/>
      <c r="S305" s="223"/>
      <c r="T305" s="224"/>
      <c r="AT305" s="225" t="s">
        <v>157</v>
      </c>
      <c r="AU305" s="225" t="s">
        <v>85</v>
      </c>
      <c r="AV305" s="14" t="s">
        <v>85</v>
      </c>
      <c r="AW305" s="14" t="s">
        <v>33</v>
      </c>
      <c r="AX305" s="14" t="s">
        <v>75</v>
      </c>
      <c r="AY305" s="225" t="s">
        <v>146</v>
      </c>
    </row>
    <row r="306" spans="1:65" s="2" customFormat="1" ht="26.45" customHeight="1">
      <c r="A306" s="34"/>
      <c r="B306" s="35"/>
      <c r="C306" s="186" t="s">
        <v>577</v>
      </c>
      <c r="D306" s="186" t="s">
        <v>148</v>
      </c>
      <c r="E306" s="187" t="s">
        <v>2399</v>
      </c>
      <c r="F306" s="188" t="s">
        <v>2400</v>
      </c>
      <c r="G306" s="189" t="s">
        <v>289</v>
      </c>
      <c r="H306" s="190">
        <v>262</v>
      </c>
      <c r="I306" s="191"/>
      <c r="J306" s="192">
        <f>ROUND(I306*H306,2)</f>
        <v>0</v>
      </c>
      <c r="K306" s="188" t="s">
        <v>152</v>
      </c>
      <c r="L306" s="39"/>
      <c r="M306" s="193" t="s">
        <v>1</v>
      </c>
      <c r="N306" s="194" t="s">
        <v>40</v>
      </c>
      <c r="O306" s="71"/>
      <c r="P306" s="195">
        <f>O306*H306</f>
        <v>0</v>
      </c>
      <c r="Q306" s="195">
        <v>0</v>
      </c>
      <c r="R306" s="195">
        <f>Q306*H306</f>
        <v>0</v>
      </c>
      <c r="S306" s="195">
        <v>0</v>
      </c>
      <c r="T306" s="196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7" t="s">
        <v>549</v>
      </c>
      <c r="AT306" s="197" t="s">
        <v>148</v>
      </c>
      <c r="AU306" s="197" t="s">
        <v>85</v>
      </c>
      <c r="AY306" s="17" t="s">
        <v>146</v>
      </c>
      <c r="BE306" s="198">
        <f>IF(N306="základní",J306,0)</f>
        <v>0</v>
      </c>
      <c r="BF306" s="198">
        <f>IF(N306="snížená",J306,0)</f>
        <v>0</v>
      </c>
      <c r="BG306" s="198">
        <f>IF(N306="zákl. přenesená",J306,0)</f>
        <v>0</v>
      </c>
      <c r="BH306" s="198">
        <f>IF(N306="sníž. přenesená",J306,0)</f>
        <v>0</v>
      </c>
      <c r="BI306" s="198">
        <f>IF(N306="nulová",J306,0)</f>
        <v>0</v>
      </c>
      <c r="BJ306" s="17" t="s">
        <v>83</v>
      </c>
      <c r="BK306" s="198">
        <f>ROUND(I306*H306,2)</f>
        <v>0</v>
      </c>
      <c r="BL306" s="17" t="s">
        <v>549</v>
      </c>
      <c r="BM306" s="197" t="s">
        <v>2401</v>
      </c>
    </row>
    <row r="307" spans="1:47" s="2" customFormat="1" ht="11.25">
      <c r="A307" s="34"/>
      <c r="B307" s="35"/>
      <c r="C307" s="36"/>
      <c r="D307" s="199" t="s">
        <v>155</v>
      </c>
      <c r="E307" s="36"/>
      <c r="F307" s="200" t="s">
        <v>2402</v>
      </c>
      <c r="G307" s="36"/>
      <c r="H307" s="36"/>
      <c r="I307" s="201"/>
      <c r="J307" s="36"/>
      <c r="K307" s="36"/>
      <c r="L307" s="39"/>
      <c r="M307" s="202"/>
      <c r="N307" s="203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155</v>
      </c>
      <c r="AU307" s="17" t="s">
        <v>85</v>
      </c>
    </row>
    <row r="308" spans="2:51" s="14" customFormat="1" ht="11.25">
      <c r="B308" s="215"/>
      <c r="C308" s="216"/>
      <c r="D308" s="206" t="s">
        <v>157</v>
      </c>
      <c r="E308" s="217" t="s">
        <v>1</v>
      </c>
      <c r="F308" s="218" t="s">
        <v>2403</v>
      </c>
      <c r="G308" s="216"/>
      <c r="H308" s="219">
        <v>262</v>
      </c>
      <c r="I308" s="220"/>
      <c r="J308" s="216"/>
      <c r="K308" s="216"/>
      <c r="L308" s="221"/>
      <c r="M308" s="222"/>
      <c r="N308" s="223"/>
      <c r="O308" s="223"/>
      <c r="P308" s="223"/>
      <c r="Q308" s="223"/>
      <c r="R308" s="223"/>
      <c r="S308" s="223"/>
      <c r="T308" s="224"/>
      <c r="AT308" s="225" t="s">
        <v>157</v>
      </c>
      <c r="AU308" s="225" t="s">
        <v>85</v>
      </c>
      <c r="AV308" s="14" t="s">
        <v>85</v>
      </c>
      <c r="AW308" s="14" t="s">
        <v>33</v>
      </c>
      <c r="AX308" s="14" t="s">
        <v>75</v>
      </c>
      <c r="AY308" s="225" t="s">
        <v>146</v>
      </c>
    </row>
    <row r="309" spans="1:65" s="2" customFormat="1" ht="24" customHeight="1">
      <c r="A309" s="34"/>
      <c r="B309" s="35"/>
      <c r="C309" s="226" t="s">
        <v>582</v>
      </c>
      <c r="D309" s="226" t="s">
        <v>223</v>
      </c>
      <c r="E309" s="227" t="s">
        <v>1713</v>
      </c>
      <c r="F309" s="228" t="s">
        <v>1714</v>
      </c>
      <c r="G309" s="229" t="s">
        <v>289</v>
      </c>
      <c r="H309" s="230">
        <v>521</v>
      </c>
      <c r="I309" s="231"/>
      <c r="J309" s="232">
        <f>ROUND(I309*H309,2)</f>
        <v>0</v>
      </c>
      <c r="K309" s="228" t="s">
        <v>152</v>
      </c>
      <c r="L309" s="233"/>
      <c r="M309" s="234" t="s">
        <v>1</v>
      </c>
      <c r="N309" s="235" t="s">
        <v>40</v>
      </c>
      <c r="O309" s="71"/>
      <c r="P309" s="195">
        <f>O309*H309</f>
        <v>0</v>
      </c>
      <c r="Q309" s="195">
        <v>2E-05</v>
      </c>
      <c r="R309" s="195">
        <f>Q309*H309</f>
        <v>0.01042</v>
      </c>
      <c r="S309" s="195">
        <v>0</v>
      </c>
      <c r="T309" s="196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197" t="s">
        <v>200</v>
      </c>
      <c r="AT309" s="197" t="s">
        <v>223</v>
      </c>
      <c r="AU309" s="197" t="s">
        <v>85</v>
      </c>
      <c r="AY309" s="17" t="s">
        <v>146</v>
      </c>
      <c r="BE309" s="198">
        <f>IF(N309="základní",J309,0)</f>
        <v>0</v>
      </c>
      <c r="BF309" s="198">
        <f>IF(N309="snížená",J309,0)</f>
        <v>0</v>
      </c>
      <c r="BG309" s="198">
        <f>IF(N309="zákl. přenesená",J309,0)</f>
        <v>0</v>
      </c>
      <c r="BH309" s="198">
        <f>IF(N309="sníž. přenesená",J309,0)</f>
        <v>0</v>
      </c>
      <c r="BI309" s="198">
        <f>IF(N309="nulová",J309,0)</f>
        <v>0</v>
      </c>
      <c r="BJ309" s="17" t="s">
        <v>83</v>
      </c>
      <c r="BK309" s="198">
        <f>ROUND(I309*H309,2)</f>
        <v>0</v>
      </c>
      <c r="BL309" s="17" t="s">
        <v>153</v>
      </c>
      <c r="BM309" s="197" t="s">
        <v>2404</v>
      </c>
    </row>
    <row r="310" spans="2:51" s="14" customFormat="1" ht="11.25">
      <c r="B310" s="215"/>
      <c r="C310" s="216"/>
      <c r="D310" s="206" t="s">
        <v>157</v>
      </c>
      <c r="E310" s="217" t="s">
        <v>1</v>
      </c>
      <c r="F310" s="218" t="s">
        <v>2405</v>
      </c>
      <c r="G310" s="216"/>
      <c r="H310" s="219">
        <v>521</v>
      </c>
      <c r="I310" s="220"/>
      <c r="J310" s="216"/>
      <c r="K310" s="216"/>
      <c r="L310" s="221"/>
      <c r="M310" s="222"/>
      <c r="N310" s="223"/>
      <c r="O310" s="223"/>
      <c r="P310" s="223"/>
      <c r="Q310" s="223"/>
      <c r="R310" s="223"/>
      <c r="S310" s="223"/>
      <c r="T310" s="224"/>
      <c r="AT310" s="225" t="s">
        <v>157</v>
      </c>
      <c r="AU310" s="225" t="s">
        <v>85</v>
      </c>
      <c r="AV310" s="14" t="s">
        <v>85</v>
      </c>
      <c r="AW310" s="14" t="s">
        <v>33</v>
      </c>
      <c r="AX310" s="14" t="s">
        <v>75</v>
      </c>
      <c r="AY310" s="225" t="s">
        <v>146</v>
      </c>
    </row>
    <row r="311" spans="1:65" s="2" customFormat="1" ht="24" customHeight="1">
      <c r="A311" s="34"/>
      <c r="B311" s="35"/>
      <c r="C311" s="186" t="s">
        <v>586</v>
      </c>
      <c r="D311" s="186" t="s">
        <v>148</v>
      </c>
      <c r="E311" s="187" t="s">
        <v>1716</v>
      </c>
      <c r="F311" s="188" t="s">
        <v>1717</v>
      </c>
      <c r="G311" s="189" t="s">
        <v>289</v>
      </c>
      <c r="H311" s="190">
        <v>521</v>
      </c>
      <c r="I311" s="191"/>
      <c r="J311" s="192">
        <f>ROUND(I311*H311,2)</f>
        <v>0</v>
      </c>
      <c r="K311" s="188" t="s">
        <v>152</v>
      </c>
      <c r="L311" s="39"/>
      <c r="M311" s="193" t="s">
        <v>1</v>
      </c>
      <c r="N311" s="194" t="s">
        <v>40</v>
      </c>
      <c r="O311" s="71"/>
      <c r="P311" s="195">
        <f>O311*H311</f>
        <v>0</v>
      </c>
      <c r="Q311" s="195">
        <v>9E-05</v>
      </c>
      <c r="R311" s="195">
        <f>Q311*H311</f>
        <v>0.04689</v>
      </c>
      <c r="S311" s="195">
        <v>0</v>
      </c>
      <c r="T311" s="196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197" t="s">
        <v>549</v>
      </c>
      <c r="AT311" s="197" t="s">
        <v>148</v>
      </c>
      <c r="AU311" s="197" t="s">
        <v>85</v>
      </c>
      <c r="AY311" s="17" t="s">
        <v>146</v>
      </c>
      <c r="BE311" s="198">
        <f>IF(N311="základní",J311,0)</f>
        <v>0</v>
      </c>
      <c r="BF311" s="198">
        <f>IF(N311="snížená",J311,0)</f>
        <v>0</v>
      </c>
      <c r="BG311" s="198">
        <f>IF(N311="zákl. přenesená",J311,0)</f>
        <v>0</v>
      </c>
      <c r="BH311" s="198">
        <f>IF(N311="sníž. přenesená",J311,0)</f>
        <v>0</v>
      </c>
      <c r="BI311" s="198">
        <f>IF(N311="nulová",J311,0)</f>
        <v>0</v>
      </c>
      <c r="BJ311" s="17" t="s">
        <v>83</v>
      </c>
      <c r="BK311" s="198">
        <f>ROUND(I311*H311,2)</f>
        <v>0</v>
      </c>
      <c r="BL311" s="17" t="s">
        <v>549</v>
      </c>
      <c r="BM311" s="197" t="s">
        <v>2406</v>
      </c>
    </row>
    <row r="312" spans="1:47" s="2" customFormat="1" ht="11.25">
      <c r="A312" s="34"/>
      <c r="B312" s="35"/>
      <c r="C312" s="36"/>
      <c r="D312" s="199" t="s">
        <v>155</v>
      </c>
      <c r="E312" s="36"/>
      <c r="F312" s="200" t="s">
        <v>1719</v>
      </c>
      <c r="G312" s="36"/>
      <c r="H312" s="36"/>
      <c r="I312" s="201"/>
      <c r="J312" s="36"/>
      <c r="K312" s="36"/>
      <c r="L312" s="39"/>
      <c r="M312" s="202"/>
      <c r="N312" s="203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155</v>
      </c>
      <c r="AU312" s="17" t="s">
        <v>85</v>
      </c>
    </row>
    <row r="313" spans="1:65" s="2" customFormat="1" ht="40.9" customHeight="1">
      <c r="A313" s="34"/>
      <c r="B313" s="35"/>
      <c r="C313" s="186" t="s">
        <v>591</v>
      </c>
      <c r="D313" s="186" t="s">
        <v>148</v>
      </c>
      <c r="E313" s="187" t="s">
        <v>1720</v>
      </c>
      <c r="F313" s="188" t="s">
        <v>1721</v>
      </c>
      <c r="G313" s="189" t="s">
        <v>163</v>
      </c>
      <c r="H313" s="190">
        <v>60.394</v>
      </c>
      <c r="I313" s="191"/>
      <c r="J313" s="192">
        <f>ROUND(I313*H313,2)</f>
        <v>0</v>
      </c>
      <c r="K313" s="188" t="s">
        <v>152</v>
      </c>
      <c r="L313" s="39"/>
      <c r="M313" s="193" t="s">
        <v>1</v>
      </c>
      <c r="N313" s="194" t="s">
        <v>40</v>
      </c>
      <c r="O313" s="71"/>
      <c r="P313" s="195">
        <f>O313*H313</f>
        <v>0</v>
      </c>
      <c r="Q313" s="195">
        <v>0</v>
      </c>
      <c r="R313" s="195">
        <f>Q313*H313</f>
        <v>0</v>
      </c>
      <c r="S313" s="195">
        <v>0</v>
      </c>
      <c r="T313" s="196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197" t="s">
        <v>549</v>
      </c>
      <c r="AT313" s="197" t="s">
        <v>148</v>
      </c>
      <c r="AU313" s="197" t="s">
        <v>85</v>
      </c>
      <c r="AY313" s="17" t="s">
        <v>146</v>
      </c>
      <c r="BE313" s="198">
        <f>IF(N313="základní",J313,0)</f>
        <v>0</v>
      </c>
      <c r="BF313" s="198">
        <f>IF(N313="snížená",J313,0)</f>
        <v>0</v>
      </c>
      <c r="BG313" s="198">
        <f>IF(N313="zákl. přenesená",J313,0)</f>
        <v>0</v>
      </c>
      <c r="BH313" s="198">
        <f>IF(N313="sníž. přenesená",J313,0)</f>
        <v>0</v>
      </c>
      <c r="BI313" s="198">
        <f>IF(N313="nulová",J313,0)</f>
        <v>0</v>
      </c>
      <c r="BJ313" s="17" t="s">
        <v>83</v>
      </c>
      <c r="BK313" s="198">
        <f>ROUND(I313*H313,2)</f>
        <v>0</v>
      </c>
      <c r="BL313" s="17" t="s">
        <v>549</v>
      </c>
      <c r="BM313" s="197" t="s">
        <v>2407</v>
      </c>
    </row>
    <row r="314" spans="1:47" s="2" customFormat="1" ht="11.25">
      <c r="A314" s="34"/>
      <c r="B314" s="35"/>
      <c r="C314" s="36"/>
      <c r="D314" s="199" t="s">
        <v>155</v>
      </c>
      <c r="E314" s="36"/>
      <c r="F314" s="200" t="s">
        <v>1723</v>
      </c>
      <c r="G314" s="36"/>
      <c r="H314" s="36"/>
      <c r="I314" s="201"/>
      <c r="J314" s="36"/>
      <c r="K314" s="36"/>
      <c r="L314" s="39"/>
      <c r="M314" s="202"/>
      <c r="N314" s="203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155</v>
      </c>
      <c r="AU314" s="17" t="s">
        <v>85</v>
      </c>
    </row>
    <row r="315" spans="2:51" s="14" customFormat="1" ht="11.25">
      <c r="B315" s="215"/>
      <c r="C315" s="216"/>
      <c r="D315" s="206" t="s">
        <v>157</v>
      </c>
      <c r="E315" s="217" t="s">
        <v>1</v>
      </c>
      <c r="F315" s="218" t="s">
        <v>2408</v>
      </c>
      <c r="G315" s="216"/>
      <c r="H315" s="219">
        <v>52.1</v>
      </c>
      <c r="I315" s="220"/>
      <c r="J315" s="216"/>
      <c r="K315" s="216"/>
      <c r="L315" s="221"/>
      <c r="M315" s="222"/>
      <c r="N315" s="223"/>
      <c r="O315" s="223"/>
      <c r="P315" s="223"/>
      <c r="Q315" s="223"/>
      <c r="R315" s="223"/>
      <c r="S315" s="223"/>
      <c r="T315" s="224"/>
      <c r="AT315" s="225" t="s">
        <v>157</v>
      </c>
      <c r="AU315" s="225" t="s">
        <v>85</v>
      </c>
      <c r="AV315" s="14" t="s">
        <v>85</v>
      </c>
      <c r="AW315" s="14" t="s">
        <v>33</v>
      </c>
      <c r="AX315" s="14" t="s">
        <v>75</v>
      </c>
      <c r="AY315" s="225" t="s">
        <v>146</v>
      </c>
    </row>
    <row r="316" spans="2:51" s="14" customFormat="1" ht="11.25">
      <c r="B316" s="215"/>
      <c r="C316" s="216"/>
      <c r="D316" s="206" t="s">
        <v>157</v>
      </c>
      <c r="E316" s="217" t="s">
        <v>1</v>
      </c>
      <c r="F316" s="218" t="s">
        <v>2409</v>
      </c>
      <c r="G316" s="216"/>
      <c r="H316" s="219">
        <v>8.2944</v>
      </c>
      <c r="I316" s="220"/>
      <c r="J316" s="216"/>
      <c r="K316" s="216"/>
      <c r="L316" s="221"/>
      <c r="M316" s="222"/>
      <c r="N316" s="223"/>
      <c r="O316" s="223"/>
      <c r="P316" s="223"/>
      <c r="Q316" s="223"/>
      <c r="R316" s="223"/>
      <c r="S316" s="223"/>
      <c r="T316" s="224"/>
      <c r="AT316" s="225" t="s">
        <v>157</v>
      </c>
      <c r="AU316" s="225" t="s">
        <v>85</v>
      </c>
      <c r="AV316" s="14" t="s">
        <v>85</v>
      </c>
      <c r="AW316" s="14" t="s">
        <v>33</v>
      </c>
      <c r="AX316" s="14" t="s">
        <v>75</v>
      </c>
      <c r="AY316" s="225" t="s">
        <v>146</v>
      </c>
    </row>
    <row r="317" spans="1:65" s="2" customFormat="1" ht="26.45" customHeight="1">
      <c r="A317" s="34"/>
      <c r="B317" s="35"/>
      <c r="C317" s="186" t="s">
        <v>595</v>
      </c>
      <c r="D317" s="186" t="s">
        <v>148</v>
      </c>
      <c r="E317" s="187" t="s">
        <v>1726</v>
      </c>
      <c r="F317" s="188" t="s">
        <v>1727</v>
      </c>
      <c r="G317" s="189" t="s">
        <v>163</v>
      </c>
      <c r="H317" s="190">
        <v>60.394</v>
      </c>
      <c r="I317" s="191"/>
      <c r="J317" s="192">
        <f>ROUND(I317*H317,2)</f>
        <v>0</v>
      </c>
      <c r="K317" s="188" t="s">
        <v>152</v>
      </c>
      <c r="L317" s="39"/>
      <c r="M317" s="193" t="s">
        <v>1</v>
      </c>
      <c r="N317" s="194" t="s">
        <v>40</v>
      </c>
      <c r="O317" s="71"/>
      <c r="P317" s="195">
        <f>O317*H317</f>
        <v>0</v>
      </c>
      <c r="Q317" s="195">
        <v>0</v>
      </c>
      <c r="R317" s="195">
        <f>Q317*H317</f>
        <v>0</v>
      </c>
      <c r="S317" s="195">
        <v>0</v>
      </c>
      <c r="T317" s="196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7" t="s">
        <v>549</v>
      </c>
      <c r="AT317" s="197" t="s">
        <v>148</v>
      </c>
      <c r="AU317" s="197" t="s">
        <v>85</v>
      </c>
      <c r="AY317" s="17" t="s">
        <v>146</v>
      </c>
      <c r="BE317" s="198">
        <f>IF(N317="základní",J317,0)</f>
        <v>0</v>
      </c>
      <c r="BF317" s="198">
        <f>IF(N317="snížená",J317,0)</f>
        <v>0</v>
      </c>
      <c r="BG317" s="198">
        <f>IF(N317="zákl. přenesená",J317,0)</f>
        <v>0</v>
      </c>
      <c r="BH317" s="198">
        <f>IF(N317="sníž. přenesená",J317,0)</f>
        <v>0</v>
      </c>
      <c r="BI317" s="198">
        <f>IF(N317="nulová",J317,0)</f>
        <v>0</v>
      </c>
      <c r="BJ317" s="17" t="s">
        <v>83</v>
      </c>
      <c r="BK317" s="198">
        <f>ROUND(I317*H317,2)</f>
        <v>0</v>
      </c>
      <c r="BL317" s="17" t="s">
        <v>549</v>
      </c>
      <c r="BM317" s="197" t="s">
        <v>2410</v>
      </c>
    </row>
    <row r="318" spans="1:47" s="2" customFormat="1" ht="11.25">
      <c r="A318" s="34"/>
      <c r="B318" s="35"/>
      <c r="C318" s="36"/>
      <c r="D318" s="199" t="s">
        <v>155</v>
      </c>
      <c r="E318" s="36"/>
      <c r="F318" s="200" t="s">
        <v>1729</v>
      </c>
      <c r="G318" s="36"/>
      <c r="H318" s="36"/>
      <c r="I318" s="201"/>
      <c r="J318" s="36"/>
      <c r="K318" s="36"/>
      <c r="L318" s="39"/>
      <c r="M318" s="202"/>
      <c r="N318" s="203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155</v>
      </c>
      <c r="AU318" s="17" t="s">
        <v>85</v>
      </c>
    </row>
    <row r="319" spans="1:65" s="2" customFormat="1" ht="26.45" customHeight="1">
      <c r="A319" s="34"/>
      <c r="B319" s="35"/>
      <c r="C319" s="186" t="s">
        <v>600</v>
      </c>
      <c r="D319" s="186" t="s">
        <v>148</v>
      </c>
      <c r="E319" s="187" t="s">
        <v>1730</v>
      </c>
      <c r="F319" s="188" t="s">
        <v>1731</v>
      </c>
      <c r="G319" s="189" t="s">
        <v>163</v>
      </c>
      <c r="H319" s="190">
        <v>2.074</v>
      </c>
      <c r="I319" s="191"/>
      <c r="J319" s="192">
        <f>ROUND(I319*H319,2)</f>
        <v>0</v>
      </c>
      <c r="K319" s="188" t="s">
        <v>152</v>
      </c>
      <c r="L319" s="39"/>
      <c r="M319" s="193" t="s">
        <v>1</v>
      </c>
      <c r="N319" s="194" t="s">
        <v>40</v>
      </c>
      <c r="O319" s="71"/>
      <c r="P319" s="195">
        <f>O319*H319</f>
        <v>0</v>
      </c>
      <c r="Q319" s="195">
        <v>0</v>
      </c>
      <c r="R319" s="195">
        <f>Q319*H319</f>
        <v>0</v>
      </c>
      <c r="S319" s="195">
        <v>0</v>
      </c>
      <c r="T319" s="196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197" t="s">
        <v>549</v>
      </c>
      <c r="AT319" s="197" t="s">
        <v>148</v>
      </c>
      <c r="AU319" s="197" t="s">
        <v>85</v>
      </c>
      <c r="AY319" s="17" t="s">
        <v>146</v>
      </c>
      <c r="BE319" s="198">
        <f>IF(N319="základní",J319,0)</f>
        <v>0</v>
      </c>
      <c r="BF319" s="198">
        <f>IF(N319="snížená",J319,0)</f>
        <v>0</v>
      </c>
      <c r="BG319" s="198">
        <f>IF(N319="zákl. přenesená",J319,0)</f>
        <v>0</v>
      </c>
      <c r="BH319" s="198">
        <f>IF(N319="sníž. přenesená",J319,0)</f>
        <v>0</v>
      </c>
      <c r="BI319" s="198">
        <f>IF(N319="nulová",J319,0)</f>
        <v>0</v>
      </c>
      <c r="BJ319" s="17" t="s">
        <v>83</v>
      </c>
      <c r="BK319" s="198">
        <f>ROUND(I319*H319,2)</f>
        <v>0</v>
      </c>
      <c r="BL319" s="17" t="s">
        <v>549</v>
      </c>
      <c r="BM319" s="197" t="s">
        <v>2411</v>
      </c>
    </row>
    <row r="320" spans="1:47" s="2" customFormat="1" ht="11.25">
      <c r="A320" s="34"/>
      <c r="B320" s="35"/>
      <c r="C320" s="36"/>
      <c r="D320" s="199" t="s">
        <v>155</v>
      </c>
      <c r="E320" s="36"/>
      <c r="F320" s="200" t="s">
        <v>1733</v>
      </c>
      <c r="G320" s="36"/>
      <c r="H320" s="36"/>
      <c r="I320" s="201"/>
      <c r="J320" s="36"/>
      <c r="K320" s="36"/>
      <c r="L320" s="39"/>
      <c r="M320" s="202"/>
      <c r="N320" s="203"/>
      <c r="O320" s="71"/>
      <c r="P320" s="71"/>
      <c r="Q320" s="71"/>
      <c r="R320" s="71"/>
      <c r="S320" s="71"/>
      <c r="T320" s="72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155</v>
      </c>
      <c r="AU320" s="17" t="s">
        <v>85</v>
      </c>
    </row>
    <row r="321" spans="2:51" s="14" customFormat="1" ht="11.25">
      <c r="B321" s="215"/>
      <c r="C321" s="216"/>
      <c r="D321" s="206" t="s">
        <v>157</v>
      </c>
      <c r="E321" s="217" t="s">
        <v>1</v>
      </c>
      <c r="F321" s="218" t="s">
        <v>2412</v>
      </c>
      <c r="G321" s="216"/>
      <c r="H321" s="219">
        <v>2.0736</v>
      </c>
      <c r="I321" s="220"/>
      <c r="J321" s="216"/>
      <c r="K321" s="216"/>
      <c r="L321" s="221"/>
      <c r="M321" s="222"/>
      <c r="N321" s="223"/>
      <c r="O321" s="223"/>
      <c r="P321" s="223"/>
      <c r="Q321" s="223"/>
      <c r="R321" s="223"/>
      <c r="S321" s="223"/>
      <c r="T321" s="224"/>
      <c r="AT321" s="225" t="s">
        <v>157</v>
      </c>
      <c r="AU321" s="225" t="s">
        <v>85</v>
      </c>
      <c r="AV321" s="14" t="s">
        <v>85</v>
      </c>
      <c r="AW321" s="14" t="s">
        <v>33</v>
      </c>
      <c r="AX321" s="14" t="s">
        <v>75</v>
      </c>
      <c r="AY321" s="225" t="s">
        <v>146</v>
      </c>
    </row>
    <row r="322" spans="1:65" s="2" customFormat="1" ht="36" customHeight="1">
      <c r="A322" s="34"/>
      <c r="B322" s="35"/>
      <c r="C322" s="186" t="s">
        <v>604</v>
      </c>
      <c r="D322" s="186" t="s">
        <v>148</v>
      </c>
      <c r="E322" s="187" t="s">
        <v>1735</v>
      </c>
      <c r="F322" s="188" t="s">
        <v>1736</v>
      </c>
      <c r="G322" s="189" t="s">
        <v>289</v>
      </c>
      <c r="H322" s="190">
        <v>97</v>
      </c>
      <c r="I322" s="191"/>
      <c r="J322" s="192">
        <f>ROUND(I322*H322,2)</f>
        <v>0</v>
      </c>
      <c r="K322" s="188" t="s">
        <v>152</v>
      </c>
      <c r="L322" s="39"/>
      <c r="M322" s="193" t="s">
        <v>1</v>
      </c>
      <c r="N322" s="194" t="s">
        <v>40</v>
      </c>
      <c r="O322" s="71"/>
      <c r="P322" s="195">
        <f>O322*H322</f>
        <v>0</v>
      </c>
      <c r="Q322" s="195">
        <v>0</v>
      </c>
      <c r="R322" s="195">
        <f>Q322*H322</f>
        <v>0</v>
      </c>
      <c r="S322" s="195">
        <v>0</v>
      </c>
      <c r="T322" s="196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197" t="s">
        <v>549</v>
      </c>
      <c r="AT322" s="197" t="s">
        <v>148</v>
      </c>
      <c r="AU322" s="197" t="s">
        <v>85</v>
      </c>
      <c r="AY322" s="17" t="s">
        <v>146</v>
      </c>
      <c r="BE322" s="198">
        <f>IF(N322="základní",J322,0)</f>
        <v>0</v>
      </c>
      <c r="BF322" s="198">
        <f>IF(N322="snížená",J322,0)</f>
        <v>0</v>
      </c>
      <c r="BG322" s="198">
        <f>IF(N322="zákl. přenesená",J322,0)</f>
        <v>0</v>
      </c>
      <c r="BH322" s="198">
        <f>IF(N322="sníž. přenesená",J322,0)</f>
        <v>0</v>
      </c>
      <c r="BI322" s="198">
        <f>IF(N322="nulová",J322,0)</f>
        <v>0</v>
      </c>
      <c r="BJ322" s="17" t="s">
        <v>83</v>
      </c>
      <c r="BK322" s="198">
        <f>ROUND(I322*H322,2)</f>
        <v>0</v>
      </c>
      <c r="BL322" s="17" t="s">
        <v>549</v>
      </c>
      <c r="BM322" s="197" t="s">
        <v>2413</v>
      </c>
    </row>
    <row r="323" spans="1:47" s="2" customFormat="1" ht="11.25">
      <c r="A323" s="34"/>
      <c r="B323" s="35"/>
      <c r="C323" s="36"/>
      <c r="D323" s="199" t="s">
        <v>155</v>
      </c>
      <c r="E323" s="36"/>
      <c r="F323" s="200" t="s">
        <v>1738</v>
      </c>
      <c r="G323" s="36"/>
      <c r="H323" s="36"/>
      <c r="I323" s="201"/>
      <c r="J323" s="36"/>
      <c r="K323" s="36"/>
      <c r="L323" s="39"/>
      <c r="M323" s="202"/>
      <c r="N323" s="203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155</v>
      </c>
      <c r="AU323" s="17" t="s">
        <v>85</v>
      </c>
    </row>
    <row r="324" spans="2:51" s="14" customFormat="1" ht="11.25">
      <c r="B324" s="215"/>
      <c r="C324" s="216"/>
      <c r="D324" s="206" t="s">
        <v>157</v>
      </c>
      <c r="E324" s="217" t="s">
        <v>1</v>
      </c>
      <c r="F324" s="218" t="s">
        <v>2381</v>
      </c>
      <c r="G324" s="216"/>
      <c r="H324" s="219">
        <v>97</v>
      </c>
      <c r="I324" s="220"/>
      <c r="J324" s="216"/>
      <c r="K324" s="216"/>
      <c r="L324" s="221"/>
      <c r="M324" s="222"/>
      <c r="N324" s="223"/>
      <c r="O324" s="223"/>
      <c r="P324" s="223"/>
      <c r="Q324" s="223"/>
      <c r="R324" s="223"/>
      <c r="S324" s="223"/>
      <c r="T324" s="224"/>
      <c r="AT324" s="225" t="s">
        <v>157</v>
      </c>
      <c r="AU324" s="225" t="s">
        <v>85</v>
      </c>
      <c r="AV324" s="14" t="s">
        <v>85</v>
      </c>
      <c r="AW324" s="14" t="s">
        <v>33</v>
      </c>
      <c r="AX324" s="14" t="s">
        <v>75</v>
      </c>
      <c r="AY324" s="225" t="s">
        <v>146</v>
      </c>
    </row>
    <row r="325" spans="1:65" s="2" customFormat="1" ht="36" customHeight="1">
      <c r="A325" s="34"/>
      <c r="B325" s="35"/>
      <c r="C325" s="186" t="s">
        <v>609</v>
      </c>
      <c r="D325" s="186" t="s">
        <v>148</v>
      </c>
      <c r="E325" s="187" t="s">
        <v>1739</v>
      </c>
      <c r="F325" s="188" t="s">
        <v>1740</v>
      </c>
      <c r="G325" s="189" t="s">
        <v>289</v>
      </c>
      <c r="H325" s="190">
        <v>244</v>
      </c>
      <c r="I325" s="191"/>
      <c r="J325" s="192">
        <f>ROUND(I325*H325,2)</f>
        <v>0</v>
      </c>
      <c r="K325" s="188" t="s">
        <v>152</v>
      </c>
      <c r="L325" s="39"/>
      <c r="M325" s="193" t="s">
        <v>1</v>
      </c>
      <c r="N325" s="194" t="s">
        <v>40</v>
      </c>
      <c r="O325" s="71"/>
      <c r="P325" s="195">
        <f>O325*H325</f>
        <v>0</v>
      </c>
      <c r="Q325" s="195">
        <v>0</v>
      </c>
      <c r="R325" s="195">
        <f>Q325*H325</f>
        <v>0</v>
      </c>
      <c r="S325" s="195">
        <v>0</v>
      </c>
      <c r="T325" s="196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7" t="s">
        <v>549</v>
      </c>
      <c r="AT325" s="197" t="s">
        <v>148</v>
      </c>
      <c r="AU325" s="197" t="s">
        <v>85</v>
      </c>
      <c r="AY325" s="17" t="s">
        <v>146</v>
      </c>
      <c r="BE325" s="198">
        <f>IF(N325="základní",J325,0)</f>
        <v>0</v>
      </c>
      <c r="BF325" s="198">
        <f>IF(N325="snížená",J325,0)</f>
        <v>0</v>
      </c>
      <c r="BG325" s="198">
        <f>IF(N325="zákl. přenesená",J325,0)</f>
        <v>0</v>
      </c>
      <c r="BH325" s="198">
        <f>IF(N325="sníž. přenesená",J325,0)</f>
        <v>0</v>
      </c>
      <c r="BI325" s="198">
        <f>IF(N325="nulová",J325,0)</f>
        <v>0</v>
      </c>
      <c r="BJ325" s="17" t="s">
        <v>83</v>
      </c>
      <c r="BK325" s="198">
        <f>ROUND(I325*H325,2)</f>
        <v>0</v>
      </c>
      <c r="BL325" s="17" t="s">
        <v>549</v>
      </c>
      <c r="BM325" s="197" t="s">
        <v>2414</v>
      </c>
    </row>
    <row r="326" spans="1:47" s="2" customFormat="1" ht="11.25">
      <c r="A326" s="34"/>
      <c r="B326" s="35"/>
      <c r="C326" s="36"/>
      <c r="D326" s="199" t="s">
        <v>155</v>
      </c>
      <c r="E326" s="36"/>
      <c r="F326" s="200" t="s">
        <v>1742</v>
      </c>
      <c r="G326" s="36"/>
      <c r="H326" s="36"/>
      <c r="I326" s="201"/>
      <c r="J326" s="36"/>
      <c r="K326" s="36"/>
      <c r="L326" s="39"/>
      <c r="M326" s="202"/>
      <c r="N326" s="203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155</v>
      </c>
      <c r="AU326" s="17" t="s">
        <v>85</v>
      </c>
    </row>
    <row r="327" spans="2:51" s="14" customFormat="1" ht="11.25">
      <c r="B327" s="215"/>
      <c r="C327" s="216"/>
      <c r="D327" s="206" t="s">
        <v>157</v>
      </c>
      <c r="E327" s="217" t="s">
        <v>1</v>
      </c>
      <c r="F327" s="218" t="s">
        <v>2383</v>
      </c>
      <c r="G327" s="216"/>
      <c r="H327" s="219">
        <v>20</v>
      </c>
      <c r="I327" s="220"/>
      <c r="J327" s="216"/>
      <c r="K327" s="216"/>
      <c r="L327" s="221"/>
      <c r="M327" s="222"/>
      <c r="N327" s="223"/>
      <c r="O327" s="223"/>
      <c r="P327" s="223"/>
      <c r="Q327" s="223"/>
      <c r="R327" s="223"/>
      <c r="S327" s="223"/>
      <c r="T327" s="224"/>
      <c r="AT327" s="225" t="s">
        <v>157</v>
      </c>
      <c r="AU327" s="225" t="s">
        <v>85</v>
      </c>
      <c r="AV327" s="14" t="s">
        <v>85</v>
      </c>
      <c r="AW327" s="14" t="s">
        <v>33</v>
      </c>
      <c r="AX327" s="14" t="s">
        <v>75</v>
      </c>
      <c r="AY327" s="225" t="s">
        <v>146</v>
      </c>
    </row>
    <row r="328" spans="2:51" s="14" customFormat="1" ht="11.25">
      <c r="B328" s="215"/>
      <c r="C328" s="216"/>
      <c r="D328" s="206" t="s">
        <v>157</v>
      </c>
      <c r="E328" s="217" t="s">
        <v>1</v>
      </c>
      <c r="F328" s="218" t="s">
        <v>2384</v>
      </c>
      <c r="G328" s="216"/>
      <c r="H328" s="219">
        <v>183</v>
      </c>
      <c r="I328" s="220"/>
      <c r="J328" s="216"/>
      <c r="K328" s="216"/>
      <c r="L328" s="221"/>
      <c r="M328" s="222"/>
      <c r="N328" s="223"/>
      <c r="O328" s="223"/>
      <c r="P328" s="223"/>
      <c r="Q328" s="223"/>
      <c r="R328" s="223"/>
      <c r="S328" s="223"/>
      <c r="T328" s="224"/>
      <c r="AT328" s="225" t="s">
        <v>157</v>
      </c>
      <c r="AU328" s="225" t="s">
        <v>85</v>
      </c>
      <c r="AV328" s="14" t="s">
        <v>85</v>
      </c>
      <c r="AW328" s="14" t="s">
        <v>33</v>
      </c>
      <c r="AX328" s="14" t="s">
        <v>75</v>
      </c>
      <c r="AY328" s="225" t="s">
        <v>146</v>
      </c>
    </row>
    <row r="329" spans="2:51" s="14" customFormat="1" ht="11.25">
      <c r="B329" s="215"/>
      <c r="C329" s="216"/>
      <c r="D329" s="206" t="s">
        <v>157</v>
      </c>
      <c r="E329" s="217" t="s">
        <v>1</v>
      </c>
      <c r="F329" s="218" t="s">
        <v>2385</v>
      </c>
      <c r="G329" s="216"/>
      <c r="H329" s="219">
        <v>41</v>
      </c>
      <c r="I329" s="220"/>
      <c r="J329" s="216"/>
      <c r="K329" s="216"/>
      <c r="L329" s="221"/>
      <c r="M329" s="222"/>
      <c r="N329" s="223"/>
      <c r="O329" s="223"/>
      <c r="P329" s="223"/>
      <c r="Q329" s="223"/>
      <c r="R329" s="223"/>
      <c r="S329" s="223"/>
      <c r="T329" s="224"/>
      <c r="AT329" s="225" t="s">
        <v>157</v>
      </c>
      <c r="AU329" s="225" t="s">
        <v>85</v>
      </c>
      <c r="AV329" s="14" t="s">
        <v>85</v>
      </c>
      <c r="AW329" s="14" t="s">
        <v>33</v>
      </c>
      <c r="AX329" s="14" t="s">
        <v>75</v>
      </c>
      <c r="AY329" s="225" t="s">
        <v>146</v>
      </c>
    </row>
    <row r="330" spans="1:65" s="2" customFormat="1" ht="36" customHeight="1">
      <c r="A330" s="34"/>
      <c r="B330" s="35"/>
      <c r="C330" s="186" t="s">
        <v>613</v>
      </c>
      <c r="D330" s="186" t="s">
        <v>148</v>
      </c>
      <c r="E330" s="187" t="s">
        <v>1743</v>
      </c>
      <c r="F330" s="188" t="s">
        <v>1744</v>
      </c>
      <c r="G330" s="189" t="s">
        <v>289</v>
      </c>
      <c r="H330" s="190">
        <v>180</v>
      </c>
      <c r="I330" s="191"/>
      <c r="J330" s="192">
        <f>ROUND(I330*H330,2)</f>
        <v>0</v>
      </c>
      <c r="K330" s="188" t="s">
        <v>152</v>
      </c>
      <c r="L330" s="39"/>
      <c r="M330" s="193" t="s">
        <v>1</v>
      </c>
      <c r="N330" s="194" t="s">
        <v>40</v>
      </c>
      <c r="O330" s="71"/>
      <c r="P330" s="195">
        <f>O330*H330</f>
        <v>0</v>
      </c>
      <c r="Q330" s="195">
        <v>0</v>
      </c>
      <c r="R330" s="195">
        <f>Q330*H330</f>
        <v>0</v>
      </c>
      <c r="S330" s="195">
        <v>0</v>
      </c>
      <c r="T330" s="196">
        <f>S330*H330</f>
        <v>0</v>
      </c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7" t="s">
        <v>549</v>
      </c>
      <c r="AT330" s="197" t="s">
        <v>148</v>
      </c>
      <c r="AU330" s="197" t="s">
        <v>85</v>
      </c>
      <c r="AY330" s="17" t="s">
        <v>146</v>
      </c>
      <c r="BE330" s="198">
        <f>IF(N330="základní",J330,0)</f>
        <v>0</v>
      </c>
      <c r="BF330" s="198">
        <f>IF(N330="snížená",J330,0)</f>
        <v>0</v>
      </c>
      <c r="BG330" s="198">
        <f>IF(N330="zákl. přenesená",J330,0)</f>
        <v>0</v>
      </c>
      <c r="BH330" s="198">
        <f>IF(N330="sníž. přenesená",J330,0)</f>
        <v>0</v>
      </c>
      <c r="BI330" s="198">
        <f>IF(N330="nulová",J330,0)</f>
        <v>0</v>
      </c>
      <c r="BJ330" s="17" t="s">
        <v>83</v>
      </c>
      <c r="BK330" s="198">
        <f>ROUND(I330*H330,2)</f>
        <v>0</v>
      </c>
      <c r="BL330" s="17" t="s">
        <v>549</v>
      </c>
      <c r="BM330" s="197" t="s">
        <v>2415</v>
      </c>
    </row>
    <row r="331" spans="1:47" s="2" customFormat="1" ht="11.25">
      <c r="A331" s="34"/>
      <c r="B331" s="35"/>
      <c r="C331" s="36"/>
      <c r="D331" s="199" t="s">
        <v>155</v>
      </c>
      <c r="E331" s="36"/>
      <c r="F331" s="200" t="s">
        <v>1746</v>
      </c>
      <c r="G331" s="36"/>
      <c r="H331" s="36"/>
      <c r="I331" s="201"/>
      <c r="J331" s="36"/>
      <c r="K331" s="36"/>
      <c r="L331" s="39"/>
      <c r="M331" s="202"/>
      <c r="N331" s="203"/>
      <c r="O331" s="71"/>
      <c r="P331" s="71"/>
      <c r="Q331" s="71"/>
      <c r="R331" s="71"/>
      <c r="S331" s="71"/>
      <c r="T331" s="72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155</v>
      </c>
      <c r="AU331" s="17" t="s">
        <v>85</v>
      </c>
    </row>
    <row r="332" spans="2:51" s="14" customFormat="1" ht="11.25">
      <c r="B332" s="215"/>
      <c r="C332" s="216"/>
      <c r="D332" s="206" t="s">
        <v>157</v>
      </c>
      <c r="E332" s="217" t="s">
        <v>1</v>
      </c>
      <c r="F332" s="218" t="s">
        <v>2387</v>
      </c>
      <c r="G332" s="216"/>
      <c r="H332" s="219">
        <v>37</v>
      </c>
      <c r="I332" s="220"/>
      <c r="J332" s="216"/>
      <c r="K332" s="216"/>
      <c r="L332" s="221"/>
      <c r="M332" s="222"/>
      <c r="N332" s="223"/>
      <c r="O332" s="223"/>
      <c r="P332" s="223"/>
      <c r="Q332" s="223"/>
      <c r="R332" s="223"/>
      <c r="S332" s="223"/>
      <c r="T332" s="224"/>
      <c r="AT332" s="225" t="s">
        <v>157</v>
      </c>
      <c r="AU332" s="225" t="s">
        <v>85</v>
      </c>
      <c r="AV332" s="14" t="s">
        <v>85</v>
      </c>
      <c r="AW332" s="14" t="s">
        <v>33</v>
      </c>
      <c r="AX332" s="14" t="s">
        <v>75</v>
      </c>
      <c r="AY332" s="225" t="s">
        <v>146</v>
      </c>
    </row>
    <row r="333" spans="2:51" s="14" customFormat="1" ht="11.25">
      <c r="B333" s="215"/>
      <c r="C333" s="216"/>
      <c r="D333" s="206" t="s">
        <v>157</v>
      </c>
      <c r="E333" s="217" t="s">
        <v>1</v>
      </c>
      <c r="F333" s="218" t="s">
        <v>2388</v>
      </c>
      <c r="G333" s="216"/>
      <c r="H333" s="219">
        <v>143</v>
      </c>
      <c r="I333" s="220"/>
      <c r="J333" s="216"/>
      <c r="K333" s="216"/>
      <c r="L333" s="221"/>
      <c r="M333" s="222"/>
      <c r="N333" s="223"/>
      <c r="O333" s="223"/>
      <c r="P333" s="223"/>
      <c r="Q333" s="223"/>
      <c r="R333" s="223"/>
      <c r="S333" s="223"/>
      <c r="T333" s="224"/>
      <c r="AT333" s="225" t="s">
        <v>157</v>
      </c>
      <c r="AU333" s="225" t="s">
        <v>85</v>
      </c>
      <c r="AV333" s="14" t="s">
        <v>85</v>
      </c>
      <c r="AW333" s="14" t="s">
        <v>33</v>
      </c>
      <c r="AX333" s="14" t="s">
        <v>75</v>
      </c>
      <c r="AY333" s="225" t="s">
        <v>146</v>
      </c>
    </row>
    <row r="334" spans="1:65" s="2" customFormat="1" ht="36" customHeight="1">
      <c r="A334" s="34"/>
      <c r="B334" s="35"/>
      <c r="C334" s="186" t="s">
        <v>620</v>
      </c>
      <c r="D334" s="186" t="s">
        <v>148</v>
      </c>
      <c r="E334" s="187" t="s">
        <v>1747</v>
      </c>
      <c r="F334" s="188" t="s">
        <v>1748</v>
      </c>
      <c r="G334" s="189" t="s">
        <v>151</v>
      </c>
      <c r="H334" s="190">
        <v>521</v>
      </c>
      <c r="I334" s="191"/>
      <c r="J334" s="192">
        <f>ROUND(I334*H334,2)</f>
        <v>0</v>
      </c>
      <c r="K334" s="188" t="s">
        <v>152</v>
      </c>
      <c r="L334" s="39"/>
      <c r="M334" s="193" t="s">
        <v>1</v>
      </c>
      <c r="N334" s="194" t="s">
        <v>40</v>
      </c>
      <c r="O334" s="71"/>
      <c r="P334" s="195">
        <f>O334*H334</f>
        <v>0</v>
      </c>
      <c r="Q334" s="195">
        <v>0</v>
      </c>
      <c r="R334" s="195">
        <f>Q334*H334</f>
        <v>0</v>
      </c>
      <c r="S334" s="195">
        <v>0</v>
      </c>
      <c r="T334" s="196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197" t="s">
        <v>549</v>
      </c>
      <c r="AT334" s="197" t="s">
        <v>148</v>
      </c>
      <c r="AU334" s="197" t="s">
        <v>85</v>
      </c>
      <c r="AY334" s="17" t="s">
        <v>146</v>
      </c>
      <c r="BE334" s="198">
        <f>IF(N334="základní",J334,0)</f>
        <v>0</v>
      </c>
      <c r="BF334" s="198">
        <f>IF(N334="snížená",J334,0)</f>
        <v>0</v>
      </c>
      <c r="BG334" s="198">
        <f>IF(N334="zákl. přenesená",J334,0)</f>
        <v>0</v>
      </c>
      <c r="BH334" s="198">
        <f>IF(N334="sníž. přenesená",J334,0)</f>
        <v>0</v>
      </c>
      <c r="BI334" s="198">
        <f>IF(N334="nulová",J334,0)</f>
        <v>0</v>
      </c>
      <c r="BJ334" s="17" t="s">
        <v>83</v>
      </c>
      <c r="BK334" s="198">
        <f>ROUND(I334*H334,2)</f>
        <v>0</v>
      </c>
      <c r="BL334" s="17" t="s">
        <v>549</v>
      </c>
      <c r="BM334" s="197" t="s">
        <v>2416</v>
      </c>
    </row>
    <row r="335" spans="1:47" s="2" customFormat="1" ht="11.25">
      <c r="A335" s="34"/>
      <c r="B335" s="35"/>
      <c r="C335" s="36"/>
      <c r="D335" s="199" t="s">
        <v>155</v>
      </c>
      <c r="E335" s="36"/>
      <c r="F335" s="200" t="s">
        <v>1750</v>
      </c>
      <c r="G335" s="36"/>
      <c r="H335" s="36"/>
      <c r="I335" s="201"/>
      <c r="J335" s="36"/>
      <c r="K335" s="36"/>
      <c r="L335" s="39"/>
      <c r="M335" s="202"/>
      <c r="N335" s="203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155</v>
      </c>
      <c r="AU335" s="17" t="s">
        <v>85</v>
      </c>
    </row>
    <row r="336" spans="2:51" s="14" customFormat="1" ht="11.25">
      <c r="B336" s="215"/>
      <c r="C336" s="216"/>
      <c r="D336" s="206" t="s">
        <v>157</v>
      </c>
      <c r="E336" s="217" t="s">
        <v>1</v>
      </c>
      <c r="F336" s="218" t="s">
        <v>2417</v>
      </c>
      <c r="G336" s="216"/>
      <c r="H336" s="219">
        <v>521</v>
      </c>
      <c r="I336" s="220"/>
      <c r="J336" s="216"/>
      <c r="K336" s="216"/>
      <c r="L336" s="221"/>
      <c r="M336" s="222"/>
      <c r="N336" s="223"/>
      <c r="O336" s="223"/>
      <c r="P336" s="223"/>
      <c r="Q336" s="223"/>
      <c r="R336" s="223"/>
      <c r="S336" s="223"/>
      <c r="T336" s="224"/>
      <c r="AT336" s="225" t="s">
        <v>157</v>
      </c>
      <c r="AU336" s="225" t="s">
        <v>85</v>
      </c>
      <c r="AV336" s="14" t="s">
        <v>85</v>
      </c>
      <c r="AW336" s="14" t="s">
        <v>33</v>
      </c>
      <c r="AX336" s="14" t="s">
        <v>75</v>
      </c>
      <c r="AY336" s="225" t="s">
        <v>146</v>
      </c>
    </row>
    <row r="337" spans="1:65" s="2" customFormat="1" ht="26.45" customHeight="1">
      <c r="A337" s="34"/>
      <c r="B337" s="35"/>
      <c r="C337" s="186" t="s">
        <v>624</v>
      </c>
      <c r="D337" s="186" t="s">
        <v>148</v>
      </c>
      <c r="E337" s="187" t="s">
        <v>1752</v>
      </c>
      <c r="F337" s="188" t="s">
        <v>1753</v>
      </c>
      <c r="G337" s="189" t="s">
        <v>151</v>
      </c>
      <c r="H337" s="190">
        <v>11</v>
      </c>
      <c r="I337" s="191"/>
      <c r="J337" s="192">
        <f>ROUND(I337*H337,2)</f>
        <v>0</v>
      </c>
      <c r="K337" s="188" t="s">
        <v>152</v>
      </c>
      <c r="L337" s="39"/>
      <c r="M337" s="193" t="s">
        <v>1</v>
      </c>
      <c r="N337" s="194" t="s">
        <v>40</v>
      </c>
      <c r="O337" s="71"/>
      <c r="P337" s="195">
        <f>O337*H337</f>
        <v>0</v>
      </c>
      <c r="Q337" s="195">
        <v>0</v>
      </c>
      <c r="R337" s="195">
        <f>Q337*H337</f>
        <v>0</v>
      </c>
      <c r="S337" s="195">
        <v>0</v>
      </c>
      <c r="T337" s="196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197" t="s">
        <v>549</v>
      </c>
      <c r="AT337" s="197" t="s">
        <v>148</v>
      </c>
      <c r="AU337" s="197" t="s">
        <v>85</v>
      </c>
      <c r="AY337" s="17" t="s">
        <v>146</v>
      </c>
      <c r="BE337" s="198">
        <f>IF(N337="základní",J337,0)</f>
        <v>0</v>
      </c>
      <c r="BF337" s="198">
        <f>IF(N337="snížená",J337,0)</f>
        <v>0</v>
      </c>
      <c r="BG337" s="198">
        <f>IF(N337="zákl. přenesená",J337,0)</f>
        <v>0</v>
      </c>
      <c r="BH337" s="198">
        <f>IF(N337="sníž. přenesená",J337,0)</f>
        <v>0</v>
      </c>
      <c r="BI337" s="198">
        <f>IF(N337="nulová",J337,0)</f>
        <v>0</v>
      </c>
      <c r="BJ337" s="17" t="s">
        <v>83</v>
      </c>
      <c r="BK337" s="198">
        <f>ROUND(I337*H337,2)</f>
        <v>0</v>
      </c>
      <c r="BL337" s="17" t="s">
        <v>549</v>
      </c>
      <c r="BM337" s="197" t="s">
        <v>2418</v>
      </c>
    </row>
    <row r="338" spans="1:47" s="2" customFormat="1" ht="11.25">
      <c r="A338" s="34"/>
      <c r="B338" s="35"/>
      <c r="C338" s="36"/>
      <c r="D338" s="199" t="s">
        <v>155</v>
      </c>
      <c r="E338" s="36"/>
      <c r="F338" s="200" t="s">
        <v>1755</v>
      </c>
      <c r="G338" s="36"/>
      <c r="H338" s="36"/>
      <c r="I338" s="201"/>
      <c r="J338" s="36"/>
      <c r="K338" s="36"/>
      <c r="L338" s="39"/>
      <c r="M338" s="202"/>
      <c r="N338" s="203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155</v>
      </c>
      <c r="AU338" s="17" t="s">
        <v>85</v>
      </c>
    </row>
    <row r="339" spans="2:51" s="14" customFormat="1" ht="11.25">
      <c r="B339" s="215"/>
      <c r="C339" s="216"/>
      <c r="D339" s="206" t="s">
        <v>157</v>
      </c>
      <c r="E339" s="217" t="s">
        <v>1</v>
      </c>
      <c r="F339" s="218" t="s">
        <v>2374</v>
      </c>
      <c r="G339" s="216"/>
      <c r="H339" s="219">
        <v>11</v>
      </c>
      <c r="I339" s="220"/>
      <c r="J339" s="216"/>
      <c r="K339" s="216"/>
      <c r="L339" s="221"/>
      <c r="M339" s="222"/>
      <c r="N339" s="223"/>
      <c r="O339" s="223"/>
      <c r="P339" s="223"/>
      <c r="Q339" s="223"/>
      <c r="R339" s="223"/>
      <c r="S339" s="223"/>
      <c r="T339" s="224"/>
      <c r="AT339" s="225" t="s">
        <v>157</v>
      </c>
      <c r="AU339" s="225" t="s">
        <v>85</v>
      </c>
      <c r="AV339" s="14" t="s">
        <v>85</v>
      </c>
      <c r="AW339" s="14" t="s">
        <v>33</v>
      </c>
      <c r="AX339" s="14" t="s">
        <v>75</v>
      </c>
      <c r="AY339" s="225" t="s">
        <v>146</v>
      </c>
    </row>
    <row r="340" spans="1:65" s="2" customFormat="1" ht="16.5" customHeight="1">
      <c r="A340" s="34"/>
      <c r="B340" s="35"/>
      <c r="C340" s="186" t="s">
        <v>629</v>
      </c>
      <c r="D340" s="186" t="s">
        <v>148</v>
      </c>
      <c r="E340" s="187" t="s">
        <v>2419</v>
      </c>
      <c r="F340" s="188" t="s">
        <v>2420</v>
      </c>
      <c r="G340" s="189" t="s">
        <v>163</v>
      </c>
      <c r="H340" s="190">
        <v>0.864</v>
      </c>
      <c r="I340" s="191"/>
      <c r="J340" s="192">
        <f>ROUND(I340*H340,2)</f>
        <v>0</v>
      </c>
      <c r="K340" s="188" t="s">
        <v>152</v>
      </c>
      <c r="L340" s="39"/>
      <c r="M340" s="193" t="s">
        <v>1</v>
      </c>
      <c r="N340" s="194" t="s">
        <v>40</v>
      </c>
      <c r="O340" s="71"/>
      <c r="P340" s="195">
        <f>O340*H340</f>
        <v>0</v>
      </c>
      <c r="Q340" s="195">
        <v>0</v>
      </c>
      <c r="R340" s="195">
        <f>Q340*H340</f>
        <v>0</v>
      </c>
      <c r="S340" s="195">
        <v>2.2</v>
      </c>
      <c r="T340" s="196">
        <f>S340*H340</f>
        <v>1.9008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7" t="s">
        <v>549</v>
      </c>
      <c r="AT340" s="197" t="s">
        <v>148</v>
      </c>
      <c r="AU340" s="197" t="s">
        <v>85</v>
      </c>
      <c r="AY340" s="17" t="s">
        <v>146</v>
      </c>
      <c r="BE340" s="198">
        <f>IF(N340="základní",J340,0)</f>
        <v>0</v>
      </c>
      <c r="BF340" s="198">
        <f>IF(N340="snížená",J340,0)</f>
        <v>0</v>
      </c>
      <c r="BG340" s="198">
        <f>IF(N340="zákl. přenesená",J340,0)</f>
        <v>0</v>
      </c>
      <c r="BH340" s="198">
        <f>IF(N340="sníž. přenesená",J340,0)</f>
        <v>0</v>
      </c>
      <c r="BI340" s="198">
        <f>IF(N340="nulová",J340,0)</f>
        <v>0</v>
      </c>
      <c r="BJ340" s="17" t="s">
        <v>83</v>
      </c>
      <c r="BK340" s="198">
        <f>ROUND(I340*H340,2)</f>
        <v>0</v>
      </c>
      <c r="BL340" s="17" t="s">
        <v>549</v>
      </c>
      <c r="BM340" s="197" t="s">
        <v>2421</v>
      </c>
    </row>
    <row r="341" spans="1:47" s="2" customFormat="1" ht="11.25">
      <c r="A341" s="34"/>
      <c r="B341" s="35"/>
      <c r="C341" s="36"/>
      <c r="D341" s="199" t="s">
        <v>155</v>
      </c>
      <c r="E341" s="36"/>
      <c r="F341" s="200" t="s">
        <v>2422</v>
      </c>
      <c r="G341" s="36"/>
      <c r="H341" s="36"/>
      <c r="I341" s="201"/>
      <c r="J341" s="36"/>
      <c r="K341" s="36"/>
      <c r="L341" s="39"/>
      <c r="M341" s="202"/>
      <c r="N341" s="203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155</v>
      </c>
      <c r="AU341" s="17" t="s">
        <v>85</v>
      </c>
    </row>
    <row r="342" spans="2:51" s="14" customFormat="1" ht="11.25">
      <c r="B342" s="215"/>
      <c r="C342" s="216"/>
      <c r="D342" s="206" t="s">
        <v>157</v>
      </c>
      <c r="E342" s="217" t="s">
        <v>1</v>
      </c>
      <c r="F342" s="218" t="s">
        <v>2423</v>
      </c>
      <c r="G342" s="216"/>
      <c r="H342" s="219">
        <v>0.864</v>
      </c>
      <c r="I342" s="220"/>
      <c r="J342" s="216"/>
      <c r="K342" s="216"/>
      <c r="L342" s="221"/>
      <c r="M342" s="222"/>
      <c r="N342" s="223"/>
      <c r="O342" s="223"/>
      <c r="P342" s="223"/>
      <c r="Q342" s="223"/>
      <c r="R342" s="223"/>
      <c r="S342" s="223"/>
      <c r="T342" s="224"/>
      <c r="AT342" s="225" t="s">
        <v>157</v>
      </c>
      <c r="AU342" s="225" t="s">
        <v>85</v>
      </c>
      <c r="AV342" s="14" t="s">
        <v>85</v>
      </c>
      <c r="AW342" s="14" t="s">
        <v>33</v>
      </c>
      <c r="AX342" s="14" t="s">
        <v>75</v>
      </c>
      <c r="AY342" s="225" t="s">
        <v>146</v>
      </c>
    </row>
    <row r="343" spans="1:65" s="2" customFormat="1" ht="26.45" customHeight="1">
      <c r="A343" s="34"/>
      <c r="B343" s="35"/>
      <c r="C343" s="186" t="s">
        <v>637</v>
      </c>
      <c r="D343" s="186" t="s">
        <v>148</v>
      </c>
      <c r="E343" s="187" t="s">
        <v>1772</v>
      </c>
      <c r="F343" s="188" t="s">
        <v>1773</v>
      </c>
      <c r="G343" s="189" t="s">
        <v>329</v>
      </c>
      <c r="H343" s="190">
        <v>1</v>
      </c>
      <c r="I343" s="191"/>
      <c r="J343" s="192">
        <f>ROUND(I343*H343,2)</f>
        <v>0</v>
      </c>
      <c r="K343" s="188" t="s">
        <v>152</v>
      </c>
      <c r="L343" s="39"/>
      <c r="M343" s="193" t="s">
        <v>1</v>
      </c>
      <c r="N343" s="194" t="s">
        <v>40</v>
      </c>
      <c r="O343" s="71"/>
      <c r="P343" s="195">
        <f>O343*H343</f>
        <v>0</v>
      </c>
      <c r="Q343" s="195">
        <v>0.00612</v>
      </c>
      <c r="R343" s="195">
        <f>Q343*H343</f>
        <v>0.00612</v>
      </c>
      <c r="S343" s="195">
        <v>0</v>
      </c>
      <c r="T343" s="196">
        <f>S343*H343</f>
        <v>0</v>
      </c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R343" s="197" t="s">
        <v>549</v>
      </c>
      <c r="AT343" s="197" t="s">
        <v>148</v>
      </c>
      <c r="AU343" s="197" t="s">
        <v>85</v>
      </c>
      <c r="AY343" s="17" t="s">
        <v>146</v>
      </c>
      <c r="BE343" s="198">
        <f>IF(N343="základní",J343,0)</f>
        <v>0</v>
      </c>
      <c r="BF343" s="198">
        <f>IF(N343="snížená",J343,0)</f>
        <v>0</v>
      </c>
      <c r="BG343" s="198">
        <f>IF(N343="zákl. přenesená",J343,0)</f>
        <v>0</v>
      </c>
      <c r="BH343" s="198">
        <f>IF(N343="sníž. přenesená",J343,0)</f>
        <v>0</v>
      </c>
      <c r="BI343" s="198">
        <f>IF(N343="nulová",J343,0)</f>
        <v>0</v>
      </c>
      <c r="BJ343" s="17" t="s">
        <v>83</v>
      </c>
      <c r="BK343" s="198">
        <f>ROUND(I343*H343,2)</f>
        <v>0</v>
      </c>
      <c r="BL343" s="17" t="s">
        <v>549</v>
      </c>
      <c r="BM343" s="197" t="s">
        <v>2424</v>
      </c>
    </row>
    <row r="344" spans="1:47" s="2" customFormat="1" ht="11.25">
      <c r="A344" s="34"/>
      <c r="B344" s="35"/>
      <c r="C344" s="36"/>
      <c r="D344" s="199" t="s">
        <v>155</v>
      </c>
      <c r="E344" s="36"/>
      <c r="F344" s="200" t="s">
        <v>1775</v>
      </c>
      <c r="G344" s="36"/>
      <c r="H344" s="36"/>
      <c r="I344" s="201"/>
      <c r="J344" s="36"/>
      <c r="K344" s="36"/>
      <c r="L344" s="39"/>
      <c r="M344" s="202"/>
      <c r="N344" s="203"/>
      <c r="O344" s="71"/>
      <c r="P344" s="71"/>
      <c r="Q344" s="71"/>
      <c r="R344" s="71"/>
      <c r="S344" s="71"/>
      <c r="T344" s="72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T344" s="17" t="s">
        <v>155</v>
      </c>
      <c r="AU344" s="17" t="s">
        <v>85</v>
      </c>
    </row>
    <row r="345" spans="2:51" s="14" customFormat="1" ht="11.25">
      <c r="B345" s="215"/>
      <c r="C345" s="216"/>
      <c r="D345" s="206" t="s">
        <v>157</v>
      </c>
      <c r="E345" s="217" t="s">
        <v>1</v>
      </c>
      <c r="F345" s="218" t="s">
        <v>1776</v>
      </c>
      <c r="G345" s="216"/>
      <c r="H345" s="219">
        <v>1</v>
      </c>
      <c r="I345" s="220"/>
      <c r="J345" s="216"/>
      <c r="K345" s="216"/>
      <c r="L345" s="221"/>
      <c r="M345" s="222"/>
      <c r="N345" s="223"/>
      <c r="O345" s="223"/>
      <c r="P345" s="223"/>
      <c r="Q345" s="223"/>
      <c r="R345" s="223"/>
      <c r="S345" s="223"/>
      <c r="T345" s="224"/>
      <c r="AT345" s="225" t="s">
        <v>157</v>
      </c>
      <c r="AU345" s="225" t="s">
        <v>85</v>
      </c>
      <c r="AV345" s="14" t="s">
        <v>85</v>
      </c>
      <c r="AW345" s="14" t="s">
        <v>33</v>
      </c>
      <c r="AX345" s="14" t="s">
        <v>75</v>
      </c>
      <c r="AY345" s="225" t="s">
        <v>146</v>
      </c>
    </row>
    <row r="346" spans="1:65" s="2" customFormat="1" ht="36" customHeight="1">
      <c r="A346" s="34"/>
      <c r="B346" s="35"/>
      <c r="C346" s="186" t="s">
        <v>642</v>
      </c>
      <c r="D346" s="186" t="s">
        <v>148</v>
      </c>
      <c r="E346" s="187" t="s">
        <v>1777</v>
      </c>
      <c r="F346" s="188" t="s">
        <v>1778</v>
      </c>
      <c r="G346" s="189" t="s">
        <v>329</v>
      </c>
      <c r="H346" s="190">
        <v>1</v>
      </c>
      <c r="I346" s="191"/>
      <c r="J346" s="192">
        <f>ROUND(I346*H346,2)</f>
        <v>0</v>
      </c>
      <c r="K346" s="188" t="s">
        <v>152</v>
      </c>
      <c r="L346" s="39"/>
      <c r="M346" s="193" t="s">
        <v>1</v>
      </c>
      <c r="N346" s="194" t="s">
        <v>40</v>
      </c>
      <c r="O346" s="71"/>
      <c r="P346" s="195">
        <f>O346*H346</f>
        <v>0</v>
      </c>
      <c r="Q346" s="195">
        <v>0</v>
      </c>
      <c r="R346" s="195">
        <f>Q346*H346</f>
        <v>0</v>
      </c>
      <c r="S346" s="195">
        <v>0.03</v>
      </c>
      <c r="T346" s="196">
        <f>S346*H346</f>
        <v>0.03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197" t="s">
        <v>549</v>
      </c>
      <c r="AT346" s="197" t="s">
        <v>148</v>
      </c>
      <c r="AU346" s="197" t="s">
        <v>85</v>
      </c>
      <c r="AY346" s="17" t="s">
        <v>146</v>
      </c>
      <c r="BE346" s="198">
        <f>IF(N346="základní",J346,0)</f>
        <v>0</v>
      </c>
      <c r="BF346" s="198">
        <f>IF(N346="snížená",J346,0)</f>
        <v>0</v>
      </c>
      <c r="BG346" s="198">
        <f>IF(N346="zákl. přenesená",J346,0)</f>
        <v>0</v>
      </c>
      <c r="BH346" s="198">
        <f>IF(N346="sníž. přenesená",J346,0)</f>
        <v>0</v>
      </c>
      <c r="BI346" s="198">
        <f>IF(N346="nulová",J346,0)</f>
        <v>0</v>
      </c>
      <c r="BJ346" s="17" t="s">
        <v>83</v>
      </c>
      <c r="BK346" s="198">
        <f>ROUND(I346*H346,2)</f>
        <v>0</v>
      </c>
      <c r="BL346" s="17" t="s">
        <v>549</v>
      </c>
      <c r="BM346" s="197" t="s">
        <v>2425</v>
      </c>
    </row>
    <row r="347" spans="1:47" s="2" customFormat="1" ht="11.25">
      <c r="A347" s="34"/>
      <c r="B347" s="35"/>
      <c r="C347" s="36"/>
      <c r="D347" s="199" t="s">
        <v>155</v>
      </c>
      <c r="E347" s="36"/>
      <c r="F347" s="200" t="s">
        <v>1780</v>
      </c>
      <c r="G347" s="36"/>
      <c r="H347" s="36"/>
      <c r="I347" s="201"/>
      <c r="J347" s="36"/>
      <c r="K347" s="36"/>
      <c r="L347" s="39"/>
      <c r="M347" s="202"/>
      <c r="N347" s="203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155</v>
      </c>
      <c r="AU347" s="17" t="s">
        <v>85</v>
      </c>
    </row>
    <row r="348" spans="2:51" s="14" customFormat="1" ht="11.25">
      <c r="B348" s="215"/>
      <c r="C348" s="216"/>
      <c r="D348" s="206" t="s">
        <v>157</v>
      </c>
      <c r="E348" s="217" t="s">
        <v>1</v>
      </c>
      <c r="F348" s="218" t="s">
        <v>1776</v>
      </c>
      <c r="G348" s="216"/>
      <c r="H348" s="219">
        <v>1</v>
      </c>
      <c r="I348" s="220"/>
      <c r="J348" s="216"/>
      <c r="K348" s="216"/>
      <c r="L348" s="221"/>
      <c r="M348" s="222"/>
      <c r="N348" s="223"/>
      <c r="O348" s="223"/>
      <c r="P348" s="223"/>
      <c r="Q348" s="223"/>
      <c r="R348" s="223"/>
      <c r="S348" s="223"/>
      <c r="T348" s="224"/>
      <c r="AT348" s="225" t="s">
        <v>157</v>
      </c>
      <c r="AU348" s="225" t="s">
        <v>85</v>
      </c>
      <c r="AV348" s="14" t="s">
        <v>85</v>
      </c>
      <c r="AW348" s="14" t="s">
        <v>33</v>
      </c>
      <c r="AX348" s="14" t="s">
        <v>75</v>
      </c>
      <c r="AY348" s="225" t="s">
        <v>146</v>
      </c>
    </row>
    <row r="349" spans="1:65" s="2" customFormat="1" ht="40.9" customHeight="1">
      <c r="A349" s="34"/>
      <c r="B349" s="35"/>
      <c r="C349" s="226" t="s">
        <v>647</v>
      </c>
      <c r="D349" s="226" t="s">
        <v>223</v>
      </c>
      <c r="E349" s="227" t="s">
        <v>1781</v>
      </c>
      <c r="F349" s="228" t="s">
        <v>1782</v>
      </c>
      <c r="G349" s="229" t="s">
        <v>1379</v>
      </c>
      <c r="H349" s="230">
        <v>1</v>
      </c>
      <c r="I349" s="231"/>
      <c r="J349" s="232">
        <f>ROUND(I349*H349,2)</f>
        <v>0</v>
      </c>
      <c r="K349" s="228" t="s">
        <v>1</v>
      </c>
      <c r="L349" s="233"/>
      <c r="M349" s="234" t="s">
        <v>1</v>
      </c>
      <c r="N349" s="235" t="s">
        <v>40</v>
      </c>
      <c r="O349" s="71"/>
      <c r="P349" s="195">
        <f>O349*H349</f>
        <v>0</v>
      </c>
      <c r="Q349" s="195">
        <v>0</v>
      </c>
      <c r="R349" s="195">
        <f>Q349*H349</f>
        <v>0</v>
      </c>
      <c r="S349" s="195">
        <v>0</v>
      </c>
      <c r="T349" s="196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197" t="s">
        <v>1524</v>
      </c>
      <c r="AT349" s="197" t="s">
        <v>223</v>
      </c>
      <c r="AU349" s="197" t="s">
        <v>85</v>
      </c>
      <c r="AY349" s="17" t="s">
        <v>146</v>
      </c>
      <c r="BE349" s="198">
        <f>IF(N349="základní",J349,0)</f>
        <v>0</v>
      </c>
      <c r="BF349" s="198">
        <f>IF(N349="snížená",J349,0)</f>
        <v>0</v>
      </c>
      <c r="BG349" s="198">
        <f>IF(N349="zákl. přenesená",J349,0)</f>
        <v>0</v>
      </c>
      <c r="BH349" s="198">
        <f>IF(N349="sníž. přenesená",J349,0)</f>
        <v>0</v>
      </c>
      <c r="BI349" s="198">
        <f>IF(N349="nulová",J349,0)</f>
        <v>0</v>
      </c>
      <c r="BJ349" s="17" t="s">
        <v>83</v>
      </c>
      <c r="BK349" s="198">
        <f>ROUND(I349*H349,2)</f>
        <v>0</v>
      </c>
      <c r="BL349" s="17" t="s">
        <v>549</v>
      </c>
      <c r="BM349" s="197" t="s">
        <v>2426</v>
      </c>
    </row>
    <row r="350" spans="2:51" s="14" customFormat="1" ht="11.25">
      <c r="B350" s="215"/>
      <c r="C350" s="216"/>
      <c r="D350" s="206" t="s">
        <v>157</v>
      </c>
      <c r="E350" s="217" t="s">
        <v>1</v>
      </c>
      <c r="F350" s="218" t="s">
        <v>1776</v>
      </c>
      <c r="G350" s="216"/>
      <c r="H350" s="219">
        <v>1</v>
      </c>
      <c r="I350" s="220"/>
      <c r="J350" s="216"/>
      <c r="K350" s="216"/>
      <c r="L350" s="221"/>
      <c r="M350" s="222"/>
      <c r="N350" s="223"/>
      <c r="O350" s="223"/>
      <c r="P350" s="223"/>
      <c r="Q350" s="223"/>
      <c r="R350" s="223"/>
      <c r="S350" s="223"/>
      <c r="T350" s="224"/>
      <c r="AT350" s="225" t="s">
        <v>157</v>
      </c>
      <c r="AU350" s="225" t="s">
        <v>85</v>
      </c>
      <c r="AV350" s="14" t="s">
        <v>85</v>
      </c>
      <c r="AW350" s="14" t="s">
        <v>33</v>
      </c>
      <c r="AX350" s="14" t="s">
        <v>75</v>
      </c>
      <c r="AY350" s="225" t="s">
        <v>146</v>
      </c>
    </row>
    <row r="351" spans="1:65" s="2" customFormat="1" ht="16.5" customHeight="1">
      <c r="A351" s="34"/>
      <c r="B351" s="35"/>
      <c r="C351" s="186" t="s">
        <v>654</v>
      </c>
      <c r="D351" s="186" t="s">
        <v>148</v>
      </c>
      <c r="E351" s="187" t="s">
        <v>1784</v>
      </c>
      <c r="F351" s="188" t="s">
        <v>1785</v>
      </c>
      <c r="G351" s="189" t="s">
        <v>1379</v>
      </c>
      <c r="H351" s="190">
        <v>1</v>
      </c>
      <c r="I351" s="191"/>
      <c r="J351" s="192">
        <f>ROUND(I351*H351,2)</f>
        <v>0</v>
      </c>
      <c r="K351" s="188" t="s">
        <v>1</v>
      </c>
      <c r="L351" s="39"/>
      <c r="M351" s="254" t="s">
        <v>1</v>
      </c>
      <c r="N351" s="255" t="s">
        <v>40</v>
      </c>
      <c r="O351" s="241"/>
      <c r="P351" s="256">
        <f>O351*H351</f>
        <v>0</v>
      </c>
      <c r="Q351" s="256">
        <v>0</v>
      </c>
      <c r="R351" s="256">
        <f>Q351*H351</f>
        <v>0</v>
      </c>
      <c r="S351" s="256">
        <v>0</v>
      </c>
      <c r="T351" s="257">
        <f>S351*H351</f>
        <v>0</v>
      </c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R351" s="197" t="s">
        <v>549</v>
      </c>
      <c r="AT351" s="197" t="s">
        <v>148</v>
      </c>
      <c r="AU351" s="197" t="s">
        <v>85</v>
      </c>
      <c r="AY351" s="17" t="s">
        <v>146</v>
      </c>
      <c r="BE351" s="198">
        <f>IF(N351="základní",J351,0)</f>
        <v>0</v>
      </c>
      <c r="BF351" s="198">
        <f>IF(N351="snížená",J351,0)</f>
        <v>0</v>
      </c>
      <c r="BG351" s="198">
        <f>IF(N351="zákl. přenesená",J351,0)</f>
        <v>0</v>
      </c>
      <c r="BH351" s="198">
        <f>IF(N351="sníž. přenesená",J351,0)</f>
        <v>0</v>
      </c>
      <c r="BI351" s="198">
        <f>IF(N351="nulová",J351,0)</f>
        <v>0</v>
      </c>
      <c r="BJ351" s="17" t="s">
        <v>83</v>
      </c>
      <c r="BK351" s="198">
        <f>ROUND(I351*H351,2)</f>
        <v>0</v>
      </c>
      <c r="BL351" s="17" t="s">
        <v>549</v>
      </c>
      <c r="BM351" s="197" t="s">
        <v>2427</v>
      </c>
    </row>
    <row r="352" spans="1:31" s="2" customFormat="1" ht="6.95" customHeight="1">
      <c r="A352" s="34"/>
      <c r="B352" s="54"/>
      <c r="C352" s="55"/>
      <c r="D352" s="55"/>
      <c r="E352" s="55"/>
      <c r="F352" s="55"/>
      <c r="G352" s="55"/>
      <c r="H352" s="55"/>
      <c r="I352" s="55"/>
      <c r="J352" s="55"/>
      <c r="K352" s="55"/>
      <c r="L352" s="39"/>
      <c r="M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</row>
  </sheetData>
  <sheetProtection algorithmName="SHA-512" hashValue="l2iUQSAgiLlPhzyqVJq/kvQeXWLH7WfKUYfRO/pl1DRZYFPtZwWV7wgWL6LdGVPR39ZpDkNbY4RguTpJgAcXBg==" saltValue="5vkbbigzVckbODQ/h5RpnCYJbUizNqocHsw4b13lSLchXMZI1icXf7AyQG2C5Qx4FRuhpdBJEdqVtb96JgSPCg==" spinCount="100000" sheet="1" objects="1" scenarios="1" formatColumns="0" formatRows="0" autoFilter="0"/>
  <autoFilter ref="C119:K351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hyperlinks>
    <hyperlink ref="F126" r:id="rId1" display="https://podminky.urs.cz/item/CS_URS_2024_01/741320165"/>
    <hyperlink ref="F130" r:id="rId2" display="https://podminky.urs.cz/item/CS_URS_2024_01/741330042"/>
    <hyperlink ref="F134" r:id="rId3" display="https://podminky.urs.cz/item/CS_URS_2024_01/741231003"/>
    <hyperlink ref="F138" r:id="rId4" display="https://podminky.urs.cz/item/CS_URS_2024_01/741120401"/>
    <hyperlink ref="F140" r:id="rId5" display="https://podminky.urs.cz/item/CS_URS_2024_01/741130004"/>
    <hyperlink ref="F146" r:id="rId6" display="https://podminky.urs.cz/item/CS_URS_2024_01/210203901"/>
    <hyperlink ref="F151" r:id="rId7" display="https://podminky.urs.cz/item/CS_URS_2024_01/741122122"/>
    <hyperlink ref="F158" r:id="rId8" display="https://podminky.urs.cz/item/CS_URS_2024_01/741122133"/>
    <hyperlink ref="F161" r:id="rId9" display="https://podminky.urs.cz/item/CS_URS_2024_01/741122623"/>
    <hyperlink ref="F166" r:id="rId10" display="https://podminky.urs.cz/item/CS_URS_2024_01/741910611"/>
    <hyperlink ref="F171" r:id="rId11" display="https://podminky.urs.cz/item/CS_URS_2024_01/741110051"/>
    <hyperlink ref="F176" r:id="rId12" display="https://podminky.urs.cz/item/CS_URS_2024_01/210220020"/>
    <hyperlink ref="F182" r:id="rId13" display="https://podminky.urs.cz/item/CS_URS_2024_01/210220022"/>
    <hyperlink ref="F187" r:id="rId14" display="https://podminky.urs.cz/item/CS_URS_2024_01/210220301"/>
    <hyperlink ref="F191" r:id="rId15" display="https://podminky.urs.cz/item/CS_URS_2024_01/210220302"/>
    <hyperlink ref="F195" r:id="rId16" display="https://podminky.urs.cz/item/CS_URS_2024_01/210220304"/>
    <hyperlink ref="F199" r:id="rId17" display="https://podminky.urs.cz/item/CS_URS_2024_01/741420911"/>
    <hyperlink ref="F204" r:id="rId18" display="https://podminky.urs.cz/item/CS_URS_2024_01/210204103"/>
    <hyperlink ref="F208" r:id="rId19" display="https://podminky.urs.cz/item/CS_URS_2024_01/210204105"/>
    <hyperlink ref="F212" r:id="rId20" display="https://podminky.urs.cz/item/CS_URS_2024_01/210204011"/>
    <hyperlink ref="F216" r:id="rId21" display="https://podminky.urs.cz/item/CS_URS_2024_01/210204221"/>
    <hyperlink ref="F222" r:id="rId22" display="https://podminky.urs.cz/item/CS_URS_2024_01/210204201"/>
    <hyperlink ref="F228" r:id="rId23" display="https://podminky.urs.cz/item/CS_URS_2024_01/210204202"/>
    <hyperlink ref="F230" r:id="rId24" display="https://podminky.urs.cz/item/CS_URS_2024_01/741130021"/>
    <hyperlink ref="F234" r:id="rId25" display="https://podminky.urs.cz/item/CS_URS_2024_01/741130024"/>
    <hyperlink ref="F243" r:id="rId26" display="https://podminky.urs.cz/item/CS_URS_2024_01/741132132"/>
    <hyperlink ref="F245" r:id="rId27" display="https://podminky.urs.cz/item/CS_URS_2024_01/218204002"/>
    <hyperlink ref="F248" r:id="rId28" display="https://podminky.urs.cz/item/CS_URS_2024_01/218100099"/>
    <hyperlink ref="F251" r:id="rId29" display="https://podminky.urs.cz/item/CS_URS_2024_01/218902011"/>
    <hyperlink ref="F254" r:id="rId30" display="https://podminky.urs.cz/item/CS_URS_2024_01/210280002"/>
    <hyperlink ref="F260" r:id="rId31" display="https://podminky.urs.cz/item/CS_URS_2024_01/460641113"/>
    <hyperlink ref="F263" r:id="rId32" display="https://podminky.urs.cz/item/CS_URS_2024_01/460641431"/>
    <hyperlink ref="F274" r:id="rId33" display="https://podminky.urs.cz/item/CS_URS_2024_01/460742121"/>
    <hyperlink ref="F276" r:id="rId34" display="https://podminky.urs.cz/item/CS_URS_2024_01/460010025"/>
    <hyperlink ref="F279" r:id="rId35" display="https://podminky.urs.cz/item/CS_URS_2024_01/460021121"/>
    <hyperlink ref="F282" r:id="rId36" display="https://podminky.urs.cz/item/CS_URS_2024_01/460131114"/>
    <hyperlink ref="F285" r:id="rId37" display="https://podminky.urs.cz/item/CS_URS_2024_01/460181253"/>
    <hyperlink ref="F288" r:id="rId38" display="https://podminky.urs.cz/item/CS_URS_2024_01/460181273"/>
    <hyperlink ref="F293" r:id="rId39" display="https://podminky.urs.cz/item/CS_URS_2024_01/460181313"/>
    <hyperlink ref="F297" r:id="rId40" display="https://podminky.urs.cz/item/CS_URS_2024_01/460241111"/>
    <hyperlink ref="F300" r:id="rId41" display="https://podminky.urs.cz/item/CS_URS_2024_01/460242111"/>
    <hyperlink ref="F304" r:id="rId42" display="https://podminky.urs.cz/item/CS_URS_2024_01/460242211"/>
    <hyperlink ref="F307" r:id="rId43" display="https://podminky.urs.cz/item/CS_URS_2024_01/460661112"/>
    <hyperlink ref="F312" r:id="rId44" display="https://podminky.urs.cz/item/CS_URS_2024_01/460671113"/>
    <hyperlink ref="F314" r:id="rId45" display="https://podminky.urs.cz/item/CS_URS_2024_01/460341113"/>
    <hyperlink ref="F318" r:id="rId46" display="https://podminky.urs.cz/item/CS_URS_2024_01/460371123"/>
    <hyperlink ref="F320" r:id="rId47" display="https://podminky.urs.cz/item/CS_URS_2024_01/460391124"/>
    <hyperlink ref="F323" r:id="rId48" display="https://podminky.urs.cz/item/CS_URS_2024_01/460461233"/>
    <hyperlink ref="F326" r:id="rId49" display="https://podminky.urs.cz/item/CS_URS_2024_01/460461253"/>
    <hyperlink ref="F331" r:id="rId50" display="https://podminky.urs.cz/item/CS_URS_2024_01/460461293"/>
    <hyperlink ref="F335" r:id="rId51" display="https://podminky.urs.cz/item/CS_URS_2024_01/460541121"/>
    <hyperlink ref="F338" r:id="rId52" display="https://podminky.urs.cz/item/CS_URS_2024_01/460571111"/>
    <hyperlink ref="F341" r:id="rId53" display="https://podminky.urs.cz/item/CS_URS_2024_01/468051121"/>
    <hyperlink ref="F344" r:id="rId54" display="https://podminky.urs.cz/item/CS_URS_2024_01/460742141"/>
    <hyperlink ref="F347" r:id="rId55" display="https://podminky.urs.cz/item/CS_URS_2024_01/46808141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28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AT2" s="17" t="s">
        <v>107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85</v>
      </c>
    </row>
    <row r="4" spans="2:46" s="1" customFormat="1" ht="24.95" customHeight="1">
      <c r="B4" s="20"/>
      <c r="D4" s="110" t="s">
        <v>112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28.5" customHeight="1">
      <c r="B7" s="20"/>
      <c r="E7" s="299" t="str">
        <f>'Rekapitulace stavby'!K6</f>
        <v>Nemocnice Jihlava - Pavilon rehabilitační, následné a geriatrické péče a parkovací dům – rozšíření venkovního parkoviště</v>
      </c>
      <c r="F7" s="300"/>
      <c r="G7" s="300"/>
      <c r="H7" s="300"/>
      <c r="L7" s="20"/>
    </row>
    <row r="8" spans="1:31" s="2" customFormat="1" ht="12" customHeight="1">
      <c r="A8" s="34"/>
      <c r="B8" s="39"/>
      <c r="C8" s="34"/>
      <c r="D8" s="112" t="s">
        <v>113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1" t="s">
        <v>2428</v>
      </c>
      <c r="F9" s="302"/>
      <c r="G9" s="302"/>
      <c r="H9" s="302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>
        <f>'Rekapitulace stavby'!AN8</f>
        <v>45384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23</v>
      </c>
      <c r="E14" s="34"/>
      <c r="F14" s="34"/>
      <c r="G14" s="34"/>
      <c r="H14" s="34"/>
      <c r="I14" s="112" t="s">
        <v>24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25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24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3" t="str">
        <f>'Rekapitulace stavby'!E14</f>
        <v>Vyplň údaj</v>
      </c>
      <c r="F18" s="304"/>
      <c r="G18" s="304"/>
      <c r="H18" s="304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24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30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24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1514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34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5" t="s">
        <v>1</v>
      </c>
      <c r="F27" s="305"/>
      <c r="G27" s="305"/>
      <c r="H27" s="305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35</v>
      </c>
      <c r="E30" s="34"/>
      <c r="F30" s="34"/>
      <c r="G30" s="34"/>
      <c r="H30" s="34"/>
      <c r="I30" s="34"/>
      <c r="J30" s="120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37</v>
      </c>
      <c r="G32" s="34"/>
      <c r="H32" s="34"/>
      <c r="I32" s="121" t="s">
        <v>36</v>
      </c>
      <c r="J32" s="121" t="s">
        <v>38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39</v>
      </c>
      <c r="E33" s="112" t="s">
        <v>40</v>
      </c>
      <c r="F33" s="123">
        <f>ROUND((SUM(BE119:BE283)),2)</f>
        <v>0</v>
      </c>
      <c r="G33" s="34"/>
      <c r="H33" s="34"/>
      <c r="I33" s="124">
        <v>0.21</v>
      </c>
      <c r="J33" s="123">
        <f>ROUND(((SUM(BE119:BE283))*I33),2)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41</v>
      </c>
      <c r="F34" s="123">
        <f>ROUND((SUM(BF119:BF283)),2)</f>
        <v>0</v>
      </c>
      <c r="G34" s="34"/>
      <c r="H34" s="34"/>
      <c r="I34" s="124">
        <v>0.12</v>
      </c>
      <c r="J34" s="123">
        <f>ROUND(((SUM(BF119:BF283))*I34),2)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42</v>
      </c>
      <c r="F35" s="123">
        <f>ROUND((SUM(BG119:BG283)),2)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43</v>
      </c>
      <c r="F36" s="123">
        <f>ROUND((SUM(BH119:BH283)),2)</f>
        <v>0</v>
      </c>
      <c r="G36" s="34"/>
      <c r="H36" s="34"/>
      <c r="I36" s="124">
        <v>0.12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44</v>
      </c>
      <c r="F37" s="123">
        <f>ROUND((SUM(BI119:BI283)),2)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45</v>
      </c>
      <c r="E39" s="127"/>
      <c r="F39" s="127"/>
      <c r="G39" s="128" t="s">
        <v>46</v>
      </c>
      <c r="H39" s="129" t="s">
        <v>47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48</v>
      </c>
      <c r="E50" s="133"/>
      <c r="F50" s="133"/>
      <c r="G50" s="132" t="s">
        <v>49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50</v>
      </c>
      <c r="E61" s="135"/>
      <c r="F61" s="136" t="s">
        <v>51</v>
      </c>
      <c r="G61" s="134" t="s">
        <v>50</v>
      </c>
      <c r="H61" s="135"/>
      <c r="I61" s="135"/>
      <c r="J61" s="137" t="s">
        <v>51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52</v>
      </c>
      <c r="E65" s="138"/>
      <c r="F65" s="138"/>
      <c r="G65" s="132" t="s">
        <v>53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50</v>
      </c>
      <c r="E76" s="135"/>
      <c r="F76" s="136" t="s">
        <v>51</v>
      </c>
      <c r="G76" s="134" t="s">
        <v>50</v>
      </c>
      <c r="H76" s="135"/>
      <c r="I76" s="135"/>
      <c r="J76" s="137" t="s">
        <v>51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116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8.5" customHeight="1">
      <c r="A85" s="34"/>
      <c r="B85" s="35"/>
      <c r="C85" s="36"/>
      <c r="D85" s="36"/>
      <c r="E85" s="306" t="str">
        <f>E7</f>
        <v>Nemocnice Jihlava - Pavilon rehabilitační, následné a geriatrické péče a parkovací dům – rozšíření venkovního parkoviště</v>
      </c>
      <c r="F85" s="307"/>
      <c r="G85" s="307"/>
      <c r="H85" s="307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8" t="str">
        <f>E9</f>
        <v>D2.08 - Veřejné osvětlení</v>
      </c>
      <c r="F87" s="308"/>
      <c r="G87" s="308"/>
      <c r="H87" s="308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Jihlava</v>
      </c>
      <c r="G89" s="36"/>
      <c r="H89" s="36"/>
      <c r="I89" s="29" t="s">
        <v>22</v>
      </c>
      <c r="J89" s="66">
        <f>IF(J12="","",J12)</f>
        <v>45384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7.95" customHeight="1">
      <c r="A91" s="34"/>
      <c r="B91" s="35"/>
      <c r="C91" s="29" t="s">
        <v>23</v>
      </c>
      <c r="D91" s="36"/>
      <c r="E91" s="36"/>
      <c r="F91" s="27" t="str">
        <f>E15</f>
        <v>Kraj Vysočina</v>
      </c>
      <c r="G91" s="36"/>
      <c r="H91" s="36"/>
      <c r="I91" s="29" t="s">
        <v>29</v>
      </c>
      <c r="J91" s="32" t="str">
        <f>E21</f>
        <v>Penta Projekt s.r.o., Mrštíkova 12, Jihlava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Ing. Zacha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117</v>
      </c>
      <c r="D94" s="144"/>
      <c r="E94" s="144"/>
      <c r="F94" s="144"/>
      <c r="G94" s="144"/>
      <c r="H94" s="144"/>
      <c r="I94" s="144"/>
      <c r="J94" s="145" t="s">
        <v>118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119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120</v>
      </c>
    </row>
    <row r="97" spans="2:12" s="9" customFormat="1" ht="24.95" customHeight="1">
      <c r="B97" s="147"/>
      <c r="C97" s="148"/>
      <c r="D97" s="149" t="s">
        <v>2428</v>
      </c>
      <c r="E97" s="150"/>
      <c r="F97" s="150"/>
      <c r="G97" s="150"/>
      <c r="H97" s="150"/>
      <c r="I97" s="150"/>
      <c r="J97" s="151">
        <f>J120</f>
        <v>0</v>
      </c>
      <c r="K97" s="148"/>
      <c r="L97" s="152"/>
    </row>
    <row r="98" spans="2:12" s="10" customFormat="1" ht="19.9" customHeight="1">
      <c r="B98" s="153"/>
      <c r="C98" s="154"/>
      <c r="D98" s="155" t="s">
        <v>1517</v>
      </c>
      <c r="E98" s="156"/>
      <c r="F98" s="156"/>
      <c r="G98" s="156"/>
      <c r="H98" s="156"/>
      <c r="I98" s="156"/>
      <c r="J98" s="157">
        <f>J121</f>
        <v>0</v>
      </c>
      <c r="K98" s="154"/>
      <c r="L98" s="158"/>
    </row>
    <row r="99" spans="2:12" s="10" customFormat="1" ht="19.9" customHeight="1">
      <c r="B99" s="153"/>
      <c r="C99" s="154"/>
      <c r="D99" s="155" t="s">
        <v>1518</v>
      </c>
      <c r="E99" s="156"/>
      <c r="F99" s="156"/>
      <c r="G99" s="156"/>
      <c r="H99" s="156"/>
      <c r="I99" s="156"/>
      <c r="J99" s="157">
        <f>J210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131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8.5" customHeight="1">
      <c r="A109" s="34"/>
      <c r="B109" s="35"/>
      <c r="C109" s="36"/>
      <c r="D109" s="36"/>
      <c r="E109" s="306" t="str">
        <f>E7</f>
        <v>Nemocnice Jihlava - Pavilon rehabilitační, následné a geriatrické péče a parkovací dům – rozšíření venkovního parkoviště</v>
      </c>
      <c r="F109" s="307"/>
      <c r="G109" s="307"/>
      <c r="H109" s="307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113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58" t="str">
        <f>E9</f>
        <v>D2.08 - Veřejné osvětlení</v>
      </c>
      <c r="F111" s="308"/>
      <c r="G111" s="308"/>
      <c r="H111" s="308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>Jihlava</v>
      </c>
      <c r="G113" s="36"/>
      <c r="H113" s="36"/>
      <c r="I113" s="29" t="s">
        <v>22</v>
      </c>
      <c r="J113" s="66">
        <f>IF(J12="","",J12)</f>
        <v>45384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7.95" customHeight="1">
      <c r="A115" s="34"/>
      <c r="B115" s="35"/>
      <c r="C115" s="29" t="s">
        <v>23</v>
      </c>
      <c r="D115" s="36"/>
      <c r="E115" s="36"/>
      <c r="F115" s="27" t="str">
        <f>E15</f>
        <v>Kraj Vysočina</v>
      </c>
      <c r="G115" s="36"/>
      <c r="H115" s="36"/>
      <c r="I115" s="29" t="s">
        <v>29</v>
      </c>
      <c r="J115" s="32" t="str">
        <f>E21</f>
        <v>Penta Projekt s.r.o., Mrštíkova 12, Jihlava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27</v>
      </c>
      <c r="D116" s="36"/>
      <c r="E116" s="36"/>
      <c r="F116" s="27" t="str">
        <f>IF(E18="","",E18)</f>
        <v>Vyplň údaj</v>
      </c>
      <c r="G116" s="36"/>
      <c r="H116" s="36"/>
      <c r="I116" s="29" t="s">
        <v>31</v>
      </c>
      <c r="J116" s="32" t="str">
        <f>E24</f>
        <v>Ing. Zacha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59"/>
      <c r="B118" s="160"/>
      <c r="C118" s="161" t="s">
        <v>132</v>
      </c>
      <c r="D118" s="162" t="s">
        <v>60</v>
      </c>
      <c r="E118" s="162" t="s">
        <v>56</v>
      </c>
      <c r="F118" s="162" t="s">
        <v>57</v>
      </c>
      <c r="G118" s="162" t="s">
        <v>133</v>
      </c>
      <c r="H118" s="162" t="s">
        <v>134</v>
      </c>
      <c r="I118" s="162" t="s">
        <v>135</v>
      </c>
      <c r="J118" s="162" t="s">
        <v>118</v>
      </c>
      <c r="K118" s="163" t="s">
        <v>136</v>
      </c>
      <c r="L118" s="164"/>
      <c r="M118" s="75" t="s">
        <v>1</v>
      </c>
      <c r="N118" s="76" t="s">
        <v>39</v>
      </c>
      <c r="O118" s="76" t="s">
        <v>137</v>
      </c>
      <c r="P118" s="76" t="s">
        <v>138</v>
      </c>
      <c r="Q118" s="76" t="s">
        <v>139</v>
      </c>
      <c r="R118" s="76" t="s">
        <v>140</v>
      </c>
      <c r="S118" s="76" t="s">
        <v>141</v>
      </c>
      <c r="T118" s="77" t="s">
        <v>142</v>
      </c>
      <c r="U118" s="159"/>
      <c r="V118" s="159"/>
      <c r="W118" s="159"/>
      <c r="X118" s="159"/>
      <c r="Y118" s="159"/>
      <c r="Z118" s="159"/>
      <c r="AA118" s="159"/>
      <c r="AB118" s="159"/>
      <c r="AC118" s="159"/>
      <c r="AD118" s="159"/>
      <c r="AE118" s="159"/>
    </row>
    <row r="119" spans="1:63" s="2" customFormat="1" ht="22.9" customHeight="1">
      <c r="A119" s="34"/>
      <c r="B119" s="35"/>
      <c r="C119" s="82" t="s">
        <v>143</v>
      </c>
      <c r="D119" s="36"/>
      <c r="E119" s="36"/>
      <c r="F119" s="36"/>
      <c r="G119" s="36"/>
      <c r="H119" s="36"/>
      <c r="I119" s="36"/>
      <c r="J119" s="165">
        <f>BK119</f>
        <v>0</v>
      </c>
      <c r="K119" s="36"/>
      <c r="L119" s="39"/>
      <c r="M119" s="78"/>
      <c r="N119" s="166"/>
      <c r="O119" s="79"/>
      <c r="P119" s="167">
        <f>P120</f>
        <v>0</v>
      </c>
      <c r="Q119" s="79"/>
      <c r="R119" s="167">
        <f>R120</f>
        <v>23.417979000000003</v>
      </c>
      <c r="S119" s="79"/>
      <c r="T119" s="168">
        <f>T120</f>
        <v>5.28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74</v>
      </c>
      <c r="AU119" s="17" t="s">
        <v>120</v>
      </c>
      <c r="BK119" s="169">
        <f>BK120</f>
        <v>0</v>
      </c>
    </row>
    <row r="120" spans="2:63" s="12" customFormat="1" ht="25.9" customHeight="1">
      <c r="B120" s="170"/>
      <c r="C120" s="171"/>
      <c r="D120" s="172" t="s">
        <v>74</v>
      </c>
      <c r="E120" s="173" t="s">
        <v>105</v>
      </c>
      <c r="F120" s="173" t="s">
        <v>106</v>
      </c>
      <c r="G120" s="171"/>
      <c r="H120" s="171"/>
      <c r="I120" s="174"/>
      <c r="J120" s="175">
        <f>BK120</f>
        <v>0</v>
      </c>
      <c r="K120" s="171"/>
      <c r="L120" s="176"/>
      <c r="M120" s="177"/>
      <c r="N120" s="178"/>
      <c r="O120" s="178"/>
      <c r="P120" s="179">
        <f>P121+P210</f>
        <v>0</v>
      </c>
      <c r="Q120" s="178"/>
      <c r="R120" s="179">
        <f>R121+R210</f>
        <v>23.417979000000003</v>
      </c>
      <c r="S120" s="178"/>
      <c r="T120" s="180">
        <f>T121+T210</f>
        <v>5.28</v>
      </c>
      <c r="AR120" s="181" t="s">
        <v>168</v>
      </c>
      <c r="AT120" s="182" t="s">
        <v>74</v>
      </c>
      <c r="AU120" s="182" t="s">
        <v>75</v>
      </c>
      <c r="AY120" s="181" t="s">
        <v>146</v>
      </c>
      <c r="BK120" s="183">
        <f>BK121+BK210</f>
        <v>0</v>
      </c>
    </row>
    <row r="121" spans="2:63" s="12" customFormat="1" ht="22.9" customHeight="1">
      <c r="B121" s="170"/>
      <c r="C121" s="171"/>
      <c r="D121" s="172" t="s">
        <v>74</v>
      </c>
      <c r="E121" s="184" t="s">
        <v>1556</v>
      </c>
      <c r="F121" s="184" t="s">
        <v>1557</v>
      </c>
      <c r="G121" s="171"/>
      <c r="H121" s="171"/>
      <c r="I121" s="174"/>
      <c r="J121" s="185">
        <f>BK121</f>
        <v>0</v>
      </c>
      <c r="K121" s="171"/>
      <c r="L121" s="176"/>
      <c r="M121" s="177"/>
      <c r="N121" s="178"/>
      <c r="O121" s="178"/>
      <c r="P121" s="179">
        <f>SUM(P122:P209)</f>
        <v>0</v>
      </c>
      <c r="Q121" s="178"/>
      <c r="R121" s="179">
        <f>SUM(R122:R209)</f>
        <v>0.33659000000000006</v>
      </c>
      <c r="S121" s="178"/>
      <c r="T121" s="180">
        <f>SUM(T122:T209)</f>
        <v>0</v>
      </c>
      <c r="AR121" s="181" t="s">
        <v>168</v>
      </c>
      <c r="AT121" s="182" t="s">
        <v>74</v>
      </c>
      <c r="AU121" s="182" t="s">
        <v>83</v>
      </c>
      <c r="AY121" s="181" t="s">
        <v>146</v>
      </c>
      <c r="BK121" s="183">
        <f>SUM(BK122:BK209)</f>
        <v>0</v>
      </c>
    </row>
    <row r="122" spans="1:65" s="2" customFormat="1" ht="26.45" customHeight="1">
      <c r="A122" s="34"/>
      <c r="B122" s="35"/>
      <c r="C122" s="226" t="s">
        <v>83</v>
      </c>
      <c r="D122" s="226" t="s">
        <v>223</v>
      </c>
      <c r="E122" s="227" t="s">
        <v>2429</v>
      </c>
      <c r="F122" s="228" t="s">
        <v>2430</v>
      </c>
      <c r="G122" s="229" t="s">
        <v>1379</v>
      </c>
      <c r="H122" s="230">
        <v>5</v>
      </c>
      <c r="I122" s="231"/>
      <c r="J122" s="232">
        <f>ROUND(I122*H122,2)</f>
        <v>0</v>
      </c>
      <c r="K122" s="228" t="s">
        <v>1</v>
      </c>
      <c r="L122" s="233"/>
      <c r="M122" s="234" t="s">
        <v>1</v>
      </c>
      <c r="N122" s="235" t="s">
        <v>40</v>
      </c>
      <c r="O122" s="71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7" t="s">
        <v>1524</v>
      </c>
      <c r="AT122" s="197" t="s">
        <v>223</v>
      </c>
      <c r="AU122" s="197" t="s">
        <v>85</v>
      </c>
      <c r="AY122" s="17" t="s">
        <v>146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7" t="s">
        <v>83</v>
      </c>
      <c r="BK122" s="198">
        <f>ROUND(I122*H122,2)</f>
        <v>0</v>
      </c>
      <c r="BL122" s="17" t="s">
        <v>549</v>
      </c>
      <c r="BM122" s="197" t="s">
        <v>2431</v>
      </c>
    </row>
    <row r="123" spans="2:51" s="14" customFormat="1" ht="11.25">
      <c r="B123" s="215"/>
      <c r="C123" s="216"/>
      <c r="D123" s="206" t="s">
        <v>157</v>
      </c>
      <c r="E123" s="217" t="s">
        <v>1</v>
      </c>
      <c r="F123" s="218" t="s">
        <v>180</v>
      </c>
      <c r="G123" s="216"/>
      <c r="H123" s="219">
        <v>5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157</v>
      </c>
      <c r="AU123" s="225" t="s">
        <v>85</v>
      </c>
      <c r="AV123" s="14" t="s">
        <v>85</v>
      </c>
      <c r="AW123" s="14" t="s">
        <v>33</v>
      </c>
      <c r="AX123" s="14" t="s">
        <v>75</v>
      </c>
      <c r="AY123" s="225" t="s">
        <v>146</v>
      </c>
    </row>
    <row r="124" spans="1:65" s="2" customFormat="1" ht="36" customHeight="1">
      <c r="A124" s="34"/>
      <c r="B124" s="35"/>
      <c r="C124" s="186" t="s">
        <v>85</v>
      </c>
      <c r="D124" s="186" t="s">
        <v>148</v>
      </c>
      <c r="E124" s="187" t="s">
        <v>2196</v>
      </c>
      <c r="F124" s="188" t="s">
        <v>2197</v>
      </c>
      <c r="G124" s="189" t="s">
        <v>329</v>
      </c>
      <c r="H124" s="190">
        <v>5</v>
      </c>
      <c r="I124" s="191"/>
      <c r="J124" s="192">
        <f>ROUND(I124*H124,2)</f>
        <v>0</v>
      </c>
      <c r="K124" s="188" t="s">
        <v>152</v>
      </c>
      <c r="L124" s="39"/>
      <c r="M124" s="193" t="s">
        <v>1</v>
      </c>
      <c r="N124" s="194" t="s">
        <v>40</v>
      </c>
      <c r="O124" s="71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549</v>
      </c>
      <c r="AT124" s="197" t="s">
        <v>148</v>
      </c>
      <c r="AU124" s="197" t="s">
        <v>85</v>
      </c>
      <c r="AY124" s="17" t="s">
        <v>146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83</v>
      </c>
      <c r="BK124" s="198">
        <f>ROUND(I124*H124,2)</f>
        <v>0</v>
      </c>
      <c r="BL124" s="17" t="s">
        <v>549</v>
      </c>
      <c r="BM124" s="197" t="s">
        <v>2432</v>
      </c>
    </row>
    <row r="125" spans="1:47" s="2" customFormat="1" ht="11.25">
      <c r="A125" s="34"/>
      <c r="B125" s="35"/>
      <c r="C125" s="36"/>
      <c r="D125" s="199" t="s">
        <v>155</v>
      </c>
      <c r="E125" s="36"/>
      <c r="F125" s="200" t="s">
        <v>2199</v>
      </c>
      <c r="G125" s="36"/>
      <c r="H125" s="36"/>
      <c r="I125" s="201"/>
      <c r="J125" s="36"/>
      <c r="K125" s="36"/>
      <c r="L125" s="39"/>
      <c r="M125" s="202"/>
      <c r="N125" s="203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155</v>
      </c>
      <c r="AU125" s="17" t="s">
        <v>85</v>
      </c>
    </row>
    <row r="126" spans="1:65" s="2" customFormat="1" ht="26.45" customHeight="1">
      <c r="A126" s="34"/>
      <c r="B126" s="35"/>
      <c r="C126" s="226" t="s">
        <v>168</v>
      </c>
      <c r="D126" s="226" t="s">
        <v>223</v>
      </c>
      <c r="E126" s="227" t="s">
        <v>1928</v>
      </c>
      <c r="F126" s="228" t="s">
        <v>1929</v>
      </c>
      <c r="G126" s="229" t="s">
        <v>289</v>
      </c>
      <c r="H126" s="230">
        <v>45</v>
      </c>
      <c r="I126" s="231"/>
      <c r="J126" s="232">
        <f>ROUND(I126*H126,2)</f>
        <v>0</v>
      </c>
      <c r="K126" s="228" t="s">
        <v>152</v>
      </c>
      <c r="L126" s="233"/>
      <c r="M126" s="234" t="s">
        <v>1</v>
      </c>
      <c r="N126" s="235" t="s">
        <v>40</v>
      </c>
      <c r="O126" s="71"/>
      <c r="P126" s="195">
        <f>O126*H126</f>
        <v>0</v>
      </c>
      <c r="Q126" s="195">
        <v>0.00016</v>
      </c>
      <c r="R126" s="195">
        <f>Q126*H126</f>
        <v>0.007200000000000001</v>
      </c>
      <c r="S126" s="195">
        <v>0</v>
      </c>
      <c r="T126" s="196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197" t="s">
        <v>1524</v>
      </c>
      <c r="AT126" s="197" t="s">
        <v>223</v>
      </c>
      <c r="AU126" s="197" t="s">
        <v>85</v>
      </c>
      <c r="AY126" s="17" t="s">
        <v>146</v>
      </c>
      <c r="BE126" s="198">
        <f>IF(N126="základní",J126,0)</f>
        <v>0</v>
      </c>
      <c r="BF126" s="198">
        <f>IF(N126="snížená",J126,0)</f>
        <v>0</v>
      </c>
      <c r="BG126" s="198">
        <f>IF(N126="zákl. přenesená",J126,0)</f>
        <v>0</v>
      </c>
      <c r="BH126" s="198">
        <f>IF(N126="sníž. přenesená",J126,0)</f>
        <v>0</v>
      </c>
      <c r="BI126" s="198">
        <f>IF(N126="nulová",J126,0)</f>
        <v>0</v>
      </c>
      <c r="BJ126" s="17" t="s">
        <v>83</v>
      </c>
      <c r="BK126" s="198">
        <f>ROUND(I126*H126,2)</f>
        <v>0</v>
      </c>
      <c r="BL126" s="17" t="s">
        <v>549</v>
      </c>
      <c r="BM126" s="197" t="s">
        <v>2433</v>
      </c>
    </row>
    <row r="127" spans="2:51" s="14" customFormat="1" ht="11.25">
      <c r="B127" s="215"/>
      <c r="C127" s="216"/>
      <c r="D127" s="206" t="s">
        <v>157</v>
      </c>
      <c r="E127" s="217" t="s">
        <v>1</v>
      </c>
      <c r="F127" s="218" t="s">
        <v>2434</v>
      </c>
      <c r="G127" s="216"/>
      <c r="H127" s="219">
        <v>45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157</v>
      </c>
      <c r="AU127" s="225" t="s">
        <v>85</v>
      </c>
      <c r="AV127" s="14" t="s">
        <v>85</v>
      </c>
      <c r="AW127" s="14" t="s">
        <v>33</v>
      </c>
      <c r="AX127" s="14" t="s">
        <v>75</v>
      </c>
      <c r="AY127" s="225" t="s">
        <v>146</v>
      </c>
    </row>
    <row r="128" spans="1:65" s="2" customFormat="1" ht="26.45" customHeight="1">
      <c r="A128" s="34"/>
      <c r="B128" s="35"/>
      <c r="C128" s="186" t="s">
        <v>153</v>
      </c>
      <c r="D128" s="186" t="s">
        <v>148</v>
      </c>
      <c r="E128" s="187" t="s">
        <v>1931</v>
      </c>
      <c r="F128" s="188" t="s">
        <v>1932</v>
      </c>
      <c r="G128" s="189" t="s">
        <v>289</v>
      </c>
      <c r="H128" s="190">
        <v>45</v>
      </c>
      <c r="I128" s="191"/>
      <c r="J128" s="192">
        <f>ROUND(I128*H128,2)</f>
        <v>0</v>
      </c>
      <c r="K128" s="188" t="s">
        <v>152</v>
      </c>
      <c r="L128" s="39"/>
      <c r="M128" s="193" t="s">
        <v>1</v>
      </c>
      <c r="N128" s="194" t="s">
        <v>40</v>
      </c>
      <c r="O128" s="71"/>
      <c r="P128" s="195">
        <f>O128*H128</f>
        <v>0</v>
      </c>
      <c r="Q128" s="195">
        <v>0</v>
      </c>
      <c r="R128" s="195">
        <f>Q128*H128</f>
        <v>0</v>
      </c>
      <c r="S128" s="195">
        <v>0</v>
      </c>
      <c r="T128" s="196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197" t="s">
        <v>260</v>
      </c>
      <c r="AT128" s="197" t="s">
        <v>148</v>
      </c>
      <c r="AU128" s="197" t="s">
        <v>85</v>
      </c>
      <c r="AY128" s="17" t="s">
        <v>146</v>
      </c>
      <c r="BE128" s="198">
        <f>IF(N128="základní",J128,0)</f>
        <v>0</v>
      </c>
      <c r="BF128" s="198">
        <f>IF(N128="snížená",J128,0)</f>
        <v>0</v>
      </c>
      <c r="BG128" s="198">
        <f>IF(N128="zákl. přenesená",J128,0)</f>
        <v>0</v>
      </c>
      <c r="BH128" s="198">
        <f>IF(N128="sníž. přenesená",J128,0)</f>
        <v>0</v>
      </c>
      <c r="BI128" s="198">
        <f>IF(N128="nulová",J128,0)</f>
        <v>0</v>
      </c>
      <c r="BJ128" s="17" t="s">
        <v>83</v>
      </c>
      <c r="BK128" s="198">
        <f>ROUND(I128*H128,2)</f>
        <v>0</v>
      </c>
      <c r="BL128" s="17" t="s">
        <v>260</v>
      </c>
      <c r="BM128" s="197" t="s">
        <v>2435</v>
      </c>
    </row>
    <row r="129" spans="1:47" s="2" customFormat="1" ht="11.25">
      <c r="A129" s="34"/>
      <c r="B129" s="35"/>
      <c r="C129" s="36"/>
      <c r="D129" s="199" t="s">
        <v>155</v>
      </c>
      <c r="E129" s="36"/>
      <c r="F129" s="200" t="s">
        <v>1934</v>
      </c>
      <c r="G129" s="36"/>
      <c r="H129" s="36"/>
      <c r="I129" s="201"/>
      <c r="J129" s="36"/>
      <c r="K129" s="36"/>
      <c r="L129" s="39"/>
      <c r="M129" s="202"/>
      <c r="N129" s="203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155</v>
      </c>
      <c r="AU129" s="17" t="s">
        <v>85</v>
      </c>
    </row>
    <row r="130" spans="1:65" s="2" customFormat="1" ht="26.45" customHeight="1">
      <c r="A130" s="34"/>
      <c r="B130" s="35"/>
      <c r="C130" s="226" t="s">
        <v>180</v>
      </c>
      <c r="D130" s="226" t="s">
        <v>223</v>
      </c>
      <c r="E130" s="227" t="s">
        <v>2436</v>
      </c>
      <c r="F130" s="228" t="s">
        <v>2437</v>
      </c>
      <c r="G130" s="229" t="s">
        <v>289</v>
      </c>
      <c r="H130" s="230">
        <v>213</v>
      </c>
      <c r="I130" s="231"/>
      <c r="J130" s="232">
        <f>ROUND(I130*H130,2)</f>
        <v>0</v>
      </c>
      <c r="K130" s="228" t="s">
        <v>152</v>
      </c>
      <c r="L130" s="233"/>
      <c r="M130" s="234" t="s">
        <v>1</v>
      </c>
      <c r="N130" s="235" t="s">
        <v>40</v>
      </c>
      <c r="O130" s="71"/>
      <c r="P130" s="195">
        <f>O130*H130</f>
        <v>0</v>
      </c>
      <c r="Q130" s="195">
        <v>0.00077</v>
      </c>
      <c r="R130" s="195">
        <f>Q130*H130</f>
        <v>0.16401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1524</v>
      </c>
      <c r="AT130" s="197" t="s">
        <v>223</v>
      </c>
      <c r="AU130" s="197" t="s">
        <v>85</v>
      </c>
      <c r="AY130" s="17" t="s">
        <v>146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83</v>
      </c>
      <c r="BK130" s="198">
        <f>ROUND(I130*H130,2)</f>
        <v>0</v>
      </c>
      <c r="BL130" s="17" t="s">
        <v>549</v>
      </c>
      <c r="BM130" s="197" t="s">
        <v>2438</v>
      </c>
    </row>
    <row r="131" spans="2:51" s="14" customFormat="1" ht="11.25">
      <c r="B131" s="215"/>
      <c r="C131" s="216"/>
      <c r="D131" s="206" t="s">
        <v>157</v>
      </c>
      <c r="E131" s="217" t="s">
        <v>1</v>
      </c>
      <c r="F131" s="218" t="s">
        <v>2439</v>
      </c>
      <c r="G131" s="216"/>
      <c r="H131" s="219">
        <v>185</v>
      </c>
      <c r="I131" s="220"/>
      <c r="J131" s="216"/>
      <c r="K131" s="216"/>
      <c r="L131" s="221"/>
      <c r="M131" s="222"/>
      <c r="N131" s="223"/>
      <c r="O131" s="223"/>
      <c r="P131" s="223"/>
      <c r="Q131" s="223"/>
      <c r="R131" s="223"/>
      <c r="S131" s="223"/>
      <c r="T131" s="224"/>
      <c r="AT131" s="225" t="s">
        <v>157</v>
      </c>
      <c r="AU131" s="225" t="s">
        <v>85</v>
      </c>
      <c r="AV131" s="14" t="s">
        <v>85</v>
      </c>
      <c r="AW131" s="14" t="s">
        <v>33</v>
      </c>
      <c r="AX131" s="14" t="s">
        <v>75</v>
      </c>
      <c r="AY131" s="225" t="s">
        <v>146</v>
      </c>
    </row>
    <row r="132" spans="2:51" s="14" customFormat="1" ht="11.25">
      <c r="B132" s="215"/>
      <c r="C132" s="216"/>
      <c r="D132" s="206" t="s">
        <v>157</v>
      </c>
      <c r="E132" s="217" t="s">
        <v>1</v>
      </c>
      <c r="F132" s="218" t="s">
        <v>2440</v>
      </c>
      <c r="G132" s="216"/>
      <c r="H132" s="219">
        <v>28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157</v>
      </c>
      <c r="AU132" s="225" t="s">
        <v>85</v>
      </c>
      <c r="AV132" s="14" t="s">
        <v>85</v>
      </c>
      <c r="AW132" s="14" t="s">
        <v>33</v>
      </c>
      <c r="AX132" s="14" t="s">
        <v>75</v>
      </c>
      <c r="AY132" s="225" t="s">
        <v>146</v>
      </c>
    </row>
    <row r="133" spans="1:65" s="2" customFormat="1" ht="26.45" customHeight="1">
      <c r="A133" s="34"/>
      <c r="B133" s="35"/>
      <c r="C133" s="186" t="s">
        <v>188</v>
      </c>
      <c r="D133" s="186" t="s">
        <v>148</v>
      </c>
      <c r="E133" s="187" t="s">
        <v>2441</v>
      </c>
      <c r="F133" s="188" t="s">
        <v>2442</v>
      </c>
      <c r="G133" s="189" t="s">
        <v>289</v>
      </c>
      <c r="H133" s="190">
        <v>213</v>
      </c>
      <c r="I133" s="191"/>
      <c r="J133" s="192">
        <f>ROUND(I133*H133,2)</f>
        <v>0</v>
      </c>
      <c r="K133" s="188" t="s">
        <v>152</v>
      </c>
      <c r="L133" s="39"/>
      <c r="M133" s="193" t="s">
        <v>1</v>
      </c>
      <c r="N133" s="194" t="s">
        <v>40</v>
      </c>
      <c r="O133" s="71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260</v>
      </c>
      <c r="AT133" s="197" t="s">
        <v>148</v>
      </c>
      <c r="AU133" s="197" t="s">
        <v>85</v>
      </c>
      <c r="AY133" s="17" t="s">
        <v>146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83</v>
      </c>
      <c r="BK133" s="198">
        <f>ROUND(I133*H133,2)</f>
        <v>0</v>
      </c>
      <c r="BL133" s="17" t="s">
        <v>260</v>
      </c>
      <c r="BM133" s="197" t="s">
        <v>2443</v>
      </c>
    </row>
    <row r="134" spans="1:47" s="2" customFormat="1" ht="11.25">
      <c r="A134" s="34"/>
      <c r="B134" s="35"/>
      <c r="C134" s="36"/>
      <c r="D134" s="199" t="s">
        <v>155</v>
      </c>
      <c r="E134" s="36"/>
      <c r="F134" s="200" t="s">
        <v>2444</v>
      </c>
      <c r="G134" s="36"/>
      <c r="H134" s="36"/>
      <c r="I134" s="201"/>
      <c r="J134" s="36"/>
      <c r="K134" s="36"/>
      <c r="L134" s="39"/>
      <c r="M134" s="202"/>
      <c r="N134" s="203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155</v>
      </c>
      <c r="AU134" s="17" t="s">
        <v>85</v>
      </c>
    </row>
    <row r="135" spans="1:65" s="2" customFormat="1" ht="26.45" customHeight="1">
      <c r="A135" s="34"/>
      <c r="B135" s="35"/>
      <c r="C135" s="226" t="s">
        <v>194</v>
      </c>
      <c r="D135" s="226" t="s">
        <v>223</v>
      </c>
      <c r="E135" s="227" t="s">
        <v>2224</v>
      </c>
      <c r="F135" s="228" t="s">
        <v>2225</v>
      </c>
      <c r="G135" s="229" t="s">
        <v>289</v>
      </c>
      <c r="H135" s="230">
        <v>35</v>
      </c>
      <c r="I135" s="231"/>
      <c r="J135" s="232">
        <f>ROUND(I135*H135,2)</f>
        <v>0</v>
      </c>
      <c r="K135" s="228" t="s">
        <v>152</v>
      </c>
      <c r="L135" s="233"/>
      <c r="M135" s="234" t="s">
        <v>1</v>
      </c>
      <c r="N135" s="235" t="s">
        <v>40</v>
      </c>
      <c r="O135" s="71"/>
      <c r="P135" s="195">
        <f>O135*H135</f>
        <v>0</v>
      </c>
      <c r="Q135" s="195">
        <v>6E-05</v>
      </c>
      <c r="R135" s="195">
        <f>Q135*H135</f>
        <v>0.0021</v>
      </c>
      <c r="S135" s="195">
        <v>0</v>
      </c>
      <c r="T135" s="196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7" t="s">
        <v>357</v>
      </c>
      <c r="AT135" s="197" t="s">
        <v>223</v>
      </c>
      <c r="AU135" s="197" t="s">
        <v>85</v>
      </c>
      <c r="AY135" s="17" t="s">
        <v>146</v>
      </c>
      <c r="BE135" s="198">
        <f>IF(N135="základní",J135,0)</f>
        <v>0</v>
      </c>
      <c r="BF135" s="198">
        <f>IF(N135="snížená",J135,0)</f>
        <v>0</v>
      </c>
      <c r="BG135" s="198">
        <f>IF(N135="zákl. přenesená",J135,0)</f>
        <v>0</v>
      </c>
      <c r="BH135" s="198">
        <f>IF(N135="sníž. přenesená",J135,0)</f>
        <v>0</v>
      </c>
      <c r="BI135" s="198">
        <f>IF(N135="nulová",J135,0)</f>
        <v>0</v>
      </c>
      <c r="BJ135" s="17" t="s">
        <v>83</v>
      </c>
      <c r="BK135" s="198">
        <f>ROUND(I135*H135,2)</f>
        <v>0</v>
      </c>
      <c r="BL135" s="17" t="s">
        <v>260</v>
      </c>
      <c r="BM135" s="197" t="s">
        <v>2445</v>
      </c>
    </row>
    <row r="136" spans="2:51" s="14" customFormat="1" ht="11.25">
      <c r="B136" s="215"/>
      <c r="C136" s="216"/>
      <c r="D136" s="206" t="s">
        <v>157</v>
      </c>
      <c r="E136" s="217" t="s">
        <v>1</v>
      </c>
      <c r="F136" s="218" t="s">
        <v>2446</v>
      </c>
      <c r="G136" s="216"/>
      <c r="H136" s="219">
        <v>35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157</v>
      </c>
      <c r="AU136" s="225" t="s">
        <v>85</v>
      </c>
      <c r="AV136" s="14" t="s">
        <v>85</v>
      </c>
      <c r="AW136" s="14" t="s">
        <v>33</v>
      </c>
      <c r="AX136" s="14" t="s">
        <v>75</v>
      </c>
      <c r="AY136" s="225" t="s">
        <v>146</v>
      </c>
    </row>
    <row r="137" spans="1:65" s="2" customFormat="1" ht="26.45" customHeight="1">
      <c r="A137" s="34"/>
      <c r="B137" s="35"/>
      <c r="C137" s="186" t="s">
        <v>200</v>
      </c>
      <c r="D137" s="186" t="s">
        <v>148</v>
      </c>
      <c r="E137" s="187" t="s">
        <v>2229</v>
      </c>
      <c r="F137" s="188" t="s">
        <v>2230</v>
      </c>
      <c r="G137" s="189" t="s">
        <v>289</v>
      </c>
      <c r="H137" s="190">
        <v>35</v>
      </c>
      <c r="I137" s="191"/>
      <c r="J137" s="192">
        <f>ROUND(I137*H137,2)</f>
        <v>0</v>
      </c>
      <c r="K137" s="188" t="s">
        <v>152</v>
      </c>
      <c r="L137" s="39"/>
      <c r="M137" s="193" t="s">
        <v>1</v>
      </c>
      <c r="N137" s="194" t="s">
        <v>40</v>
      </c>
      <c r="O137" s="71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260</v>
      </c>
      <c r="AT137" s="197" t="s">
        <v>148</v>
      </c>
      <c r="AU137" s="197" t="s">
        <v>85</v>
      </c>
      <c r="AY137" s="17" t="s">
        <v>146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83</v>
      </c>
      <c r="BK137" s="198">
        <f>ROUND(I137*H137,2)</f>
        <v>0</v>
      </c>
      <c r="BL137" s="17" t="s">
        <v>260</v>
      </c>
      <c r="BM137" s="197" t="s">
        <v>2447</v>
      </c>
    </row>
    <row r="138" spans="1:47" s="2" customFormat="1" ht="11.25">
      <c r="A138" s="34"/>
      <c r="B138" s="35"/>
      <c r="C138" s="36"/>
      <c r="D138" s="199" t="s">
        <v>155</v>
      </c>
      <c r="E138" s="36"/>
      <c r="F138" s="200" t="s">
        <v>2232</v>
      </c>
      <c r="G138" s="36"/>
      <c r="H138" s="36"/>
      <c r="I138" s="201"/>
      <c r="J138" s="36"/>
      <c r="K138" s="36"/>
      <c r="L138" s="39"/>
      <c r="M138" s="202"/>
      <c r="N138" s="203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155</v>
      </c>
      <c r="AU138" s="17" t="s">
        <v>85</v>
      </c>
    </row>
    <row r="139" spans="1:65" s="2" customFormat="1" ht="16.5" customHeight="1">
      <c r="A139" s="34"/>
      <c r="B139" s="35"/>
      <c r="C139" s="226" t="s">
        <v>207</v>
      </c>
      <c r="D139" s="226" t="s">
        <v>223</v>
      </c>
      <c r="E139" s="227" t="s">
        <v>1597</v>
      </c>
      <c r="F139" s="228" t="s">
        <v>1598</v>
      </c>
      <c r="G139" s="229" t="s">
        <v>1391</v>
      </c>
      <c r="H139" s="230">
        <v>136.8</v>
      </c>
      <c r="I139" s="231"/>
      <c r="J139" s="232">
        <f>ROUND(I139*H139,2)</f>
        <v>0</v>
      </c>
      <c r="K139" s="228" t="s">
        <v>152</v>
      </c>
      <c r="L139" s="233"/>
      <c r="M139" s="234" t="s">
        <v>1</v>
      </c>
      <c r="N139" s="235" t="s">
        <v>40</v>
      </c>
      <c r="O139" s="71"/>
      <c r="P139" s="195">
        <f>O139*H139</f>
        <v>0</v>
      </c>
      <c r="Q139" s="195">
        <v>0.001</v>
      </c>
      <c r="R139" s="195">
        <f>Q139*H139</f>
        <v>0.1368</v>
      </c>
      <c r="S139" s="195">
        <v>0</v>
      </c>
      <c r="T139" s="196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7" t="s">
        <v>1532</v>
      </c>
      <c r="AT139" s="197" t="s">
        <v>223</v>
      </c>
      <c r="AU139" s="197" t="s">
        <v>85</v>
      </c>
      <c r="AY139" s="17" t="s">
        <v>146</v>
      </c>
      <c r="BE139" s="198">
        <f>IF(N139="základní",J139,0)</f>
        <v>0</v>
      </c>
      <c r="BF139" s="198">
        <f>IF(N139="snížená",J139,0)</f>
        <v>0</v>
      </c>
      <c r="BG139" s="198">
        <f>IF(N139="zákl. přenesená",J139,0)</f>
        <v>0</v>
      </c>
      <c r="BH139" s="198">
        <f>IF(N139="sníž. přenesená",J139,0)</f>
        <v>0</v>
      </c>
      <c r="BI139" s="198">
        <f>IF(N139="nulová",J139,0)</f>
        <v>0</v>
      </c>
      <c r="BJ139" s="17" t="s">
        <v>83</v>
      </c>
      <c r="BK139" s="198">
        <f>ROUND(I139*H139,2)</f>
        <v>0</v>
      </c>
      <c r="BL139" s="17" t="s">
        <v>1532</v>
      </c>
      <c r="BM139" s="197" t="s">
        <v>2448</v>
      </c>
    </row>
    <row r="140" spans="2:51" s="14" customFormat="1" ht="11.25">
      <c r="B140" s="215"/>
      <c r="C140" s="216"/>
      <c r="D140" s="206" t="s">
        <v>157</v>
      </c>
      <c r="E140" s="217" t="s">
        <v>1</v>
      </c>
      <c r="F140" s="218" t="s">
        <v>2449</v>
      </c>
      <c r="G140" s="216"/>
      <c r="H140" s="219">
        <v>124.45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157</v>
      </c>
      <c r="AU140" s="225" t="s">
        <v>85</v>
      </c>
      <c r="AV140" s="14" t="s">
        <v>85</v>
      </c>
      <c r="AW140" s="14" t="s">
        <v>33</v>
      </c>
      <c r="AX140" s="14" t="s">
        <v>75</v>
      </c>
      <c r="AY140" s="225" t="s">
        <v>146</v>
      </c>
    </row>
    <row r="141" spans="2:51" s="14" customFormat="1" ht="11.25">
      <c r="B141" s="215"/>
      <c r="C141" s="216"/>
      <c r="D141" s="206" t="s">
        <v>157</v>
      </c>
      <c r="E141" s="217" t="s">
        <v>1</v>
      </c>
      <c r="F141" s="218" t="s">
        <v>2450</v>
      </c>
      <c r="G141" s="216"/>
      <c r="H141" s="219">
        <v>12.35</v>
      </c>
      <c r="I141" s="220"/>
      <c r="J141" s="216"/>
      <c r="K141" s="216"/>
      <c r="L141" s="221"/>
      <c r="M141" s="222"/>
      <c r="N141" s="223"/>
      <c r="O141" s="223"/>
      <c r="P141" s="223"/>
      <c r="Q141" s="223"/>
      <c r="R141" s="223"/>
      <c r="S141" s="223"/>
      <c r="T141" s="224"/>
      <c r="AT141" s="225" t="s">
        <v>157</v>
      </c>
      <c r="AU141" s="225" t="s">
        <v>85</v>
      </c>
      <c r="AV141" s="14" t="s">
        <v>85</v>
      </c>
      <c r="AW141" s="14" t="s">
        <v>33</v>
      </c>
      <c r="AX141" s="14" t="s">
        <v>75</v>
      </c>
      <c r="AY141" s="225" t="s">
        <v>146</v>
      </c>
    </row>
    <row r="142" spans="1:65" s="2" customFormat="1" ht="40.9" customHeight="1">
      <c r="A142" s="34"/>
      <c r="B142" s="35"/>
      <c r="C142" s="186" t="s">
        <v>215</v>
      </c>
      <c r="D142" s="186" t="s">
        <v>148</v>
      </c>
      <c r="E142" s="187" t="s">
        <v>1601</v>
      </c>
      <c r="F142" s="188" t="s">
        <v>1602</v>
      </c>
      <c r="G142" s="189" t="s">
        <v>289</v>
      </c>
      <c r="H142" s="190">
        <v>144</v>
      </c>
      <c r="I142" s="191"/>
      <c r="J142" s="192">
        <f>ROUND(I142*H142,2)</f>
        <v>0</v>
      </c>
      <c r="K142" s="188" t="s">
        <v>152</v>
      </c>
      <c r="L142" s="39"/>
      <c r="M142" s="193" t="s">
        <v>1</v>
      </c>
      <c r="N142" s="194" t="s">
        <v>40</v>
      </c>
      <c r="O142" s="71"/>
      <c r="P142" s="195">
        <f>O142*H142</f>
        <v>0</v>
      </c>
      <c r="Q142" s="195">
        <v>0</v>
      </c>
      <c r="R142" s="195">
        <f>Q142*H142</f>
        <v>0</v>
      </c>
      <c r="S142" s="195">
        <v>0</v>
      </c>
      <c r="T142" s="196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7" t="s">
        <v>549</v>
      </c>
      <c r="AT142" s="197" t="s">
        <v>148</v>
      </c>
      <c r="AU142" s="197" t="s">
        <v>85</v>
      </c>
      <c r="AY142" s="17" t="s">
        <v>146</v>
      </c>
      <c r="BE142" s="198">
        <f>IF(N142="základní",J142,0)</f>
        <v>0</v>
      </c>
      <c r="BF142" s="198">
        <f>IF(N142="snížená",J142,0)</f>
        <v>0</v>
      </c>
      <c r="BG142" s="198">
        <f>IF(N142="zákl. přenesená",J142,0)</f>
        <v>0</v>
      </c>
      <c r="BH142" s="198">
        <f>IF(N142="sníž. přenesená",J142,0)</f>
        <v>0</v>
      </c>
      <c r="BI142" s="198">
        <f>IF(N142="nulová",J142,0)</f>
        <v>0</v>
      </c>
      <c r="BJ142" s="17" t="s">
        <v>83</v>
      </c>
      <c r="BK142" s="198">
        <f>ROUND(I142*H142,2)</f>
        <v>0</v>
      </c>
      <c r="BL142" s="17" t="s">
        <v>549</v>
      </c>
      <c r="BM142" s="197" t="s">
        <v>2451</v>
      </c>
    </row>
    <row r="143" spans="1:47" s="2" customFormat="1" ht="11.25">
      <c r="A143" s="34"/>
      <c r="B143" s="35"/>
      <c r="C143" s="36"/>
      <c r="D143" s="199" t="s">
        <v>155</v>
      </c>
      <c r="E143" s="36"/>
      <c r="F143" s="200" t="s">
        <v>1604</v>
      </c>
      <c r="G143" s="36"/>
      <c r="H143" s="36"/>
      <c r="I143" s="201"/>
      <c r="J143" s="36"/>
      <c r="K143" s="36"/>
      <c r="L143" s="39"/>
      <c r="M143" s="202"/>
      <c r="N143" s="203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155</v>
      </c>
      <c r="AU143" s="17" t="s">
        <v>85</v>
      </c>
    </row>
    <row r="144" spans="2:51" s="14" customFormat="1" ht="11.25">
      <c r="B144" s="215"/>
      <c r="C144" s="216"/>
      <c r="D144" s="206" t="s">
        <v>157</v>
      </c>
      <c r="E144" s="217" t="s">
        <v>1</v>
      </c>
      <c r="F144" s="218" t="s">
        <v>2237</v>
      </c>
      <c r="G144" s="216"/>
      <c r="H144" s="219">
        <v>131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157</v>
      </c>
      <c r="AU144" s="225" t="s">
        <v>85</v>
      </c>
      <c r="AV144" s="14" t="s">
        <v>85</v>
      </c>
      <c r="AW144" s="14" t="s">
        <v>33</v>
      </c>
      <c r="AX144" s="14" t="s">
        <v>75</v>
      </c>
      <c r="AY144" s="225" t="s">
        <v>146</v>
      </c>
    </row>
    <row r="145" spans="2:51" s="14" customFormat="1" ht="11.25">
      <c r="B145" s="215"/>
      <c r="C145" s="216"/>
      <c r="D145" s="206" t="s">
        <v>157</v>
      </c>
      <c r="E145" s="217" t="s">
        <v>1</v>
      </c>
      <c r="F145" s="218" t="s">
        <v>232</v>
      </c>
      <c r="G145" s="216"/>
      <c r="H145" s="219">
        <v>13</v>
      </c>
      <c r="I145" s="220"/>
      <c r="J145" s="216"/>
      <c r="K145" s="216"/>
      <c r="L145" s="221"/>
      <c r="M145" s="222"/>
      <c r="N145" s="223"/>
      <c r="O145" s="223"/>
      <c r="P145" s="223"/>
      <c r="Q145" s="223"/>
      <c r="R145" s="223"/>
      <c r="S145" s="223"/>
      <c r="T145" s="224"/>
      <c r="AT145" s="225" t="s">
        <v>157</v>
      </c>
      <c r="AU145" s="225" t="s">
        <v>85</v>
      </c>
      <c r="AV145" s="14" t="s">
        <v>85</v>
      </c>
      <c r="AW145" s="14" t="s">
        <v>33</v>
      </c>
      <c r="AX145" s="14" t="s">
        <v>75</v>
      </c>
      <c r="AY145" s="225" t="s">
        <v>146</v>
      </c>
    </row>
    <row r="146" spans="1:65" s="2" customFormat="1" ht="16.5" customHeight="1">
      <c r="A146" s="34"/>
      <c r="B146" s="35"/>
      <c r="C146" s="226" t="s">
        <v>222</v>
      </c>
      <c r="D146" s="226" t="s">
        <v>223</v>
      </c>
      <c r="E146" s="227" t="s">
        <v>1605</v>
      </c>
      <c r="F146" s="228" t="s">
        <v>1606</v>
      </c>
      <c r="G146" s="229" t="s">
        <v>1391</v>
      </c>
      <c r="H146" s="230">
        <v>6.2</v>
      </c>
      <c r="I146" s="231"/>
      <c r="J146" s="232">
        <f>ROUND(I146*H146,2)</f>
        <v>0</v>
      </c>
      <c r="K146" s="228" t="s">
        <v>152</v>
      </c>
      <c r="L146" s="233"/>
      <c r="M146" s="234" t="s">
        <v>1</v>
      </c>
      <c r="N146" s="235" t="s">
        <v>40</v>
      </c>
      <c r="O146" s="71"/>
      <c r="P146" s="195">
        <f>O146*H146</f>
        <v>0</v>
      </c>
      <c r="Q146" s="195">
        <v>0.001</v>
      </c>
      <c r="R146" s="195">
        <f>Q146*H146</f>
        <v>0.006200000000000001</v>
      </c>
      <c r="S146" s="195">
        <v>0</v>
      </c>
      <c r="T146" s="196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7" t="s">
        <v>200</v>
      </c>
      <c r="AT146" s="197" t="s">
        <v>223</v>
      </c>
      <c r="AU146" s="197" t="s">
        <v>85</v>
      </c>
      <c r="AY146" s="17" t="s">
        <v>146</v>
      </c>
      <c r="BE146" s="198">
        <f>IF(N146="základní",J146,0)</f>
        <v>0</v>
      </c>
      <c r="BF146" s="198">
        <f>IF(N146="snížená",J146,0)</f>
        <v>0</v>
      </c>
      <c r="BG146" s="198">
        <f>IF(N146="zákl. přenesená",J146,0)</f>
        <v>0</v>
      </c>
      <c r="BH146" s="198">
        <f>IF(N146="sníž. přenesená",J146,0)</f>
        <v>0</v>
      </c>
      <c r="BI146" s="198">
        <f>IF(N146="nulová",J146,0)</f>
        <v>0</v>
      </c>
      <c r="BJ146" s="17" t="s">
        <v>83</v>
      </c>
      <c r="BK146" s="198">
        <f>ROUND(I146*H146,2)</f>
        <v>0</v>
      </c>
      <c r="BL146" s="17" t="s">
        <v>153</v>
      </c>
      <c r="BM146" s="197" t="s">
        <v>2452</v>
      </c>
    </row>
    <row r="147" spans="2:51" s="14" customFormat="1" ht="11.25">
      <c r="B147" s="215"/>
      <c r="C147" s="216"/>
      <c r="D147" s="206" t="s">
        <v>157</v>
      </c>
      <c r="E147" s="217" t="s">
        <v>1</v>
      </c>
      <c r="F147" s="218" t="s">
        <v>2453</v>
      </c>
      <c r="G147" s="216"/>
      <c r="H147" s="219">
        <v>6.2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157</v>
      </c>
      <c r="AU147" s="225" t="s">
        <v>85</v>
      </c>
      <c r="AV147" s="14" t="s">
        <v>85</v>
      </c>
      <c r="AW147" s="14" t="s">
        <v>33</v>
      </c>
      <c r="AX147" s="14" t="s">
        <v>75</v>
      </c>
      <c r="AY147" s="225" t="s">
        <v>146</v>
      </c>
    </row>
    <row r="148" spans="1:65" s="2" customFormat="1" ht="40.9" customHeight="1">
      <c r="A148" s="34"/>
      <c r="B148" s="35"/>
      <c r="C148" s="186" t="s">
        <v>8</v>
      </c>
      <c r="D148" s="186" t="s">
        <v>148</v>
      </c>
      <c r="E148" s="187" t="s">
        <v>1609</v>
      </c>
      <c r="F148" s="188" t="s">
        <v>1610</v>
      </c>
      <c r="G148" s="189" t="s">
        <v>289</v>
      </c>
      <c r="H148" s="190">
        <v>10</v>
      </c>
      <c r="I148" s="191"/>
      <c r="J148" s="192">
        <f>ROUND(I148*H148,2)</f>
        <v>0</v>
      </c>
      <c r="K148" s="188" t="s">
        <v>152</v>
      </c>
      <c r="L148" s="39"/>
      <c r="M148" s="193" t="s">
        <v>1</v>
      </c>
      <c r="N148" s="194" t="s">
        <v>40</v>
      </c>
      <c r="O148" s="71"/>
      <c r="P148" s="195">
        <f>O148*H148</f>
        <v>0</v>
      </c>
      <c r="Q148" s="195">
        <v>0</v>
      </c>
      <c r="R148" s="195">
        <f>Q148*H148</f>
        <v>0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549</v>
      </c>
      <c r="AT148" s="197" t="s">
        <v>148</v>
      </c>
      <c r="AU148" s="197" t="s">
        <v>85</v>
      </c>
      <c r="AY148" s="17" t="s">
        <v>146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83</v>
      </c>
      <c r="BK148" s="198">
        <f>ROUND(I148*H148,2)</f>
        <v>0</v>
      </c>
      <c r="BL148" s="17" t="s">
        <v>549</v>
      </c>
      <c r="BM148" s="197" t="s">
        <v>2454</v>
      </c>
    </row>
    <row r="149" spans="1:47" s="2" customFormat="1" ht="11.25">
      <c r="A149" s="34"/>
      <c r="B149" s="35"/>
      <c r="C149" s="36"/>
      <c r="D149" s="199" t="s">
        <v>155</v>
      </c>
      <c r="E149" s="36"/>
      <c r="F149" s="200" t="s">
        <v>1612</v>
      </c>
      <c r="G149" s="36"/>
      <c r="H149" s="36"/>
      <c r="I149" s="201"/>
      <c r="J149" s="36"/>
      <c r="K149" s="36"/>
      <c r="L149" s="39"/>
      <c r="M149" s="202"/>
      <c r="N149" s="203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155</v>
      </c>
      <c r="AU149" s="17" t="s">
        <v>85</v>
      </c>
    </row>
    <row r="150" spans="2:51" s="14" customFormat="1" ht="11.25">
      <c r="B150" s="215"/>
      <c r="C150" s="216"/>
      <c r="D150" s="206" t="s">
        <v>157</v>
      </c>
      <c r="E150" s="217" t="s">
        <v>1</v>
      </c>
      <c r="F150" s="218" t="s">
        <v>2241</v>
      </c>
      <c r="G150" s="216"/>
      <c r="H150" s="219">
        <v>10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157</v>
      </c>
      <c r="AU150" s="225" t="s">
        <v>85</v>
      </c>
      <c r="AV150" s="14" t="s">
        <v>85</v>
      </c>
      <c r="AW150" s="14" t="s">
        <v>33</v>
      </c>
      <c r="AX150" s="14" t="s">
        <v>75</v>
      </c>
      <c r="AY150" s="225" t="s">
        <v>146</v>
      </c>
    </row>
    <row r="151" spans="1:65" s="2" customFormat="1" ht="26.45" customHeight="1">
      <c r="A151" s="34"/>
      <c r="B151" s="35"/>
      <c r="C151" s="226" t="s">
        <v>232</v>
      </c>
      <c r="D151" s="226" t="s">
        <v>223</v>
      </c>
      <c r="E151" s="227" t="s">
        <v>1614</v>
      </c>
      <c r="F151" s="228" t="s">
        <v>1615</v>
      </c>
      <c r="G151" s="229" t="s">
        <v>329</v>
      </c>
      <c r="H151" s="230">
        <v>10</v>
      </c>
      <c r="I151" s="231"/>
      <c r="J151" s="232">
        <f>ROUND(I151*H151,2)</f>
        <v>0</v>
      </c>
      <c r="K151" s="228" t="s">
        <v>152</v>
      </c>
      <c r="L151" s="233"/>
      <c r="M151" s="234" t="s">
        <v>1</v>
      </c>
      <c r="N151" s="235" t="s">
        <v>40</v>
      </c>
      <c r="O151" s="71"/>
      <c r="P151" s="195">
        <f>O151*H151</f>
        <v>0</v>
      </c>
      <c r="Q151" s="195">
        <v>0.0007</v>
      </c>
      <c r="R151" s="195">
        <f>Q151*H151</f>
        <v>0.007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200</v>
      </c>
      <c r="AT151" s="197" t="s">
        <v>223</v>
      </c>
      <c r="AU151" s="197" t="s">
        <v>85</v>
      </c>
      <c r="AY151" s="17" t="s">
        <v>146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83</v>
      </c>
      <c r="BK151" s="198">
        <f>ROUND(I151*H151,2)</f>
        <v>0</v>
      </c>
      <c r="BL151" s="17" t="s">
        <v>153</v>
      </c>
      <c r="BM151" s="197" t="s">
        <v>2455</v>
      </c>
    </row>
    <row r="152" spans="2:51" s="14" customFormat="1" ht="11.25">
      <c r="B152" s="215"/>
      <c r="C152" s="216"/>
      <c r="D152" s="206" t="s">
        <v>157</v>
      </c>
      <c r="E152" s="217" t="s">
        <v>1</v>
      </c>
      <c r="F152" s="218" t="s">
        <v>2241</v>
      </c>
      <c r="G152" s="216"/>
      <c r="H152" s="219">
        <v>10</v>
      </c>
      <c r="I152" s="220"/>
      <c r="J152" s="216"/>
      <c r="K152" s="216"/>
      <c r="L152" s="221"/>
      <c r="M152" s="222"/>
      <c r="N152" s="223"/>
      <c r="O152" s="223"/>
      <c r="P152" s="223"/>
      <c r="Q152" s="223"/>
      <c r="R152" s="223"/>
      <c r="S152" s="223"/>
      <c r="T152" s="224"/>
      <c r="AT152" s="225" t="s">
        <v>157</v>
      </c>
      <c r="AU152" s="225" t="s">
        <v>85</v>
      </c>
      <c r="AV152" s="14" t="s">
        <v>85</v>
      </c>
      <c r="AW152" s="14" t="s">
        <v>33</v>
      </c>
      <c r="AX152" s="14" t="s">
        <v>75</v>
      </c>
      <c r="AY152" s="225" t="s">
        <v>146</v>
      </c>
    </row>
    <row r="153" spans="1:65" s="2" customFormat="1" ht="16.5" customHeight="1">
      <c r="A153" s="34"/>
      <c r="B153" s="35"/>
      <c r="C153" s="186" t="s">
        <v>243</v>
      </c>
      <c r="D153" s="186" t="s">
        <v>148</v>
      </c>
      <c r="E153" s="187" t="s">
        <v>1621</v>
      </c>
      <c r="F153" s="188" t="s">
        <v>1622</v>
      </c>
      <c r="G153" s="189" t="s">
        <v>329</v>
      </c>
      <c r="H153" s="190">
        <v>10</v>
      </c>
      <c r="I153" s="191"/>
      <c r="J153" s="192">
        <f>ROUND(I153*H153,2)</f>
        <v>0</v>
      </c>
      <c r="K153" s="188" t="s">
        <v>152</v>
      </c>
      <c r="L153" s="39"/>
      <c r="M153" s="193" t="s">
        <v>1</v>
      </c>
      <c r="N153" s="194" t="s">
        <v>40</v>
      </c>
      <c r="O153" s="71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549</v>
      </c>
      <c r="AT153" s="197" t="s">
        <v>148</v>
      </c>
      <c r="AU153" s="197" t="s">
        <v>85</v>
      </c>
      <c r="AY153" s="17" t="s">
        <v>146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83</v>
      </c>
      <c r="BK153" s="198">
        <f>ROUND(I153*H153,2)</f>
        <v>0</v>
      </c>
      <c r="BL153" s="17" t="s">
        <v>549</v>
      </c>
      <c r="BM153" s="197" t="s">
        <v>2456</v>
      </c>
    </row>
    <row r="154" spans="1:47" s="2" customFormat="1" ht="11.25">
      <c r="A154" s="34"/>
      <c r="B154" s="35"/>
      <c r="C154" s="36"/>
      <c r="D154" s="199" t="s">
        <v>155</v>
      </c>
      <c r="E154" s="36"/>
      <c r="F154" s="200" t="s">
        <v>1624</v>
      </c>
      <c r="G154" s="36"/>
      <c r="H154" s="36"/>
      <c r="I154" s="201"/>
      <c r="J154" s="36"/>
      <c r="K154" s="36"/>
      <c r="L154" s="39"/>
      <c r="M154" s="202"/>
      <c r="N154" s="203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155</v>
      </c>
      <c r="AU154" s="17" t="s">
        <v>85</v>
      </c>
    </row>
    <row r="155" spans="1:65" s="2" customFormat="1" ht="26.45" customHeight="1">
      <c r="A155" s="34"/>
      <c r="B155" s="35"/>
      <c r="C155" s="226" t="s">
        <v>253</v>
      </c>
      <c r="D155" s="226" t="s">
        <v>223</v>
      </c>
      <c r="E155" s="227" t="s">
        <v>1625</v>
      </c>
      <c r="F155" s="228" t="s">
        <v>1626</v>
      </c>
      <c r="G155" s="229" t="s">
        <v>329</v>
      </c>
      <c r="H155" s="230">
        <v>18</v>
      </c>
      <c r="I155" s="231"/>
      <c r="J155" s="232">
        <f>ROUND(I155*H155,2)</f>
        <v>0</v>
      </c>
      <c r="K155" s="228" t="s">
        <v>152</v>
      </c>
      <c r="L155" s="233"/>
      <c r="M155" s="234" t="s">
        <v>1</v>
      </c>
      <c r="N155" s="235" t="s">
        <v>40</v>
      </c>
      <c r="O155" s="71"/>
      <c r="P155" s="195">
        <f>O155*H155</f>
        <v>0</v>
      </c>
      <c r="Q155" s="195">
        <v>0.00026</v>
      </c>
      <c r="R155" s="195">
        <f>Q155*H155</f>
        <v>0.004679999999999999</v>
      </c>
      <c r="S155" s="195">
        <v>0</v>
      </c>
      <c r="T155" s="196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7" t="s">
        <v>200</v>
      </c>
      <c r="AT155" s="197" t="s">
        <v>223</v>
      </c>
      <c r="AU155" s="197" t="s">
        <v>85</v>
      </c>
      <c r="AY155" s="17" t="s">
        <v>146</v>
      </c>
      <c r="BE155" s="198">
        <f>IF(N155="základní",J155,0)</f>
        <v>0</v>
      </c>
      <c r="BF155" s="198">
        <f>IF(N155="snížená",J155,0)</f>
        <v>0</v>
      </c>
      <c r="BG155" s="198">
        <f>IF(N155="zákl. přenesená",J155,0)</f>
        <v>0</v>
      </c>
      <c r="BH155" s="198">
        <f>IF(N155="sníž. přenesená",J155,0)</f>
        <v>0</v>
      </c>
      <c r="BI155" s="198">
        <f>IF(N155="nulová",J155,0)</f>
        <v>0</v>
      </c>
      <c r="BJ155" s="17" t="s">
        <v>83</v>
      </c>
      <c r="BK155" s="198">
        <f>ROUND(I155*H155,2)</f>
        <v>0</v>
      </c>
      <c r="BL155" s="17" t="s">
        <v>153</v>
      </c>
      <c r="BM155" s="197" t="s">
        <v>2457</v>
      </c>
    </row>
    <row r="156" spans="2:51" s="14" customFormat="1" ht="11.25">
      <c r="B156" s="215"/>
      <c r="C156" s="216"/>
      <c r="D156" s="206" t="s">
        <v>157</v>
      </c>
      <c r="E156" s="217" t="s">
        <v>1</v>
      </c>
      <c r="F156" s="218" t="s">
        <v>2458</v>
      </c>
      <c r="G156" s="216"/>
      <c r="H156" s="219">
        <v>18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157</v>
      </c>
      <c r="AU156" s="225" t="s">
        <v>85</v>
      </c>
      <c r="AV156" s="14" t="s">
        <v>85</v>
      </c>
      <c r="AW156" s="14" t="s">
        <v>33</v>
      </c>
      <c r="AX156" s="14" t="s">
        <v>75</v>
      </c>
      <c r="AY156" s="225" t="s">
        <v>146</v>
      </c>
    </row>
    <row r="157" spans="1:65" s="2" customFormat="1" ht="24" customHeight="1">
      <c r="A157" s="34"/>
      <c r="B157" s="35"/>
      <c r="C157" s="186" t="s">
        <v>260</v>
      </c>
      <c r="D157" s="186" t="s">
        <v>148</v>
      </c>
      <c r="E157" s="187" t="s">
        <v>1629</v>
      </c>
      <c r="F157" s="188" t="s">
        <v>1630</v>
      </c>
      <c r="G157" s="189" t="s">
        <v>329</v>
      </c>
      <c r="H157" s="190">
        <v>18</v>
      </c>
      <c r="I157" s="191"/>
      <c r="J157" s="192">
        <f>ROUND(I157*H157,2)</f>
        <v>0</v>
      </c>
      <c r="K157" s="188" t="s">
        <v>152</v>
      </c>
      <c r="L157" s="39"/>
      <c r="M157" s="193" t="s">
        <v>1</v>
      </c>
      <c r="N157" s="194" t="s">
        <v>40</v>
      </c>
      <c r="O157" s="71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549</v>
      </c>
      <c r="AT157" s="197" t="s">
        <v>148</v>
      </c>
      <c r="AU157" s="197" t="s">
        <v>85</v>
      </c>
      <c r="AY157" s="17" t="s">
        <v>146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83</v>
      </c>
      <c r="BK157" s="198">
        <f>ROUND(I157*H157,2)</f>
        <v>0</v>
      </c>
      <c r="BL157" s="17" t="s">
        <v>549</v>
      </c>
      <c r="BM157" s="197" t="s">
        <v>2459</v>
      </c>
    </row>
    <row r="158" spans="1:47" s="2" customFormat="1" ht="11.25">
      <c r="A158" s="34"/>
      <c r="B158" s="35"/>
      <c r="C158" s="36"/>
      <c r="D158" s="199" t="s">
        <v>155</v>
      </c>
      <c r="E158" s="36"/>
      <c r="F158" s="200" t="s">
        <v>1632</v>
      </c>
      <c r="G158" s="36"/>
      <c r="H158" s="36"/>
      <c r="I158" s="201"/>
      <c r="J158" s="36"/>
      <c r="K158" s="36"/>
      <c r="L158" s="39"/>
      <c r="M158" s="202"/>
      <c r="N158" s="203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155</v>
      </c>
      <c r="AU158" s="17" t="s">
        <v>85</v>
      </c>
    </row>
    <row r="159" spans="1:65" s="2" customFormat="1" ht="16.5" customHeight="1">
      <c r="A159" s="34"/>
      <c r="B159" s="35"/>
      <c r="C159" s="226" t="s">
        <v>267</v>
      </c>
      <c r="D159" s="226" t="s">
        <v>223</v>
      </c>
      <c r="E159" s="227" t="s">
        <v>1633</v>
      </c>
      <c r="F159" s="228" t="s">
        <v>1634</v>
      </c>
      <c r="G159" s="229" t="s">
        <v>329</v>
      </c>
      <c r="H159" s="230">
        <v>5</v>
      </c>
      <c r="I159" s="231"/>
      <c r="J159" s="232">
        <f>ROUND(I159*H159,2)</f>
        <v>0</v>
      </c>
      <c r="K159" s="228" t="s">
        <v>152</v>
      </c>
      <c r="L159" s="233"/>
      <c r="M159" s="234" t="s">
        <v>1</v>
      </c>
      <c r="N159" s="235" t="s">
        <v>40</v>
      </c>
      <c r="O159" s="71"/>
      <c r="P159" s="195">
        <f>O159*H159</f>
        <v>0</v>
      </c>
      <c r="Q159" s="195">
        <v>0.00016</v>
      </c>
      <c r="R159" s="195">
        <f>Q159*H159</f>
        <v>0.0008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200</v>
      </c>
      <c r="AT159" s="197" t="s">
        <v>223</v>
      </c>
      <c r="AU159" s="197" t="s">
        <v>85</v>
      </c>
      <c r="AY159" s="17" t="s">
        <v>146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83</v>
      </c>
      <c r="BK159" s="198">
        <f>ROUND(I159*H159,2)</f>
        <v>0</v>
      </c>
      <c r="BL159" s="17" t="s">
        <v>153</v>
      </c>
      <c r="BM159" s="197" t="s">
        <v>2460</v>
      </c>
    </row>
    <row r="160" spans="2:51" s="14" customFormat="1" ht="11.25">
      <c r="B160" s="215"/>
      <c r="C160" s="216"/>
      <c r="D160" s="206" t="s">
        <v>157</v>
      </c>
      <c r="E160" s="217" t="s">
        <v>1</v>
      </c>
      <c r="F160" s="218" t="s">
        <v>180</v>
      </c>
      <c r="G160" s="216"/>
      <c r="H160" s="219">
        <v>5</v>
      </c>
      <c r="I160" s="220"/>
      <c r="J160" s="216"/>
      <c r="K160" s="216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157</v>
      </c>
      <c r="AU160" s="225" t="s">
        <v>85</v>
      </c>
      <c r="AV160" s="14" t="s">
        <v>85</v>
      </c>
      <c r="AW160" s="14" t="s">
        <v>33</v>
      </c>
      <c r="AX160" s="14" t="s">
        <v>75</v>
      </c>
      <c r="AY160" s="225" t="s">
        <v>146</v>
      </c>
    </row>
    <row r="161" spans="1:65" s="2" customFormat="1" ht="16.5" customHeight="1">
      <c r="A161" s="34"/>
      <c r="B161" s="35"/>
      <c r="C161" s="186" t="s">
        <v>272</v>
      </c>
      <c r="D161" s="186" t="s">
        <v>148</v>
      </c>
      <c r="E161" s="187" t="s">
        <v>1638</v>
      </c>
      <c r="F161" s="188" t="s">
        <v>1639</v>
      </c>
      <c r="G161" s="189" t="s">
        <v>329</v>
      </c>
      <c r="H161" s="190">
        <v>5</v>
      </c>
      <c r="I161" s="191"/>
      <c r="J161" s="192">
        <f>ROUND(I161*H161,2)</f>
        <v>0</v>
      </c>
      <c r="K161" s="188" t="s">
        <v>152</v>
      </c>
      <c r="L161" s="39"/>
      <c r="M161" s="193" t="s">
        <v>1</v>
      </c>
      <c r="N161" s="194" t="s">
        <v>40</v>
      </c>
      <c r="O161" s="71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7" t="s">
        <v>549</v>
      </c>
      <c r="AT161" s="197" t="s">
        <v>148</v>
      </c>
      <c r="AU161" s="197" t="s">
        <v>85</v>
      </c>
      <c r="AY161" s="17" t="s">
        <v>146</v>
      </c>
      <c r="BE161" s="198">
        <f>IF(N161="základní",J161,0)</f>
        <v>0</v>
      </c>
      <c r="BF161" s="198">
        <f>IF(N161="snížená",J161,0)</f>
        <v>0</v>
      </c>
      <c r="BG161" s="198">
        <f>IF(N161="zákl. přenesená",J161,0)</f>
        <v>0</v>
      </c>
      <c r="BH161" s="198">
        <f>IF(N161="sníž. přenesená",J161,0)</f>
        <v>0</v>
      </c>
      <c r="BI161" s="198">
        <f>IF(N161="nulová",J161,0)</f>
        <v>0</v>
      </c>
      <c r="BJ161" s="17" t="s">
        <v>83</v>
      </c>
      <c r="BK161" s="198">
        <f>ROUND(I161*H161,2)</f>
        <v>0</v>
      </c>
      <c r="BL161" s="17" t="s">
        <v>549</v>
      </c>
      <c r="BM161" s="197" t="s">
        <v>2461</v>
      </c>
    </row>
    <row r="162" spans="1:47" s="2" customFormat="1" ht="11.25">
      <c r="A162" s="34"/>
      <c r="B162" s="35"/>
      <c r="C162" s="36"/>
      <c r="D162" s="199" t="s">
        <v>155</v>
      </c>
      <c r="E162" s="36"/>
      <c r="F162" s="200" t="s">
        <v>1641</v>
      </c>
      <c r="G162" s="36"/>
      <c r="H162" s="36"/>
      <c r="I162" s="201"/>
      <c r="J162" s="36"/>
      <c r="K162" s="36"/>
      <c r="L162" s="39"/>
      <c r="M162" s="202"/>
      <c r="N162" s="203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155</v>
      </c>
      <c r="AU162" s="17" t="s">
        <v>85</v>
      </c>
    </row>
    <row r="163" spans="1:65" s="2" customFormat="1" ht="16.5" customHeight="1">
      <c r="A163" s="34"/>
      <c r="B163" s="35"/>
      <c r="C163" s="226" t="s">
        <v>277</v>
      </c>
      <c r="D163" s="226" t="s">
        <v>223</v>
      </c>
      <c r="E163" s="227" t="s">
        <v>1642</v>
      </c>
      <c r="F163" s="228" t="s">
        <v>1643</v>
      </c>
      <c r="G163" s="229" t="s">
        <v>1391</v>
      </c>
      <c r="H163" s="230">
        <v>2.8</v>
      </c>
      <c r="I163" s="231"/>
      <c r="J163" s="232">
        <f>ROUND(I163*H163,2)</f>
        <v>0</v>
      </c>
      <c r="K163" s="228" t="s">
        <v>152</v>
      </c>
      <c r="L163" s="233"/>
      <c r="M163" s="234" t="s">
        <v>1</v>
      </c>
      <c r="N163" s="235" t="s">
        <v>40</v>
      </c>
      <c r="O163" s="71"/>
      <c r="P163" s="195">
        <f>O163*H163</f>
        <v>0</v>
      </c>
      <c r="Q163" s="195">
        <v>0.001</v>
      </c>
      <c r="R163" s="195">
        <f>Q163*H163</f>
        <v>0.0028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200</v>
      </c>
      <c r="AT163" s="197" t="s">
        <v>223</v>
      </c>
      <c r="AU163" s="197" t="s">
        <v>85</v>
      </c>
      <c r="AY163" s="17" t="s">
        <v>146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83</v>
      </c>
      <c r="BK163" s="198">
        <f>ROUND(I163*H163,2)</f>
        <v>0</v>
      </c>
      <c r="BL163" s="17" t="s">
        <v>153</v>
      </c>
      <c r="BM163" s="197" t="s">
        <v>2462</v>
      </c>
    </row>
    <row r="164" spans="2:51" s="14" customFormat="1" ht="11.25">
      <c r="B164" s="215"/>
      <c r="C164" s="216"/>
      <c r="D164" s="206" t="s">
        <v>157</v>
      </c>
      <c r="E164" s="217" t="s">
        <v>1</v>
      </c>
      <c r="F164" s="218" t="s">
        <v>2463</v>
      </c>
      <c r="G164" s="216"/>
      <c r="H164" s="219">
        <v>2.8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157</v>
      </c>
      <c r="AU164" s="225" t="s">
        <v>85</v>
      </c>
      <c r="AV164" s="14" t="s">
        <v>85</v>
      </c>
      <c r="AW164" s="14" t="s">
        <v>33</v>
      </c>
      <c r="AX164" s="14" t="s">
        <v>75</v>
      </c>
      <c r="AY164" s="225" t="s">
        <v>146</v>
      </c>
    </row>
    <row r="165" spans="1:65" s="2" customFormat="1" ht="26.45" customHeight="1">
      <c r="A165" s="34"/>
      <c r="B165" s="35"/>
      <c r="C165" s="186" t="s">
        <v>282</v>
      </c>
      <c r="D165" s="186" t="s">
        <v>148</v>
      </c>
      <c r="E165" s="187" t="s">
        <v>1646</v>
      </c>
      <c r="F165" s="188" t="s">
        <v>1647</v>
      </c>
      <c r="G165" s="189" t="s">
        <v>289</v>
      </c>
      <c r="H165" s="190">
        <v>14</v>
      </c>
      <c r="I165" s="191"/>
      <c r="J165" s="192">
        <f>ROUND(I165*H165,2)</f>
        <v>0</v>
      </c>
      <c r="K165" s="188" t="s">
        <v>152</v>
      </c>
      <c r="L165" s="39"/>
      <c r="M165" s="193" t="s">
        <v>1</v>
      </c>
      <c r="N165" s="194" t="s">
        <v>40</v>
      </c>
      <c r="O165" s="71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260</v>
      </c>
      <c r="AT165" s="197" t="s">
        <v>148</v>
      </c>
      <c r="AU165" s="197" t="s">
        <v>85</v>
      </c>
      <c r="AY165" s="17" t="s">
        <v>146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83</v>
      </c>
      <c r="BK165" s="198">
        <f>ROUND(I165*H165,2)</f>
        <v>0</v>
      </c>
      <c r="BL165" s="17" t="s">
        <v>260</v>
      </c>
      <c r="BM165" s="197" t="s">
        <v>2464</v>
      </c>
    </row>
    <row r="166" spans="1:47" s="2" customFormat="1" ht="11.25">
      <c r="A166" s="34"/>
      <c r="B166" s="35"/>
      <c r="C166" s="36"/>
      <c r="D166" s="199" t="s">
        <v>155</v>
      </c>
      <c r="E166" s="36"/>
      <c r="F166" s="200" t="s">
        <v>1649</v>
      </c>
      <c r="G166" s="36"/>
      <c r="H166" s="36"/>
      <c r="I166" s="201"/>
      <c r="J166" s="36"/>
      <c r="K166" s="36"/>
      <c r="L166" s="39"/>
      <c r="M166" s="202"/>
      <c r="N166" s="203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155</v>
      </c>
      <c r="AU166" s="17" t="s">
        <v>85</v>
      </c>
    </row>
    <row r="167" spans="2:51" s="14" customFormat="1" ht="11.25">
      <c r="B167" s="215"/>
      <c r="C167" s="216"/>
      <c r="D167" s="206" t="s">
        <v>157</v>
      </c>
      <c r="E167" s="217" t="s">
        <v>1</v>
      </c>
      <c r="F167" s="218" t="s">
        <v>2465</v>
      </c>
      <c r="G167" s="216"/>
      <c r="H167" s="219">
        <v>14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157</v>
      </c>
      <c r="AU167" s="225" t="s">
        <v>85</v>
      </c>
      <c r="AV167" s="14" t="s">
        <v>85</v>
      </c>
      <c r="AW167" s="14" t="s">
        <v>33</v>
      </c>
      <c r="AX167" s="14" t="s">
        <v>75</v>
      </c>
      <c r="AY167" s="225" t="s">
        <v>146</v>
      </c>
    </row>
    <row r="168" spans="1:65" s="2" customFormat="1" ht="40.9" customHeight="1">
      <c r="A168" s="34"/>
      <c r="B168" s="35"/>
      <c r="C168" s="226" t="s">
        <v>7</v>
      </c>
      <c r="D168" s="226" t="s">
        <v>223</v>
      </c>
      <c r="E168" s="227" t="s">
        <v>2254</v>
      </c>
      <c r="F168" s="228" t="s">
        <v>2255</v>
      </c>
      <c r="G168" s="229" t="s">
        <v>329</v>
      </c>
      <c r="H168" s="230">
        <v>5</v>
      </c>
      <c r="I168" s="231"/>
      <c r="J168" s="232">
        <f>ROUND(I168*H168,2)</f>
        <v>0</v>
      </c>
      <c r="K168" s="228" t="s">
        <v>1</v>
      </c>
      <c r="L168" s="233"/>
      <c r="M168" s="234" t="s">
        <v>1</v>
      </c>
      <c r="N168" s="235" t="s">
        <v>40</v>
      </c>
      <c r="O168" s="71"/>
      <c r="P168" s="195">
        <f>O168*H168</f>
        <v>0</v>
      </c>
      <c r="Q168" s="195">
        <v>0</v>
      </c>
      <c r="R168" s="195">
        <f>Q168*H168</f>
        <v>0</v>
      </c>
      <c r="S168" s="195">
        <v>0</v>
      </c>
      <c r="T168" s="196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7" t="s">
        <v>1524</v>
      </c>
      <c r="AT168" s="197" t="s">
        <v>223</v>
      </c>
      <c r="AU168" s="197" t="s">
        <v>85</v>
      </c>
      <c r="AY168" s="17" t="s">
        <v>146</v>
      </c>
      <c r="BE168" s="198">
        <f>IF(N168="základní",J168,0)</f>
        <v>0</v>
      </c>
      <c r="BF168" s="198">
        <f>IF(N168="snížená",J168,0)</f>
        <v>0</v>
      </c>
      <c r="BG168" s="198">
        <f>IF(N168="zákl. přenesená",J168,0)</f>
        <v>0</v>
      </c>
      <c r="BH168" s="198">
        <f>IF(N168="sníž. přenesená",J168,0)</f>
        <v>0</v>
      </c>
      <c r="BI168" s="198">
        <f>IF(N168="nulová",J168,0)</f>
        <v>0</v>
      </c>
      <c r="BJ168" s="17" t="s">
        <v>83</v>
      </c>
      <c r="BK168" s="198">
        <f>ROUND(I168*H168,2)</f>
        <v>0</v>
      </c>
      <c r="BL168" s="17" t="s">
        <v>549</v>
      </c>
      <c r="BM168" s="197" t="s">
        <v>2466</v>
      </c>
    </row>
    <row r="169" spans="2:51" s="14" customFormat="1" ht="11.25">
      <c r="B169" s="215"/>
      <c r="C169" s="216"/>
      <c r="D169" s="206" t="s">
        <v>157</v>
      </c>
      <c r="E169" s="217" t="s">
        <v>1</v>
      </c>
      <c r="F169" s="218" t="s">
        <v>180</v>
      </c>
      <c r="G169" s="216"/>
      <c r="H169" s="219">
        <v>5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157</v>
      </c>
      <c r="AU169" s="225" t="s">
        <v>85</v>
      </c>
      <c r="AV169" s="14" t="s">
        <v>85</v>
      </c>
      <c r="AW169" s="14" t="s">
        <v>33</v>
      </c>
      <c r="AX169" s="14" t="s">
        <v>75</v>
      </c>
      <c r="AY169" s="225" t="s">
        <v>146</v>
      </c>
    </row>
    <row r="170" spans="1:65" s="2" customFormat="1" ht="26.45" customHeight="1">
      <c r="A170" s="34"/>
      <c r="B170" s="35"/>
      <c r="C170" s="186" t="s">
        <v>296</v>
      </c>
      <c r="D170" s="186" t="s">
        <v>148</v>
      </c>
      <c r="E170" s="187" t="s">
        <v>2257</v>
      </c>
      <c r="F170" s="188" t="s">
        <v>2258</v>
      </c>
      <c r="G170" s="189" t="s">
        <v>329</v>
      </c>
      <c r="H170" s="190">
        <v>5</v>
      </c>
      <c r="I170" s="191"/>
      <c r="J170" s="192">
        <f>ROUND(I170*H170,2)</f>
        <v>0</v>
      </c>
      <c r="K170" s="188" t="s">
        <v>152</v>
      </c>
      <c r="L170" s="39"/>
      <c r="M170" s="193" t="s">
        <v>1</v>
      </c>
      <c r="N170" s="194" t="s">
        <v>40</v>
      </c>
      <c r="O170" s="71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7" t="s">
        <v>549</v>
      </c>
      <c r="AT170" s="197" t="s">
        <v>148</v>
      </c>
      <c r="AU170" s="197" t="s">
        <v>85</v>
      </c>
      <c r="AY170" s="17" t="s">
        <v>146</v>
      </c>
      <c r="BE170" s="198">
        <f>IF(N170="základní",J170,0)</f>
        <v>0</v>
      </c>
      <c r="BF170" s="198">
        <f>IF(N170="snížená",J170,0)</f>
        <v>0</v>
      </c>
      <c r="BG170" s="198">
        <f>IF(N170="zákl. přenesená",J170,0)</f>
        <v>0</v>
      </c>
      <c r="BH170" s="198">
        <f>IF(N170="sníž. přenesená",J170,0)</f>
        <v>0</v>
      </c>
      <c r="BI170" s="198">
        <f>IF(N170="nulová",J170,0)</f>
        <v>0</v>
      </c>
      <c r="BJ170" s="17" t="s">
        <v>83</v>
      </c>
      <c r="BK170" s="198">
        <f>ROUND(I170*H170,2)</f>
        <v>0</v>
      </c>
      <c r="BL170" s="17" t="s">
        <v>549</v>
      </c>
      <c r="BM170" s="197" t="s">
        <v>2467</v>
      </c>
    </row>
    <row r="171" spans="1:47" s="2" customFormat="1" ht="11.25">
      <c r="A171" s="34"/>
      <c r="B171" s="35"/>
      <c r="C171" s="36"/>
      <c r="D171" s="199" t="s">
        <v>155</v>
      </c>
      <c r="E171" s="36"/>
      <c r="F171" s="200" t="s">
        <v>2260</v>
      </c>
      <c r="G171" s="36"/>
      <c r="H171" s="36"/>
      <c r="I171" s="201"/>
      <c r="J171" s="36"/>
      <c r="K171" s="36"/>
      <c r="L171" s="39"/>
      <c r="M171" s="202"/>
      <c r="N171" s="203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155</v>
      </c>
      <c r="AU171" s="17" t="s">
        <v>85</v>
      </c>
    </row>
    <row r="172" spans="1:65" s="2" customFormat="1" ht="55.15" customHeight="1">
      <c r="A172" s="34"/>
      <c r="B172" s="35"/>
      <c r="C172" s="226" t="s">
        <v>304</v>
      </c>
      <c r="D172" s="226" t="s">
        <v>223</v>
      </c>
      <c r="E172" s="227" t="s">
        <v>2268</v>
      </c>
      <c r="F172" s="228" t="s">
        <v>2468</v>
      </c>
      <c r="G172" s="229" t="s">
        <v>329</v>
      </c>
      <c r="H172" s="230">
        <v>5</v>
      </c>
      <c r="I172" s="231"/>
      <c r="J172" s="232">
        <f>ROUND(I172*H172,2)</f>
        <v>0</v>
      </c>
      <c r="K172" s="228" t="s">
        <v>1</v>
      </c>
      <c r="L172" s="233"/>
      <c r="M172" s="234" t="s">
        <v>1</v>
      </c>
      <c r="N172" s="235" t="s">
        <v>40</v>
      </c>
      <c r="O172" s="71"/>
      <c r="P172" s="195">
        <f>O172*H172</f>
        <v>0</v>
      </c>
      <c r="Q172" s="195">
        <v>0</v>
      </c>
      <c r="R172" s="195">
        <f>Q172*H172</f>
        <v>0</v>
      </c>
      <c r="S172" s="195">
        <v>0</v>
      </c>
      <c r="T172" s="196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7" t="s">
        <v>1524</v>
      </c>
      <c r="AT172" s="197" t="s">
        <v>223</v>
      </c>
      <c r="AU172" s="197" t="s">
        <v>85</v>
      </c>
      <c r="AY172" s="17" t="s">
        <v>146</v>
      </c>
      <c r="BE172" s="198">
        <f>IF(N172="základní",J172,0)</f>
        <v>0</v>
      </c>
      <c r="BF172" s="198">
        <f>IF(N172="snížená",J172,0)</f>
        <v>0</v>
      </c>
      <c r="BG172" s="198">
        <f>IF(N172="zákl. přenesená",J172,0)</f>
        <v>0</v>
      </c>
      <c r="BH172" s="198">
        <f>IF(N172="sníž. přenesená",J172,0)</f>
        <v>0</v>
      </c>
      <c r="BI172" s="198">
        <f>IF(N172="nulová",J172,0)</f>
        <v>0</v>
      </c>
      <c r="BJ172" s="17" t="s">
        <v>83</v>
      </c>
      <c r="BK172" s="198">
        <f>ROUND(I172*H172,2)</f>
        <v>0</v>
      </c>
      <c r="BL172" s="17" t="s">
        <v>549</v>
      </c>
      <c r="BM172" s="197" t="s">
        <v>2469</v>
      </c>
    </row>
    <row r="173" spans="2:51" s="14" customFormat="1" ht="11.25">
      <c r="B173" s="215"/>
      <c r="C173" s="216"/>
      <c r="D173" s="206" t="s">
        <v>157</v>
      </c>
      <c r="E173" s="217" t="s">
        <v>1</v>
      </c>
      <c r="F173" s="218" t="s">
        <v>180</v>
      </c>
      <c r="G173" s="216"/>
      <c r="H173" s="219">
        <v>5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157</v>
      </c>
      <c r="AU173" s="225" t="s">
        <v>85</v>
      </c>
      <c r="AV173" s="14" t="s">
        <v>85</v>
      </c>
      <c r="AW173" s="14" t="s">
        <v>33</v>
      </c>
      <c r="AX173" s="14" t="s">
        <v>75</v>
      </c>
      <c r="AY173" s="225" t="s">
        <v>146</v>
      </c>
    </row>
    <row r="174" spans="1:65" s="2" customFormat="1" ht="60" customHeight="1">
      <c r="A174" s="34"/>
      <c r="B174" s="35"/>
      <c r="C174" s="226" t="s">
        <v>310</v>
      </c>
      <c r="D174" s="226" t="s">
        <v>223</v>
      </c>
      <c r="E174" s="227" t="s">
        <v>2470</v>
      </c>
      <c r="F174" s="228" t="s">
        <v>2471</v>
      </c>
      <c r="G174" s="229" t="s">
        <v>329</v>
      </c>
      <c r="H174" s="230">
        <v>5</v>
      </c>
      <c r="I174" s="231"/>
      <c r="J174" s="232">
        <f>ROUND(I174*H174,2)</f>
        <v>0</v>
      </c>
      <c r="K174" s="228" t="s">
        <v>1</v>
      </c>
      <c r="L174" s="233"/>
      <c r="M174" s="234" t="s">
        <v>1</v>
      </c>
      <c r="N174" s="235" t="s">
        <v>40</v>
      </c>
      <c r="O174" s="71"/>
      <c r="P174" s="195">
        <f>O174*H174</f>
        <v>0</v>
      </c>
      <c r="Q174" s="195">
        <v>0</v>
      </c>
      <c r="R174" s="195">
        <f>Q174*H174</f>
        <v>0</v>
      </c>
      <c r="S174" s="195">
        <v>0</v>
      </c>
      <c r="T174" s="196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7" t="s">
        <v>1524</v>
      </c>
      <c r="AT174" s="197" t="s">
        <v>223</v>
      </c>
      <c r="AU174" s="197" t="s">
        <v>85</v>
      </c>
      <c r="AY174" s="17" t="s">
        <v>146</v>
      </c>
      <c r="BE174" s="198">
        <f>IF(N174="základní",J174,0)</f>
        <v>0</v>
      </c>
      <c r="BF174" s="198">
        <f>IF(N174="snížená",J174,0)</f>
        <v>0</v>
      </c>
      <c r="BG174" s="198">
        <f>IF(N174="zákl. přenesená",J174,0)</f>
        <v>0</v>
      </c>
      <c r="BH174" s="198">
        <f>IF(N174="sníž. přenesená",J174,0)</f>
        <v>0</v>
      </c>
      <c r="BI174" s="198">
        <f>IF(N174="nulová",J174,0)</f>
        <v>0</v>
      </c>
      <c r="BJ174" s="17" t="s">
        <v>83</v>
      </c>
      <c r="BK174" s="198">
        <f>ROUND(I174*H174,2)</f>
        <v>0</v>
      </c>
      <c r="BL174" s="17" t="s">
        <v>549</v>
      </c>
      <c r="BM174" s="197" t="s">
        <v>2472</v>
      </c>
    </row>
    <row r="175" spans="2:51" s="14" customFormat="1" ht="11.25">
      <c r="B175" s="215"/>
      <c r="C175" s="216"/>
      <c r="D175" s="206" t="s">
        <v>157</v>
      </c>
      <c r="E175" s="217" t="s">
        <v>1</v>
      </c>
      <c r="F175" s="218" t="s">
        <v>180</v>
      </c>
      <c r="G175" s="216"/>
      <c r="H175" s="219">
        <v>5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157</v>
      </c>
      <c r="AU175" s="225" t="s">
        <v>85</v>
      </c>
      <c r="AV175" s="14" t="s">
        <v>85</v>
      </c>
      <c r="AW175" s="14" t="s">
        <v>33</v>
      </c>
      <c r="AX175" s="14" t="s">
        <v>75</v>
      </c>
      <c r="AY175" s="225" t="s">
        <v>146</v>
      </c>
    </row>
    <row r="176" spans="1:65" s="2" customFormat="1" ht="26.45" customHeight="1">
      <c r="A176" s="34"/>
      <c r="B176" s="35"/>
      <c r="C176" s="186" t="s">
        <v>316</v>
      </c>
      <c r="D176" s="186" t="s">
        <v>148</v>
      </c>
      <c r="E176" s="187" t="s">
        <v>2272</v>
      </c>
      <c r="F176" s="188" t="s">
        <v>2273</v>
      </c>
      <c r="G176" s="189" t="s">
        <v>329</v>
      </c>
      <c r="H176" s="190">
        <v>5</v>
      </c>
      <c r="I176" s="191"/>
      <c r="J176" s="192">
        <f>ROUND(I176*H176,2)</f>
        <v>0</v>
      </c>
      <c r="K176" s="188" t="s">
        <v>152</v>
      </c>
      <c r="L176" s="39"/>
      <c r="M176" s="193" t="s">
        <v>1</v>
      </c>
      <c r="N176" s="194" t="s">
        <v>40</v>
      </c>
      <c r="O176" s="71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97" t="s">
        <v>549</v>
      </c>
      <c r="AT176" s="197" t="s">
        <v>148</v>
      </c>
      <c r="AU176" s="197" t="s">
        <v>85</v>
      </c>
      <c r="AY176" s="17" t="s">
        <v>146</v>
      </c>
      <c r="BE176" s="198">
        <f>IF(N176="základní",J176,0)</f>
        <v>0</v>
      </c>
      <c r="BF176" s="198">
        <f>IF(N176="snížená",J176,0)</f>
        <v>0</v>
      </c>
      <c r="BG176" s="198">
        <f>IF(N176="zákl. přenesená",J176,0)</f>
        <v>0</v>
      </c>
      <c r="BH176" s="198">
        <f>IF(N176="sníž. přenesená",J176,0)</f>
        <v>0</v>
      </c>
      <c r="BI176" s="198">
        <f>IF(N176="nulová",J176,0)</f>
        <v>0</v>
      </c>
      <c r="BJ176" s="17" t="s">
        <v>83</v>
      </c>
      <c r="BK176" s="198">
        <f>ROUND(I176*H176,2)</f>
        <v>0</v>
      </c>
      <c r="BL176" s="17" t="s">
        <v>549</v>
      </c>
      <c r="BM176" s="197" t="s">
        <v>2473</v>
      </c>
    </row>
    <row r="177" spans="1:47" s="2" customFormat="1" ht="11.25">
      <c r="A177" s="34"/>
      <c r="B177" s="35"/>
      <c r="C177" s="36"/>
      <c r="D177" s="199" t="s">
        <v>155</v>
      </c>
      <c r="E177" s="36"/>
      <c r="F177" s="200" t="s">
        <v>2275</v>
      </c>
      <c r="G177" s="36"/>
      <c r="H177" s="36"/>
      <c r="I177" s="201"/>
      <c r="J177" s="36"/>
      <c r="K177" s="36"/>
      <c r="L177" s="39"/>
      <c r="M177" s="202"/>
      <c r="N177" s="203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155</v>
      </c>
      <c r="AU177" s="17" t="s">
        <v>85</v>
      </c>
    </row>
    <row r="178" spans="1:65" s="2" customFormat="1" ht="26.45" customHeight="1">
      <c r="A178" s="34"/>
      <c r="B178" s="35"/>
      <c r="C178" s="226" t="s">
        <v>321</v>
      </c>
      <c r="D178" s="226" t="s">
        <v>223</v>
      </c>
      <c r="E178" s="227" t="s">
        <v>2276</v>
      </c>
      <c r="F178" s="228" t="s">
        <v>2277</v>
      </c>
      <c r="G178" s="229" t="s">
        <v>329</v>
      </c>
      <c r="H178" s="230">
        <v>5</v>
      </c>
      <c r="I178" s="231"/>
      <c r="J178" s="232">
        <f>ROUND(I178*H178,2)</f>
        <v>0</v>
      </c>
      <c r="K178" s="228" t="s">
        <v>1</v>
      </c>
      <c r="L178" s="233"/>
      <c r="M178" s="234" t="s">
        <v>1</v>
      </c>
      <c r="N178" s="235" t="s">
        <v>40</v>
      </c>
      <c r="O178" s="71"/>
      <c r="P178" s="195">
        <f>O178*H178</f>
        <v>0</v>
      </c>
      <c r="Q178" s="195">
        <v>0.001</v>
      </c>
      <c r="R178" s="195">
        <f>Q178*H178</f>
        <v>0.005</v>
      </c>
      <c r="S178" s="195">
        <v>0</v>
      </c>
      <c r="T178" s="196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7" t="s">
        <v>1524</v>
      </c>
      <c r="AT178" s="197" t="s">
        <v>223</v>
      </c>
      <c r="AU178" s="197" t="s">
        <v>85</v>
      </c>
      <c r="AY178" s="17" t="s">
        <v>146</v>
      </c>
      <c r="BE178" s="198">
        <f>IF(N178="základní",J178,0)</f>
        <v>0</v>
      </c>
      <c r="BF178" s="198">
        <f>IF(N178="snížená",J178,0)</f>
        <v>0</v>
      </c>
      <c r="BG178" s="198">
        <f>IF(N178="zákl. přenesená",J178,0)</f>
        <v>0</v>
      </c>
      <c r="BH178" s="198">
        <f>IF(N178="sníž. přenesená",J178,0)</f>
        <v>0</v>
      </c>
      <c r="BI178" s="198">
        <f>IF(N178="nulová",J178,0)</f>
        <v>0</v>
      </c>
      <c r="BJ178" s="17" t="s">
        <v>83</v>
      </c>
      <c r="BK178" s="198">
        <f>ROUND(I178*H178,2)</f>
        <v>0</v>
      </c>
      <c r="BL178" s="17" t="s">
        <v>549</v>
      </c>
      <c r="BM178" s="197" t="s">
        <v>2474</v>
      </c>
    </row>
    <row r="179" spans="2:51" s="14" customFormat="1" ht="11.25">
      <c r="B179" s="215"/>
      <c r="C179" s="216"/>
      <c r="D179" s="206" t="s">
        <v>157</v>
      </c>
      <c r="E179" s="217" t="s">
        <v>1</v>
      </c>
      <c r="F179" s="218" t="s">
        <v>180</v>
      </c>
      <c r="G179" s="216"/>
      <c r="H179" s="219">
        <v>5</v>
      </c>
      <c r="I179" s="220"/>
      <c r="J179" s="216"/>
      <c r="K179" s="216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157</v>
      </c>
      <c r="AU179" s="225" t="s">
        <v>85</v>
      </c>
      <c r="AV179" s="14" t="s">
        <v>85</v>
      </c>
      <c r="AW179" s="14" t="s">
        <v>33</v>
      </c>
      <c r="AX179" s="14" t="s">
        <v>75</v>
      </c>
      <c r="AY179" s="225" t="s">
        <v>146</v>
      </c>
    </row>
    <row r="180" spans="1:65" s="2" customFormat="1" ht="16.5" customHeight="1">
      <c r="A180" s="34"/>
      <c r="B180" s="35"/>
      <c r="C180" s="186" t="s">
        <v>326</v>
      </c>
      <c r="D180" s="186" t="s">
        <v>148</v>
      </c>
      <c r="E180" s="187" t="s">
        <v>2280</v>
      </c>
      <c r="F180" s="188" t="s">
        <v>2281</v>
      </c>
      <c r="G180" s="189" t="s">
        <v>329</v>
      </c>
      <c r="H180" s="190">
        <v>5</v>
      </c>
      <c r="I180" s="191"/>
      <c r="J180" s="192">
        <f>ROUND(I180*H180,2)</f>
        <v>0</v>
      </c>
      <c r="K180" s="188" t="s">
        <v>152</v>
      </c>
      <c r="L180" s="39"/>
      <c r="M180" s="193" t="s">
        <v>1</v>
      </c>
      <c r="N180" s="194" t="s">
        <v>40</v>
      </c>
      <c r="O180" s="71"/>
      <c r="P180" s="195">
        <f>O180*H180</f>
        <v>0</v>
      </c>
      <c r="Q180" s="195">
        <v>0</v>
      </c>
      <c r="R180" s="195">
        <f>Q180*H180</f>
        <v>0</v>
      </c>
      <c r="S180" s="195">
        <v>0</v>
      </c>
      <c r="T180" s="196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7" t="s">
        <v>549</v>
      </c>
      <c r="AT180" s="197" t="s">
        <v>148</v>
      </c>
      <c r="AU180" s="197" t="s">
        <v>85</v>
      </c>
      <c r="AY180" s="17" t="s">
        <v>146</v>
      </c>
      <c r="BE180" s="198">
        <f>IF(N180="základní",J180,0)</f>
        <v>0</v>
      </c>
      <c r="BF180" s="198">
        <f>IF(N180="snížená",J180,0)</f>
        <v>0</v>
      </c>
      <c r="BG180" s="198">
        <f>IF(N180="zákl. přenesená",J180,0)</f>
        <v>0</v>
      </c>
      <c r="BH180" s="198">
        <f>IF(N180="sníž. přenesená",J180,0)</f>
        <v>0</v>
      </c>
      <c r="BI180" s="198">
        <f>IF(N180="nulová",J180,0)</f>
        <v>0</v>
      </c>
      <c r="BJ180" s="17" t="s">
        <v>83</v>
      </c>
      <c r="BK180" s="198">
        <f>ROUND(I180*H180,2)</f>
        <v>0</v>
      </c>
      <c r="BL180" s="17" t="s">
        <v>549</v>
      </c>
      <c r="BM180" s="197" t="s">
        <v>2475</v>
      </c>
    </row>
    <row r="181" spans="1:47" s="2" customFormat="1" ht="11.25">
      <c r="A181" s="34"/>
      <c r="B181" s="35"/>
      <c r="C181" s="36"/>
      <c r="D181" s="199" t="s">
        <v>155</v>
      </c>
      <c r="E181" s="36"/>
      <c r="F181" s="200" t="s">
        <v>2283</v>
      </c>
      <c r="G181" s="36"/>
      <c r="H181" s="36"/>
      <c r="I181" s="201"/>
      <c r="J181" s="36"/>
      <c r="K181" s="36"/>
      <c r="L181" s="39"/>
      <c r="M181" s="202"/>
      <c r="N181" s="203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155</v>
      </c>
      <c r="AU181" s="17" t="s">
        <v>85</v>
      </c>
    </row>
    <row r="182" spans="1:65" s="2" customFormat="1" ht="26.45" customHeight="1">
      <c r="A182" s="34"/>
      <c r="B182" s="35"/>
      <c r="C182" s="226" t="s">
        <v>333</v>
      </c>
      <c r="D182" s="226" t="s">
        <v>223</v>
      </c>
      <c r="E182" s="227" t="s">
        <v>2476</v>
      </c>
      <c r="F182" s="228" t="s">
        <v>2477</v>
      </c>
      <c r="G182" s="229" t="s">
        <v>329</v>
      </c>
      <c r="H182" s="230">
        <v>5</v>
      </c>
      <c r="I182" s="231"/>
      <c r="J182" s="232">
        <f>ROUND(I182*H182,2)</f>
        <v>0</v>
      </c>
      <c r="K182" s="228" t="s">
        <v>1</v>
      </c>
      <c r="L182" s="233"/>
      <c r="M182" s="234" t="s">
        <v>1</v>
      </c>
      <c r="N182" s="235" t="s">
        <v>40</v>
      </c>
      <c r="O182" s="71"/>
      <c r="P182" s="195">
        <f>O182*H182</f>
        <v>0</v>
      </c>
      <c r="Q182" s="195">
        <v>0</v>
      </c>
      <c r="R182" s="195">
        <f>Q182*H182</f>
        <v>0</v>
      </c>
      <c r="S182" s="195">
        <v>0</v>
      </c>
      <c r="T182" s="196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7" t="s">
        <v>1524</v>
      </c>
      <c r="AT182" s="197" t="s">
        <v>223</v>
      </c>
      <c r="AU182" s="197" t="s">
        <v>85</v>
      </c>
      <c r="AY182" s="17" t="s">
        <v>146</v>
      </c>
      <c r="BE182" s="198">
        <f>IF(N182="základní",J182,0)</f>
        <v>0</v>
      </c>
      <c r="BF182" s="198">
        <f>IF(N182="snížená",J182,0)</f>
        <v>0</v>
      </c>
      <c r="BG182" s="198">
        <f>IF(N182="zákl. přenesená",J182,0)</f>
        <v>0</v>
      </c>
      <c r="BH182" s="198">
        <f>IF(N182="sníž. přenesená",J182,0)</f>
        <v>0</v>
      </c>
      <c r="BI182" s="198">
        <f>IF(N182="nulová",J182,0)</f>
        <v>0</v>
      </c>
      <c r="BJ182" s="17" t="s">
        <v>83</v>
      </c>
      <c r="BK182" s="198">
        <f>ROUND(I182*H182,2)</f>
        <v>0</v>
      </c>
      <c r="BL182" s="17" t="s">
        <v>549</v>
      </c>
      <c r="BM182" s="197" t="s">
        <v>2478</v>
      </c>
    </row>
    <row r="183" spans="2:51" s="14" customFormat="1" ht="11.25">
      <c r="B183" s="215"/>
      <c r="C183" s="216"/>
      <c r="D183" s="206" t="s">
        <v>157</v>
      </c>
      <c r="E183" s="217" t="s">
        <v>1</v>
      </c>
      <c r="F183" s="218" t="s">
        <v>180</v>
      </c>
      <c r="G183" s="216"/>
      <c r="H183" s="219">
        <v>5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157</v>
      </c>
      <c r="AU183" s="225" t="s">
        <v>85</v>
      </c>
      <c r="AV183" s="14" t="s">
        <v>85</v>
      </c>
      <c r="AW183" s="14" t="s">
        <v>33</v>
      </c>
      <c r="AX183" s="14" t="s">
        <v>75</v>
      </c>
      <c r="AY183" s="225" t="s">
        <v>146</v>
      </c>
    </row>
    <row r="184" spans="1:65" s="2" customFormat="1" ht="26.45" customHeight="1">
      <c r="A184" s="34"/>
      <c r="B184" s="35"/>
      <c r="C184" s="226" t="s">
        <v>340</v>
      </c>
      <c r="D184" s="226" t="s">
        <v>223</v>
      </c>
      <c r="E184" s="227" t="s">
        <v>2479</v>
      </c>
      <c r="F184" s="228" t="s">
        <v>2480</v>
      </c>
      <c r="G184" s="229" t="s">
        <v>329</v>
      </c>
      <c r="H184" s="230">
        <v>1</v>
      </c>
      <c r="I184" s="231"/>
      <c r="J184" s="232">
        <f>ROUND(I184*H184,2)</f>
        <v>0</v>
      </c>
      <c r="K184" s="228" t="s">
        <v>1</v>
      </c>
      <c r="L184" s="233"/>
      <c r="M184" s="234" t="s">
        <v>1</v>
      </c>
      <c r="N184" s="235" t="s">
        <v>40</v>
      </c>
      <c r="O184" s="71"/>
      <c r="P184" s="195">
        <f>O184*H184</f>
        <v>0</v>
      </c>
      <c r="Q184" s="195">
        <v>0</v>
      </c>
      <c r="R184" s="195">
        <f>Q184*H184</f>
        <v>0</v>
      </c>
      <c r="S184" s="195">
        <v>0</v>
      </c>
      <c r="T184" s="196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197" t="s">
        <v>1524</v>
      </c>
      <c r="AT184" s="197" t="s">
        <v>223</v>
      </c>
      <c r="AU184" s="197" t="s">
        <v>85</v>
      </c>
      <c r="AY184" s="17" t="s">
        <v>146</v>
      </c>
      <c r="BE184" s="198">
        <f>IF(N184="základní",J184,0)</f>
        <v>0</v>
      </c>
      <c r="BF184" s="198">
        <f>IF(N184="snížená",J184,0)</f>
        <v>0</v>
      </c>
      <c r="BG184" s="198">
        <f>IF(N184="zákl. přenesená",J184,0)</f>
        <v>0</v>
      </c>
      <c r="BH184" s="198">
        <f>IF(N184="sníž. přenesená",J184,0)</f>
        <v>0</v>
      </c>
      <c r="BI184" s="198">
        <f>IF(N184="nulová",J184,0)</f>
        <v>0</v>
      </c>
      <c r="BJ184" s="17" t="s">
        <v>83</v>
      </c>
      <c r="BK184" s="198">
        <f>ROUND(I184*H184,2)</f>
        <v>0</v>
      </c>
      <c r="BL184" s="17" t="s">
        <v>549</v>
      </c>
      <c r="BM184" s="197" t="s">
        <v>2481</v>
      </c>
    </row>
    <row r="185" spans="2:51" s="14" customFormat="1" ht="11.25">
      <c r="B185" s="215"/>
      <c r="C185" s="216"/>
      <c r="D185" s="206" t="s">
        <v>157</v>
      </c>
      <c r="E185" s="217" t="s">
        <v>1</v>
      </c>
      <c r="F185" s="218" t="s">
        <v>83</v>
      </c>
      <c r="G185" s="216"/>
      <c r="H185" s="219">
        <v>1</v>
      </c>
      <c r="I185" s="220"/>
      <c r="J185" s="216"/>
      <c r="K185" s="216"/>
      <c r="L185" s="221"/>
      <c r="M185" s="222"/>
      <c r="N185" s="223"/>
      <c r="O185" s="223"/>
      <c r="P185" s="223"/>
      <c r="Q185" s="223"/>
      <c r="R185" s="223"/>
      <c r="S185" s="223"/>
      <c r="T185" s="224"/>
      <c r="AT185" s="225" t="s">
        <v>157</v>
      </c>
      <c r="AU185" s="225" t="s">
        <v>85</v>
      </c>
      <c r="AV185" s="14" t="s">
        <v>85</v>
      </c>
      <c r="AW185" s="14" t="s">
        <v>33</v>
      </c>
      <c r="AX185" s="14" t="s">
        <v>75</v>
      </c>
      <c r="AY185" s="225" t="s">
        <v>146</v>
      </c>
    </row>
    <row r="186" spans="1:65" s="2" customFormat="1" ht="16.5" customHeight="1">
      <c r="A186" s="34"/>
      <c r="B186" s="35"/>
      <c r="C186" s="186" t="s">
        <v>347</v>
      </c>
      <c r="D186" s="186" t="s">
        <v>148</v>
      </c>
      <c r="E186" s="187" t="s">
        <v>2290</v>
      </c>
      <c r="F186" s="188" t="s">
        <v>2291</v>
      </c>
      <c r="G186" s="189" t="s">
        <v>329</v>
      </c>
      <c r="H186" s="190">
        <v>6</v>
      </c>
      <c r="I186" s="191"/>
      <c r="J186" s="192">
        <f>ROUND(I186*H186,2)</f>
        <v>0</v>
      </c>
      <c r="K186" s="188" t="s">
        <v>152</v>
      </c>
      <c r="L186" s="39"/>
      <c r="M186" s="193" t="s">
        <v>1</v>
      </c>
      <c r="N186" s="194" t="s">
        <v>40</v>
      </c>
      <c r="O186" s="71"/>
      <c r="P186" s="195">
        <f>O186*H186</f>
        <v>0</v>
      </c>
      <c r="Q186" s="195">
        <v>0</v>
      </c>
      <c r="R186" s="195">
        <f>Q186*H186</f>
        <v>0</v>
      </c>
      <c r="S186" s="195">
        <v>0</v>
      </c>
      <c r="T186" s="196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97" t="s">
        <v>549</v>
      </c>
      <c r="AT186" s="197" t="s">
        <v>148</v>
      </c>
      <c r="AU186" s="197" t="s">
        <v>85</v>
      </c>
      <c r="AY186" s="17" t="s">
        <v>146</v>
      </c>
      <c r="BE186" s="198">
        <f>IF(N186="základní",J186,0)</f>
        <v>0</v>
      </c>
      <c r="BF186" s="198">
        <f>IF(N186="snížená",J186,0)</f>
        <v>0</v>
      </c>
      <c r="BG186" s="198">
        <f>IF(N186="zákl. přenesená",J186,0)</f>
        <v>0</v>
      </c>
      <c r="BH186" s="198">
        <f>IF(N186="sníž. přenesená",J186,0)</f>
        <v>0</v>
      </c>
      <c r="BI186" s="198">
        <f>IF(N186="nulová",J186,0)</f>
        <v>0</v>
      </c>
      <c r="BJ186" s="17" t="s">
        <v>83</v>
      </c>
      <c r="BK186" s="198">
        <f>ROUND(I186*H186,2)</f>
        <v>0</v>
      </c>
      <c r="BL186" s="17" t="s">
        <v>549</v>
      </c>
      <c r="BM186" s="197" t="s">
        <v>2482</v>
      </c>
    </row>
    <row r="187" spans="1:47" s="2" customFormat="1" ht="11.25">
      <c r="A187" s="34"/>
      <c r="B187" s="35"/>
      <c r="C187" s="36"/>
      <c r="D187" s="199" t="s">
        <v>155</v>
      </c>
      <c r="E187" s="36"/>
      <c r="F187" s="200" t="s">
        <v>2293</v>
      </c>
      <c r="G187" s="36"/>
      <c r="H187" s="36"/>
      <c r="I187" s="201"/>
      <c r="J187" s="36"/>
      <c r="K187" s="36"/>
      <c r="L187" s="39"/>
      <c r="M187" s="202"/>
      <c r="N187" s="203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155</v>
      </c>
      <c r="AU187" s="17" t="s">
        <v>85</v>
      </c>
    </row>
    <row r="188" spans="1:65" s="2" customFormat="1" ht="24" customHeight="1">
      <c r="A188" s="34"/>
      <c r="B188" s="35"/>
      <c r="C188" s="186" t="s">
        <v>352</v>
      </c>
      <c r="D188" s="186" t="s">
        <v>148</v>
      </c>
      <c r="E188" s="187" t="s">
        <v>2304</v>
      </c>
      <c r="F188" s="188" t="s">
        <v>2305</v>
      </c>
      <c r="G188" s="189" t="s">
        <v>329</v>
      </c>
      <c r="H188" s="190">
        <v>50</v>
      </c>
      <c r="I188" s="191"/>
      <c r="J188" s="192">
        <f>ROUND(I188*H188,2)</f>
        <v>0</v>
      </c>
      <c r="K188" s="188" t="s">
        <v>152</v>
      </c>
      <c r="L188" s="39"/>
      <c r="M188" s="193" t="s">
        <v>1</v>
      </c>
      <c r="N188" s="194" t="s">
        <v>40</v>
      </c>
      <c r="O188" s="71"/>
      <c r="P188" s="195">
        <f>O188*H188</f>
        <v>0</v>
      </c>
      <c r="Q188" s="195">
        <v>0</v>
      </c>
      <c r="R188" s="195">
        <f>Q188*H188</f>
        <v>0</v>
      </c>
      <c r="S188" s="195">
        <v>0</v>
      </c>
      <c r="T188" s="196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7" t="s">
        <v>260</v>
      </c>
      <c r="AT188" s="197" t="s">
        <v>148</v>
      </c>
      <c r="AU188" s="197" t="s">
        <v>85</v>
      </c>
      <c r="AY188" s="17" t="s">
        <v>146</v>
      </c>
      <c r="BE188" s="198">
        <f>IF(N188="základní",J188,0)</f>
        <v>0</v>
      </c>
      <c r="BF188" s="198">
        <f>IF(N188="snížená",J188,0)</f>
        <v>0</v>
      </c>
      <c r="BG188" s="198">
        <f>IF(N188="zákl. přenesená",J188,0)</f>
        <v>0</v>
      </c>
      <c r="BH188" s="198">
        <f>IF(N188="sníž. přenesená",J188,0)</f>
        <v>0</v>
      </c>
      <c r="BI188" s="198">
        <f>IF(N188="nulová",J188,0)</f>
        <v>0</v>
      </c>
      <c r="BJ188" s="17" t="s">
        <v>83</v>
      </c>
      <c r="BK188" s="198">
        <f>ROUND(I188*H188,2)</f>
        <v>0</v>
      </c>
      <c r="BL188" s="17" t="s">
        <v>260</v>
      </c>
      <c r="BM188" s="197" t="s">
        <v>2483</v>
      </c>
    </row>
    <row r="189" spans="1:47" s="2" customFormat="1" ht="11.25">
      <c r="A189" s="34"/>
      <c r="B189" s="35"/>
      <c r="C189" s="36"/>
      <c r="D189" s="199" t="s">
        <v>155</v>
      </c>
      <c r="E189" s="36"/>
      <c r="F189" s="200" t="s">
        <v>2307</v>
      </c>
      <c r="G189" s="36"/>
      <c r="H189" s="36"/>
      <c r="I189" s="201"/>
      <c r="J189" s="36"/>
      <c r="K189" s="36"/>
      <c r="L189" s="39"/>
      <c r="M189" s="202"/>
      <c r="N189" s="203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155</v>
      </c>
      <c r="AU189" s="17" t="s">
        <v>85</v>
      </c>
    </row>
    <row r="190" spans="2:51" s="14" customFormat="1" ht="11.25">
      <c r="B190" s="215"/>
      <c r="C190" s="216"/>
      <c r="D190" s="206" t="s">
        <v>157</v>
      </c>
      <c r="E190" s="217" t="s">
        <v>1</v>
      </c>
      <c r="F190" s="218" t="s">
        <v>2484</v>
      </c>
      <c r="G190" s="216"/>
      <c r="H190" s="219">
        <v>50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157</v>
      </c>
      <c r="AU190" s="225" t="s">
        <v>85</v>
      </c>
      <c r="AV190" s="14" t="s">
        <v>85</v>
      </c>
      <c r="AW190" s="14" t="s">
        <v>33</v>
      </c>
      <c r="AX190" s="14" t="s">
        <v>75</v>
      </c>
      <c r="AY190" s="225" t="s">
        <v>146</v>
      </c>
    </row>
    <row r="191" spans="1:65" s="2" customFormat="1" ht="24" customHeight="1">
      <c r="A191" s="34"/>
      <c r="B191" s="35"/>
      <c r="C191" s="186" t="s">
        <v>357</v>
      </c>
      <c r="D191" s="186" t="s">
        <v>148</v>
      </c>
      <c r="E191" s="187" t="s">
        <v>2310</v>
      </c>
      <c r="F191" s="188" t="s">
        <v>2311</v>
      </c>
      <c r="G191" s="189" t="s">
        <v>329</v>
      </c>
      <c r="H191" s="190">
        <v>60</v>
      </c>
      <c r="I191" s="191"/>
      <c r="J191" s="192">
        <f>ROUND(I191*H191,2)</f>
        <v>0</v>
      </c>
      <c r="K191" s="188" t="s">
        <v>152</v>
      </c>
      <c r="L191" s="39"/>
      <c r="M191" s="193" t="s">
        <v>1</v>
      </c>
      <c r="N191" s="194" t="s">
        <v>40</v>
      </c>
      <c r="O191" s="71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260</v>
      </c>
      <c r="AT191" s="197" t="s">
        <v>148</v>
      </c>
      <c r="AU191" s="197" t="s">
        <v>85</v>
      </c>
      <c r="AY191" s="17" t="s">
        <v>146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83</v>
      </c>
      <c r="BK191" s="198">
        <f>ROUND(I191*H191,2)</f>
        <v>0</v>
      </c>
      <c r="BL191" s="17" t="s">
        <v>260</v>
      </c>
      <c r="BM191" s="197" t="s">
        <v>2485</v>
      </c>
    </row>
    <row r="192" spans="1:47" s="2" customFormat="1" ht="11.25">
      <c r="A192" s="34"/>
      <c r="B192" s="35"/>
      <c r="C192" s="36"/>
      <c r="D192" s="199" t="s">
        <v>155</v>
      </c>
      <c r="E192" s="36"/>
      <c r="F192" s="200" t="s">
        <v>2313</v>
      </c>
      <c r="G192" s="36"/>
      <c r="H192" s="36"/>
      <c r="I192" s="201"/>
      <c r="J192" s="36"/>
      <c r="K192" s="36"/>
      <c r="L192" s="39"/>
      <c r="M192" s="202"/>
      <c r="N192" s="203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155</v>
      </c>
      <c r="AU192" s="17" t="s">
        <v>85</v>
      </c>
    </row>
    <row r="193" spans="2:51" s="14" customFormat="1" ht="11.25">
      <c r="B193" s="215"/>
      <c r="C193" s="216"/>
      <c r="D193" s="206" t="s">
        <v>157</v>
      </c>
      <c r="E193" s="217" t="s">
        <v>1</v>
      </c>
      <c r="F193" s="218" t="s">
        <v>2486</v>
      </c>
      <c r="G193" s="216"/>
      <c r="H193" s="219">
        <v>60</v>
      </c>
      <c r="I193" s="220"/>
      <c r="J193" s="216"/>
      <c r="K193" s="216"/>
      <c r="L193" s="221"/>
      <c r="M193" s="222"/>
      <c r="N193" s="223"/>
      <c r="O193" s="223"/>
      <c r="P193" s="223"/>
      <c r="Q193" s="223"/>
      <c r="R193" s="223"/>
      <c r="S193" s="223"/>
      <c r="T193" s="224"/>
      <c r="AT193" s="225" t="s">
        <v>157</v>
      </c>
      <c r="AU193" s="225" t="s">
        <v>85</v>
      </c>
      <c r="AV193" s="14" t="s">
        <v>85</v>
      </c>
      <c r="AW193" s="14" t="s">
        <v>33</v>
      </c>
      <c r="AX193" s="14" t="s">
        <v>75</v>
      </c>
      <c r="AY193" s="225" t="s">
        <v>146</v>
      </c>
    </row>
    <row r="194" spans="1:65" s="2" customFormat="1" ht="36" customHeight="1">
      <c r="A194" s="34"/>
      <c r="B194" s="35"/>
      <c r="C194" s="226" t="s">
        <v>363</v>
      </c>
      <c r="D194" s="226" t="s">
        <v>223</v>
      </c>
      <c r="E194" s="227" t="s">
        <v>2487</v>
      </c>
      <c r="F194" s="228" t="s">
        <v>2318</v>
      </c>
      <c r="G194" s="229" t="s">
        <v>329</v>
      </c>
      <c r="H194" s="230">
        <v>12</v>
      </c>
      <c r="I194" s="231"/>
      <c r="J194" s="232">
        <f>ROUND(I194*H194,2)</f>
        <v>0</v>
      </c>
      <c r="K194" s="228" t="s">
        <v>1</v>
      </c>
      <c r="L194" s="233"/>
      <c r="M194" s="234" t="s">
        <v>1</v>
      </c>
      <c r="N194" s="235" t="s">
        <v>40</v>
      </c>
      <c r="O194" s="71"/>
      <c r="P194" s="195">
        <f>O194*H194</f>
        <v>0</v>
      </c>
      <c r="Q194" s="195">
        <v>0</v>
      </c>
      <c r="R194" s="195">
        <f>Q194*H194</f>
        <v>0</v>
      </c>
      <c r="S194" s="195">
        <v>0</v>
      </c>
      <c r="T194" s="196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7" t="s">
        <v>357</v>
      </c>
      <c r="AT194" s="197" t="s">
        <v>223</v>
      </c>
      <c r="AU194" s="197" t="s">
        <v>85</v>
      </c>
      <c r="AY194" s="17" t="s">
        <v>146</v>
      </c>
      <c r="BE194" s="198">
        <f>IF(N194="základní",J194,0)</f>
        <v>0</v>
      </c>
      <c r="BF194" s="198">
        <f>IF(N194="snížená",J194,0)</f>
        <v>0</v>
      </c>
      <c r="BG194" s="198">
        <f>IF(N194="zákl. přenesená",J194,0)</f>
        <v>0</v>
      </c>
      <c r="BH194" s="198">
        <f>IF(N194="sníž. přenesená",J194,0)</f>
        <v>0</v>
      </c>
      <c r="BI194" s="198">
        <f>IF(N194="nulová",J194,0)</f>
        <v>0</v>
      </c>
      <c r="BJ194" s="17" t="s">
        <v>83</v>
      </c>
      <c r="BK194" s="198">
        <f>ROUND(I194*H194,2)</f>
        <v>0</v>
      </c>
      <c r="BL194" s="17" t="s">
        <v>260</v>
      </c>
      <c r="BM194" s="197" t="s">
        <v>2488</v>
      </c>
    </row>
    <row r="195" spans="2:51" s="14" customFormat="1" ht="11.25">
      <c r="B195" s="215"/>
      <c r="C195" s="216"/>
      <c r="D195" s="206" t="s">
        <v>157</v>
      </c>
      <c r="E195" s="217" t="s">
        <v>1</v>
      </c>
      <c r="F195" s="218" t="s">
        <v>2489</v>
      </c>
      <c r="G195" s="216"/>
      <c r="H195" s="219">
        <v>12</v>
      </c>
      <c r="I195" s="220"/>
      <c r="J195" s="216"/>
      <c r="K195" s="216"/>
      <c r="L195" s="221"/>
      <c r="M195" s="222"/>
      <c r="N195" s="223"/>
      <c r="O195" s="223"/>
      <c r="P195" s="223"/>
      <c r="Q195" s="223"/>
      <c r="R195" s="223"/>
      <c r="S195" s="223"/>
      <c r="T195" s="224"/>
      <c r="AT195" s="225" t="s">
        <v>157</v>
      </c>
      <c r="AU195" s="225" t="s">
        <v>85</v>
      </c>
      <c r="AV195" s="14" t="s">
        <v>85</v>
      </c>
      <c r="AW195" s="14" t="s">
        <v>33</v>
      </c>
      <c r="AX195" s="14" t="s">
        <v>75</v>
      </c>
      <c r="AY195" s="225" t="s">
        <v>146</v>
      </c>
    </row>
    <row r="196" spans="1:65" s="2" customFormat="1" ht="26.45" customHeight="1">
      <c r="A196" s="34"/>
      <c r="B196" s="35"/>
      <c r="C196" s="186" t="s">
        <v>370</v>
      </c>
      <c r="D196" s="186" t="s">
        <v>148</v>
      </c>
      <c r="E196" s="187" t="s">
        <v>2490</v>
      </c>
      <c r="F196" s="188" t="s">
        <v>2491</v>
      </c>
      <c r="G196" s="189" t="s">
        <v>329</v>
      </c>
      <c r="H196" s="190">
        <v>12</v>
      </c>
      <c r="I196" s="191"/>
      <c r="J196" s="192">
        <f>ROUND(I196*H196,2)</f>
        <v>0</v>
      </c>
      <c r="K196" s="188" t="s">
        <v>152</v>
      </c>
      <c r="L196" s="39"/>
      <c r="M196" s="193" t="s">
        <v>1</v>
      </c>
      <c r="N196" s="194" t="s">
        <v>40</v>
      </c>
      <c r="O196" s="71"/>
      <c r="P196" s="195">
        <f>O196*H196</f>
        <v>0</v>
      </c>
      <c r="Q196" s="195">
        <v>0</v>
      </c>
      <c r="R196" s="195">
        <f>Q196*H196</f>
        <v>0</v>
      </c>
      <c r="S196" s="195">
        <v>0</v>
      </c>
      <c r="T196" s="196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7" t="s">
        <v>260</v>
      </c>
      <c r="AT196" s="197" t="s">
        <v>148</v>
      </c>
      <c r="AU196" s="197" t="s">
        <v>85</v>
      </c>
      <c r="AY196" s="17" t="s">
        <v>146</v>
      </c>
      <c r="BE196" s="198">
        <f>IF(N196="základní",J196,0)</f>
        <v>0</v>
      </c>
      <c r="BF196" s="198">
        <f>IF(N196="snížená",J196,0)</f>
        <v>0</v>
      </c>
      <c r="BG196" s="198">
        <f>IF(N196="zákl. přenesená",J196,0)</f>
        <v>0</v>
      </c>
      <c r="BH196" s="198">
        <f>IF(N196="sníž. přenesená",J196,0)</f>
        <v>0</v>
      </c>
      <c r="BI196" s="198">
        <f>IF(N196="nulová",J196,0)</f>
        <v>0</v>
      </c>
      <c r="BJ196" s="17" t="s">
        <v>83</v>
      </c>
      <c r="BK196" s="198">
        <f>ROUND(I196*H196,2)</f>
        <v>0</v>
      </c>
      <c r="BL196" s="17" t="s">
        <v>260</v>
      </c>
      <c r="BM196" s="197" t="s">
        <v>2492</v>
      </c>
    </row>
    <row r="197" spans="1:47" s="2" customFormat="1" ht="11.25">
      <c r="A197" s="34"/>
      <c r="B197" s="35"/>
      <c r="C197" s="36"/>
      <c r="D197" s="199" t="s">
        <v>155</v>
      </c>
      <c r="E197" s="36"/>
      <c r="F197" s="200" t="s">
        <v>2493</v>
      </c>
      <c r="G197" s="36"/>
      <c r="H197" s="36"/>
      <c r="I197" s="201"/>
      <c r="J197" s="36"/>
      <c r="K197" s="36"/>
      <c r="L197" s="39"/>
      <c r="M197" s="202"/>
      <c r="N197" s="203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155</v>
      </c>
      <c r="AU197" s="17" t="s">
        <v>85</v>
      </c>
    </row>
    <row r="198" spans="1:65" s="2" customFormat="1" ht="16.5" customHeight="1">
      <c r="A198" s="34"/>
      <c r="B198" s="35"/>
      <c r="C198" s="186" t="s">
        <v>376</v>
      </c>
      <c r="D198" s="186" t="s">
        <v>148</v>
      </c>
      <c r="E198" s="187" t="s">
        <v>2327</v>
      </c>
      <c r="F198" s="188" t="s">
        <v>2328</v>
      </c>
      <c r="G198" s="189" t="s">
        <v>329</v>
      </c>
      <c r="H198" s="190">
        <v>15</v>
      </c>
      <c r="I198" s="191"/>
      <c r="J198" s="192">
        <f>ROUND(I198*H198,2)</f>
        <v>0</v>
      </c>
      <c r="K198" s="188" t="s">
        <v>152</v>
      </c>
      <c r="L198" s="39"/>
      <c r="M198" s="193" t="s">
        <v>1</v>
      </c>
      <c r="N198" s="194" t="s">
        <v>40</v>
      </c>
      <c r="O198" s="71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549</v>
      </c>
      <c r="AT198" s="197" t="s">
        <v>148</v>
      </c>
      <c r="AU198" s="197" t="s">
        <v>85</v>
      </c>
      <c r="AY198" s="17" t="s">
        <v>146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83</v>
      </c>
      <c r="BK198" s="198">
        <f>ROUND(I198*H198,2)</f>
        <v>0</v>
      </c>
      <c r="BL198" s="17" t="s">
        <v>549</v>
      </c>
      <c r="BM198" s="197" t="s">
        <v>2494</v>
      </c>
    </row>
    <row r="199" spans="1:47" s="2" customFormat="1" ht="11.25">
      <c r="A199" s="34"/>
      <c r="B199" s="35"/>
      <c r="C199" s="36"/>
      <c r="D199" s="199" t="s">
        <v>155</v>
      </c>
      <c r="E199" s="36"/>
      <c r="F199" s="200" t="s">
        <v>2330</v>
      </c>
      <c r="G199" s="36"/>
      <c r="H199" s="36"/>
      <c r="I199" s="201"/>
      <c r="J199" s="36"/>
      <c r="K199" s="36"/>
      <c r="L199" s="39"/>
      <c r="M199" s="202"/>
      <c r="N199" s="203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155</v>
      </c>
      <c r="AU199" s="17" t="s">
        <v>85</v>
      </c>
    </row>
    <row r="200" spans="2:51" s="14" customFormat="1" ht="11.25">
      <c r="B200" s="215"/>
      <c r="C200" s="216"/>
      <c r="D200" s="206" t="s">
        <v>157</v>
      </c>
      <c r="E200" s="217" t="s">
        <v>1</v>
      </c>
      <c r="F200" s="218" t="s">
        <v>2495</v>
      </c>
      <c r="G200" s="216"/>
      <c r="H200" s="219">
        <v>15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157</v>
      </c>
      <c r="AU200" s="225" t="s">
        <v>85</v>
      </c>
      <c r="AV200" s="14" t="s">
        <v>85</v>
      </c>
      <c r="AW200" s="14" t="s">
        <v>33</v>
      </c>
      <c r="AX200" s="14" t="s">
        <v>75</v>
      </c>
      <c r="AY200" s="225" t="s">
        <v>146</v>
      </c>
    </row>
    <row r="201" spans="1:65" s="2" customFormat="1" ht="24" customHeight="1">
      <c r="A201" s="34"/>
      <c r="B201" s="35"/>
      <c r="C201" s="186" t="s">
        <v>382</v>
      </c>
      <c r="D201" s="186" t="s">
        <v>148</v>
      </c>
      <c r="E201" s="187" t="s">
        <v>2332</v>
      </c>
      <c r="F201" s="188" t="s">
        <v>2333</v>
      </c>
      <c r="G201" s="189" t="s">
        <v>329</v>
      </c>
      <c r="H201" s="190">
        <v>120</v>
      </c>
      <c r="I201" s="191"/>
      <c r="J201" s="192">
        <f>ROUND(I201*H201,2)</f>
        <v>0</v>
      </c>
      <c r="K201" s="188" t="s">
        <v>152</v>
      </c>
      <c r="L201" s="39"/>
      <c r="M201" s="193" t="s">
        <v>1</v>
      </c>
      <c r="N201" s="194" t="s">
        <v>40</v>
      </c>
      <c r="O201" s="71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549</v>
      </c>
      <c r="AT201" s="197" t="s">
        <v>148</v>
      </c>
      <c r="AU201" s="197" t="s">
        <v>85</v>
      </c>
      <c r="AY201" s="17" t="s">
        <v>146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17" t="s">
        <v>83</v>
      </c>
      <c r="BK201" s="198">
        <f>ROUND(I201*H201,2)</f>
        <v>0</v>
      </c>
      <c r="BL201" s="17" t="s">
        <v>549</v>
      </c>
      <c r="BM201" s="197" t="s">
        <v>2496</v>
      </c>
    </row>
    <row r="202" spans="1:47" s="2" customFormat="1" ht="11.25">
      <c r="A202" s="34"/>
      <c r="B202" s="35"/>
      <c r="C202" s="36"/>
      <c r="D202" s="199" t="s">
        <v>155</v>
      </c>
      <c r="E202" s="36"/>
      <c r="F202" s="200" t="s">
        <v>2335</v>
      </c>
      <c r="G202" s="36"/>
      <c r="H202" s="36"/>
      <c r="I202" s="201"/>
      <c r="J202" s="36"/>
      <c r="K202" s="36"/>
      <c r="L202" s="39"/>
      <c r="M202" s="202"/>
      <c r="N202" s="203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155</v>
      </c>
      <c r="AU202" s="17" t="s">
        <v>85</v>
      </c>
    </row>
    <row r="203" spans="2:51" s="14" customFormat="1" ht="11.25">
      <c r="B203" s="215"/>
      <c r="C203" s="216"/>
      <c r="D203" s="206" t="s">
        <v>157</v>
      </c>
      <c r="E203" s="217" t="s">
        <v>1</v>
      </c>
      <c r="F203" s="218" t="s">
        <v>2497</v>
      </c>
      <c r="G203" s="216"/>
      <c r="H203" s="219">
        <v>120</v>
      </c>
      <c r="I203" s="220"/>
      <c r="J203" s="216"/>
      <c r="K203" s="216"/>
      <c r="L203" s="221"/>
      <c r="M203" s="222"/>
      <c r="N203" s="223"/>
      <c r="O203" s="223"/>
      <c r="P203" s="223"/>
      <c r="Q203" s="223"/>
      <c r="R203" s="223"/>
      <c r="S203" s="223"/>
      <c r="T203" s="224"/>
      <c r="AT203" s="225" t="s">
        <v>157</v>
      </c>
      <c r="AU203" s="225" t="s">
        <v>85</v>
      </c>
      <c r="AV203" s="14" t="s">
        <v>85</v>
      </c>
      <c r="AW203" s="14" t="s">
        <v>33</v>
      </c>
      <c r="AX203" s="14" t="s">
        <v>75</v>
      </c>
      <c r="AY203" s="225" t="s">
        <v>146</v>
      </c>
    </row>
    <row r="204" spans="1:65" s="2" customFormat="1" ht="40.9" customHeight="1">
      <c r="A204" s="34"/>
      <c r="B204" s="35"/>
      <c r="C204" s="186" t="s">
        <v>388</v>
      </c>
      <c r="D204" s="186" t="s">
        <v>148</v>
      </c>
      <c r="E204" s="187" t="s">
        <v>2337</v>
      </c>
      <c r="F204" s="188" t="s">
        <v>2338</v>
      </c>
      <c r="G204" s="189" t="s">
        <v>289</v>
      </c>
      <c r="H204" s="190">
        <v>165</v>
      </c>
      <c r="I204" s="191"/>
      <c r="J204" s="192">
        <f>ROUND(I204*H204,2)</f>
        <v>0</v>
      </c>
      <c r="K204" s="188" t="s">
        <v>152</v>
      </c>
      <c r="L204" s="39"/>
      <c r="M204" s="193" t="s">
        <v>1</v>
      </c>
      <c r="N204" s="194" t="s">
        <v>40</v>
      </c>
      <c r="O204" s="71"/>
      <c r="P204" s="195">
        <f>O204*H204</f>
        <v>0</v>
      </c>
      <c r="Q204" s="195">
        <v>0</v>
      </c>
      <c r="R204" s="195">
        <f>Q204*H204</f>
        <v>0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549</v>
      </c>
      <c r="AT204" s="197" t="s">
        <v>148</v>
      </c>
      <c r="AU204" s="197" t="s">
        <v>85</v>
      </c>
      <c r="AY204" s="17" t="s">
        <v>146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83</v>
      </c>
      <c r="BK204" s="198">
        <f>ROUND(I204*H204,2)</f>
        <v>0</v>
      </c>
      <c r="BL204" s="17" t="s">
        <v>549</v>
      </c>
      <c r="BM204" s="197" t="s">
        <v>2498</v>
      </c>
    </row>
    <row r="205" spans="1:47" s="2" customFormat="1" ht="11.25">
      <c r="A205" s="34"/>
      <c r="B205" s="35"/>
      <c r="C205" s="36"/>
      <c r="D205" s="199" t="s">
        <v>155</v>
      </c>
      <c r="E205" s="36"/>
      <c r="F205" s="200" t="s">
        <v>2340</v>
      </c>
      <c r="G205" s="36"/>
      <c r="H205" s="36"/>
      <c r="I205" s="201"/>
      <c r="J205" s="36"/>
      <c r="K205" s="36"/>
      <c r="L205" s="39"/>
      <c r="M205" s="202"/>
      <c r="N205" s="203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155</v>
      </c>
      <c r="AU205" s="17" t="s">
        <v>85</v>
      </c>
    </row>
    <row r="206" spans="2:51" s="14" customFormat="1" ht="11.25">
      <c r="B206" s="215"/>
      <c r="C206" s="216"/>
      <c r="D206" s="206" t="s">
        <v>157</v>
      </c>
      <c r="E206" s="217" t="s">
        <v>1</v>
      </c>
      <c r="F206" s="218" t="s">
        <v>2499</v>
      </c>
      <c r="G206" s="216"/>
      <c r="H206" s="219">
        <v>165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157</v>
      </c>
      <c r="AU206" s="225" t="s">
        <v>85</v>
      </c>
      <c r="AV206" s="14" t="s">
        <v>85</v>
      </c>
      <c r="AW206" s="14" t="s">
        <v>33</v>
      </c>
      <c r="AX206" s="14" t="s">
        <v>75</v>
      </c>
      <c r="AY206" s="225" t="s">
        <v>146</v>
      </c>
    </row>
    <row r="207" spans="1:65" s="2" customFormat="1" ht="36" customHeight="1">
      <c r="A207" s="34"/>
      <c r="B207" s="35"/>
      <c r="C207" s="186" t="s">
        <v>395</v>
      </c>
      <c r="D207" s="186" t="s">
        <v>148</v>
      </c>
      <c r="E207" s="187" t="s">
        <v>1651</v>
      </c>
      <c r="F207" s="188" t="s">
        <v>1652</v>
      </c>
      <c r="G207" s="189" t="s">
        <v>329</v>
      </c>
      <c r="H207" s="190">
        <v>1</v>
      </c>
      <c r="I207" s="191"/>
      <c r="J207" s="192">
        <f>ROUND(I207*H207,2)</f>
        <v>0</v>
      </c>
      <c r="K207" s="188" t="s">
        <v>152</v>
      </c>
      <c r="L207" s="39"/>
      <c r="M207" s="193" t="s">
        <v>1</v>
      </c>
      <c r="N207" s="194" t="s">
        <v>40</v>
      </c>
      <c r="O207" s="71"/>
      <c r="P207" s="195">
        <f>O207*H207</f>
        <v>0</v>
      </c>
      <c r="Q207" s="195">
        <v>0</v>
      </c>
      <c r="R207" s="195">
        <f>Q207*H207</f>
        <v>0</v>
      </c>
      <c r="S207" s="195">
        <v>0</v>
      </c>
      <c r="T207" s="196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7" t="s">
        <v>549</v>
      </c>
      <c r="AT207" s="197" t="s">
        <v>148</v>
      </c>
      <c r="AU207" s="197" t="s">
        <v>85</v>
      </c>
      <c r="AY207" s="17" t="s">
        <v>146</v>
      </c>
      <c r="BE207" s="198">
        <f>IF(N207="základní",J207,0)</f>
        <v>0</v>
      </c>
      <c r="BF207" s="198">
        <f>IF(N207="snížená",J207,0)</f>
        <v>0</v>
      </c>
      <c r="BG207" s="198">
        <f>IF(N207="zákl. přenesená",J207,0)</f>
        <v>0</v>
      </c>
      <c r="BH207" s="198">
        <f>IF(N207="sníž. přenesená",J207,0)</f>
        <v>0</v>
      </c>
      <c r="BI207" s="198">
        <f>IF(N207="nulová",J207,0)</f>
        <v>0</v>
      </c>
      <c r="BJ207" s="17" t="s">
        <v>83</v>
      </c>
      <c r="BK207" s="198">
        <f>ROUND(I207*H207,2)</f>
        <v>0</v>
      </c>
      <c r="BL207" s="17" t="s">
        <v>549</v>
      </c>
      <c r="BM207" s="197" t="s">
        <v>2500</v>
      </c>
    </row>
    <row r="208" spans="1:47" s="2" customFormat="1" ht="11.25">
      <c r="A208" s="34"/>
      <c r="B208" s="35"/>
      <c r="C208" s="36"/>
      <c r="D208" s="199" t="s">
        <v>155</v>
      </c>
      <c r="E208" s="36"/>
      <c r="F208" s="200" t="s">
        <v>1654</v>
      </c>
      <c r="G208" s="36"/>
      <c r="H208" s="36"/>
      <c r="I208" s="201"/>
      <c r="J208" s="36"/>
      <c r="K208" s="36"/>
      <c r="L208" s="39"/>
      <c r="M208" s="202"/>
      <c r="N208" s="203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155</v>
      </c>
      <c r="AU208" s="17" t="s">
        <v>85</v>
      </c>
    </row>
    <row r="209" spans="2:51" s="14" customFormat="1" ht="11.25">
      <c r="B209" s="215"/>
      <c r="C209" s="216"/>
      <c r="D209" s="206" t="s">
        <v>157</v>
      </c>
      <c r="E209" s="217" t="s">
        <v>1</v>
      </c>
      <c r="F209" s="218" t="s">
        <v>83</v>
      </c>
      <c r="G209" s="216"/>
      <c r="H209" s="219">
        <v>1</v>
      </c>
      <c r="I209" s="220"/>
      <c r="J209" s="216"/>
      <c r="K209" s="216"/>
      <c r="L209" s="221"/>
      <c r="M209" s="222"/>
      <c r="N209" s="223"/>
      <c r="O209" s="223"/>
      <c r="P209" s="223"/>
      <c r="Q209" s="223"/>
      <c r="R209" s="223"/>
      <c r="S209" s="223"/>
      <c r="T209" s="224"/>
      <c r="AT209" s="225" t="s">
        <v>157</v>
      </c>
      <c r="AU209" s="225" t="s">
        <v>85</v>
      </c>
      <c r="AV209" s="14" t="s">
        <v>85</v>
      </c>
      <c r="AW209" s="14" t="s">
        <v>33</v>
      </c>
      <c r="AX209" s="14" t="s">
        <v>75</v>
      </c>
      <c r="AY209" s="225" t="s">
        <v>146</v>
      </c>
    </row>
    <row r="210" spans="2:63" s="12" customFormat="1" ht="22.9" customHeight="1">
      <c r="B210" s="170"/>
      <c r="C210" s="171"/>
      <c r="D210" s="172" t="s">
        <v>74</v>
      </c>
      <c r="E210" s="184" t="s">
        <v>1655</v>
      </c>
      <c r="F210" s="184" t="s">
        <v>147</v>
      </c>
      <c r="G210" s="171"/>
      <c r="H210" s="171"/>
      <c r="I210" s="174"/>
      <c r="J210" s="185">
        <f>BK210</f>
        <v>0</v>
      </c>
      <c r="K210" s="171"/>
      <c r="L210" s="176"/>
      <c r="M210" s="177"/>
      <c r="N210" s="178"/>
      <c r="O210" s="178"/>
      <c r="P210" s="179">
        <f>SUM(P211:P283)</f>
        <v>0</v>
      </c>
      <c r="Q210" s="178"/>
      <c r="R210" s="179">
        <f>SUM(R211:R283)</f>
        <v>23.081389</v>
      </c>
      <c r="S210" s="178"/>
      <c r="T210" s="180">
        <f>SUM(T211:T283)</f>
        <v>5.28</v>
      </c>
      <c r="AR210" s="181" t="s">
        <v>168</v>
      </c>
      <c r="AT210" s="182" t="s">
        <v>74</v>
      </c>
      <c r="AU210" s="182" t="s">
        <v>83</v>
      </c>
      <c r="AY210" s="181" t="s">
        <v>146</v>
      </c>
      <c r="BK210" s="183">
        <f>SUM(BK211:BK283)</f>
        <v>0</v>
      </c>
    </row>
    <row r="211" spans="1:65" s="2" customFormat="1" ht="26.45" customHeight="1">
      <c r="A211" s="34"/>
      <c r="B211" s="35"/>
      <c r="C211" s="226" t="s">
        <v>402</v>
      </c>
      <c r="D211" s="226" t="s">
        <v>223</v>
      </c>
      <c r="E211" s="227" t="s">
        <v>2346</v>
      </c>
      <c r="F211" s="228" t="s">
        <v>2347</v>
      </c>
      <c r="G211" s="229" t="s">
        <v>289</v>
      </c>
      <c r="H211" s="230">
        <v>5</v>
      </c>
      <c r="I211" s="231"/>
      <c r="J211" s="232">
        <f>ROUND(I211*H211,2)</f>
        <v>0</v>
      </c>
      <c r="K211" s="228" t="s">
        <v>152</v>
      </c>
      <c r="L211" s="233"/>
      <c r="M211" s="234" t="s">
        <v>1</v>
      </c>
      <c r="N211" s="235" t="s">
        <v>40</v>
      </c>
      <c r="O211" s="71"/>
      <c r="P211" s="195">
        <f>O211*H211</f>
        <v>0</v>
      </c>
      <c r="Q211" s="195">
        <v>0.00992</v>
      </c>
      <c r="R211" s="195">
        <f>Q211*H211</f>
        <v>0.0496</v>
      </c>
      <c r="S211" s="195">
        <v>0</v>
      </c>
      <c r="T211" s="196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7" t="s">
        <v>200</v>
      </c>
      <c r="AT211" s="197" t="s">
        <v>223</v>
      </c>
      <c r="AU211" s="197" t="s">
        <v>85</v>
      </c>
      <c r="AY211" s="17" t="s">
        <v>146</v>
      </c>
      <c r="BE211" s="198">
        <f>IF(N211="základní",J211,0)</f>
        <v>0</v>
      </c>
      <c r="BF211" s="198">
        <f>IF(N211="snížená",J211,0)</f>
        <v>0</v>
      </c>
      <c r="BG211" s="198">
        <f>IF(N211="zákl. přenesená",J211,0)</f>
        <v>0</v>
      </c>
      <c r="BH211" s="198">
        <f>IF(N211="sníž. přenesená",J211,0)</f>
        <v>0</v>
      </c>
      <c r="BI211" s="198">
        <f>IF(N211="nulová",J211,0)</f>
        <v>0</v>
      </c>
      <c r="BJ211" s="17" t="s">
        <v>83</v>
      </c>
      <c r="BK211" s="198">
        <f>ROUND(I211*H211,2)</f>
        <v>0</v>
      </c>
      <c r="BL211" s="17" t="s">
        <v>153</v>
      </c>
      <c r="BM211" s="197" t="s">
        <v>2501</v>
      </c>
    </row>
    <row r="212" spans="2:51" s="14" customFormat="1" ht="11.25">
      <c r="B212" s="215"/>
      <c r="C212" s="216"/>
      <c r="D212" s="206" t="s">
        <v>157</v>
      </c>
      <c r="E212" s="217" t="s">
        <v>1</v>
      </c>
      <c r="F212" s="218" t="s">
        <v>2502</v>
      </c>
      <c r="G212" s="216"/>
      <c r="H212" s="219">
        <v>5</v>
      </c>
      <c r="I212" s="220"/>
      <c r="J212" s="216"/>
      <c r="K212" s="216"/>
      <c r="L212" s="221"/>
      <c r="M212" s="222"/>
      <c r="N212" s="223"/>
      <c r="O212" s="223"/>
      <c r="P212" s="223"/>
      <c r="Q212" s="223"/>
      <c r="R212" s="223"/>
      <c r="S212" s="223"/>
      <c r="T212" s="224"/>
      <c r="AT212" s="225" t="s">
        <v>157</v>
      </c>
      <c r="AU212" s="225" t="s">
        <v>85</v>
      </c>
      <c r="AV212" s="14" t="s">
        <v>85</v>
      </c>
      <c r="AW212" s="14" t="s">
        <v>33</v>
      </c>
      <c r="AX212" s="14" t="s">
        <v>75</v>
      </c>
      <c r="AY212" s="225" t="s">
        <v>146</v>
      </c>
    </row>
    <row r="213" spans="1:65" s="2" customFormat="1" ht="26.45" customHeight="1">
      <c r="A213" s="34"/>
      <c r="B213" s="35"/>
      <c r="C213" s="186" t="s">
        <v>411</v>
      </c>
      <c r="D213" s="186" t="s">
        <v>148</v>
      </c>
      <c r="E213" s="187" t="s">
        <v>1671</v>
      </c>
      <c r="F213" s="188" t="s">
        <v>1672</v>
      </c>
      <c r="G213" s="189" t="s">
        <v>163</v>
      </c>
      <c r="H213" s="190">
        <v>2.16</v>
      </c>
      <c r="I213" s="191"/>
      <c r="J213" s="192">
        <f>ROUND(I213*H213,2)</f>
        <v>0</v>
      </c>
      <c r="K213" s="188" t="s">
        <v>152</v>
      </c>
      <c r="L213" s="39"/>
      <c r="M213" s="193" t="s">
        <v>1</v>
      </c>
      <c r="N213" s="194" t="s">
        <v>40</v>
      </c>
      <c r="O213" s="71"/>
      <c r="P213" s="195">
        <f>O213*H213</f>
        <v>0</v>
      </c>
      <c r="Q213" s="195">
        <v>0</v>
      </c>
      <c r="R213" s="195">
        <f>Q213*H213</f>
        <v>0</v>
      </c>
      <c r="S213" s="195">
        <v>0</v>
      </c>
      <c r="T213" s="196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7" t="s">
        <v>549</v>
      </c>
      <c r="AT213" s="197" t="s">
        <v>148</v>
      </c>
      <c r="AU213" s="197" t="s">
        <v>85</v>
      </c>
      <c r="AY213" s="17" t="s">
        <v>146</v>
      </c>
      <c r="BE213" s="198">
        <f>IF(N213="základní",J213,0)</f>
        <v>0</v>
      </c>
      <c r="BF213" s="198">
        <f>IF(N213="snížená",J213,0)</f>
        <v>0</v>
      </c>
      <c r="BG213" s="198">
        <f>IF(N213="zákl. přenesená",J213,0)</f>
        <v>0</v>
      </c>
      <c r="BH213" s="198">
        <f>IF(N213="sníž. přenesená",J213,0)</f>
        <v>0</v>
      </c>
      <c r="BI213" s="198">
        <f>IF(N213="nulová",J213,0)</f>
        <v>0</v>
      </c>
      <c r="BJ213" s="17" t="s">
        <v>83</v>
      </c>
      <c r="BK213" s="198">
        <f>ROUND(I213*H213,2)</f>
        <v>0</v>
      </c>
      <c r="BL213" s="17" t="s">
        <v>549</v>
      </c>
      <c r="BM213" s="197" t="s">
        <v>2503</v>
      </c>
    </row>
    <row r="214" spans="1:47" s="2" customFormat="1" ht="11.25">
      <c r="A214" s="34"/>
      <c r="B214" s="35"/>
      <c r="C214" s="36"/>
      <c r="D214" s="199" t="s">
        <v>155</v>
      </c>
      <c r="E214" s="36"/>
      <c r="F214" s="200" t="s">
        <v>1674</v>
      </c>
      <c r="G214" s="36"/>
      <c r="H214" s="36"/>
      <c r="I214" s="201"/>
      <c r="J214" s="36"/>
      <c r="K214" s="36"/>
      <c r="L214" s="39"/>
      <c r="M214" s="202"/>
      <c r="N214" s="203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155</v>
      </c>
      <c r="AU214" s="17" t="s">
        <v>85</v>
      </c>
    </row>
    <row r="215" spans="2:51" s="14" customFormat="1" ht="11.25">
      <c r="B215" s="215"/>
      <c r="C215" s="216"/>
      <c r="D215" s="206" t="s">
        <v>157</v>
      </c>
      <c r="E215" s="217" t="s">
        <v>1</v>
      </c>
      <c r="F215" s="218" t="s">
        <v>2504</v>
      </c>
      <c r="G215" s="216"/>
      <c r="H215" s="219">
        <v>2.16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157</v>
      </c>
      <c r="AU215" s="225" t="s">
        <v>85</v>
      </c>
      <c r="AV215" s="14" t="s">
        <v>85</v>
      </c>
      <c r="AW215" s="14" t="s">
        <v>33</v>
      </c>
      <c r="AX215" s="14" t="s">
        <v>75</v>
      </c>
      <c r="AY215" s="225" t="s">
        <v>146</v>
      </c>
    </row>
    <row r="216" spans="1:65" s="2" customFormat="1" ht="26.45" customHeight="1">
      <c r="A216" s="34"/>
      <c r="B216" s="35"/>
      <c r="C216" s="186" t="s">
        <v>416</v>
      </c>
      <c r="D216" s="186" t="s">
        <v>148</v>
      </c>
      <c r="E216" s="187" t="s">
        <v>2352</v>
      </c>
      <c r="F216" s="188" t="s">
        <v>2353</v>
      </c>
      <c r="G216" s="189" t="s">
        <v>151</v>
      </c>
      <c r="H216" s="190">
        <v>14.4</v>
      </c>
      <c r="I216" s="191"/>
      <c r="J216" s="192">
        <f>ROUND(I216*H216,2)</f>
        <v>0</v>
      </c>
      <c r="K216" s="188" t="s">
        <v>152</v>
      </c>
      <c r="L216" s="39"/>
      <c r="M216" s="193" t="s">
        <v>1</v>
      </c>
      <c r="N216" s="194" t="s">
        <v>40</v>
      </c>
      <c r="O216" s="71"/>
      <c r="P216" s="195">
        <f>O216*H216</f>
        <v>0</v>
      </c>
      <c r="Q216" s="195">
        <v>0.01743</v>
      </c>
      <c r="R216" s="195">
        <f>Q216*H216</f>
        <v>0.25099200000000005</v>
      </c>
      <c r="S216" s="195">
        <v>0</v>
      </c>
      <c r="T216" s="196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7" t="s">
        <v>549</v>
      </c>
      <c r="AT216" s="197" t="s">
        <v>148</v>
      </c>
      <c r="AU216" s="197" t="s">
        <v>85</v>
      </c>
      <c r="AY216" s="17" t="s">
        <v>146</v>
      </c>
      <c r="BE216" s="198">
        <f>IF(N216="základní",J216,0)</f>
        <v>0</v>
      </c>
      <c r="BF216" s="198">
        <f>IF(N216="snížená",J216,0)</f>
        <v>0</v>
      </c>
      <c r="BG216" s="198">
        <f>IF(N216="zákl. přenesená",J216,0)</f>
        <v>0</v>
      </c>
      <c r="BH216" s="198">
        <f>IF(N216="sníž. přenesená",J216,0)</f>
        <v>0</v>
      </c>
      <c r="BI216" s="198">
        <f>IF(N216="nulová",J216,0)</f>
        <v>0</v>
      </c>
      <c r="BJ216" s="17" t="s">
        <v>83</v>
      </c>
      <c r="BK216" s="198">
        <f>ROUND(I216*H216,2)</f>
        <v>0</v>
      </c>
      <c r="BL216" s="17" t="s">
        <v>549</v>
      </c>
      <c r="BM216" s="197" t="s">
        <v>2505</v>
      </c>
    </row>
    <row r="217" spans="1:47" s="2" customFormat="1" ht="11.25">
      <c r="A217" s="34"/>
      <c r="B217" s="35"/>
      <c r="C217" s="36"/>
      <c r="D217" s="199" t="s">
        <v>155</v>
      </c>
      <c r="E217" s="36"/>
      <c r="F217" s="200" t="s">
        <v>2355</v>
      </c>
      <c r="G217" s="36"/>
      <c r="H217" s="36"/>
      <c r="I217" s="201"/>
      <c r="J217" s="36"/>
      <c r="K217" s="36"/>
      <c r="L217" s="39"/>
      <c r="M217" s="202"/>
      <c r="N217" s="203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155</v>
      </c>
      <c r="AU217" s="17" t="s">
        <v>85</v>
      </c>
    </row>
    <row r="218" spans="2:51" s="14" customFormat="1" ht="11.25">
      <c r="B218" s="215"/>
      <c r="C218" s="216"/>
      <c r="D218" s="206" t="s">
        <v>157</v>
      </c>
      <c r="E218" s="217" t="s">
        <v>1</v>
      </c>
      <c r="F218" s="218" t="s">
        <v>2506</v>
      </c>
      <c r="G218" s="216"/>
      <c r="H218" s="219">
        <v>14.4</v>
      </c>
      <c r="I218" s="220"/>
      <c r="J218" s="216"/>
      <c r="K218" s="216"/>
      <c r="L218" s="221"/>
      <c r="M218" s="222"/>
      <c r="N218" s="223"/>
      <c r="O218" s="223"/>
      <c r="P218" s="223"/>
      <c r="Q218" s="223"/>
      <c r="R218" s="223"/>
      <c r="S218" s="223"/>
      <c r="T218" s="224"/>
      <c r="AT218" s="225" t="s">
        <v>157</v>
      </c>
      <c r="AU218" s="225" t="s">
        <v>85</v>
      </c>
      <c r="AV218" s="14" t="s">
        <v>85</v>
      </c>
      <c r="AW218" s="14" t="s">
        <v>33</v>
      </c>
      <c r="AX218" s="14" t="s">
        <v>75</v>
      </c>
      <c r="AY218" s="225" t="s">
        <v>146</v>
      </c>
    </row>
    <row r="219" spans="1:65" s="2" customFormat="1" ht="26.45" customHeight="1">
      <c r="A219" s="34"/>
      <c r="B219" s="35"/>
      <c r="C219" s="226" t="s">
        <v>421</v>
      </c>
      <c r="D219" s="226" t="s">
        <v>223</v>
      </c>
      <c r="E219" s="227" t="s">
        <v>1756</v>
      </c>
      <c r="F219" s="228" t="s">
        <v>1757</v>
      </c>
      <c r="G219" s="229" t="s">
        <v>289</v>
      </c>
      <c r="H219" s="230">
        <v>40</v>
      </c>
      <c r="I219" s="231"/>
      <c r="J219" s="232">
        <f>ROUND(I219*H219,2)</f>
        <v>0</v>
      </c>
      <c r="K219" s="228" t="s">
        <v>152</v>
      </c>
      <c r="L219" s="233"/>
      <c r="M219" s="234" t="s">
        <v>1</v>
      </c>
      <c r="N219" s="235" t="s">
        <v>40</v>
      </c>
      <c r="O219" s="71"/>
      <c r="P219" s="195">
        <f>O219*H219</f>
        <v>0</v>
      </c>
      <c r="Q219" s="195">
        <v>0.00026</v>
      </c>
      <c r="R219" s="195">
        <f>Q219*H219</f>
        <v>0.0104</v>
      </c>
      <c r="S219" s="195">
        <v>0</v>
      </c>
      <c r="T219" s="196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197" t="s">
        <v>357</v>
      </c>
      <c r="AT219" s="197" t="s">
        <v>223</v>
      </c>
      <c r="AU219" s="197" t="s">
        <v>85</v>
      </c>
      <c r="AY219" s="17" t="s">
        <v>146</v>
      </c>
      <c r="BE219" s="198">
        <f>IF(N219="základní",J219,0)</f>
        <v>0</v>
      </c>
      <c r="BF219" s="198">
        <f>IF(N219="snížená",J219,0)</f>
        <v>0</v>
      </c>
      <c r="BG219" s="198">
        <f>IF(N219="zákl. přenesená",J219,0)</f>
        <v>0</v>
      </c>
      <c r="BH219" s="198">
        <f>IF(N219="sníž. přenesená",J219,0)</f>
        <v>0</v>
      </c>
      <c r="BI219" s="198">
        <f>IF(N219="nulová",J219,0)</f>
        <v>0</v>
      </c>
      <c r="BJ219" s="17" t="s">
        <v>83</v>
      </c>
      <c r="BK219" s="198">
        <f>ROUND(I219*H219,2)</f>
        <v>0</v>
      </c>
      <c r="BL219" s="17" t="s">
        <v>260</v>
      </c>
      <c r="BM219" s="197" t="s">
        <v>2507</v>
      </c>
    </row>
    <row r="220" spans="2:51" s="14" customFormat="1" ht="11.25">
      <c r="B220" s="215"/>
      <c r="C220" s="216"/>
      <c r="D220" s="206" t="s">
        <v>157</v>
      </c>
      <c r="E220" s="217" t="s">
        <v>1</v>
      </c>
      <c r="F220" s="218" t="s">
        <v>2508</v>
      </c>
      <c r="G220" s="216"/>
      <c r="H220" s="219">
        <v>36</v>
      </c>
      <c r="I220" s="220"/>
      <c r="J220" s="216"/>
      <c r="K220" s="216"/>
      <c r="L220" s="221"/>
      <c r="M220" s="222"/>
      <c r="N220" s="223"/>
      <c r="O220" s="223"/>
      <c r="P220" s="223"/>
      <c r="Q220" s="223"/>
      <c r="R220" s="223"/>
      <c r="S220" s="223"/>
      <c r="T220" s="224"/>
      <c r="AT220" s="225" t="s">
        <v>157</v>
      </c>
      <c r="AU220" s="225" t="s">
        <v>85</v>
      </c>
      <c r="AV220" s="14" t="s">
        <v>85</v>
      </c>
      <c r="AW220" s="14" t="s">
        <v>33</v>
      </c>
      <c r="AX220" s="14" t="s">
        <v>75</v>
      </c>
      <c r="AY220" s="225" t="s">
        <v>146</v>
      </c>
    </row>
    <row r="221" spans="2:51" s="14" customFormat="1" ht="11.25">
      <c r="B221" s="215"/>
      <c r="C221" s="216"/>
      <c r="D221" s="206" t="s">
        <v>157</v>
      </c>
      <c r="E221" s="217" t="s">
        <v>1</v>
      </c>
      <c r="F221" s="218" t="s">
        <v>2509</v>
      </c>
      <c r="G221" s="216"/>
      <c r="H221" s="219">
        <v>4</v>
      </c>
      <c r="I221" s="220"/>
      <c r="J221" s="216"/>
      <c r="K221" s="216"/>
      <c r="L221" s="221"/>
      <c r="M221" s="222"/>
      <c r="N221" s="223"/>
      <c r="O221" s="223"/>
      <c r="P221" s="223"/>
      <c r="Q221" s="223"/>
      <c r="R221" s="223"/>
      <c r="S221" s="223"/>
      <c r="T221" s="224"/>
      <c r="AT221" s="225" t="s">
        <v>157</v>
      </c>
      <c r="AU221" s="225" t="s">
        <v>85</v>
      </c>
      <c r="AV221" s="14" t="s">
        <v>85</v>
      </c>
      <c r="AW221" s="14" t="s">
        <v>33</v>
      </c>
      <c r="AX221" s="14" t="s">
        <v>75</v>
      </c>
      <c r="AY221" s="225" t="s">
        <v>146</v>
      </c>
    </row>
    <row r="222" spans="1:65" s="2" customFormat="1" ht="26.45" customHeight="1">
      <c r="A222" s="34"/>
      <c r="B222" s="35"/>
      <c r="C222" s="226" t="s">
        <v>426</v>
      </c>
      <c r="D222" s="226" t="s">
        <v>223</v>
      </c>
      <c r="E222" s="227" t="s">
        <v>2360</v>
      </c>
      <c r="F222" s="228" t="s">
        <v>2361</v>
      </c>
      <c r="G222" s="229" t="s">
        <v>289</v>
      </c>
      <c r="H222" s="230">
        <v>170</v>
      </c>
      <c r="I222" s="231"/>
      <c r="J222" s="232">
        <f>ROUND(I222*H222,2)</f>
        <v>0</v>
      </c>
      <c r="K222" s="228" t="s">
        <v>152</v>
      </c>
      <c r="L222" s="233"/>
      <c r="M222" s="234" t="s">
        <v>1</v>
      </c>
      <c r="N222" s="235" t="s">
        <v>40</v>
      </c>
      <c r="O222" s="71"/>
      <c r="P222" s="195">
        <f>O222*H222</f>
        <v>0</v>
      </c>
      <c r="Q222" s="195">
        <v>0.00035</v>
      </c>
      <c r="R222" s="195">
        <f>Q222*H222</f>
        <v>0.0595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1524</v>
      </c>
      <c r="AT222" s="197" t="s">
        <v>223</v>
      </c>
      <c r="AU222" s="197" t="s">
        <v>85</v>
      </c>
      <c r="AY222" s="17" t="s">
        <v>146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83</v>
      </c>
      <c r="BK222" s="198">
        <f>ROUND(I222*H222,2)</f>
        <v>0</v>
      </c>
      <c r="BL222" s="17" t="s">
        <v>549</v>
      </c>
      <c r="BM222" s="197" t="s">
        <v>2510</v>
      </c>
    </row>
    <row r="223" spans="2:51" s="14" customFormat="1" ht="11.25">
      <c r="B223" s="215"/>
      <c r="C223" s="216"/>
      <c r="D223" s="206" t="s">
        <v>157</v>
      </c>
      <c r="E223" s="217" t="s">
        <v>1</v>
      </c>
      <c r="F223" s="218" t="s">
        <v>2511</v>
      </c>
      <c r="G223" s="216"/>
      <c r="H223" s="219">
        <v>150</v>
      </c>
      <c r="I223" s="220"/>
      <c r="J223" s="216"/>
      <c r="K223" s="216"/>
      <c r="L223" s="221"/>
      <c r="M223" s="222"/>
      <c r="N223" s="223"/>
      <c r="O223" s="223"/>
      <c r="P223" s="223"/>
      <c r="Q223" s="223"/>
      <c r="R223" s="223"/>
      <c r="S223" s="223"/>
      <c r="T223" s="224"/>
      <c r="AT223" s="225" t="s">
        <v>157</v>
      </c>
      <c r="AU223" s="225" t="s">
        <v>85</v>
      </c>
      <c r="AV223" s="14" t="s">
        <v>85</v>
      </c>
      <c r="AW223" s="14" t="s">
        <v>33</v>
      </c>
      <c r="AX223" s="14" t="s">
        <v>75</v>
      </c>
      <c r="AY223" s="225" t="s">
        <v>146</v>
      </c>
    </row>
    <row r="224" spans="2:51" s="14" customFormat="1" ht="11.25">
      <c r="B224" s="215"/>
      <c r="C224" s="216"/>
      <c r="D224" s="206" t="s">
        <v>157</v>
      </c>
      <c r="E224" s="217" t="s">
        <v>1</v>
      </c>
      <c r="F224" s="218" t="s">
        <v>1564</v>
      </c>
      <c r="G224" s="216"/>
      <c r="H224" s="219">
        <v>20</v>
      </c>
      <c r="I224" s="220"/>
      <c r="J224" s="216"/>
      <c r="K224" s="216"/>
      <c r="L224" s="221"/>
      <c r="M224" s="222"/>
      <c r="N224" s="223"/>
      <c r="O224" s="223"/>
      <c r="P224" s="223"/>
      <c r="Q224" s="223"/>
      <c r="R224" s="223"/>
      <c r="S224" s="223"/>
      <c r="T224" s="224"/>
      <c r="AT224" s="225" t="s">
        <v>157</v>
      </c>
      <c r="AU224" s="225" t="s">
        <v>85</v>
      </c>
      <c r="AV224" s="14" t="s">
        <v>85</v>
      </c>
      <c r="AW224" s="14" t="s">
        <v>33</v>
      </c>
      <c r="AX224" s="14" t="s">
        <v>75</v>
      </c>
      <c r="AY224" s="225" t="s">
        <v>146</v>
      </c>
    </row>
    <row r="225" spans="1:65" s="2" customFormat="1" ht="36" customHeight="1">
      <c r="A225" s="34"/>
      <c r="B225" s="35"/>
      <c r="C225" s="186" t="s">
        <v>433</v>
      </c>
      <c r="D225" s="186" t="s">
        <v>148</v>
      </c>
      <c r="E225" s="187" t="s">
        <v>1767</v>
      </c>
      <c r="F225" s="188" t="s">
        <v>1768</v>
      </c>
      <c r="G225" s="189" t="s">
        <v>289</v>
      </c>
      <c r="H225" s="190">
        <v>210</v>
      </c>
      <c r="I225" s="191"/>
      <c r="J225" s="192">
        <f>ROUND(I225*H225,2)</f>
        <v>0</v>
      </c>
      <c r="K225" s="188" t="s">
        <v>152</v>
      </c>
      <c r="L225" s="39"/>
      <c r="M225" s="193" t="s">
        <v>1</v>
      </c>
      <c r="N225" s="194" t="s">
        <v>40</v>
      </c>
      <c r="O225" s="71"/>
      <c r="P225" s="195">
        <f>O225*H225</f>
        <v>0</v>
      </c>
      <c r="Q225" s="195">
        <v>0.108</v>
      </c>
      <c r="R225" s="195">
        <f>Q225*H225</f>
        <v>22.68</v>
      </c>
      <c r="S225" s="195">
        <v>0</v>
      </c>
      <c r="T225" s="196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7" t="s">
        <v>549</v>
      </c>
      <c r="AT225" s="197" t="s">
        <v>148</v>
      </c>
      <c r="AU225" s="197" t="s">
        <v>85</v>
      </c>
      <c r="AY225" s="17" t="s">
        <v>146</v>
      </c>
      <c r="BE225" s="198">
        <f>IF(N225="základní",J225,0)</f>
        <v>0</v>
      </c>
      <c r="BF225" s="198">
        <f>IF(N225="snížená",J225,0)</f>
        <v>0</v>
      </c>
      <c r="BG225" s="198">
        <f>IF(N225="zákl. přenesená",J225,0)</f>
        <v>0</v>
      </c>
      <c r="BH225" s="198">
        <f>IF(N225="sníž. přenesená",J225,0)</f>
        <v>0</v>
      </c>
      <c r="BI225" s="198">
        <f>IF(N225="nulová",J225,0)</f>
        <v>0</v>
      </c>
      <c r="BJ225" s="17" t="s">
        <v>83</v>
      </c>
      <c r="BK225" s="198">
        <f>ROUND(I225*H225,2)</f>
        <v>0</v>
      </c>
      <c r="BL225" s="17" t="s">
        <v>549</v>
      </c>
      <c r="BM225" s="197" t="s">
        <v>2512</v>
      </c>
    </row>
    <row r="226" spans="1:47" s="2" customFormat="1" ht="11.25">
      <c r="A226" s="34"/>
      <c r="B226" s="35"/>
      <c r="C226" s="36"/>
      <c r="D226" s="199" t="s">
        <v>155</v>
      </c>
      <c r="E226" s="36"/>
      <c r="F226" s="200" t="s">
        <v>1770</v>
      </c>
      <c r="G226" s="36"/>
      <c r="H226" s="36"/>
      <c r="I226" s="201"/>
      <c r="J226" s="36"/>
      <c r="K226" s="36"/>
      <c r="L226" s="39"/>
      <c r="M226" s="202"/>
      <c r="N226" s="203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155</v>
      </c>
      <c r="AU226" s="17" t="s">
        <v>85</v>
      </c>
    </row>
    <row r="227" spans="1:65" s="2" customFormat="1" ht="24" customHeight="1">
      <c r="A227" s="34"/>
      <c r="B227" s="35"/>
      <c r="C227" s="186" t="s">
        <v>438</v>
      </c>
      <c r="D227" s="186" t="s">
        <v>148</v>
      </c>
      <c r="E227" s="187" t="s">
        <v>1656</v>
      </c>
      <c r="F227" s="188" t="s">
        <v>1657</v>
      </c>
      <c r="G227" s="189" t="s">
        <v>1658</v>
      </c>
      <c r="H227" s="190">
        <v>0.13</v>
      </c>
      <c r="I227" s="191"/>
      <c r="J227" s="192">
        <f>ROUND(I227*H227,2)</f>
        <v>0</v>
      </c>
      <c r="K227" s="188" t="s">
        <v>152</v>
      </c>
      <c r="L227" s="39"/>
      <c r="M227" s="193" t="s">
        <v>1</v>
      </c>
      <c r="N227" s="194" t="s">
        <v>40</v>
      </c>
      <c r="O227" s="71"/>
      <c r="P227" s="195">
        <f>O227*H227</f>
        <v>0</v>
      </c>
      <c r="Q227" s="195">
        <v>0.0099</v>
      </c>
      <c r="R227" s="195">
        <f>Q227*H227</f>
        <v>0.0012870000000000002</v>
      </c>
      <c r="S227" s="195">
        <v>0</v>
      </c>
      <c r="T227" s="196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7" t="s">
        <v>549</v>
      </c>
      <c r="AT227" s="197" t="s">
        <v>148</v>
      </c>
      <c r="AU227" s="197" t="s">
        <v>85</v>
      </c>
      <c r="AY227" s="17" t="s">
        <v>146</v>
      </c>
      <c r="BE227" s="198">
        <f>IF(N227="základní",J227,0)</f>
        <v>0</v>
      </c>
      <c r="BF227" s="198">
        <f>IF(N227="snížená",J227,0)</f>
        <v>0</v>
      </c>
      <c r="BG227" s="198">
        <f>IF(N227="zákl. přenesená",J227,0)</f>
        <v>0</v>
      </c>
      <c r="BH227" s="198">
        <f>IF(N227="sníž. přenesená",J227,0)</f>
        <v>0</v>
      </c>
      <c r="BI227" s="198">
        <f>IF(N227="nulová",J227,0)</f>
        <v>0</v>
      </c>
      <c r="BJ227" s="17" t="s">
        <v>83</v>
      </c>
      <c r="BK227" s="198">
        <f>ROUND(I227*H227,2)</f>
        <v>0</v>
      </c>
      <c r="BL227" s="17" t="s">
        <v>549</v>
      </c>
      <c r="BM227" s="197" t="s">
        <v>2513</v>
      </c>
    </row>
    <row r="228" spans="1:47" s="2" customFormat="1" ht="11.25">
      <c r="A228" s="34"/>
      <c r="B228" s="35"/>
      <c r="C228" s="36"/>
      <c r="D228" s="199" t="s">
        <v>155</v>
      </c>
      <c r="E228" s="36"/>
      <c r="F228" s="200" t="s">
        <v>1660</v>
      </c>
      <c r="G228" s="36"/>
      <c r="H228" s="36"/>
      <c r="I228" s="201"/>
      <c r="J228" s="36"/>
      <c r="K228" s="36"/>
      <c r="L228" s="39"/>
      <c r="M228" s="202"/>
      <c r="N228" s="203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155</v>
      </c>
      <c r="AU228" s="17" t="s">
        <v>85</v>
      </c>
    </row>
    <row r="229" spans="2:51" s="14" customFormat="1" ht="11.25">
      <c r="B229" s="215"/>
      <c r="C229" s="216"/>
      <c r="D229" s="206" t="s">
        <v>157</v>
      </c>
      <c r="E229" s="217" t="s">
        <v>1</v>
      </c>
      <c r="F229" s="218" t="s">
        <v>2514</v>
      </c>
      <c r="G229" s="216"/>
      <c r="H229" s="219">
        <v>0.13</v>
      </c>
      <c r="I229" s="220"/>
      <c r="J229" s="216"/>
      <c r="K229" s="216"/>
      <c r="L229" s="221"/>
      <c r="M229" s="222"/>
      <c r="N229" s="223"/>
      <c r="O229" s="223"/>
      <c r="P229" s="223"/>
      <c r="Q229" s="223"/>
      <c r="R229" s="223"/>
      <c r="S229" s="223"/>
      <c r="T229" s="224"/>
      <c r="AT229" s="225" t="s">
        <v>157</v>
      </c>
      <c r="AU229" s="225" t="s">
        <v>85</v>
      </c>
      <c r="AV229" s="14" t="s">
        <v>85</v>
      </c>
      <c r="AW229" s="14" t="s">
        <v>33</v>
      </c>
      <c r="AX229" s="14" t="s">
        <v>75</v>
      </c>
      <c r="AY229" s="225" t="s">
        <v>146</v>
      </c>
    </row>
    <row r="230" spans="1:65" s="2" customFormat="1" ht="26.45" customHeight="1">
      <c r="A230" s="34"/>
      <c r="B230" s="35"/>
      <c r="C230" s="186" t="s">
        <v>443</v>
      </c>
      <c r="D230" s="186" t="s">
        <v>148</v>
      </c>
      <c r="E230" s="187" t="s">
        <v>2370</v>
      </c>
      <c r="F230" s="188" t="s">
        <v>2371</v>
      </c>
      <c r="G230" s="189" t="s">
        <v>151</v>
      </c>
      <c r="H230" s="190">
        <v>49</v>
      </c>
      <c r="I230" s="191"/>
      <c r="J230" s="192">
        <f>ROUND(I230*H230,2)</f>
        <v>0</v>
      </c>
      <c r="K230" s="188" t="s">
        <v>152</v>
      </c>
      <c r="L230" s="39"/>
      <c r="M230" s="193" t="s">
        <v>1</v>
      </c>
      <c r="N230" s="194" t="s">
        <v>40</v>
      </c>
      <c r="O230" s="71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549</v>
      </c>
      <c r="AT230" s="197" t="s">
        <v>148</v>
      </c>
      <c r="AU230" s="197" t="s">
        <v>85</v>
      </c>
      <c r="AY230" s="17" t="s">
        <v>146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83</v>
      </c>
      <c r="BK230" s="198">
        <f>ROUND(I230*H230,2)</f>
        <v>0</v>
      </c>
      <c r="BL230" s="17" t="s">
        <v>549</v>
      </c>
      <c r="BM230" s="197" t="s">
        <v>2515</v>
      </c>
    </row>
    <row r="231" spans="1:47" s="2" customFormat="1" ht="11.25">
      <c r="A231" s="34"/>
      <c r="B231" s="35"/>
      <c r="C231" s="36"/>
      <c r="D231" s="199" t="s">
        <v>155</v>
      </c>
      <c r="E231" s="36"/>
      <c r="F231" s="200" t="s">
        <v>2373</v>
      </c>
      <c r="G231" s="36"/>
      <c r="H231" s="36"/>
      <c r="I231" s="201"/>
      <c r="J231" s="36"/>
      <c r="K231" s="36"/>
      <c r="L231" s="39"/>
      <c r="M231" s="202"/>
      <c r="N231" s="203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155</v>
      </c>
      <c r="AU231" s="17" t="s">
        <v>85</v>
      </c>
    </row>
    <row r="232" spans="2:51" s="14" customFormat="1" ht="11.25">
      <c r="B232" s="215"/>
      <c r="C232" s="216"/>
      <c r="D232" s="206" t="s">
        <v>157</v>
      </c>
      <c r="E232" s="217" t="s">
        <v>1</v>
      </c>
      <c r="F232" s="218" t="s">
        <v>2516</v>
      </c>
      <c r="G232" s="216"/>
      <c r="H232" s="219">
        <v>49</v>
      </c>
      <c r="I232" s="220"/>
      <c r="J232" s="216"/>
      <c r="K232" s="216"/>
      <c r="L232" s="221"/>
      <c r="M232" s="222"/>
      <c r="N232" s="223"/>
      <c r="O232" s="223"/>
      <c r="P232" s="223"/>
      <c r="Q232" s="223"/>
      <c r="R232" s="223"/>
      <c r="S232" s="223"/>
      <c r="T232" s="224"/>
      <c r="AT232" s="225" t="s">
        <v>157</v>
      </c>
      <c r="AU232" s="225" t="s">
        <v>85</v>
      </c>
      <c r="AV232" s="14" t="s">
        <v>85</v>
      </c>
      <c r="AW232" s="14" t="s">
        <v>33</v>
      </c>
      <c r="AX232" s="14" t="s">
        <v>75</v>
      </c>
      <c r="AY232" s="225" t="s">
        <v>146</v>
      </c>
    </row>
    <row r="233" spans="1:65" s="2" customFormat="1" ht="26.45" customHeight="1">
      <c r="A233" s="34"/>
      <c r="B233" s="35"/>
      <c r="C233" s="186" t="s">
        <v>448</v>
      </c>
      <c r="D233" s="186" t="s">
        <v>148</v>
      </c>
      <c r="E233" s="187" t="s">
        <v>2375</v>
      </c>
      <c r="F233" s="188" t="s">
        <v>2376</v>
      </c>
      <c r="G233" s="189" t="s">
        <v>163</v>
      </c>
      <c r="H233" s="190">
        <v>2.16</v>
      </c>
      <c r="I233" s="191"/>
      <c r="J233" s="192">
        <f>ROUND(I233*H233,2)</f>
        <v>0</v>
      </c>
      <c r="K233" s="188" t="s">
        <v>152</v>
      </c>
      <c r="L233" s="39"/>
      <c r="M233" s="193" t="s">
        <v>1</v>
      </c>
      <c r="N233" s="194" t="s">
        <v>40</v>
      </c>
      <c r="O233" s="71"/>
      <c r="P233" s="195">
        <f>O233*H233</f>
        <v>0</v>
      </c>
      <c r="Q233" s="195">
        <v>0</v>
      </c>
      <c r="R233" s="195">
        <f>Q233*H233</f>
        <v>0</v>
      </c>
      <c r="S233" s="195">
        <v>0</v>
      </c>
      <c r="T233" s="196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197" t="s">
        <v>549</v>
      </c>
      <c r="AT233" s="197" t="s">
        <v>148</v>
      </c>
      <c r="AU233" s="197" t="s">
        <v>85</v>
      </c>
      <c r="AY233" s="17" t="s">
        <v>146</v>
      </c>
      <c r="BE233" s="198">
        <f>IF(N233="základní",J233,0)</f>
        <v>0</v>
      </c>
      <c r="BF233" s="198">
        <f>IF(N233="snížená",J233,0)</f>
        <v>0</v>
      </c>
      <c r="BG233" s="198">
        <f>IF(N233="zákl. přenesená",J233,0)</f>
        <v>0</v>
      </c>
      <c r="BH233" s="198">
        <f>IF(N233="sníž. přenesená",J233,0)</f>
        <v>0</v>
      </c>
      <c r="BI233" s="198">
        <f>IF(N233="nulová",J233,0)</f>
        <v>0</v>
      </c>
      <c r="BJ233" s="17" t="s">
        <v>83</v>
      </c>
      <c r="BK233" s="198">
        <f>ROUND(I233*H233,2)</f>
        <v>0</v>
      </c>
      <c r="BL233" s="17" t="s">
        <v>549</v>
      </c>
      <c r="BM233" s="197" t="s">
        <v>2517</v>
      </c>
    </row>
    <row r="234" spans="1:47" s="2" customFormat="1" ht="11.25">
      <c r="A234" s="34"/>
      <c r="B234" s="35"/>
      <c r="C234" s="36"/>
      <c r="D234" s="199" t="s">
        <v>155</v>
      </c>
      <c r="E234" s="36"/>
      <c r="F234" s="200" t="s">
        <v>2378</v>
      </c>
      <c r="G234" s="36"/>
      <c r="H234" s="36"/>
      <c r="I234" s="201"/>
      <c r="J234" s="36"/>
      <c r="K234" s="36"/>
      <c r="L234" s="39"/>
      <c r="M234" s="202"/>
      <c r="N234" s="203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155</v>
      </c>
      <c r="AU234" s="17" t="s">
        <v>85</v>
      </c>
    </row>
    <row r="235" spans="2:51" s="14" customFormat="1" ht="11.25">
      <c r="B235" s="215"/>
      <c r="C235" s="216"/>
      <c r="D235" s="206" t="s">
        <v>157</v>
      </c>
      <c r="E235" s="217" t="s">
        <v>1</v>
      </c>
      <c r="F235" s="218" t="s">
        <v>2518</v>
      </c>
      <c r="G235" s="216"/>
      <c r="H235" s="219">
        <v>2.16</v>
      </c>
      <c r="I235" s="220"/>
      <c r="J235" s="216"/>
      <c r="K235" s="216"/>
      <c r="L235" s="221"/>
      <c r="M235" s="222"/>
      <c r="N235" s="223"/>
      <c r="O235" s="223"/>
      <c r="P235" s="223"/>
      <c r="Q235" s="223"/>
      <c r="R235" s="223"/>
      <c r="S235" s="223"/>
      <c r="T235" s="224"/>
      <c r="AT235" s="225" t="s">
        <v>157</v>
      </c>
      <c r="AU235" s="225" t="s">
        <v>85</v>
      </c>
      <c r="AV235" s="14" t="s">
        <v>85</v>
      </c>
      <c r="AW235" s="14" t="s">
        <v>33</v>
      </c>
      <c r="AX235" s="14" t="s">
        <v>75</v>
      </c>
      <c r="AY235" s="225" t="s">
        <v>146</v>
      </c>
    </row>
    <row r="236" spans="1:65" s="2" customFormat="1" ht="40.9" customHeight="1">
      <c r="A236" s="34"/>
      <c r="B236" s="35"/>
      <c r="C236" s="186" t="s">
        <v>454</v>
      </c>
      <c r="D236" s="186" t="s">
        <v>148</v>
      </c>
      <c r="E236" s="187" t="s">
        <v>1686</v>
      </c>
      <c r="F236" s="188" t="s">
        <v>1687</v>
      </c>
      <c r="G236" s="189" t="s">
        <v>289</v>
      </c>
      <c r="H236" s="190">
        <v>121</v>
      </c>
      <c r="I236" s="191"/>
      <c r="J236" s="192">
        <f>ROUND(I236*H236,2)</f>
        <v>0</v>
      </c>
      <c r="K236" s="188" t="s">
        <v>152</v>
      </c>
      <c r="L236" s="39"/>
      <c r="M236" s="193" t="s">
        <v>1</v>
      </c>
      <c r="N236" s="194" t="s">
        <v>40</v>
      </c>
      <c r="O236" s="71"/>
      <c r="P236" s="195">
        <f>O236*H236</f>
        <v>0</v>
      </c>
      <c r="Q236" s="195">
        <v>0</v>
      </c>
      <c r="R236" s="195">
        <f>Q236*H236</f>
        <v>0</v>
      </c>
      <c r="S236" s="195">
        <v>0</v>
      </c>
      <c r="T236" s="196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7" t="s">
        <v>549</v>
      </c>
      <c r="AT236" s="197" t="s">
        <v>148</v>
      </c>
      <c r="AU236" s="197" t="s">
        <v>85</v>
      </c>
      <c r="AY236" s="17" t="s">
        <v>146</v>
      </c>
      <c r="BE236" s="198">
        <f>IF(N236="základní",J236,0)</f>
        <v>0</v>
      </c>
      <c r="BF236" s="198">
        <f>IF(N236="snížená",J236,0)</f>
        <v>0</v>
      </c>
      <c r="BG236" s="198">
        <f>IF(N236="zákl. přenesená",J236,0)</f>
        <v>0</v>
      </c>
      <c r="BH236" s="198">
        <f>IF(N236="sníž. přenesená",J236,0)</f>
        <v>0</v>
      </c>
      <c r="BI236" s="198">
        <f>IF(N236="nulová",J236,0)</f>
        <v>0</v>
      </c>
      <c r="BJ236" s="17" t="s">
        <v>83</v>
      </c>
      <c r="BK236" s="198">
        <f>ROUND(I236*H236,2)</f>
        <v>0</v>
      </c>
      <c r="BL236" s="17" t="s">
        <v>549</v>
      </c>
      <c r="BM236" s="197" t="s">
        <v>2519</v>
      </c>
    </row>
    <row r="237" spans="1:47" s="2" customFormat="1" ht="11.25">
      <c r="A237" s="34"/>
      <c r="B237" s="35"/>
      <c r="C237" s="36"/>
      <c r="D237" s="199" t="s">
        <v>155</v>
      </c>
      <c r="E237" s="36"/>
      <c r="F237" s="200" t="s">
        <v>1689</v>
      </c>
      <c r="G237" s="36"/>
      <c r="H237" s="36"/>
      <c r="I237" s="201"/>
      <c r="J237" s="36"/>
      <c r="K237" s="36"/>
      <c r="L237" s="39"/>
      <c r="M237" s="202"/>
      <c r="N237" s="203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155</v>
      </c>
      <c r="AU237" s="17" t="s">
        <v>85</v>
      </c>
    </row>
    <row r="238" spans="2:51" s="14" customFormat="1" ht="11.25">
      <c r="B238" s="215"/>
      <c r="C238" s="216"/>
      <c r="D238" s="206" t="s">
        <v>157</v>
      </c>
      <c r="E238" s="217" t="s">
        <v>1</v>
      </c>
      <c r="F238" s="218" t="s">
        <v>2520</v>
      </c>
      <c r="G238" s="216"/>
      <c r="H238" s="219">
        <v>121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157</v>
      </c>
      <c r="AU238" s="225" t="s">
        <v>85</v>
      </c>
      <c r="AV238" s="14" t="s">
        <v>85</v>
      </c>
      <c r="AW238" s="14" t="s">
        <v>33</v>
      </c>
      <c r="AX238" s="14" t="s">
        <v>75</v>
      </c>
      <c r="AY238" s="225" t="s">
        <v>146</v>
      </c>
    </row>
    <row r="239" spans="1:65" s="2" customFormat="1" ht="40.9" customHeight="1">
      <c r="A239" s="34"/>
      <c r="B239" s="35"/>
      <c r="C239" s="186" t="s">
        <v>460</v>
      </c>
      <c r="D239" s="186" t="s">
        <v>148</v>
      </c>
      <c r="E239" s="187" t="s">
        <v>1691</v>
      </c>
      <c r="F239" s="188" t="s">
        <v>1692</v>
      </c>
      <c r="G239" s="189" t="s">
        <v>289</v>
      </c>
      <c r="H239" s="190">
        <v>10</v>
      </c>
      <c r="I239" s="191"/>
      <c r="J239" s="192">
        <f>ROUND(I239*H239,2)</f>
        <v>0</v>
      </c>
      <c r="K239" s="188" t="s">
        <v>152</v>
      </c>
      <c r="L239" s="39"/>
      <c r="M239" s="193" t="s">
        <v>1</v>
      </c>
      <c r="N239" s="194" t="s">
        <v>40</v>
      </c>
      <c r="O239" s="71"/>
      <c r="P239" s="195">
        <f>O239*H239</f>
        <v>0</v>
      </c>
      <c r="Q239" s="195">
        <v>0</v>
      </c>
      <c r="R239" s="195">
        <f>Q239*H239</f>
        <v>0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549</v>
      </c>
      <c r="AT239" s="197" t="s">
        <v>148</v>
      </c>
      <c r="AU239" s="197" t="s">
        <v>85</v>
      </c>
      <c r="AY239" s="17" t="s">
        <v>146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83</v>
      </c>
      <c r="BK239" s="198">
        <f>ROUND(I239*H239,2)</f>
        <v>0</v>
      </c>
      <c r="BL239" s="17" t="s">
        <v>549</v>
      </c>
      <c r="BM239" s="197" t="s">
        <v>2521</v>
      </c>
    </row>
    <row r="240" spans="1:47" s="2" customFormat="1" ht="11.25">
      <c r="A240" s="34"/>
      <c r="B240" s="35"/>
      <c r="C240" s="36"/>
      <c r="D240" s="199" t="s">
        <v>155</v>
      </c>
      <c r="E240" s="36"/>
      <c r="F240" s="200" t="s">
        <v>1694</v>
      </c>
      <c r="G240" s="36"/>
      <c r="H240" s="36"/>
      <c r="I240" s="201"/>
      <c r="J240" s="36"/>
      <c r="K240" s="36"/>
      <c r="L240" s="39"/>
      <c r="M240" s="202"/>
      <c r="N240" s="203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155</v>
      </c>
      <c r="AU240" s="17" t="s">
        <v>85</v>
      </c>
    </row>
    <row r="241" spans="2:51" s="14" customFormat="1" ht="11.25">
      <c r="B241" s="215"/>
      <c r="C241" s="216"/>
      <c r="D241" s="206" t="s">
        <v>157</v>
      </c>
      <c r="E241" s="217" t="s">
        <v>1</v>
      </c>
      <c r="F241" s="218" t="s">
        <v>215</v>
      </c>
      <c r="G241" s="216"/>
      <c r="H241" s="219">
        <v>10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157</v>
      </c>
      <c r="AU241" s="225" t="s">
        <v>85</v>
      </c>
      <c r="AV241" s="14" t="s">
        <v>85</v>
      </c>
      <c r="AW241" s="14" t="s">
        <v>33</v>
      </c>
      <c r="AX241" s="14" t="s">
        <v>75</v>
      </c>
      <c r="AY241" s="225" t="s">
        <v>146</v>
      </c>
    </row>
    <row r="242" spans="1:65" s="2" customFormat="1" ht="26.45" customHeight="1">
      <c r="A242" s="34"/>
      <c r="B242" s="35"/>
      <c r="C242" s="186" t="s">
        <v>466</v>
      </c>
      <c r="D242" s="186" t="s">
        <v>148</v>
      </c>
      <c r="E242" s="187" t="s">
        <v>1697</v>
      </c>
      <c r="F242" s="188" t="s">
        <v>1698</v>
      </c>
      <c r="G242" s="189" t="s">
        <v>163</v>
      </c>
      <c r="H242" s="190">
        <v>6.6</v>
      </c>
      <c r="I242" s="191"/>
      <c r="J242" s="192">
        <f>ROUND(I242*H242,2)</f>
        <v>0</v>
      </c>
      <c r="K242" s="188" t="s">
        <v>152</v>
      </c>
      <c r="L242" s="39"/>
      <c r="M242" s="193" t="s">
        <v>1</v>
      </c>
      <c r="N242" s="194" t="s">
        <v>40</v>
      </c>
      <c r="O242" s="71"/>
      <c r="P242" s="195">
        <f>O242*H242</f>
        <v>0</v>
      </c>
      <c r="Q242" s="195">
        <v>0</v>
      </c>
      <c r="R242" s="195">
        <f>Q242*H242</f>
        <v>0</v>
      </c>
      <c r="S242" s="195">
        <v>0</v>
      </c>
      <c r="T242" s="196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7" t="s">
        <v>549</v>
      </c>
      <c r="AT242" s="197" t="s">
        <v>148</v>
      </c>
      <c r="AU242" s="197" t="s">
        <v>85</v>
      </c>
      <c r="AY242" s="17" t="s">
        <v>146</v>
      </c>
      <c r="BE242" s="198">
        <f>IF(N242="základní",J242,0)</f>
        <v>0</v>
      </c>
      <c r="BF242" s="198">
        <f>IF(N242="snížená",J242,0)</f>
        <v>0</v>
      </c>
      <c r="BG242" s="198">
        <f>IF(N242="zákl. přenesená",J242,0)</f>
        <v>0</v>
      </c>
      <c r="BH242" s="198">
        <f>IF(N242="sníž. přenesená",J242,0)</f>
        <v>0</v>
      </c>
      <c r="BI242" s="198">
        <f>IF(N242="nulová",J242,0)</f>
        <v>0</v>
      </c>
      <c r="BJ242" s="17" t="s">
        <v>83</v>
      </c>
      <c r="BK242" s="198">
        <f>ROUND(I242*H242,2)</f>
        <v>0</v>
      </c>
      <c r="BL242" s="17" t="s">
        <v>549</v>
      </c>
      <c r="BM242" s="197" t="s">
        <v>2522</v>
      </c>
    </row>
    <row r="243" spans="1:47" s="2" customFormat="1" ht="11.25">
      <c r="A243" s="34"/>
      <c r="B243" s="35"/>
      <c r="C243" s="36"/>
      <c r="D243" s="199" t="s">
        <v>155</v>
      </c>
      <c r="E243" s="36"/>
      <c r="F243" s="200" t="s">
        <v>1700</v>
      </c>
      <c r="G243" s="36"/>
      <c r="H243" s="36"/>
      <c r="I243" s="201"/>
      <c r="J243" s="36"/>
      <c r="K243" s="36"/>
      <c r="L243" s="39"/>
      <c r="M243" s="202"/>
      <c r="N243" s="203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155</v>
      </c>
      <c r="AU243" s="17" t="s">
        <v>85</v>
      </c>
    </row>
    <row r="244" spans="2:51" s="14" customFormat="1" ht="11.25">
      <c r="B244" s="215"/>
      <c r="C244" s="216"/>
      <c r="D244" s="206" t="s">
        <v>157</v>
      </c>
      <c r="E244" s="217" t="s">
        <v>1</v>
      </c>
      <c r="F244" s="218" t="s">
        <v>2523</v>
      </c>
      <c r="G244" s="216"/>
      <c r="H244" s="219">
        <v>6.6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157</v>
      </c>
      <c r="AU244" s="225" t="s">
        <v>85</v>
      </c>
      <c r="AV244" s="14" t="s">
        <v>85</v>
      </c>
      <c r="AW244" s="14" t="s">
        <v>33</v>
      </c>
      <c r="AX244" s="14" t="s">
        <v>75</v>
      </c>
      <c r="AY244" s="225" t="s">
        <v>146</v>
      </c>
    </row>
    <row r="245" spans="1:65" s="2" customFormat="1" ht="24" customHeight="1">
      <c r="A245" s="34"/>
      <c r="B245" s="35"/>
      <c r="C245" s="186" t="s">
        <v>472</v>
      </c>
      <c r="D245" s="186" t="s">
        <v>148</v>
      </c>
      <c r="E245" s="187" t="s">
        <v>1701</v>
      </c>
      <c r="F245" s="188" t="s">
        <v>1702</v>
      </c>
      <c r="G245" s="189" t="s">
        <v>329</v>
      </c>
      <c r="H245" s="190">
        <v>2</v>
      </c>
      <c r="I245" s="191"/>
      <c r="J245" s="192">
        <f>ROUND(I245*H245,2)</f>
        <v>0</v>
      </c>
      <c r="K245" s="188" t="s">
        <v>152</v>
      </c>
      <c r="L245" s="39"/>
      <c r="M245" s="193" t="s">
        <v>1</v>
      </c>
      <c r="N245" s="194" t="s">
        <v>40</v>
      </c>
      <c r="O245" s="71"/>
      <c r="P245" s="195">
        <f>O245*H245</f>
        <v>0</v>
      </c>
      <c r="Q245" s="195">
        <v>0.0076</v>
      </c>
      <c r="R245" s="195">
        <f>Q245*H245</f>
        <v>0.0152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549</v>
      </c>
      <c r="AT245" s="197" t="s">
        <v>148</v>
      </c>
      <c r="AU245" s="197" t="s">
        <v>85</v>
      </c>
      <c r="AY245" s="17" t="s">
        <v>146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83</v>
      </c>
      <c r="BK245" s="198">
        <f>ROUND(I245*H245,2)</f>
        <v>0</v>
      </c>
      <c r="BL245" s="17" t="s">
        <v>549</v>
      </c>
      <c r="BM245" s="197" t="s">
        <v>2524</v>
      </c>
    </row>
    <row r="246" spans="1:47" s="2" customFormat="1" ht="11.25">
      <c r="A246" s="34"/>
      <c r="B246" s="35"/>
      <c r="C246" s="36"/>
      <c r="D246" s="199" t="s">
        <v>155</v>
      </c>
      <c r="E246" s="36"/>
      <c r="F246" s="200" t="s">
        <v>1704</v>
      </c>
      <c r="G246" s="36"/>
      <c r="H246" s="36"/>
      <c r="I246" s="201"/>
      <c r="J246" s="36"/>
      <c r="K246" s="36"/>
      <c r="L246" s="39"/>
      <c r="M246" s="202"/>
      <c r="N246" s="203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155</v>
      </c>
      <c r="AU246" s="17" t="s">
        <v>85</v>
      </c>
    </row>
    <row r="247" spans="2:51" s="14" customFormat="1" ht="11.25">
      <c r="B247" s="215"/>
      <c r="C247" s="216"/>
      <c r="D247" s="206" t="s">
        <v>157</v>
      </c>
      <c r="E247" s="217" t="s">
        <v>1</v>
      </c>
      <c r="F247" s="218" t="s">
        <v>85</v>
      </c>
      <c r="G247" s="216"/>
      <c r="H247" s="219">
        <v>2</v>
      </c>
      <c r="I247" s="220"/>
      <c r="J247" s="216"/>
      <c r="K247" s="216"/>
      <c r="L247" s="221"/>
      <c r="M247" s="222"/>
      <c r="N247" s="223"/>
      <c r="O247" s="223"/>
      <c r="P247" s="223"/>
      <c r="Q247" s="223"/>
      <c r="R247" s="223"/>
      <c r="S247" s="223"/>
      <c r="T247" s="224"/>
      <c r="AT247" s="225" t="s">
        <v>157</v>
      </c>
      <c r="AU247" s="225" t="s">
        <v>85</v>
      </c>
      <c r="AV247" s="14" t="s">
        <v>85</v>
      </c>
      <c r="AW247" s="14" t="s">
        <v>33</v>
      </c>
      <c r="AX247" s="14" t="s">
        <v>75</v>
      </c>
      <c r="AY247" s="225" t="s">
        <v>146</v>
      </c>
    </row>
    <row r="248" spans="1:65" s="2" customFormat="1" ht="26.45" customHeight="1">
      <c r="A248" s="34"/>
      <c r="B248" s="35"/>
      <c r="C248" s="186" t="s">
        <v>478</v>
      </c>
      <c r="D248" s="186" t="s">
        <v>148</v>
      </c>
      <c r="E248" s="187" t="s">
        <v>2399</v>
      </c>
      <c r="F248" s="188" t="s">
        <v>2400</v>
      </c>
      <c r="G248" s="189" t="s">
        <v>289</v>
      </c>
      <c r="H248" s="190">
        <v>262</v>
      </c>
      <c r="I248" s="191"/>
      <c r="J248" s="192">
        <f>ROUND(I248*H248,2)</f>
        <v>0</v>
      </c>
      <c r="K248" s="188" t="s">
        <v>152</v>
      </c>
      <c r="L248" s="39"/>
      <c r="M248" s="193" t="s">
        <v>1</v>
      </c>
      <c r="N248" s="194" t="s">
        <v>40</v>
      </c>
      <c r="O248" s="71"/>
      <c r="P248" s="195">
        <f>O248*H248</f>
        <v>0</v>
      </c>
      <c r="Q248" s="195">
        <v>0</v>
      </c>
      <c r="R248" s="195">
        <f>Q248*H248</f>
        <v>0</v>
      </c>
      <c r="S248" s="195">
        <v>0</v>
      </c>
      <c r="T248" s="196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7" t="s">
        <v>549</v>
      </c>
      <c r="AT248" s="197" t="s">
        <v>148</v>
      </c>
      <c r="AU248" s="197" t="s">
        <v>85</v>
      </c>
      <c r="AY248" s="17" t="s">
        <v>146</v>
      </c>
      <c r="BE248" s="198">
        <f>IF(N248="základní",J248,0)</f>
        <v>0</v>
      </c>
      <c r="BF248" s="198">
        <f>IF(N248="snížená",J248,0)</f>
        <v>0</v>
      </c>
      <c r="BG248" s="198">
        <f>IF(N248="zákl. přenesená",J248,0)</f>
        <v>0</v>
      </c>
      <c r="BH248" s="198">
        <f>IF(N248="sníž. přenesená",J248,0)</f>
        <v>0</v>
      </c>
      <c r="BI248" s="198">
        <f>IF(N248="nulová",J248,0)</f>
        <v>0</v>
      </c>
      <c r="BJ248" s="17" t="s">
        <v>83</v>
      </c>
      <c r="BK248" s="198">
        <f>ROUND(I248*H248,2)</f>
        <v>0</v>
      </c>
      <c r="BL248" s="17" t="s">
        <v>549</v>
      </c>
      <c r="BM248" s="197" t="s">
        <v>2525</v>
      </c>
    </row>
    <row r="249" spans="1:47" s="2" customFormat="1" ht="11.25">
      <c r="A249" s="34"/>
      <c r="B249" s="35"/>
      <c r="C249" s="36"/>
      <c r="D249" s="199" t="s">
        <v>155</v>
      </c>
      <c r="E249" s="36"/>
      <c r="F249" s="200" t="s">
        <v>2402</v>
      </c>
      <c r="G249" s="36"/>
      <c r="H249" s="36"/>
      <c r="I249" s="201"/>
      <c r="J249" s="36"/>
      <c r="K249" s="36"/>
      <c r="L249" s="39"/>
      <c r="M249" s="202"/>
      <c r="N249" s="203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155</v>
      </c>
      <c r="AU249" s="17" t="s">
        <v>85</v>
      </c>
    </row>
    <row r="250" spans="2:51" s="14" customFormat="1" ht="11.25">
      <c r="B250" s="215"/>
      <c r="C250" s="216"/>
      <c r="D250" s="206" t="s">
        <v>157</v>
      </c>
      <c r="E250" s="217" t="s">
        <v>1</v>
      </c>
      <c r="F250" s="218" t="s">
        <v>2403</v>
      </c>
      <c r="G250" s="216"/>
      <c r="H250" s="219">
        <v>262</v>
      </c>
      <c r="I250" s="220"/>
      <c r="J250" s="216"/>
      <c r="K250" s="216"/>
      <c r="L250" s="221"/>
      <c r="M250" s="222"/>
      <c r="N250" s="223"/>
      <c r="O250" s="223"/>
      <c r="P250" s="223"/>
      <c r="Q250" s="223"/>
      <c r="R250" s="223"/>
      <c r="S250" s="223"/>
      <c r="T250" s="224"/>
      <c r="AT250" s="225" t="s">
        <v>157</v>
      </c>
      <c r="AU250" s="225" t="s">
        <v>85</v>
      </c>
      <c r="AV250" s="14" t="s">
        <v>85</v>
      </c>
      <c r="AW250" s="14" t="s">
        <v>33</v>
      </c>
      <c r="AX250" s="14" t="s">
        <v>75</v>
      </c>
      <c r="AY250" s="225" t="s">
        <v>146</v>
      </c>
    </row>
    <row r="251" spans="1:65" s="2" customFormat="1" ht="24" customHeight="1">
      <c r="A251" s="34"/>
      <c r="B251" s="35"/>
      <c r="C251" s="226" t="s">
        <v>484</v>
      </c>
      <c r="D251" s="226" t="s">
        <v>223</v>
      </c>
      <c r="E251" s="227" t="s">
        <v>1713</v>
      </c>
      <c r="F251" s="228" t="s">
        <v>1714</v>
      </c>
      <c r="G251" s="229" t="s">
        <v>289</v>
      </c>
      <c r="H251" s="230">
        <v>131</v>
      </c>
      <c r="I251" s="231"/>
      <c r="J251" s="232">
        <f>ROUND(I251*H251,2)</f>
        <v>0</v>
      </c>
      <c r="K251" s="228" t="s">
        <v>152</v>
      </c>
      <c r="L251" s="233"/>
      <c r="M251" s="234" t="s">
        <v>1</v>
      </c>
      <c r="N251" s="235" t="s">
        <v>40</v>
      </c>
      <c r="O251" s="71"/>
      <c r="P251" s="195">
        <f>O251*H251</f>
        <v>0</v>
      </c>
      <c r="Q251" s="195">
        <v>2E-05</v>
      </c>
      <c r="R251" s="195">
        <f>Q251*H251</f>
        <v>0.0026200000000000004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200</v>
      </c>
      <c r="AT251" s="197" t="s">
        <v>223</v>
      </c>
      <c r="AU251" s="197" t="s">
        <v>85</v>
      </c>
      <c r="AY251" s="17" t="s">
        <v>146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83</v>
      </c>
      <c r="BK251" s="198">
        <f>ROUND(I251*H251,2)</f>
        <v>0</v>
      </c>
      <c r="BL251" s="17" t="s">
        <v>153</v>
      </c>
      <c r="BM251" s="197" t="s">
        <v>2526</v>
      </c>
    </row>
    <row r="252" spans="2:51" s="14" customFormat="1" ht="11.25">
      <c r="B252" s="215"/>
      <c r="C252" s="216"/>
      <c r="D252" s="206" t="s">
        <v>157</v>
      </c>
      <c r="E252" s="217" t="s">
        <v>1</v>
      </c>
      <c r="F252" s="218" t="s">
        <v>2527</v>
      </c>
      <c r="G252" s="216"/>
      <c r="H252" s="219">
        <v>131</v>
      </c>
      <c r="I252" s="220"/>
      <c r="J252" s="216"/>
      <c r="K252" s="216"/>
      <c r="L252" s="221"/>
      <c r="M252" s="222"/>
      <c r="N252" s="223"/>
      <c r="O252" s="223"/>
      <c r="P252" s="223"/>
      <c r="Q252" s="223"/>
      <c r="R252" s="223"/>
      <c r="S252" s="223"/>
      <c r="T252" s="224"/>
      <c r="AT252" s="225" t="s">
        <v>157</v>
      </c>
      <c r="AU252" s="225" t="s">
        <v>85</v>
      </c>
      <c r="AV252" s="14" t="s">
        <v>85</v>
      </c>
      <c r="AW252" s="14" t="s">
        <v>33</v>
      </c>
      <c r="AX252" s="14" t="s">
        <v>75</v>
      </c>
      <c r="AY252" s="225" t="s">
        <v>146</v>
      </c>
    </row>
    <row r="253" spans="1:65" s="2" customFormat="1" ht="24" customHeight="1">
      <c r="A253" s="34"/>
      <c r="B253" s="35"/>
      <c r="C253" s="186" t="s">
        <v>490</v>
      </c>
      <c r="D253" s="186" t="s">
        <v>148</v>
      </c>
      <c r="E253" s="187" t="s">
        <v>1716</v>
      </c>
      <c r="F253" s="188" t="s">
        <v>1717</v>
      </c>
      <c r="G253" s="189" t="s">
        <v>289</v>
      </c>
      <c r="H253" s="190">
        <v>131</v>
      </c>
      <c r="I253" s="191"/>
      <c r="J253" s="192">
        <f>ROUND(I253*H253,2)</f>
        <v>0</v>
      </c>
      <c r="K253" s="188" t="s">
        <v>152</v>
      </c>
      <c r="L253" s="39"/>
      <c r="M253" s="193" t="s">
        <v>1</v>
      </c>
      <c r="N253" s="194" t="s">
        <v>40</v>
      </c>
      <c r="O253" s="71"/>
      <c r="P253" s="195">
        <f>O253*H253</f>
        <v>0</v>
      </c>
      <c r="Q253" s="195">
        <v>9E-05</v>
      </c>
      <c r="R253" s="195">
        <f>Q253*H253</f>
        <v>0.01179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549</v>
      </c>
      <c r="AT253" s="197" t="s">
        <v>148</v>
      </c>
      <c r="AU253" s="197" t="s">
        <v>85</v>
      </c>
      <c r="AY253" s="17" t="s">
        <v>146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7" t="s">
        <v>83</v>
      </c>
      <c r="BK253" s="198">
        <f>ROUND(I253*H253,2)</f>
        <v>0</v>
      </c>
      <c r="BL253" s="17" t="s">
        <v>549</v>
      </c>
      <c r="BM253" s="197" t="s">
        <v>2528</v>
      </c>
    </row>
    <row r="254" spans="1:47" s="2" customFormat="1" ht="11.25">
      <c r="A254" s="34"/>
      <c r="B254" s="35"/>
      <c r="C254" s="36"/>
      <c r="D254" s="199" t="s">
        <v>155</v>
      </c>
      <c r="E254" s="36"/>
      <c r="F254" s="200" t="s">
        <v>1719</v>
      </c>
      <c r="G254" s="36"/>
      <c r="H254" s="36"/>
      <c r="I254" s="201"/>
      <c r="J254" s="36"/>
      <c r="K254" s="36"/>
      <c r="L254" s="39"/>
      <c r="M254" s="202"/>
      <c r="N254" s="203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155</v>
      </c>
      <c r="AU254" s="17" t="s">
        <v>85</v>
      </c>
    </row>
    <row r="255" spans="1:65" s="2" customFormat="1" ht="40.9" customHeight="1">
      <c r="A255" s="34"/>
      <c r="B255" s="35"/>
      <c r="C255" s="186" t="s">
        <v>496</v>
      </c>
      <c r="D255" s="186" t="s">
        <v>148</v>
      </c>
      <c r="E255" s="187" t="s">
        <v>1720</v>
      </c>
      <c r="F255" s="188" t="s">
        <v>1721</v>
      </c>
      <c r="G255" s="189" t="s">
        <v>163</v>
      </c>
      <c r="H255" s="190">
        <v>14.6</v>
      </c>
      <c r="I255" s="191"/>
      <c r="J255" s="192">
        <f>ROUND(I255*H255,2)</f>
        <v>0</v>
      </c>
      <c r="K255" s="188" t="s">
        <v>152</v>
      </c>
      <c r="L255" s="39"/>
      <c r="M255" s="193" t="s">
        <v>1</v>
      </c>
      <c r="N255" s="194" t="s">
        <v>40</v>
      </c>
      <c r="O255" s="71"/>
      <c r="P255" s="195">
        <f>O255*H255</f>
        <v>0</v>
      </c>
      <c r="Q255" s="195">
        <v>0</v>
      </c>
      <c r="R255" s="195">
        <f>Q255*H255</f>
        <v>0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549</v>
      </c>
      <c r="AT255" s="197" t="s">
        <v>148</v>
      </c>
      <c r="AU255" s="197" t="s">
        <v>85</v>
      </c>
      <c r="AY255" s="17" t="s">
        <v>146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7" t="s">
        <v>83</v>
      </c>
      <c r="BK255" s="198">
        <f>ROUND(I255*H255,2)</f>
        <v>0</v>
      </c>
      <c r="BL255" s="17" t="s">
        <v>549</v>
      </c>
      <c r="BM255" s="197" t="s">
        <v>2529</v>
      </c>
    </row>
    <row r="256" spans="1:47" s="2" customFormat="1" ht="11.25">
      <c r="A256" s="34"/>
      <c r="B256" s="35"/>
      <c r="C256" s="36"/>
      <c r="D256" s="199" t="s">
        <v>155</v>
      </c>
      <c r="E256" s="36"/>
      <c r="F256" s="200" t="s">
        <v>1723</v>
      </c>
      <c r="G256" s="36"/>
      <c r="H256" s="36"/>
      <c r="I256" s="201"/>
      <c r="J256" s="36"/>
      <c r="K256" s="36"/>
      <c r="L256" s="39"/>
      <c r="M256" s="202"/>
      <c r="N256" s="203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155</v>
      </c>
      <c r="AU256" s="17" t="s">
        <v>85</v>
      </c>
    </row>
    <row r="257" spans="2:51" s="14" customFormat="1" ht="11.25">
      <c r="B257" s="215"/>
      <c r="C257" s="216"/>
      <c r="D257" s="206" t="s">
        <v>157</v>
      </c>
      <c r="E257" s="217" t="s">
        <v>1</v>
      </c>
      <c r="F257" s="218" t="s">
        <v>2530</v>
      </c>
      <c r="G257" s="216"/>
      <c r="H257" s="219">
        <v>13.1</v>
      </c>
      <c r="I257" s="220"/>
      <c r="J257" s="216"/>
      <c r="K257" s="216"/>
      <c r="L257" s="221"/>
      <c r="M257" s="222"/>
      <c r="N257" s="223"/>
      <c r="O257" s="223"/>
      <c r="P257" s="223"/>
      <c r="Q257" s="223"/>
      <c r="R257" s="223"/>
      <c r="S257" s="223"/>
      <c r="T257" s="224"/>
      <c r="AT257" s="225" t="s">
        <v>157</v>
      </c>
      <c r="AU257" s="225" t="s">
        <v>85</v>
      </c>
      <c r="AV257" s="14" t="s">
        <v>85</v>
      </c>
      <c r="AW257" s="14" t="s">
        <v>33</v>
      </c>
      <c r="AX257" s="14" t="s">
        <v>75</v>
      </c>
      <c r="AY257" s="225" t="s">
        <v>146</v>
      </c>
    </row>
    <row r="258" spans="2:51" s="14" customFormat="1" ht="11.25">
      <c r="B258" s="215"/>
      <c r="C258" s="216"/>
      <c r="D258" s="206" t="s">
        <v>157</v>
      </c>
      <c r="E258" s="217" t="s">
        <v>1</v>
      </c>
      <c r="F258" s="218" t="s">
        <v>2531</v>
      </c>
      <c r="G258" s="216"/>
      <c r="H258" s="219">
        <v>1.5</v>
      </c>
      <c r="I258" s="220"/>
      <c r="J258" s="216"/>
      <c r="K258" s="216"/>
      <c r="L258" s="221"/>
      <c r="M258" s="222"/>
      <c r="N258" s="223"/>
      <c r="O258" s="223"/>
      <c r="P258" s="223"/>
      <c r="Q258" s="223"/>
      <c r="R258" s="223"/>
      <c r="S258" s="223"/>
      <c r="T258" s="224"/>
      <c r="AT258" s="225" t="s">
        <v>157</v>
      </c>
      <c r="AU258" s="225" t="s">
        <v>85</v>
      </c>
      <c r="AV258" s="14" t="s">
        <v>85</v>
      </c>
      <c r="AW258" s="14" t="s">
        <v>33</v>
      </c>
      <c r="AX258" s="14" t="s">
        <v>75</v>
      </c>
      <c r="AY258" s="225" t="s">
        <v>146</v>
      </c>
    </row>
    <row r="259" spans="1:65" s="2" customFormat="1" ht="26.45" customHeight="1">
      <c r="A259" s="34"/>
      <c r="B259" s="35"/>
      <c r="C259" s="186" t="s">
        <v>503</v>
      </c>
      <c r="D259" s="186" t="s">
        <v>148</v>
      </c>
      <c r="E259" s="187" t="s">
        <v>1726</v>
      </c>
      <c r="F259" s="188" t="s">
        <v>1727</v>
      </c>
      <c r="G259" s="189" t="s">
        <v>163</v>
      </c>
      <c r="H259" s="190">
        <v>14.6</v>
      </c>
      <c r="I259" s="191"/>
      <c r="J259" s="192">
        <f>ROUND(I259*H259,2)</f>
        <v>0</v>
      </c>
      <c r="K259" s="188" t="s">
        <v>152</v>
      </c>
      <c r="L259" s="39"/>
      <c r="M259" s="193" t="s">
        <v>1</v>
      </c>
      <c r="N259" s="194" t="s">
        <v>40</v>
      </c>
      <c r="O259" s="71"/>
      <c r="P259" s="195">
        <f>O259*H259</f>
        <v>0</v>
      </c>
      <c r="Q259" s="195">
        <v>0</v>
      </c>
      <c r="R259" s="195">
        <f>Q259*H259</f>
        <v>0</v>
      </c>
      <c r="S259" s="195">
        <v>0</v>
      </c>
      <c r="T259" s="196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7" t="s">
        <v>549</v>
      </c>
      <c r="AT259" s="197" t="s">
        <v>148</v>
      </c>
      <c r="AU259" s="197" t="s">
        <v>85</v>
      </c>
      <c r="AY259" s="17" t="s">
        <v>146</v>
      </c>
      <c r="BE259" s="198">
        <f>IF(N259="základní",J259,0)</f>
        <v>0</v>
      </c>
      <c r="BF259" s="198">
        <f>IF(N259="snížená",J259,0)</f>
        <v>0</v>
      </c>
      <c r="BG259" s="198">
        <f>IF(N259="zákl. přenesená",J259,0)</f>
        <v>0</v>
      </c>
      <c r="BH259" s="198">
        <f>IF(N259="sníž. přenesená",J259,0)</f>
        <v>0</v>
      </c>
      <c r="BI259" s="198">
        <f>IF(N259="nulová",J259,0)</f>
        <v>0</v>
      </c>
      <c r="BJ259" s="17" t="s">
        <v>83</v>
      </c>
      <c r="BK259" s="198">
        <f>ROUND(I259*H259,2)</f>
        <v>0</v>
      </c>
      <c r="BL259" s="17" t="s">
        <v>549</v>
      </c>
      <c r="BM259" s="197" t="s">
        <v>2532</v>
      </c>
    </row>
    <row r="260" spans="1:47" s="2" customFormat="1" ht="11.25">
      <c r="A260" s="34"/>
      <c r="B260" s="35"/>
      <c r="C260" s="36"/>
      <c r="D260" s="199" t="s">
        <v>155</v>
      </c>
      <c r="E260" s="36"/>
      <c r="F260" s="200" t="s">
        <v>1729</v>
      </c>
      <c r="G260" s="36"/>
      <c r="H260" s="36"/>
      <c r="I260" s="201"/>
      <c r="J260" s="36"/>
      <c r="K260" s="36"/>
      <c r="L260" s="39"/>
      <c r="M260" s="202"/>
      <c r="N260" s="203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155</v>
      </c>
      <c r="AU260" s="17" t="s">
        <v>85</v>
      </c>
    </row>
    <row r="261" spans="1:65" s="2" customFormat="1" ht="26.45" customHeight="1">
      <c r="A261" s="34"/>
      <c r="B261" s="35"/>
      <c r="C261" s="186" t="s">
        <v>509</v>
      </c>
      <c r="D261" s="186" t="s">
        <v>148</v>
      </c>
      <c r="E261" s="187" t="s">
        <v>1730</v>
      </c>
      <c r="F261" s="188" t="s">
        <v>1731</v>
      </c>
      <c r="G261" s="189" t="s">
        <v>163</v>
      </c>
      <c r="H261" s="190">
        <v>0.66</v>
      </c>
      <c r="I261" s="191"/>
      <c r="J261" s="192">
        <f>ROUND(I261*H261,2)</f>
        <v>0</v>
      </c>
      <c r="K261" s="188" t="s">
        <v>152</v>
      </c>
      <c r="L261" s="39"/>
      <c r="M261" s="193" t="s">
        <v>1</v>
      </c>
      <c r="N261" s="194" t="s">
        <v>40</v>
      </c>
      <c r="O261" s="71"/>
      <c r="P261" s="195">
        <f>O261*H261</f>
        <v>0</v>
      </c>
      <c r="Q261" s="195">
        <v>0</v>
      </c>
      <c r="R261" s="195">
        <f>Q261*H261</f>
        <v>0</v>
      </c>
      <c r="S261" s="195">
        <v>0</v>
      </c>
      <c r="T261" s="196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7" t="s">
        <v>549</v>
      </c>
      <c r="AT261" s="197" t="s">
        <v>148</v>
      </c>
      <c r="AU261" s="197" t="s">
        <v>85</v>
      </c>
      <c r="AY261" s="17" t="s">
        <v>146</v>
      </c>
      <c r="BE261" s="198">
        <f>IF(N261="základní",J261,0)</f>
        <v>0</v>
      </c>
      <c r="BF261" s="198">
        <f>IF(N261="snížená",J261,0)</f>
        <v>0</v>
      </c>
      <c r="BG261" s="198">
        <f>IF(N261="zákl. přenesená",J261,0)</f>
        <v>0</v>
      </c>
      <c r="BH261" s="198">
        <f>IF(N261="sníž. přenesená",J261,0)</f>
        <v>0</v>
      </c>
      <c r="BI261" s="198">
        <f>IF(N261="nulová",J261,0)</f>
        <v>0</v>
      </c>
      <c r="BJ261" s="17" t="s">
        <v>83</v>
      </c>
      <c r="BK261" s="198">
        <f>ROUND(I261*H261,2)</f>
        <v>0</v>
      </c>
      <c r="BL261" s="17" t="s">
        <v>549</v>
      </c>
      <c r="BM261" s="197" t="s">
        <v>2533</v>
      </c>
    </row>
    <row r="262" spans="1:47" s="2" customFormat="1" ht="11.25">
      <c r="A262" s="34"/>
      <c r="B262" s="35"/>
      <c r="C262" s="36"/>
      <c r="D262" s="199" t="s">
        <v>155</v>
      </c>
      <c r="E262" s="36"/>
      <c r="F262" s="200" t="s">
        <v>1733</v>
      </c>
      <c r="G262" s="36"/>
      <c r="H262" s="36"/>
      <c r="I262" s="201"/>
      <c r="J262" s="36"/>
      <c r="K262" s="36"/>
      <c r="L262" s="39"/>
      <c r="M262" s="202"/>
      <c r="N262" s="203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155</v>
      </c>
      <c r="AU262" s="17" t="s">
        <v>85</v>
      </c>
    </row>
    <row r="263" spans="2:51" s="14" customFormat="1" ht="11.25">
      <c r="B263" s="215"/>
      <c r="C263" s="216"/>
      <c r="D263" s="206" t="s">
        <v>157</v>
      </c>
      <c r="E263" s="217" t="s">
        <v>1</v>
      </c>
      <c r="F263" s="218" t="s">
        <v>2534</v>
      </c>
      <c r="G263" s="216"/>
      <c r="H263" s="219">
        <v>0.66</v>
      </c>
      <c r="I263" s="220"/>
      <c r="J263" s="216"/>
      <c r="K263" s="216"/>
      <c r="L263" s="221"/>
      <c r="M263" s="222"/>
      <c r="N263" s="223"/>
      <c r="O263" s="223"/>
      <c r="P263" s="223"/>
      <c r="Q263" s="223"/>
      <c r="R263" s="223"/>
      <c r="S263" s="223"/>
      <c r="T263" s="224"/>
      <c r="AT263" s="225" t="s">
        <v>157</v>
      </c>
      <c r="AU263" s="225" t="s">
        <v>85</v>
      </c>
      <c r="AV263" s="14" t="s">
        <v>85</v>
      </c>
      <c r="AW263" s="14" t="s">
        <v>33</v>
      </c>
      <c r="AX263" s="14" t="s">
        <v>75</v>
      </c>
      <c r="AY263" s="225" t="s">
        <v>146</v>
      </c>
    </row>
    <row r="264" spans="1:65" s="2" customFormat="1" ht="36" customHeight="1">
      <c r="A264" s="34"/>
      <c r="B264" s="35"/>
      <c r="C264" s="186" t="s">
        <v>515</v>
      </c>
      <c r="D264" s="186" t="s">
        <v>148</v>
      </c>
      <c r="E264" s="187" t="s">
        <v>1739</v>
      </c>
      <c r="F264" s="188" t="s">
        <v>1740</v>
      </c>
      <c r="G264" s="189" t="s">
        <v>289</v>
      </c>
      <c r="H264" s="190">
        <v>121</v>
      </c>
      <c r="I264" s="191"/>
      <c r="J264" s="192">
        <f>ROUND(I264*H264,2)</f>
        <v>0</v>
      </c>
      <c r="K264" s="188" t="s">
        <v>152</v>
      </c>
      <c r="L264" s="39"/>
      <c r="M264" s="193" t="s">
        <v>1</v>
      </c>
      <c r="N264" s="194" t="s">
        <v>40</v>
      </c>
      <c r="O264" s="71"/>
      <c r="P264" s="195">
        <f>O264*H264</f>
        <v>0</v>
      </c>
      <c r="Q264" s="195">
        <v>0</v>
      </c>
      <c r="R264" s="195">
        <f>Q264*H264</f>
        <v>0</v>
      </c>
      <c r="S264" s="195">
        <v>0</v>
      </c>
      <c r="T264" s="196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7" t="s">
        <v>549</v>
      </c>
      <c r="AT264" s="197" t="s">
        <v>148</v>
      </c>
      <c r="AU264" s="197" t="s">
        <v>85</v>
      </c>
      <c r="AY264" s="17" t="s">
        <v>146</v>
      </c>
      <c r="BE264" s="198">
        <f>IF(N264="základní",J264,0)</f>
        <v>0</v>
      </c>
      <c r="BF264" s="198">
        <f>IF(N264="snížená",J264,0)</f>
        <v>0</v>
      </c>
      <c r="BG264" s="198">
        <f>IF(N264="zákl. přenesená",J264,0)</f>
        <v>0</v>
      </c>
      <c r="BH264" s="198">
        <f>IF(N264="sníž. přenesená",J264,0)</f>
        <v>0</v>
      </c>
      <c r="BI264" s="198">
        <f>IF(N264="nulová",J264,0)</f>
        <v>0</v>
      </c>
      <c r="BJ264" s="17" t="s">
        <v>83</v>
      </c>
      <c r="BK264" s="198">
        <f>ROUND(I264*H264,2)</f>
        <v>0</v>
      </c>
      <c r="BL264" s="17" t="s">
        <v>549</v>
      </c>
      <c r="BM264" s="197" t="s">
        <v>2535</v>
      </c>
    </row>
    <row r="265" spans="1:47" s="2" customFormat="1" ht="11.25">
      <c r="A265" s="34"/>
      <c r="B265" s="35"/>
      <c r="C265" s="36"/>
      <c r="D265" s="199" t="s">
        <v>155</v>
      </c>
      <c r="E265" s="36"/>
      <c r="F265" s="200" t="s">
        <v>1742</v>
      </c>
      <c r="G265" s="36"/>
      <c r="H265" s="36"/>
      <c r="I265" s="201"/>
      <c r="J265" s="36"/>
      <c r="K265" s="36"/>
      <c r="L265" s="39"/>
      <c r="M265" s="202"/>
      <c r="N265" s="203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155</v>
      </c>
      <c r="AU265" s="17" t="s">
        <v>85</v>
      </c>
    </row>
    <row r="266" spans="2:51" s="14" customFormat="1" ht="11.25">
      <c r="B266" s="215"/>
      <c r="C266" s="216"/>
      <c r="D266" s="206" t="s">
        <v>157</v>
      </c>
      <c r="E266" s="217" t="s">
        <v>1</v>
      </c>
      <c r="F266" s="218" t="s">
        <v>2520</v>
      </c>
      <c r="G266" s="216"/>
      <c r="H266" s="219">
        <v>121</v>
      </c>
      <c r="I266" s="220"/>
      <c r="J266" s="216"/>
      <c r="K266" s="216"/>
      <c r="L266" s="221"/>
      <c r="M266" s="222"/>
      <c r="N266" s="223"/>
      <c r="O266" s="223"/>
      <c r="P266" s="223"/>
      <c r="Q266" s="223"/>
      <c r="R266" s="223"/>
      <c r="S266" s="223"/>
      <c r="T266" s="224"/>
      <c r="AT266" s="225" t="s">
        <v>157</v>
      </c>
      <c r="AU266" s="225" t="s">
        <v>85</v>
      </c>
      <c r="AV266" s="14" t="s">
        <v>85</v>
      </c>
      <c r="AW266" s="14" t="s">
        <v>33</v>
      </c>
      <c r="AX266" s="14" t="s">
        <v>75</v>
      </c>
      <c r="AY266" s="225" t="s">
        <v>146</v>
      </c>
    </row>
    <row r="267" spans="1:65" s="2" customFormat="1" ht="36" customHeight="1">
      <c r="A267" s="34"/>
      <c r="B267" s="35"/>
      <c r="C267" s="186" t="s">
        <v>522</v>
      </c>
      <c r="D267" s="186" t="s">
        <v>148</v>
      </c>
      <c r="E267" s="187" t="s">
        <v>1743</v>
      </c>
      <c r="F267" s="188" t="s">
        <v>1744</v>
      </c>
      <c r="G267" s="189" t="s">
        <v>289</v>
      </c>
      <c r="H267" s="190">
        <v>10</v>
      </c>
      <c r="I267" s="191"/>
      <c r="J267" s="192">
        <f>ROUND(I267*H267,2)</f>
        <v>0</v>
      </c>
      <c r="K267" s="188" t="s">
        <v>152</v>
      </c>
      <c r="L267" s="39"/>
      <c r="M267" s="193" t="s">
        <v>1</v>
      </c>
      <c r="N267" s="194" t="s">
        <v>40</v>
      </c>
      <c r="O267" s="71"/>
      <c r="P267" s="195">
        <f>O267*H267</f>
        <v>0</v>
      </c>
      <c r="Q267" s="195">
        <v>0</v>
      </c>
      <c r="R267" s="195">
        <f>Q267*H267</f>
        <v>0</v>
      </c>
      <c r="S267" s="195">
        <v>0</v>
      </c>
      <c r="T267" s="196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7" t="s">
        <v>549</v>
      </c>
      <c r="AT267" s="197" t="s">
        <v>148</v>
      </c>
      <c r="AU267" s="197" t="s">
        <v>85</v>
      </c>
      <c r="AY267" s="17" t="s">
        <v>146</v>
      </c>
      <c r="BE267" s="198">
        <f>IF(N267="základní",J267,0)</f>
        <v>0</v>
      </c>
      <c r="BF267" s="198">
        <f>IF(N267="snížená",J267,0)</f>
        <v>0</v>
      </c>
      <c r="BG267" s="198">
        <f>IF(N267="zákl. přenesená",J267,0)</f>
        <v>0</v>
      </c>
      <c r="BH267" s="198">
        <f>IF(N267="sníž. přenesená",J267,0)</f>
        <v>0</v>
      </c>
      <c r="BI267" s="198">
        <f>IF(N267="nulová",J267,0)</f>
        <v>0</v>
      </c>
      <c r="BJ267" s="17" t="s">
        <v>83</v>
      </c>
      <c r="BK267" s="198">
        <f>ROUND(I267*H267,2)</f>
        <v>0</v>
      </c>
      <c r="BL267" s="17" t="s">
        <v>549</v>
      </c>
      <c r="BM267" s="197" t="s">
        <v>2536</v>
      </c>
    </row>
    <row r="268" spans="1:47" s="2" customFormat="1" ht="11.25">
      <c r="A268" s="34"/>
      <c r="B268" s="35"/>
      <c r="C268" s="36"/>
      <c r="D268" s="199" t="s">
        <v>155</v>
      </c>
      <c r="E268" s="36"/>
      <c r="F268" s="200" t="s">
        <v>1746</v>
      </c>
      <c r="G268" s="36"/>
      <c r="H268" s="36"/>
      <c r="I268" s="201"/>
      <c r="J268" s="36"/>
      <c r="K268" s="36"/>
      <c r="L268" s="39"/>
      <c r="M268" s="202"/>
      <c r="N268" s="203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155</v>
      </c>
      <c r="AU268" s="17" t="s">
        <v>85</v>
      </c>
    </row>
    <row r="269" spans="2:51" s="14" customFormat="1" ht="11.25">
      <c r="B269" s="215"/>
      <c r="C269" s="216"/>
      <c r="D269" s="206" t="s">
        <v>157</v>
      </c>
      <c r="E269" s="217" t="s">
        <v>1</v>
      </c>
      <c r="F269" s="218" t="s">
        <v>215</v>
      </c>
      <c r="G269" s="216"/>
      <c r="H269" s="219">
        <v>10</v>
      </c>
      <c r="I269" s="220"/>
      <c r="J269" s="216"/>
      <c r="K269" s="216"/>
      <c r="L269" s="221"/>
      <c r="M269" s="222"/>
      <c r="N269" s="223"/>
      <c r="O269" s="223"/>
      <c r="P269" s="223"/>
      <c r="Q269" s="223"/>
      <c r="R269" s="223"/>
      <c r="S269" s="223"/>
      <c r="T269" s="224"/>
      <c r="AT269" s="225" t="s">
        <v>157</v>
      </c>
      <c r="AU269" s="225" t="s">
        <v>85</v>
      </c>
      <c r="AV269" s="14" t="s">
        <v>85</v>
      </c>
      <c r="AW269" s="14" t="s">
        <v>33</v>
      </c>
      <c r="AX269" s="14" t="s">
        <v>75</v>
      </c>
      <c r="AY269" s="225" t="s">
        <v>146</v>
      </c>
    </row>
    <row r="270" spans="1:65" s="2" customFormat="1" ht="36" customHeight="1">
      <c r="A270" s="34"/>
      <c r="B270" s="35"/>
      <c r="C270" s="186" t="s">
        <v>528</v>
      </c>
      <c r="D270" s="186" t="s">
        <v>148</v>
      </c>
      <c r="E270" s="187" t="s">
        <v>1747</v>
      </c>
      <c r="F270" s="188" t="s">
        <v>1748</v>
      </c>
      <c r="G270" s="189" t="s">
        <v>151</v>
      </c>
      <c r="H270" s="190">
        <v>131</v>
      </c>
      <c r="I270" s="191"/>
      <c r="J270" s="192">
        <f>ROUND(I270*H270,2)</f>
        <v>0</v>
      </c>
      <c r="K270" s="188" t="s">
        <v>152</v>
      </c>
      <c r="L270" s="39"/>
      <c r="M270" s="193" t="s">
        <v>1</v>
      </c>
      <c r="N270" s="194" t="s">
        <v>40</v>
      </c>
      <c r="O270" s="71"/>
      <c r="P270" s="195">
        <f>O270*H270</f>
        <v>0</v>
      </c>
      <c r="Q270" s="195">
        <v>0</v>
      </c>
      <c r="R270" s="195">
        <f>Q270*H270</f>
        <v>0</v>
      </c>
      <c r="S270" s="195">
        <v>0</v>
      </c>
      <c r="T270" s="196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7" t="s">
        <v>549</v>
      </c>
      <c r="AT270" s="197" t="s">
        <v>148</v>
      </c>
      <c r="AU270" s="197" t="s">
        <v>85</v>
      </c>
      <c r="AY270" s="17" t="s">
        <v>146</v>
      </c>
      <c r="BE270" s="198">
        <f>IF(N270="základní",J270,0)</f>
        <v>0</v>
      </c>
      <c r="BF270" s="198">
        <f>IF(N270="snížená",J270,0)</f>
        <v>0</v>
      </c>
      <c r="BG270" s="198">
        <f>IF(N270="zákl. přenesená",J270,0)</f>
        <v>0</v>
      </c>
      <c r="BH270" s="198">
        <f>IF(N270="sníž. přenesená",J270,0)</f>
        <v>0</v>
      </c>
      <c r="BI270" s="198">
        <f>IF(N270="nulová",J270,0)</f>
        <v>0</v>
      </c>
      <c r="BJ270" s="17" t="s">
        <v>83</v>
      </c>
      <c r="BK270" s="198">
        <f>ROUND(I270*H270,2)</f>
        <v>0</v>
      </c>
      <c r="BL270" s="17" t="s">
        <v>549</v>
      </c>
      <c r="BM270" s="197" t="s">
        <v>2537</v>
      </c>
    </row>
    <row r="271" spans="1:47" s="2" customFormat="1" ht="11.25">
      <c r="A271" s="34"/>
      <c r="B271" s="35"/>
      <c r="C271" s="36"/>
      <c r="D271" s="199" t="s">
        <v>155</v>
      </c>
      <c r="E271" s="36"/>
      <c r="F271" s="200" t="s">
        <v>1750</v>
      </c>
      <c r="G271" s="36"/>
      <c r="H271" s="36"/>
      <c r="I271" s="201"/>
      <c r="J271" s="36"/>
      <c r="K271" s="36"/>
      <c r="L271" s="39"/>
      <c r="M271" s="202"/>
      <c r="N271" s="203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155</v>
      </c>
      <c r="AU271" s="17" t="s">
        <v>85</v>
      </c>
    </row>
    <row r="272" spans="2:51" s="14" customFormat="1" ht="11.25">
      <c r="B272" s="215"/>
      <c r="C272" s="216"/>
      <c r="D272" s="206" t="s">
        <v>157</v>
      </c>
      <c r="E272" s="217" t="s">
        <v>1</v>
      </c>
      <c r="F272" s="218" t="s">
        <v>2538</v>
      </c>
      <c r="G272" s="216"/>
      <c r="H272" s="219">
        <v>131</v>
      </c>
      <c r="I272" s="220"/>
      <c r="J272" s="216"/>
      <c r="K272" s="216"/>
      <c r="L272" s="221"/>
      <c r="M272" s="222"/>
      <c r="N272" s="223"/>
      <c r="O272" s="223"/>
      <c r="P272" s="223"/>
      <c r="Q272" s="223"/>
      <c r="R272" s="223"/>
      <c r="S272" s="223"/>
      <c r="T272" s="224"/>
      <c r="AT272" s="225" t="s">
        <v>157</v>
      </c>
      <c r="AU272" s="225" t="s">
        <v>85</v>
      </c>
      <c r="AV272" s="14" t="s">
        <v>85</v>
      </c>
      <c r="AW272" s="14" t="s">
        <v>33</v>
      </c>
      <c r="AX272" s="14" t="s">
        <v>75</v>
      </c>
      <c r="AY272" s="225" t="s">
        <v>146</v>
      </c>
    </row>
    <row r="273" spans="1:65" s="2" customFormat="1" ht="26.45" customHeight="1">
      <c r="A273" s="34"/>
      <c r="B273" s="35"/>
      <c r="C273" s="186" t="s">
        <v>533</v>
      </c>
      <c r="D273" s="186" t="s">
        <v>148</v>
      </c>
      <c r="E273" s="187" t="s">
        <v>1752</v>
      </c>
      <c r="F273" s="188" t="s">
        <v>1753</v>
      </c>
      <c r="G273" s="189" t="s">
        <v>151</v>
      </c>
      <c r="H273" s="190">
        <v>49</v>
      </c>
      <c r="I273" s="191"/>
      <c r="J273" s="192">
        <f>ROUND(I273*H273,2)</f>
        <v>0</v>
      </c>
      <c r="K273" s="188" t="s">
        <v>152</v>
      </c>
      <c r="L273" s="39"/>
      <c r="M273" s="193" t="s">
        <v>1</v>
      </c>
      <c r="N273" s="194" t="s">
        <v>40</v>
      </c>
      <c r="O273" s="71"/>
      <c r="P273" s="195">
        <f>O273*H273</f>
        <v>0</v>
      </c>
      <c r="Q273" s="195">
        <v>0</v>
      </c>
      <c r="R273" s="195">
        <f>Q273*H273</f>
        <v>0</v>
      </c>
      <c r="S273" s="195">
        <v>0</v>
      </c>
      <c r="T273" s="196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7" t="s">
        <v>549</v>
      </c>
      <c r="AT273" s="197" t="s">
        <v>148</v>
      </c>
      <c r="AU273" s="197" t="s">
        <v>85</v>
      </c>
      <c r="AY273" s="17" t="s">
        <v>146</v>
      </c>
      <c r="BE273" s="198">
        <f>IF(N273="základní",J273,0)</f>
        <v>0</v>
      </c>
      <c r="BF273" s="198">
        <f>IF(N273="snížená",J273,0)</f>
        <v>0</v>
      </c>
      <c r="BG273" s="198">
        <f>IF(N273="zákl. přenesená",J273,0)</f>
        <v>0</v>
      </c>
      <c r="BH273" s="198">
        <f>IF(N273="sníž. přenesená",J273,0)</f>
        <v>0</v>
      </c>
      <c r="BI273" s="198">
        <f>IF(N273="nulová",J273,0)</f>
        <v>0</v>
      </c>
      <c r="BJ273" s="17" t="s">
        <v>83</v>
      </c>
      <c r="BK273" s="198">
        <f>ROUND(I273*H273,2)</f>
        <v>0</v>
      </c>
      <c r="BL273" s="17" t="s">
        <v>549</v>
      </c>
      <c r="BM273" s="197" t="s">
        <v>2539</v>
      </c>
    </row>
    <row r="274" spans="1:47" s="2" customFormat="1" ht="11.25">
      <c r="A274" s="34"/>
      <c r="B274" s="35"/>
      <c r="C274" s="36"/>
      <c r="D274" s="199" t="s">
        <v>155</v>
      </c>
      <c r="E274" s="36"/>
      <c r="F274" s="200" t="s">
        <v>1755</v>
      </c>
      <c r="G274" s="36"/>
      <c r="H274" s="36"/>
      <c r="I274" s="201"/>
      <c r="J274" s="36"/>
      <c r="K274" s="36"/>
      <c r="L274" s="39"/>
      <c r="M274" s="202"/>
      <c r="N274" s="203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155</v>
      </c>
      <c r="AU274" s="17" t="s">
        <v>85</v>
      </c>
    </row>
    <row r="275" spans="2:51" s="14" customFormat="1" ht="11.25">
      <c r="B275" s="215"/>
      <c r="C275" s="216"/>
      <c r="D275" s="206" t="s">
        <v>157</v>
      </c>
      <c r="E275" s="217" t="s">
        <v>1</v>
      </c>
      <c r="F275" s="218" t="s">
        <v>2516</v>
      </c>
      <c r="G275" s="216"/>
      <c r="H275" s="219">
        <v>49</v>
      </c>
      <c r="I275" s="220"/>
      <c r="J275" s="216"/>
      <c r="K275" s="216"/>
      <c r="L275" s="221"/>
      <c r="M275" s="222"/>
      <c r="N275" s="223"/>
      <c r="O275" s="223"/>
      <c r="P275" s="223"/>
      <c r="Q275" s="223"/>
      <c r="R275" s="223"/>
      <c r="S275" s="223"/>
      <c r="T275" s="224"/>
      <c r="AT275" s="225" t="s">
        <v>157</v>
      </c>
      <c r="AU275" s="225" t="s">
        <v>85</v>
      </c>
      <c r="AV275" s="14" t="s">
        <v>85</v>
      </c>
      <c r="AW275" s="14" t="s">
        <v>33</v>
      </c>
      <c r="AX275" s="14" t="s">
        <v>75</v>
      </c>
      <c r="AY275" s="225" t="s">
        <v>146</v>
      </c>
    </row>
    <row r="276" spans="1:65" s="2" customFormat="1" ht="16.5" customHeight="1">
      <c r="A276" s="34"/>
      <c r="B276" s="35"/>
      <c r="C276" s="186" t="s">
        <v>538</v>
      </c>
      <c r="D276" s="186" t="s">
        <v>148</v>
      </c>
      <c r="E276" s="187" t="s">
        <v>2419</v>
      </c>
      <c r="F276" s="188" t="s">
        <v>2420</v>
      </c>
      <c r="G276" s="189" t="s">
        <v>163</v>
      </c>
      <c r="H276" s="190">
        <v>2.4</v>
      </c>
      <c r="I276" s="191"/>
      <c r="J276" s="192">
        <f>ROUND(I276*H276,2)</f>
        <v>0</v>
      </c>
      <c r="K276" s="188" t="s">
        <v>152</v>
      </c>
      <c r="L276" s="39"/>
      <c r="M276" s="193" t="s">
        <v>1</v>
      </c>
      <c r="N276" s="194" t="s">
        <v>40</v>
      </c>
      <c r="O276" s="71"/>
      <c r="P276" s="195">
        <f>O276*H276</f>
        <v>0</v>
      </c>
      <c r="Q276" s="195">
        <v>0</v>
      </c>
      <c r="R276" s="195">
        <f>Q276*H276</f>
        <v>0</v>
      </c>
      <c r="S276" s="195">
        <v>2.2</v>
      </c>
      <c r="T276" s="196">
        <f>S276*H276</f>
        <v>5.28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7" t="s">
        <v>549</v>
      </c>
      <c r="AT276" s="197" t="s">
        <v>148</v>
      </c>
      <c r="AU276" s="197" t="s">
        <v>85</v>
      </c>
      <c r="AY276" s="17" t="s">
        <v>146</v>
      </c>
      <c r="BE276" s="198">
        <f>IF(N276="základní",J276,0)</f>
        <v>0</v>
      </c>
      <c r="BF276" s="198">
        <f>IF(N276="snížená",J276,0)</f>
        <v>0</v>
      </c>
      <c r="BG276" s="198">
        <f>IF(N276="zákl. přenesená",J276,0)</f>
        <v>0</v>
      </c>
      <c r="BH276" s="198">
        <f>IF(N276="sníž. přenesená",J276,0)</f>
        <v>0</v>
      </c>
      <c r="BI276" s="198">
        <f>IF(N276="nulová",J276,0)</f>
        <v>0</v>
      </c>
      <c r="BJ276" s="17" t="s">
        <v>83</v>
      </c>
      <c r="BK276" s="198">
        <f>ROUND(I276*H276,2)</f>
        <v>0</v>
      </c>
      <c r="BL276" s="17" t="s">
        <v>549</v>
      </c>
      <c r="BM276" s="197" t="s">
        <v>2540</v>
      </c>
    </row>
    <row r="277" spans="1:47" s="2" customFormat="1" ht="11.25">
      <c r="A277" s="34"/>
      <c r="B277" s="35"/>
      <c r="C277" s="36"/>
      <c r="D277" s="199" t="s">
        <v>155</v>
      </c>
      <c r="E277" s="36"/>
      <c r="F277" s="200" t="s">
        <v>2422</v>
      </c>
      <c r="G277" s="36"/>
      <c r="H277" s="36"/>
      <c r="I277" s="201"/>
      <c r="J277" s="36"/>
      <c r="K277" s="36"/>
      <c r="L277" s="39"/>
      <c r="M277" s="202"/>
      <c r="N277" s="203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155</v>
      </c>
      <c r="AU277" s="17" t="s">
        <v>85</v>
      </c>
    </row>
    <row r="278" spans="2:51" s="14" customFormat="1" ht="11.25">
      <c r="B278" s="215"/>
      <c r="C278" s="216"/>
      <c r="D278" s="206" t="s">
        <v>157</v>
      </c>
      <c r="E278" s="217" t="s">
        <v>1</v>
      </c>
      <c r="F278" s="218" t="s">
        <v>2541</v>
      </c>
      <c r="G278" s="216"/>
      <c r="H278" s="219">
        <v>2.4</v>
      </c>
      <c r="I278" s="220"/>
      <c r="J278" s="216"/>
      <c r="K278" s="216"/>
      <c r="L278" s="221"/>
      <c r="M278" s="222"/>
      <c r="N278" s="223"/>
      <c r="O278" s="223"/>
      <c r="P278" s="223"/>
      <c r="Q278" s="223"/>
      <c r="R278" s="223"/>
      <c r="S278" s="223"/>
      <c r="T278" s="224"/>
      <c r="AT278" s="225" t="s">
        <v>157</v>
      </c>
      <c r="AU278" s="225" t="s">
        <v>85</v>
      </c>
      <c r="AV278" s="14" t="s">
        <v>85</v>
      </c>
      <c r="AW278" s="14" t="s">
        <v>33</v>
      </c>
      <c r="AX278" s="14" t="s">
        <v>75</v>
      </c>
      <c r="AY278" s="225" t="s">
        <v>146</v>
      </c>
    </row>
    <row r="279" spans="1:65" s="2" customFormat="1" ht="26.45" customHeight="1">
      <c r="A279" s="34"/>
      <c r="B279" s="35"/>
      <c r="C279" s="186" t="s">
        <v>543</v>
      </c>
      <c r="D279" s="186" t="s">
        <v>148</v>
      </c>
      <c r="E279" s="187" t="s">
        <v>2542</v>
      </c>
      <c r="F279" s="188" t="s">
        <v>2543</v>
      </c>
      <c r="G279" s="189" t="s">
        <v>289</v>
      </c>
      <c r="H279" s="190">
        <v>165</v>
      </c>
      <c r="I279" s="191"/>
      <c r="J279" s="192">
        <f>ROUND(I279*H279,2)</f>
        <v>0</v>
      </c>
      <c r="K279" s="188" t="s">
        <v>152</v>
      </c>
      <c r="L279" s="39"/>
      <c r="M279" s="193" t="s">
        <v>1</v>
      </c>
      <c r="N279" s="194" t="s">
        <v>40</v>
      </c>
      <c r="O279" s="71"/>
      <c r="P279" s="195">
        <f>O279*H279</f>
        <v>0</v>
      </c>
      <c r="Q279" s="195">
        <v>0</v>
      </c>
      <c r="R279" s="195">
        <f>Q279*H279</f>
        <v>0</v>
      </c>
      <c r="S279" s="195">
        <v>0</v>
      </c>
      <c r="T279" s="196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197" t="s">
        <v>549</v>
      </c>
      <c r="AT279" s="197" t="s">
        <v>148</v>
      </c>
      <c r="AU279" s="197" t="s">
        <v>85</v>
      </c>
      <c r="AY279" s="17" t="s">
        <v>146</v>
      </c>
      <c r="BE279" s="198">
        <f>IF(N279="základní",J279,0)</f>
        <v>0</v>
      </c>
      <c r="BF279" s="198">
        <f>IF(N279="snížená",J279,0)</f>
        <v>0</v>
      </c>
      <c r="BG279" s="198">
        <f>IF(N279="zákl. přenesená",J279,0)</f>
        <v>0</v>
      </c>
      <c r="BH279" s="198">
        <f>IF(N279="sníž. přenesená",J279,0)</f>
        <v>0</v>
      </c>
      <c r="BI279" s="198">
        <f>IF(N279="nulová",J279,0)</f>
        <v>0</v>
      </c>
      <c r="BJ279" s="17" t="s">
        <v>83</v>
      </c>
      <c r="BK279" s="198">
        <f>ROUND(I279*H279,2)</f>
        <v>0</v>
      </c>
      <c r="BL279" s="17" t="s">
        <v>549</v>
      </c>
      <c r="BM279" s="197" t="s">
        <v>2544</v>
      </c>
    </row>
    <row r="280" spans="1:47" s="2" customFormat="1" ht="11.25">
      <c r="A280" s="34"/>
      <c r="B280" s="35"/>
      <c r="C280" s="36"/>
      <c r="D280" s="199" t="s">
        <v>155</v>
      </c>
      <c r="E280" s="36"/>
      <c r="F280" s="200" t="s">
        <v>2545</v>
      </c>
      <c r="G280" s="36"/>
      <c r="H280" s="36"/>
      <c r="I280" s="201"/>
      <c r="J280" s="36"/>
      <c r="K280" s="36"/>
      <c r="L280" s="39"/>
      <c r="M280" s="202"/>
      <c r="N280" s="203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155</v>
      </c>
      <c r="AU280" s="17" t="s">
        <v>85</v>
      </c>
    </row>
    <row r="281" spans="2:51" s="14" customFormat="1" ht="11.25">
      <c r="B281" s="215"/>
      <c r="C281" s="216"/>
      <c r="D281" s="206" t="s">
        <v>157</v>
      </c>
      <c r="E281" s="217" t="s">
        <v>1</v>
      </c>
      <c r="F281" s="218" t="s">
        <v>2499</v>
      </c>
      <c r="G281" s="216"/>
      <c r="H281" s="219">
        <v>165</v>
      </c>
      <c r="I281" s="220"/>
      <c r="J281" s="216"/>
      <c r="K281" s="216"/>
      <c r="L281" s="221"/>
      <c r="M281" s="222"/>
      <c r="N281" s="223"/>
      <c r="O281" s="223"/>
      <c r="P281" s="223"/>
      <c r="Q281" s="223"/>
      <c r="R281" s="223"/>
      <c r="S281" s="223"/>
      <c r="T281" s="224"/>
      <c r="AT281" s="225" t="s">
        <v>157</v>
      </c>
      <c r="AU281" s="225" t="s">
        <v>85</v>
      </c>
      <c r="AV281" s="14" t="s">
        <v>85</v>
      </c>
      <c r="AW281" s="14" t="s">
        <v>33</v>
      </c>
      <c r="AX281" s="14" t="s">
        <v>75</v>
      </c>
      <c r="AY281" s="225" t="s">
        <v>146</v>
      </c>
    </row>
    <row r="282" spans="1:65" s="2" customFormat="1" ht="26.45" customHeight="1">
      <c r="A282" s="34"/>
      <c r="B282" s="35"/>
      <c r="C282" s="186" t="s">
        <v>549</v>
      </c>
      <c r="D282" s="186" t="s">
        <v>148</v>
      </c>
      <c r="E282" s="187" t="s">
        <v>2546</v>
      </c>
      <c r="F282" s="188" t="s">
        <v>2547</v>
      </c>
      <c r="G282" s="189" t="s">
        <v>289</v>
      </c>
      <c r="H282" s="190">
        <v>165</v>
      </c>
      <c r="I282" s="191"/>
      <c r="J282" s="192">
        <f>ROUND(I282*H282,2)</f>
        <v>0</v>
      </c>
      <c r="K282" s="188" t="s">
        <v>152</v>
      </c>
      <c r="L282" s="39"/>
      <c r="M282" s="193" t="s">
        <v>1</v>
      </c>
      <c r="N282" s="194" t="s">
        <v>40</v>
      </c>
      <c r="O282" s="71"/>
      <c r="P282" s="195">
        <f>O282*H282</f>
        <v>0</v>
      </c>
      <c r="Q282" s="195">
        <v>0</v>
      </c>
      <c r="R282" s="195">
        <f>Q282*H282</f>
        <v>0</v>
      </c>
      <c r="S282" s="195">
        <v>0</v>
      </c>
      <c r="T282" s="196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197" t="s">
        <v>549</v>
      </c>
      <c r="AT282" s="197" t="s">
        <v>148</v>
      </c>
      <c r="AU282" s="197" t="s">
        <v>85</v>
      </c>
      <c r="AY282" s="17" t="s">
        <v>146</v>
      </c>
      <c r="BE282" s="198">
        <f>IF(N282="základní",J282,0)</f>
        <v>0</v>
      </c>
      <c r="BF282" s="198">
        <f>IF(N282="snížená",J282,0)</f>
        <v>0</v>
      </c>
      <c r="BG282" s="198">
        <f>IF(N282="zákl. přenesená",J282,0)</f>
        <v>0</v>
      </c>
      <c r="BH282" s="198">
        <f>IF(N282="sníž. přenesená",J282,0)</f>
        <v>0</v>
      </c>
      <c r="BI282" s="198">
        <f>IF(N282="nulová",J282,0)</f>
        <v>0</v>
      </c>
      <c r="BJ282" s="17" t="s">
        <v>83</v>
      </c>
      <c r="BK282" s="198">
        <f>ROUND(I282*H282,2)</f>
        <v>0</v>
      </c>
      <c r="BL282" s="17" t="s">
        <v>549</v>
      </c>
      <c r="BM282" s="197" t="s">
        <v>2548</v>
      </c>
    </row>
    <row r="283" spans="1:47" s="2" customFormat="1" ht="11.25">
      <c r="A283" s="34"/>
      <c r="B283" s="35"/>
      <c r="C283" s="36"/>
      <c r="D283" s="199" t="s">
        <v>155</v>
      </c>
      <c r="E283" s="36"/>
      <c r="F283" s="200" t="s">
        <v>2549</v>
      </c>
      <c r="G283" s="36"/>
      <c r="H283" s="36"/>
      <c r="I283" s="201"/>
      <c r="J283" s="36"/>
      <c r="K283" s="36"/>
      <c r="L283" s="39"/>
      <c r="M283" s="239"/>
      <c r="N283" s="240"/>
      <c r="O283" s="241"/>
      <c r="P283" s="241"/>
      <c r="Q283" s="241"/>
      <c r="R283" s="241"/>
      <c r="S283" s="241"/>
      <c r="T283" s="24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155</v>
      </c>
      <c r="AU283" s="17" t="s">
        <v>85</v>
      </c>
    </row>
    <row r="284" spans="1:31" s="2" customFormat="1" ht="6.95" customHeight="1">
      <c r="A284" s="34"/>
      <c r="B284" s="54"/>
      <c r="C284" s="55"/>
      <c r="D284" s="55"/>
      <c r="E284" s="55"/>
      <c r="F284" s="55"/>
      <c r="G284" s="55"/>
      <c r="H284" s="55"/>
      <c r="I284" s="55"/>
      <c r="J284" s="55"/>
      <c r="K284" s="55"/>
      <c r="L284" s="39"/>
      <c r="M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</row>
  </sheetData>
  <sheetProtection algorithmName="SHA-512" hashValue="1FIpciOXBQ5JRJWnTVEGIK+00C0Vssq4y0cYlJbptht7y8Ae4hAB6xwjrhygVirMJVOeO3oLnYjLji1F7+PtHw==" saltValue="f0skrwy2pKfrN+XHoRRapIJy4DVH99huJTjPOH0lU2zBenvMxL3AD5ktO3My4o5+vEwL8VjV2o5fzG9WKcR5kQ==" spinCount="100000" sheet="1" objects="1" scenarios="1" formatColumns="0" formatRows="0" autoFilter="0"/>
  <autoFilter ref="C118:K283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hyperlinks>
    <hyperlink ref="F125" r:id="rId1" display="https://podminky.urs.cz/item/CS_URS_2024_01/210203901"/>
    <hyperlink ref="F129" r:id="rId2" display="https://podminky.urs.cz/item/CS_URS_2024_01/741122142"/>
    <hyperlink ref="F134" r:id="rId3" display="https://podminky.urs.cz/item/CS_URS_2024_01/741122144"/>
    <hyperlink ref="F138" r:id="rId4" display="https://podminky.urs.cz/item/CS_URS_2024_01/741110051"/>
    <hyperlink ref="F143" r:id="rId5" display="https://podminky.urs.cz/item/CS_URS_2024_01/210220020"/>
    <hyperlink ref="F149" r:id="rId6" display="https://podminky.urs.cz/item/CS_URS_2024_01/210220022"/>
    <hyperlink ref="F154" r:id="rId7" display="https://podminky.urs.cz/item/CS_URS_2024_01/210220301"/>
    <hyperlink ref="F158" r:id="rId8" display="https://podminky.urs.cz/item/CS_URS_2024_01/210220302"/>
    <hyperlink ref="F162" r:id="rId9" display="https://podminky.urs.cz/item/CS_URS_2024_01/210220304"/>
    <hyperlink ref="F166" r:id="rId10" display="https://podminky.urs.cz/item/CS_URS_2024_01/741420911"/>
    <hyperlink ref="F171" r:id="rId11" display="https://podminky.urs.cz/item/CS_URS_2024_01/210204103"/>
    <hyperlink ref="F177" r:id="rId12" display="https://podminky.urs.cz/item/CS_URS_2024_01/210204011"/>
    <hyperlink ref="F181" r:id="rId13" display="https://podminky.urs.cz/item/CS_URS_2024_01/210204221"/>
    <hyperlink ref="F187" r:id="rId14" display="https://podminky.urs.cz/item/CS_URS_2024_01/210204201"/>
    <hyperlink ref="F189" r:id="rId15" display="https://podminky.urs.cz/item/CS_URS_2024_01/741130021"/>
    <hyperlink ref="F192" r:id="rId16" display="https://podminky.urs.cz/item/CS_URS_2024_01/741130024"/>
    <hyperlink ref="F197" r:id="rId17" display="https://podminky.urs.cz/item/CS_URS_2024_01/741132147"/>
    <hyperlink ref="F199" r:id="rId18" display="https://podminky.urs.cz/item/CS_URS_2024_01/218204002"/>
    <hyperlink ref="F202" r:id="rId19" display="https://podminky.urs.cz/item/CS_URS_2024_01/218100099"/>
    <hyperlink ref="F205" r:id="rId20" display="https://podminky.urs.cz/item/CS_URS_2024_01/218902011"/>
    <hyperlink ref="F208" r:id="rId21" display="https://podminky.urs.cz/item/CS_URS_2024_01/210280001"/>
    <hyperlink ref="F214" r:id="rId22" display="https://podminky.urs.cz/item/CS_URS_2024_01/460641113"/>
    <hyperlink ref="F217" r:id="rId23" display="https://podminky.urs.cz/item/CS_URS_2024_01/460641431"/>
    <hyperlink ref="F226" r:id="rId24" display="https://podminky.urs.cz/item/CS_URS_2024_01/460742121"/>
    <hyperlink ref="F228" r:id="rId25" display="https://podminky.urs.cz/item/CS_URS_2024_01/460010025"/>
    <hyperlink ref="F231" r:id="rId26" display="https://podminky.urs.cz/item/CS_URS_2024_01/460021121"/>
    <hyperlink ref="F234" r:id="rId27" display="https://podminky.urs.cz/item/CS_URS_2024_01/460131114"/>
    <hyperlink ref="F237" r:id="rId28" display="https://podminky.urs.cz/item/CS_URS_2024_01/460181273"/>
    <hyperlink ref="F240" r:id="rId29" display="https://podminky.urs.cz/item/CS_URS_2024_01/460181313"/>
    <hyperlink ref="F243" r:id="rId30" display="https://podminky.urs.cz/item/CS_URS_2024_01/460241111"/>
    <hyperlink ref="F246" r:id="rId31" display="https://podminky.urs.cz/item/CS_URS_2024_01/460242211"/>
    <hyperlink ref="F249" r:id="rId32" display="https://podminky.urs.cz/item/CS_URS_2024_01/460661112"/>
    <hyperlink ref="F254" r:id="rId33" display="https://podminky.urs.cz/item/CS_URS_2024_01/460671113"/>
    <hyperlink ref="F256" r:id="rId34" display="https://podminky.urs.cz/item/CS_URS_2024_01/460341113"/>
    <hyperlink ref="F260" r:id="rId35" display="https://podminky.urs.cz/item/CS_URS_2024_01/460371123"/>
    <hyperlink ref="F262" r:id="rId36" display="https://podminky.urs.cz/item/CS_URS_2024_01/460391124"/>
    <hyperlink ref="F265" r:id="rId37" display="https://podminky.urs.cz/item/CS_URS_2024_01/460461253"/>
    <hyperlink ref="F268" r:id="rId38" display="https://podminky.urs.cz/item/CS_URS_2024_01/460461293"/>
    <hyperlink ref="F271" r:id="rId39" display="https://podminky.urs.cz/item/CS_URS_2024_01/460541121"/>
    <hyperlink ref="F274" r:id="rId40" display="https://podminky.urs.cz/item/CS_URS_2024_01/460571111"/>
    <hyperlink ref="F277" r:id="rId41" display="https://podminky.urs.cz/item/CS_URS_2024_01/468051121"/>
    <hyperlink ref="F280" r:id="rId42" display="https://podminky.urs.cz/item/CS_URS_2024_01/460171152"/>
    <hyperlink ref="F283" r:id="rId43" display="https://podminky.urs.cz/item/CS_URS_2024_01/46045116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Avuk</dc:creator>
  <cp:keywords/>
  <dc:description/>
  <cp:lastModifiedBy>Marek Avuk</cp:lastModifiedBy>
  <dcterms:created xsi:type="dcterms:W3CDTF">2024-04-02T19:17:45Z</dcterms:created>
  <dcterms:modified xsi:type="dcterms:W3CDTF">2024-04-02T19:24:53Z</dcterms:modified>
  <cp:category/>
  <cp:version/>
  <cp:contentType/>
  <cp:contentStatus/>
</cp:coreProperties>
</file>