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bookViews>
    <workbookView xWindow="28680" yWindow="65416" windowWidth="29040" windowHeight="15840" activeTab="0"/>
  </bookViews>
  <sheets>
    <sheet name="Rekapitulace stavby" sheetId="1" r:id="rId1"/>
    <sheet name="1 - Položky" sheetId="2" r:id="rId2"/>
    <sheet name="Pokyny pro vyplnění" sheetId="3" r:id="rId3"/>
  </sheets>
  <definedNames>
    <definedName name="_xlnm._FilterDatabase" localSheetId="1" hidden="1">'1 - Položky'!$C$108:$J$461</definedName>
    <definedName name="_xlnm.Print_Area" localSheetId="1">'1 - Položky'!$C$4:$I$39,'1 - Položky'!$C$45:$I$90,'1 - Položky'!$C$96:$J$461</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Titles" localSheetId="0">'Rekapitulace stavby'!$52:$52</definedName>
    <definedName name="_xlnm.Print_Titles" localSheetId="1">'1 - Položky'!$108:$108</definedName>
  </definedNames>
  <calcPr calcId="191029"/>
  <extLst/>
</workbook>
</file>

<file path=xl/sharedStrings.xml><?xml version="1.0" encoding="utf-8"?>
<sst xmlns="http://schemas.openxmlformats.org/spreadsheetml/2006/main" count="3829" uniqueCount="876">
  <si>
    <t>Export Komplet</t>
  </si>
  <si>
    <t>VZ</t>
  </si>
  <si>
    <t>2.0</t>
  </si>
  <si>
    <t>ZAMOK</t>
  </si>
  <si>
    <t>False</t>
  </si>
  <si>
    <t>{c47c8de2-4a09-41af-8016-049925bdefca}</t>
  </si>
  <si>
    <t>0,01</t>
  </si>
  <si>
    <t>21</t>
  </si>
  <si>
    <t>15</t>
  </si>
  <si>
    <t>REKAPITULACE STAVBY</t>
  </si>
  <si>
    <t>v ---  níže se nacházejí doplnkové a pomocné údaje k sestavám  --- v</t>
  </si>
  <si>
    <t>0,001</t>
  </si>
  <si>
    <t>Kód:</t>
  </si>
  <si>
    <t>103</t>
  </si>
  <si>
    <t>Stavba:</t>
  </si>
  <si>
    <t>Hospic Mezi stromy, Havlíčkův Brod - Vybavení</t>
  </si>
  <si>
    <t>KSO:</t>
  </si>
  <si>
    <t>801 19</t>
  </si>
  <si>
    <t>CC-CZ:</t>
  </si>
  <si>
    <t>12647</t>
  </si>
  <si>
    <t>Místo:</t>
  </si>
  <si>
    <t xml:space="preserve"> </t>
  </si>
  <si>
    <t>Datum:</t>
  </si>
  <si>
    <t>Zadavatel:</t>
  </si>
  <si>
    <t>IČ:</t>
  </si>
  <si>
    <t>70890749</t>
  </si>
  <si>
    <t xml:space="preserve">Kraj Vysočina, Žižkova 1882/57, Jihlava 586 01 </t>
  </si>
  <si>
    <t>DIČ:</t>
  </si>
  <si>
    <t>CZ70890749</t>
  </si>
  <si>
    <t>Zhotovitel:</t>
  </si>
  <si>
    <t/>
  </si>
  <si>
    <t>Projektant:</t>
  </si>
  <si>
    <t>72401125</t>
  </si>
  <si>
    <t>Ing. arch. Hana Weigner Kukletová</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</si>
  <si>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</si>
  <si>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</si>
  <si>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</si>
  <si>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</si>
  <si>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</si>
  <si>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</si>
  <si>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</si>
  <si>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</si>
  <si>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</si>
  <si>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</si>
  <si>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</si>
  <si>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</si>
  <si>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</si>
  <si>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</si>
  <si>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</si>
  <si>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</si>
  <si>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</si>
  <si>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</si>
  <si>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</si>
  <si>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</si>
  <si>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</si>
  <si>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</si>
  <si>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</si>
  <si>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</si>
  <si>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</si>
  <si>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</si>
  <si>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</si>
  <si>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</si>
  <si>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</si>
  <si>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</si>
  <si>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</si>
  <si>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</si>
  <si>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</si>
  <si>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</si>
  <si>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</si>
  <si>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</si>
  <si>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</si>
  <si>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</si>
  <si>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</si>
  <si>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</si>
  <si>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</si>
  <si>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</si>
  <si>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</si>
  <si>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Položky</t>
  </si>
  <si>
    <t>STA</t>
  </si>
  <si>
    <t>{c520f4ba-fff7-4a80-a304-707097bb7ccc}</t>
  </si>
  <si>
    <t>2</t>
  </si>
  <si>
    <t>KRYCÍ LIST SOUPISU PRACÍ</t>
  </si>
  <si>
    <t>Objekt:</t>
  </si>
  <si>
    <t>1 - Položky</t>
  </si>
  <si>
    <t>Kód dílu - Popis</t>
  </si>
  <si>
    <t>Cena celkem [CZK]</t>
  </si>
  <si>
    <t>-1</t>
  </si>
  <si>
    <t>D2 - 1.02 RECEPCE</t>
  </si>
  <si>
    <t>D3 - 1.03 VSTUPNÍ CHODBA</t>
  </si>
  <si>
    <t>D4 - 1.04 CHODBA</t>
  </si>
  <si>
    <t>D5 - 1.05 ODPOČINKOVÁ ZÓNA I</t>
  </si>
  <si>
    <t>D6 - 1.06 ODPOČINKOVÁ ZÓNA II</t>
  </si>
  <si>
    <t>D7 - 1.08 SESTERNA</t>
  </si>
  <si>
    <t>D8 - 1.10 SKLAD ČISTÉHO PRÁDLA</t>
  </si>
  <si>
    <t>D9 - 1.12 SKLAD ŠPINAVÉHO PRÁDLA</t>
  </si>
  <si>
    <t>D10 - 1.17 SPOJOVACÍ CHODBA</t>
  </si>
  <si>
    <t>D11 - 1.20 SKLAD ODP. ZÓNĚ III</t>
  </si>
  <si>
    <t>D12 - 1.21 ODPOČINKOVÁ ZÓNA III</t>
  </si>
  <si>
    <t>D13 - 1.22 KAPLE</t>
  </si>
  <si>
    <t>D14 - 1.23 JÍDELNA</t>
  </si>
  <si>
    <t>D15 - 1.24 ČAJOVÁ KUCHYŇKA</t>
  </si>
  <si>
    <t>D16 - 1.27 CHODBA KE KANCELÁŘÍM</t>
  </si>
  <si>
    <t>D17 - 1.28 KANCELÁŘ - SOCIÁLNÍ PRACOVNÍK</t>
  </si>
  <si>
    <t>D18 - 1.29 KANCELÁŘ LÉKAŘ / VRCHNÍ SESTRA</t>
  </si>
  <si>
    <t>D19 - 1.30 KANCELÁŘ ÚČETNÍ / EKONOM</t>
  </si>
  <si>
    <t>D20 - 1.31 KANCELÁŘ ŘEDITELKA / ŘEDITEL</t>
  </si>
  <si>
    <t>D21 - 1.32 PSYCHOLOG</t>
  </si>
  <si>
    <t>D22 - 1.33 PROVOZNÍ SKLAD</t>
  </si>
  <si>
    <t>D23 - P.01 - P.19 POKOJE</t>
  </si>
  <si>
    <t>D24 - 0.10 ŠATNA MUŽI</t>
  </si>
  <si>
    <t>D25 - 0.12 ŠATNA ŽENY</t>
  </si>
  <si>
    <t>D26 - 0.18 INSPEKČNÍ POKOJ</t>
  </si>
  <si>
    <t>D27 - 0.25 MÍSTNOST ROZLOUČENÍ</t>
  </si>
  <si>
    <t>D28 - 0.31 ŠATNA KUCHYNĚ</t>
  </si>
  <si>
    <t>D29 - MÍSTNOSTI 0.2, 0.3 A 0.19</t>
  </si>
  <si>
    <t>D30 - OSVĚTLENÍ PRO VSTUPNÍ PORTÁLY</t>
  </si>
  <si>
    <t>D31 - MONTÁŽ NÁBYTKU</t>
  </si>
  <si>
    <t>PČ</t>
  </si>
  <si>
    <t>MJ</t>
  </si>
  <si>
    <t>Množství</t>
  </si>
  <si>
    <t>J.cena [CZK]</t>
  </si>
  <si>
    <t>Cenová soustava</t>
  </si>
  <si>
    <t>J. Nh [h]</t>
  </si>
  <si>
    <t>Nh celkem [h]</t>
  </si>
  <si>
    <t>J. hmotnost [t]</t>
  </si>
  <si>
    <t>Hmotnost celkem [t]</t>
  </si>
  <si>
    <t>J. suť [t]</t>
  </si>
  <si>
    <t>Suť Celkem [t]</t>
  </si>
  <si>
    <t>D2</t>
  </si>
  <si>
    <t>1.02 RECEPCE</t>
  </si>
  <si>
    <t>ROZPOCET</t>
  </si>
  <si>
    <t>K</t>
  </si>
  <si>
    <t>Pracovní stůl atypový</t>
  </si>
  <si>
    <t>kpl</t>
  </si>
  <si>
    <t>vlastní</t>
  </si>
  <si>
    <t>4</t>
  </si>
  <si>
    <t>P</t>
  </si>
  <si>
    <t>Skříňková sestava</t>
  </si>
  <si>
    <t>Barová lednice vestavná pro skříňovou sestavu</t>
  </si>
  <si>
    <t>ks</t>
  </si>
  <si>
    <t>6</t>
  </si>
  <si>
    <t>Kancelářská židle</t>
  </si>
  <si>
    <t>8</t>
  </si>
  <si>
    <t>D3</t>
  </si>
  <si>
    <t>1.03 VSTUPNÍ CHODBA</t>
  </si>
  <si>
    <t>Obklad stěny u wc + integrované dveře na wc</t>
  </si>
  <si>
    <t>10</t>
  </si>
  <si>
    <t>D4</t>
  </si>
  <si>
    <t>1.04 CHODBA</t>
  </si>
  <si>
    <t>Vstupní portály č. 01 až 13 - do pokojů a odpočinkových místností</t>
  </si>
  <si>
    <t>12</t>
  </si>
  <si>
    <t>D5</t>
  </si>
  <si>
    <t>1.05 ODPOČINKOVÁ ZÓNA I</t>
  </si>
  <si>
    <t>Křeslo</t>
  </si>
  <si>
    <t>14</t>
  </si>
  <si>
    <t>Poznámka k položce:
Materiál buk, barva standard, lak, čalounění kategorie "A", Celková šířka (cm) 57,5, Celková hloubka (cm) 59,  Celková výška (cm) 83, Výška loketníku (cm) 67,5, Sedadlová výška (cm) 47, Šířka sedadla (cm) 43,5, Hloubka sedadla (cm) 43, Hmotnost produktu (kg) 6,9, Spotřeba látky (m) 1,802.
Mírný ohyb nožek křesla. Opěradlo s područkami je vytvořeno z jednoho kusu dřevěného výlisku očalouněného potahovou látkou.</t>
  </si>
  <si>
    <t>Stolek kulatý</t>
  </si>
  <si>
    <t>16</t>
  </si>
  <si>
    <t>D6</t>
  </si>
  <si>
    <t>1.06 ODPOČINKOVÁ ZÓNA II</t>
  </si>
  <si>
    <t>18</t>
  </si>
  <si>
    <t>Sedací vak</t>
  </si>
  <si>
    <t>20</t>
  </si>
  <si>
    <t>Poznámka k položce:
Rozměr max šxh 1800x1400 mm, pevné provedení odolné proti roztrhnutí, stálobarevný, voděodolný, barva šedá</t>
  </si>
  <si>
    <t>Pol10</t>
  </si>
  <si>
    <t>22</t>
  </si>
  <si>
    <t>Pol11</t>
  </si>
  <si>
    <t>24</t>
  </si>
  <si>
    <t>Kuchyňská linka kombinovaná s knihovnou</t>
  </si>
  <si>
    <t>26</t>
  </si>
  <si>
    <t>Dřez bez odkapávače</t>
  </si>
  <si>
    <t>28</t>
  </si>
  <si>
    <t>Poznámka k položce:
Pro korpus 600x600mm, nerezové provedení, příslušenství: sifon</t>
  </si>
  <si>
    <t>Baterie dřezová páková</t>
  </si>
  <si>
    <t>30</t>
  </si>
  <si>
    <t>Poznámka k položce:
Černé provedení</t>
  </si>
  <si>
    <t>Osvětlení kuchyňské linky</t>
  </si>
  <si>
    <t>m</t>
  </si>
  <si>
    <t>32</t>
  </si>
  <si>
    <t>Poznámka k položce:
LED svítidlo. Délka 1 500mm, montáž pod spodní skříňky. Výkon - max 12W/m, barva 2700K až 4000K (max). Včetně zdroje a trafa.</t>
  </si>
  <si>
    <t>D7</t>
  </si>
  <si>
    <t>1.08 SESTERNA</t>
  </si>
  <si>
    <t>34</t>
  </si>
  <si>
    <t>Pracovní stůl</t>
  </si>
  <si>
    <t>36</t>
  </si>
  <si>
    <t>Poznámka k položce:
Rozměr desky 1800x800mm, v. 770mm, lamino, barva desky bílá, síla desky 36mm, s kovovým podnoží v barvě černé</t>
  </si>
  <si>
    <t>38</t>
  </si>
  <si>
    <t>Poznámka k položce:
Rozměr desky 1800x600mm, v. 770mm, lamino, barva desky bílá, síla desky 36mm, s kovovým podnoží v barvě černé</t>
  </si>
  <si>
    <t>Pracovní stůl rohový - pravý</t>
  </si>
  <si>
    <t>40</t>
  </si>
  <si>
    <t>Poznámka k položce:
Rozměr desky 1600x1000mm pravý, v. 770mm, lamino, barva desky bílá, síla desky 36mm, s kovovým podnoží v barvě černé</t>
  </si>
  <si>
    <t>Doplnění prac. stolu - atyp</t>
  </si>
  <si>
    <t>42</t>
  </si>
  <si>
    <t>Poznámka k položce:
Rozměr desky 600x500mm - lichoběžníkový tvar, nutno doměřit na místě, barva desky bílá, síla desky 36mm. Bez podnože, kotveno k navazujícím deskám typových stolů.</t>
  </si>
  <si>
    <t>Pracovní kontejner</t>
  </si>
  <si>
    <t>44</t>
  </si>
  <si>
    <t>Poznámka k položce:
Rozměr 430x560x600mm, lamino, barva bílá, pojízdný, centrální zámek</t>
  </si>
  <si>
    <t>Kuchyňská linka</t>
  </si>
  <si>
    <t>46</t>
  </si>
  <si>
    <t>48</t>
  </si>
  <si>
    <t>Chladnička vestavná</t>
  </si>
  <si>
    <t>50</t>
  </si>
  <si>
    <t>52</t>
  </si>
  <si>
    <t>Dřez s odkapávačem</t>
  </si>
  <si>
    <t>54</t>
  </si>
  <si>
    <t>Poznámka k položce:
Pro korpus 600x600mm, nerezové provedení, příslušenství: sifon, odkapávač se sítkem</t>
  </si>
  <si>
    <t>56</t>
  </si>
  <si>
    <t>Poznámka k položce:
LED svítidlo. Délka 3 400mm, montáž pod spodní skříňky. Výkon - max 12W/m, barva 2700K až 4000K (max). Včetně zdroje a trafa.</t>
  </si>
  <si>
    <t>58</t>
  </si>
  <si>
    <t>Poznámka k položce:
LED svítidlo. Délka 2 400mm, montáž pod spodní skříňky. Výkon - max 12W/m, barva 2700K až 4000K (max). Včetně zdroje a trafa.</t>
  </si>
  <si>
    <t>Lékařská skříň</t>
  </si>
  <si>
    <t>60</t>
  </si>
  <si>
    <t>Poznámka k položce:
Rozměr 400x800mm, v.1800mm, materiál lamino/sklo, barevné provedení bílé. 
Léková skříň s výsuvnými systémy, s vloženými zády mezi boky o tl. 18 mm, ABS hrany, stavěcí nožičky pro vyrovnání nerovnosti podlahy, zámek se 2 klíči</t>
  </si>
  <si>
    <t>Skříňka nízká</t>
  </si>
  <si>
    <t>62</t>
  </si>
  <si>
    <t>Pohovka</t>
  </si>
  <si>
    <t>64</t>
  </si>
  <si>
    <t>Poznámka k položce:
Celočalouněná sedačka,  3 místné provedení křesel,  vnější rozměr š x h x v (mm): 1780 x 680 x 710, nohy chrom</t>
  </si>
  <si>
    <t>Konferenční stolek</t>
  </si>
  <si>
    <t>66</t>
  </si>
  <si>
    <t>D8</t>
  </si>
  <si>
    <t>1.10 SKLAD ČISTÉHO PRÁDLA</t>
  </si>
  <si>
    <t>Regálové sestavy</t>
  </si>
  <si>
    <t>68</t>
  </si>
  <si>
    <t>D9</t>
  </si>
  <si>
    <t>1.12 SKLAD ŠPINAVÉHO PRÁDLA</t>
  </si>
  <si>
    <t>70</t>
  </si>
  <si>
    <t>Regál nerezový</t>
  </si>
  <si>
    <t>72</t>
  </si>
  <si>
    <t>Vozík na třídění odpadu a prádla</t>
  </si>
  <si>
    <t>74</t>
  </si>
  <si>
    <t>Baterie</t>
  </si>
  <si>
    <t>76</t>
  </si>
  <si>
    <t>D10</t>
  </si>
  <si>
    <t>1.17 SPOJOVACÍ CHODBA</t>
  </si>
  <si>
    <t>Vstupní portál č. 14</t>
  </si>
  <si>
    <t>80</t>
  </si>
  <si>
    <t>D11</t>
  </si>
  <si>
    <t>1.20 SKLAD ODP. ZÓNĚ III</t>
  </si>
  <si>
    <t>82</t>
  </si>
  <si>
    <t>D12</t>
  </si>
  <si>
    <t>1.21 ODPOČINKOVÁ ZÓNA III</t>
  </si>
  <si>
    <t>84</t>
  </si>
  <si>
    <t>86</t>
  </si>
  <si>
    <t>Kuchyňská linka atypová</t>
  </si>
  <si>
    <t>88</t>
  </si>
  <si>
    <t>90</t>
  </si>
  <si>
    <t>Myčka vestavná</t>
  </si>
  <si>
    <t>92</t>
  </si>
  <si>
    <t>94</t>
  </si>
  <si>
    <t>Dřez bez odkapávače 1</t>
  </si>
  <si>
    <t>96</t>
  </si>
  <si>
    <t>Dřez bez odkapávače 2</t>
  </si>
  <si>
    <t>98</t>
  </si>
  <si>
    <t>102</t>
  </si>
  <si>
    <t>Poznámka k položce:
LED svítidlo. Délka 2 700mm, montáž pod spodní skříňky. Výkon - max 12W/m, barva 2700K až 4000K (max). Včetně zdroje a trafa.</t>
  </si>
  <si>
    <t>Barový pult -atypové krytí kuchyňské linky</t>
  </si>
  <si>
    <t>104</t>
  </si>
  <si>
    <t>D13</t>
  </si>
  <si>
    <t>1.22 KAPLE</t>
  </si>
  <si>
    <t>Židle</t>
  </si>
  <si>
    <t>106</t>
  </si>
  <si>
    <t>D14</t>
  </si>
  <si>
    <t>1.23 JÍDELNA</t>
  </si>
  <si>
    <t>108</t>
  </si>
  <si>
    <t>Jídelní stůl</t>
  </si>
  <si>
    <t>110</t>
  </si>
  <si>
    <t>Poznámka k položce:
Rozměr 1200 x 800 mm, v. 740mm, deska bílá / podnož černá RAL9005
Konstrukce ze čtyřhranných ocelových profilů, nohy opatřeny rektifikačními patkami pro vyrovnání nerovností podlahy, stolové desky z lamina o síle 18 mm opatřeny nárazuvzdornými hranami ABS, podpěrný ocelový rám pod deskou (pro zamezení průhybu stolu při vyšší zátěži)</t>
  </si>
  <si>
    <t>D15</t>
  </si>
  <si>
    <t>1.24 ČAJOVÁ KUCHYŇKA</t>
  </si>
  <si>
    <t>112</t>
  </si>
  <si>
    <t>114</t>
  </si>
  <si>
    <t>Poznámka k položce:
Délka 1 800mm, výška 1 400mm, lamino, barva bílá, síla krycí desky 36mm, dolní skříňky madla zafrézovaná, bez horních skříněk</t>
  </si>
  <si>
    <t>116</t>
  </si>
  <si>
    <t>118</t>
  </si>
  <si>
    <t>Vestavná trouba</t>
  </si>
  <si>
    <t>120</t>
  </si>
  <si>
    <t>Poznámka k položce:
Horkovzdušná trouba v energetické třídě A+, Rozměry (vxšxh) 595x595x551 mm</t>
  </si>
  <si>
    <t>122</t>
  </si>
  <si>
    <t>124</t>
  </si>
  <si>
    <t>126</t>
  </si>
  <si>
    <t>Poznámka k položce:
LED svítidlo. Délka 3 000mm, montáž pod spodní skříňky. Výkon - max 12W/m, barva 2700K až 4000K (max). Včetně zdroje a trafa.</t>
  </si>
  <si>
    <t>D16</t>
  </si>
  <si>
    <t>1.27 CHODBA KE KANCELÁŘÍM</t>
  </si>
  <si>
    <t>128</t>
  </si>
  <si>
    <t>Poznámka k položce:
Délka 1 600mm, lamino, barva bílá, síla pracovní desky 36mm, dolní skříňky madla zafrézovaná, horní skříňky s přesahem, se spotřebiči</t>
  </si>
  <si>
    <t>130</t>
  </si>
  <si>
    <t>132</t>
  </si>
  <si>
    <t>134</t>
  </si>
  <si>
    <t>136</t>
  </si>
  <si>
    <t>Poznámka k položce:
Pro korpus 400x600mm, nerezové provedení, příslušenství: sifon</t>
  </si>
  <si>
    <t>138</t>
  </si>
  <si>
    <t>Poznámka k položce:
LED svítidlo. Délka 1 600mm, montáž pod spodní skříňky. Výkon - max 12W/m, barva 2700K až 4000K (max). Včetně zdroje a trafa.</t>
  </si>
  <si>
    <t>Úložné skříňky</t>
  </si>
  <si>
    <t>140</t>
  </si>
  <si>
    <t>Poznámka k položce:
Rozměr 400x400, v. 1120mm, lamino, barva bílá, síla krycí desky 36 mm, skříňky dvířka otevíravá, plná, madla zafrézovaná.</t>
  </si>
  <si>
    <t>142</t>
  </si>
  <si>
    <t>Poznámka k položce:
Rozměr desky 1800x800mm, v. 770mm, lamino, barva desky šedá, síla desky 36mm, s kovovým podnoží v barvě černé
Doplněno zákrytovou deskou 1600x770mm, lamino, barva desky šedá, síla desky 25 mm, spojeno vruty se stolovou deskou a přístavnou skříňkou</t>
  </si>
  <si>
    <t>144</t>
  </si>
  <si>
    <t>Poznámka k položce:
Rozměr 430x560x600mm, lamino, barva šedá, pojízdný, centrální zámek</t>
  </si>
  <si>
    <t>Skříňka přístavná</t>
  </si>
  <si>
    <t>146</t>
  </si>
  <si>
    <t>Poznámka k položce:
Rozměr 400x800mm, v.750mm, lamino, barva šedá, síla desky 36mm, bez dvířek, police</t>
  </si>
  <si>
    <t>148</t>
  </si>
  <si>
    <t>150</t>
  </si>
  <si>
    <t>Věšák</t>
  </si>
  <si>
    <t>152</t>
  </si>
  <si>
    <t>Poznámka k položce:
Věšák ze tří kusů bukového dřeva, tvar hvězda, lak</t>
  </si>
  <si>
    <t>D17</t>
  </si>
  <si>
    <t>1.28 KANCELÁŘ - SOCIÁLNÍ PRACOVNÍK</t>
  </si>
  <si>
    <t>154</t>
  </si>
  <si>
    <t>156</t>
  </si>
  <si>
    <t>Poznámka k položce:
Rozměr desky 1800x800mm, v. 770mm, lamino, barva desky buk royal, síla desky 36mm, s kovovým podnoží v barvě černé</t>
  </si>
  <si>
    <t>Skříňka výsuvná</t>
  </si>
  <si>
    <t>158</t>
  </si>
  <si>
    <t>Poznámka k položce:
Rozměr 450x800mm, v. 1200mm,lamino 18 mm, barva korpus buk royal , výsuv šedá</t>
  </si>
  <si>
    <t>160</t>
  </si>
  <si>
    <t>Skříňka vysoká</t>
  </si>
  <si>
    <t>162</t>
  </si>
  <si>
    <t>Poznámka k položce:
Rozměr 400x800mm, v. 1800mm,lamino, barva šedá, dvířka otevíravá, madla zafrézovaná</t>
  </si>
  <si>
    <t>Šatní skříň</t>
  </si>
  <si>
    <t>164</t>
  </si>
  <si>
    <t>Poznámka k položce:
Rozměr 400x600mm, v. 1800mm,lamino, barva šedá, jednodvéřová, madlo zafrézované, s šatní tyčí</t>
  </si>
  <si>
    <t>166</t>
  </si>
  <si>
    <t>Stůl konferenční</t>
  </si>
  <si>
    <t>168</t>
  </si>
  <si>
    <t>D18</t>
  </si>
  <si>
    <t>1.29 KANCELÁŘ LÉKAŘ / VRCHNÍ SESTRA</t>
  </si>
  <si>
    <t>170</t>
  </si>
  <si>
    <t>172</t>
  </si>
  <si>
    <t>174</t>
  </si>
  <si>
    <t>176</t>
  </si>
  <si>
    <t>178</t>
  </si>
  <si>
    <t>180</t>
  </si>
  <si>
    <t>Poznámka k položce:
Rozměr 400x400mm, v. 1800mm,lamino, barva šedá, dvířka otevíravá, madla zafrézovaná</t>
  </si>
  <si>
    <t>182</t>
  </si>
  <si>
    <t>D19</t>
  </si>
  <si>
    <t>1.30 KANCELÁŘ ÚČETNÍ / EKONOM</t>
  </si>
  <si>
    <t>184</t>
  </si>
  <si>
    <t>186</t>
  </si>
  <si>
    <t>Poznámka k položce:
Rozměr desky 1600x800mm, v. 770mm, lamino, barva desky buk royal, síla desky 36mm, s kovovým podnoží v barvě černé</t>
  </si>
  <si>
    <t>188</t>
  </si>
  <si>
    <t>190</t>
  </si>
  <si>
    <t>Poznámka k položce:
Rozměr 400x800mm, v. 750mm, lamino, barva šedá, síla desky 36mm, bez dvířek, police</t>
  </si>
  <si>
    <t>192</t>
  </si>
  <si>
    <t>194</t>
  </si>
  <si>
    <t>Poznámka k položce:
Rozměr 400x800mm, v. 750mm,lamino, barva šedá, dvířka otevíravá, madla zafrézovaná</t>
  </si>
  <si>
    <t>196</t>
  </si>
  <si>
    <t>198</t>
  </si>
  <si>
    <t>200</t>
  </si>
  <si>
    <t>D20</t>
  </si>
  <si>
    <t>1.31 KANCELÁŘ ŘEDITELKA / ŘEDITEL</t>
  </si>
  <si>
    <t>202</t>
  </si>
  <si>
    <t>Pracovní stůl - podnoží</t>
  </si>
  <si>
    <t>204</t>
  </si>
  <si>
    <t>Poznámka k položce:
Rozměr 2000x800mm, v. do 750mm, kovové provedení v barvě černé, stavitelné
Samostatná stolová podnož, výška do 750mm, kovové provedení v barvě černé, stavitelná</t>
  </si>
  <si>
    <t>Pracovní stůl - deska</t>
  </si>
  <si>
    <t>206</t>
  </si>
  <si>
    <t>208</t>
  </si>
  <si>
    <t>210</t>
  </si>
  <si>
    <t>Poznámka k položce:
Rozměr 400x800mm, v. 1800mm,lamino, barva bílá, dvířka otevíravá, madla zafrézovaná</t>
  </si>
  <si>
    <t>212</t>
  </si>
  <si>
    <t>Poznámka k položce:
Rozměr 400x600mm, v. 1800mm,lamino, barva bílá, jednodvéřová, madlo zafrézované, s šatní tyčí</t>
  </si>
  <si>
    <t>Skříňka střední</t>
  </si>
  <si>
    <t>214</t>
  </si>
  <si>
    <t>Poznámka k položce:
Rozměr 400x800mm, v. 1100mm,lamino, dřevodekor či barevné provedení, dvířka otevíravá, madla zafrézovaná</t>
  </si>
  <si>
    <t>Židle jednací - přísed</t>
  </si>
  <si>
    <t>216</t>
  </si>
  <si>
    <t>218</t>
  </si>
  <si>
    <t>220</t>
  </si>
  <si>
    <t>Poznámka k položce:
Průměr 45 cm, výška 50 cm, tloušťka desky 20 mm, masiv, buk, barva Natural, lak. 
Zkosená deska stolu - možnost přisadit ke zdi.</t>
  </si>
  <si>
    <t>222</t>
  </si>
  <si>
    <t>Poznámka k položce:
Průměr 60 cm, výška 42,5 cm, tloušťka desky 20 mm, masiv, buk, barva Natural, lak. 
Zkosená deska stolu - možnost přisadit ke zdi.</t>
  </si>
  <si>
    <t>224</t>
  </si>
  <si>
    <t>D21</t>
  </si>
  <si>
    <t>1.32 PSYCHOLOG</t>
  </si>
  <si>
    <t>226</t>
  </si>
  <si>
    <t>228</t>
  </si>
  <si>
    <t>Poznámka k položce:
Rozměr desky 1800x800mm, v. 750mm, lamino, barva desky šedá, síla desky 36mm, s kovovým podnoží v barvě černé</t>
  </si>
  <si>
    <t>230</t>
  </si>
  <si>
    <t>232</t>
  </si>
  <si>
    <t>Poznámka k položce:
Rozměr 400x800mm, v. 750mm, lamino, barva bílá, síla desky 36mm, bez dvířek, police</t>
  </si>
  <si>
    <t>234</t>
  </si>
  <si>
    <t>Poznámka k položce:
Rozměr 400x800mm, v. 750mm,lamino, barva bílá, dvířka otevíravá, madla zafrézovaná</t>
  </si>
  <si>
    <t>236</t>
  </si>
  <si>
    <t>Poznámka k položce:
Rozměr 400x800mm, v. 1100mm,lamino, barva bílá, dvířka otevíravá, madla zafrézovaná</t>
  </si>
  <si>
    <t>238</t>
  </si>
  <si>
    <t>240</t>
  </si>
  <si>
    <t>242</t>
  </si>
  <si>
    <t>244</t>
  </si>
  <si>
    <t>Sestava sedacího herního pódia s dekorací "strom"</t>
  </si>
  <si>
    <t>246</t>
  </si>
  <si>
    <t>D22</t>
  </si>
  <si>
    <t>1.33 PROVOZNÍ SKLAD</t>
  </si>
  <si>
    <t>248</t>
  </si>
  <si>
    <t>D23</t>
  </si>
  <si>
    <t>P.01 - P.19 POKOJE</t>
  </si>
  <si>
    <t>Pol72</t>
  </si>
  <si>
    <t>250</t>
  </si>
  <si>
    <t>252</t>
  </si>
  <si>
    <t>Nábytková sestava atypová</t>
  </si>
  <si>
    <t>klp</t>
  </si>
  <si>
    <t>254</t>
  </si>
  <si>
    <t>256</t>
  </si>
  <si>
    <t>Závěsná lišta na obrazy, světelná</t>
  </si>
  <si>
    <t>260</t>
  </si>
  <si>
    <t>Poznámka k položce:
Závěsný systém pro zavěšování obrazů, doplněný osvětlením. Délka lišty 3 m. Nastavitelné rameno s lampičkou, lampa 3,4W/3000K 2ks, teplá bílá, háček se závěsným perlonem 4ks, trafo. Alu výměnný rám 29,7x42cm, 2ks.</t>
  </si>
  <si>
    <t>Lampa stojací</t>
  </si>
  <si>
    <t>262</t>
  </si>
  <si>
    <t>Poznámka k položce:
Stojací lampa LED 5W/450lm 3000K, matná černá</t>
  </si>
  <si>
    <t>Lampa s klipem</t>
  </si>
  <si>
    <t>264</t>
  </si>
  <si>
    <t>Poznámka k položce:
Klipsové svítidlo LED 1x3W 260lm 3000K</t>
  </si>
  <si>
    <t>D24</t>
  </si>
  <si>
    <t>0.10 ŠATNA MUŽI</t>
  </si>
  <si>
    <t>Šatní skříňka</t>
  </si>
  <si>
    <t>266</t>
  </si>
  <si>
    <t>Poznámka k položce:
Skříň šatní s mezistěnou 1850x800x500 mm
Umožňuje oddělení pracovního a civilního oděvu, 2 - dveřová šatní skříň, materiál ocelový plech, barva šedá, větrací mřížky pro odvádění vlhkosti z oděvů</t>
  </si>
  <si>
    <t>D25</t>
  </si>
  <si>
    <t>0.12 ŠATNA ŽENY</t>
  </si>
  <si>
    <t>268</t>
  </si>
  <si>
    <t>D26</t>
  </si>
  <si>
    <t>0.18 INSPEKČNÍ POKOJ</t>
  </si>
  <si>
    <t>Lůžko</t>
  </si>
  <si>
    <t>270</t>
  </si>
  <si>
    <t>Poznámka k položce:
Rozměry š × h × v: 1950 × 860 × 450 mm
Čalouněná válenda s úložným prostorem, určena pro trvalé spaní, korpus lamino, barva buk.</t>
  </si>
  <si>
    <t>Šatní skříň jednodvéřová</t>
  </si>
  <si>
    <t>272</t>
  </si>
  <si>
    <t>Poznámka k položce:
Rozměry š × h × v: 600 ×600 × 1800 mm
Materiál lamino tl. 18 mm s ABS hranou, barva šedá</t>
  </si>
  <si>
    <t>274</t>
  </si>
  <si>
    <t>Poznámka k položce:
Rozměr desky 1400x600mm, v. 750mm, lamino, barva desky šedá, síla desky 36mm, s kovovým podnoží v barvě černé</t>
  </si>
  <si>
    <t>276</t>
  </si>
  <si>
    <t>278</t>
  </si>
  <si>
    <t>D27</t>
  </si>
  <si>
    <t>0.25 MÍSTNOST ROZLOUČENÍ</t>
  </si>
  <si>
    <t>Obklad stěny</t>
  </si>
  <si>
    <t>280</t>
  </si>
  <si>
    <t>Katafalk skládací</t>
  </si>
  <si>
    <t>282</t>
  </si>
  <si>
    <t>Poznámka k položce:
Rozměry rozložené 126 x 53 x 59 cm, složené 76 x 10 x 59 cm.
Ocel, jeden díl se čtyřmi výklopnými křídly.</t>
  </si>
  <si>
    <t>Svícen</t>
  </si>
  <si>
    <t>284</t>
  </si>
  <si>
    <t>Poznámka k položce:
Vysoký svícen, v. cca 70 cm, kov, barva antracit.</t>
  </si>
  <si>
    <t>D28</t>
  </si>
  <si>
    <t>0.31 ŠATNA KUCHYNĚ</t>
  </si>
  <si>
    <t>286</t>
  </si>
  <si>
    <t>D29</t>
  </si>
  <si>
    <t>MÍSTNOSTI 0.2, 0.3 A 0.19</t>
  </si>
  <si>
    <t>288</t>
  </si>
  <si>
    <t>290</t>
  </si>
  <si>
    <t>292</t>
  </si>
  <si>
    <t>294</t>
  </si>
  <si>
    <t>296</t>
  </si>
  <si>
    <t>298</t>
  </si>
  <si>
    <t>Poznámka k položce:
Rozměr 400x800mm, v. 1100mm,lamino, barva šedá, dvířka otevíravá, madla zafrézovaná</t>
  </si>
  <si>
    <t>300</t>
  </si>
  <si>
    <t>302</t>
  </si>
  <si>
    <t>304</t>
  </si>
  <si>
    <t>306</t>
  </si>
  <si>
    <t>308</t>
  </si>
  <si>
    <t>310</t>
  </si>
  <si>
    <t>312</t>
  </si>
  <si>
    <t>314</t>
  </si>
  <si>
    <t>316</t>
  </si>
  <si>
    <t>318</t>
  </si>
  <si>
    <t>320</t>
  </si>
  <si>
    <t>322</t>
  </si>
  <si>
    <t>324</t>
  </si>
  <si>
    <t>Poznámka k položce:
Věšák s dřevěnou částí, samostatně stojící</t>
  </si>
  <si>
    <t>D30</t>
  </si>
  <si>
    <t>OSVĚTLENÍ PRO VSTUPNÍ PORTÁLY</t>
  </si>
  <si>
    <t>Svítidlo pro přisvícení vstupů k pokojům</t>
  </si>
  <si>
    <t>326</t>
  </si>
  <si>
    <t>Poznámka k položce:
Zápustné svítidlo LED.
Výkon 20W,  barva černá, kruhové, průměr 130-140mm</t>
  </si>
  <si>
    <t>D31</t>
  </si>
  <si>
    <t>MONTÁŽ NÁBYTKU</t>
  </si>
  <si>
    <t>Montáž typového nábytku, vč. výnosu</t>
  </si>
  <si>
    <t>328</t>
  </si>
  <si>
    <t>Doprava nábytku</t>
  </si>
  <si>
    <t>330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</si>
  <si>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</si>
  <si>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</si>
  <si>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</si>
  <si>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</si>
  <si>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</si>
  <si>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</si>
  <si>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</si>
  <si>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</si>
  <si>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</si>
  <si>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</si>
  <si>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</si>
  <si>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</si>
  <si>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</si>
  <si>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</si>
  <si>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</si>
  <si>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</si>
  <si>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</si>
  <si>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</si>
  <si>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</si>
  <si>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</si>
  <si>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</si>
  <si>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</si>
  <si>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</si>
  <si>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</si>
  <si>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</si>
  <si>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</si>
  <si>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</si>
  <si>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</si>
  <si>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</si>
  <si>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</si>
  <si>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</si>
  <si>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</si>
  <si>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</si>
  <si>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</si>
  <si>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</si>
  <si>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</si>
  <si>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</si>
  <si>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</si>
  <si>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</si>
  <si>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</si>
  <si>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</si>
  <si>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</si>
  <si>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</si>
  <si>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</si>
  <si>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</si>
  <si>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</si>
  <si>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</si>
  <si>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</si>
  <si>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</si>
  <si>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</si>
  <si>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</si>
  <si>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</si>
  <si>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</si>
  <si>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</si>
  <si>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</si>
  <si>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</si>
  <si>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</si>
  <si>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</si>
  <si>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</si>
  <si>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</si>
  <si>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</si>
  <si>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</si>
  <si>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</si>
  <si>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</si>
  <si>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</si>
  <si>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</si>
  <si>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</si>
  <si>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</si>
  <si>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</si>
  <si>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</si>
  <si>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</si>
  <si>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</si>
  <si>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</si>
  <si>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</si>
  <si>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</si>
  <si>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</si>
  <si>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</si>
  <si>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</si>
  <si>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</si>
  <si>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</si>
  <si>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</si>
  <si>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</si>
  <si>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</si>
  <si>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</si>
  <si>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</si>
  <si>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</si>
  <si>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</si>
  <si>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</si>
  <si>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</si>
  <si>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</si>
  <si>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</si>
  <si>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</si>
  <si>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</si>
  <si>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</si>
  <si>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</si>
  <si>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</si>
  <si>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</si>
  <si>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</si>
  <si>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</si>
  <si>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</si>
  <si>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</si>
  <si>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</si>
  <si>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</si>
  <si>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</si>
  <si>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</si>
  <si>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</si>
  <si>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</si>
  <si>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</si>
  <si>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</si>
  <si>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</si>
  <si>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</si>
  <si>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</si>
  <si>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</si>
  <si>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</si>
  <si>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</si>
  <si>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</si>
  <si>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</si>
  <si>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</si>
  <si>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</si>
  <si>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</si>
  <si>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</si>
  <si>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</si>
  <si>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</si>
  <si>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</si>
  <si>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</si>
  <si>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</si>
  <si>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</si>
  <si>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</si>
  <si>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</si>
  <si>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</si>
  <si>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</si>
  <si>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</si>
  <si>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</si>
  <si>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</si>
  <si>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</si>
  <si>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</si>
  <si>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</si>
  <si>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</si>
  <si>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</si>
  <si>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</si>
  <si>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</si>
  <si>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</si>
  <si>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</si>
  <si>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</si>
  <si>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</si>
  <si>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</si>
  <si>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</si>
  <si>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</si>
  <si>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</si>
  <si>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</si>
  <si>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</si>
  <si>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</si>
  <si>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</si>
  <si>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</si>
  <si>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</si>
  <si>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</si>
  <si>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</si>
  <si>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</si>
  <si>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</si>
  <si>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</si>
  <si>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</si>
  <si>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</si>
  <si>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</si>
  <si>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</si>
  <si>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</si>
  <si>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</si>
  <si>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</si>
  <si>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</si>
  <si>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</si>
  <si>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</si>
  <si>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</si>
  <si>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</si>
  <si>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</si>
  <si>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</si>
  <si>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</si>
  <si>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</si>
  <si>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</si>
  <si>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</si>
  <si>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</si>
  <si>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</si>
  <si>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</si>
  <si>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</si>
  <si>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</si>
  <si>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</si>
  <si>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</si>
  <si>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</si>
  <si>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Pol 1</t>
  </si>
  <si>
    <t>Pol 2</t>
  </si>
  <si>
    <t>Pol 3</t>
  </si>
  <si>
    <t>Pol 4</t>
  </si>
  <si>
    <t>Pol 5</t>
  </si>
  <si>
    <t>Pol 6</t>
  </si>
  <si>
    <t>Pol 7</t>
  </si>
  <si>
    <t>Pol 8</t>
  </si>
  <si>
    <t>Pol 9</t>
  </si>
  <si>
    <t>Pol 9a</t>
  </si>
  <si>
    <t>Pol 12</t>
  </si>
  <si>
    <t>Pol 13</t>
  </si>
  <si>
    <t>Pol 14</t>
  </si>
  <si>
    <t>Pol 15</t>
  </si>
  <si>
    <t>Pol 16</t>
  </si>
  <si>
    <t>Pol 17</t>
  </si>
  <si>
    <t>Pol 18</t>
  </si>
  <si>
    <t>Pol 19</t>
  </si>
  <si>
    <t>Pol 20</t>
  </si>
  <si>
    <t>Pol 21</t>
  </si>
  <si>
    <t>Pol 22</t>
  </si>
  <si>
    <t>Pol 23</t>
  </si>
  <si>
    <t>Pol 24</t>
  </si>
  <si>
    <t>Pol 25</t>
  </si>
  <si>
    <t>Pol 26</t>
  </si>
  <si>
    <t>Pol 27</t>
  </si>
  <si>
    <t>Pol 28</t>
  </si>
  <si>
    <t>Pol 29</t>
  </si>
  <si>
    <t>Pol 30</t>
  </si>
  <si>
    <t>Pol 31</t>
  </si>
  <si>
    <t>Pol 32</t>
  </si>
  <si>
    <t>Pol 33</t>
  </si>
  <si>
    <t>Pol 34</t>
  </si>
  <si>
    <t>Pol 35</t>
  </si>
  <si>
    <t>Pol 36</t>
  </si>
  <si>
    <t>Pol 37</t>
  </si>
  <si>
    <t>Pol 39</t>
  </si>
  <si>
    <t>Pol 40</t>
  </si>
  <si>
    <t>Pol 41</t>
  </si>
  <si>
    <t>Pol 42</t>
  </si>
  <si>
    <t>Pol 43</t>
  </si>
  <si>
    <t>Pol 44</t>
  </si>
  <si>
    <t>Pol 45</t>
  </si>
  <si>
    <t>Pol 46</t>
  </si>
  <si>
    <t>Pol 47</t>
  </si>
  <si>
    <t>Pol 48</t>
  </si>
  <si>
    <t>Pol 50</t>
  </si>
  <si>
    <t xml:space="preserve">Pol 51 </t>
  </si>
  <si>
    <t>Pol 52</t>
  </si>
  <si>
    <t>Pol 53</t>
  </si>
  <si>
    <t>Pol 54</t>
  </si>
  <si>
    <t>Pol 55</t>
  </si>
  <si>
    <t>Pol 56</t>
  </si>
  <si>
    <t>Pol 57</t>
  </si>
  <si>
    <t>Pol 58</t>
  </si>
  <si>
    <t>Pol 59</t>
  </si>
  <si>
    <t>Pol 60</t>
  </si>
  <si>
    <t>Pol 61</t>
  </si>
  <si>
    <t>Pol 62</t>
  </si>
  <si>
    <t>Pol 63</t>
  </si>
  <si>
    <t>Pol 64</t>
  </si>
  <si>
    <t>Pol 65</t>
  </si>
  <si>
    <t>Pol 66</t>
  </si>
  <si>
    <t>Pol 67</t>
  </si>
  <si>
    <t>Pol 68</t>
  </si>
  <si>
    <t>Pol 69</t>
  </si>
  <si>
    <t>Pol 69a</t>
  </si>
  <si>
    <t>Pol 69b</t>
  </si>
  <si>
    <t>Pol 69c</t>
  </si>
  <si>
    <t>Pol 69d</t>
  </si>
  <si>
    <t>Pol 69e</t>
  </si>
  <si>
    <t>Pol 69f</t>
  </si>
  <si>
    <t>Pol 70</t>
  </si>
  <si>
    <t>Pol 71</t>
  </si>
  <si>
    <t>Pol 73</t>
  </si>
  <si>
    <t>Pol 76</t>
  </si>
  <si>
    <t>Pol 77</t>
  </si>
  <si>
    <t>Poznámka k položce:
Rozměr 430x560x600mm, lamino, barva šedá, pojízdný, centrální zámek
74 Neobsazeno
75 Neobsazeno</t>
  </si>
  <si>
    <t>Pol 78</t>
  </si>
  <si>
    <t>Pol 79</t>
  </si>
  <si>
    <t>Pol 83</t>
  </si>
  <si>
    <t>Pol 84</t>
  </si>
  <si>
    <t>Pol 85</t>
  </si>
  <si>
    <t>Pol 86</t>
  </si>
  <si>
    <t>Pol 87</t>
  </si>
  <si>
    <t>Pol 88</t>
  </si>
  <si>
    <t>Pol 89</t>
  </si>
  <si>
    <t>Pol 90</t>
  </si>
  <si>
    <t>Pol 91</t>
  </si>
  <si>
    <t>Pol 92</t>
  </si>
  <si>
    <t>Pol 93</t>
  </si>
  <si>
    <t>Pol 94</t>
  </si>
  <si>
    <t>Pol 95</t>
  </si>
  <si>
    <t>Pol 96</t>
  </si>
  <si>
    <t>Pol 97</t>
  </si>
  <si>
    <t>Pol 98</t>
  </si>
  <si>
    <t>Pol 99</t>
  </si>
  <si>
    <t>Pol 100</t>
  </si>
  <si>
    <t>Pol 101</t>
  </si>
  <si>
    <t>Pol 102</t>
  </si>
  <si>
    <t>Pol 103</t>
  </si>
  <si>
    <t>Pol 104</t>
  </si>
  <si>
    <t>Pol 105</t>
  </si>
  <si>
    <t>Pol 106</t>
  </si>
  <si>
    <t>Pol 107</t>
  </si>
  <si>
    <t>Pol 108</t>
  </si>
  <si>
    <t>Pol 109</t>
  </si>
  <si>
    <t>Pol 110</t>
  </si>
  <si>
    <t>Pol 111</t>
  </si>
  <si>
    <t>Pol 112</t>
  </si>
  <si>
    <t>Pol 113</t>
  </si>
  <si>
    <t>Pol 114</t>
  </si>
  <si>
    <t>Pol 115</t>
  </si>
  <si>
    <t>Pol 116</t>
  </si>
  <si>
    <t>Pol 117</t>
  </si>
  <si>
    <t>Pol 118</t>
  </si>
  <si>
    <t>Pol 119</t>
  </si>
  <si>
    <t>Pol 120</t>
  </si>
  <si>
    <t>Pol 121</t>
  </si>
  <si>
    <t>Pol 122</t>
  </si>
  <si>
    <t>Pol 124</t>
  </si>
  <si>
    <t>Pol 125</t>
  </si>
  <si>
    <t>Pol 126</t>
  </si>
  <si>
    <t>Pol 127</t>
  </si>
  <si>
    <t>Pol 129</t>
  </si>
  <si>
    <t>Pol 130</t>
  </si>
  <si>
    <t>Pol 131</t>
  </si>
  <si>
    <t>Pol 132</t>
  </si>
  <si>
    <t>Pol 133</t>
  </si>
  <si>
    <t>Pol 134</t>
  </si>
  <si>
    <t>Pol 135</t>
  </si>
  <si>
    <t>Pol 136</t>
  </si>
  <si>
    <t>Pol 137</t>
  </si>
  <si>
    <t>Pol 138</t>
  </si>
  <si>
    <t>Pol 139</t>
  </si>
  <si>
    <t>Pol 140</t>
  </si>
  <si>
    <t>Pol 141</t>
  </si>
  <si>
    <t>Pol 142</t>
  </si>
  <si>
    <t>Pol 143</t>
  </si>
  <si>
    <t>Pol 144</t>
  </si>
  <si>
    <t>Pol 145</t>
  </si>
  <si>
    <t>Pol 146</t>
  </si>
  <si>
    <t>Pol 147</t>
  </si>
  <si>
    <t>Pol 148</t>
  </si>
  <si>
    <t>Pol 149</t>
  </si>
  <si>
    <t>Pol 150</t>
  </si>
  <si>
    <t>Pol 151</t>
  </si>
  <si>
    <t>Pol 152</t>
  </si>
  <si>
    <t>Pol 153</t>
  </si>
  <si>
    <t>Pol 154</t>
  </si>
  <si>
    <t>Pol 155</t>
  </si>
  <si>
    <t>Pol 156</t>
  </si>
  <si>
    <t>Pol 157</t>
  </si>
  <si>
    <t>Pol 158</t>
  </si>
  <si>
    <t>Pol 159</t>
  </si>
  <si>
    <t>Pol 160</t>
  </si>
  <si>
    <t>Pol 161</t>
  </si>
  <si>
    <t>Pol 162</t>
  </si>
  <si>
    <t>Pol 163</t>
  </si>
  <si>
    <t>Pol 164</t>
  </si>
  <si>
    <t>Uchazeč::</t>
  </si>
  <si>
    <t>Poznámka k položce:
Provedení černé, židle vhodná do 24-hodinových provozů, čalouněno samonosnou síťovinou, synchronní mechanismus s několikanásobnou blokací, bederní opěrka s možností výškového nastavení, nastavení výšky a úhlu náklonu hlavové opěrky, 3D područky - výškově, úhlově a hloubkově stavitelné
Hloubka sedáku od 430 mm do 500 mm, Výška od 1030 mm do 1120 mm, Výška sedáku od 460 mm do 550 mm,  Výška včetně opěrky hlavy od 1130 mm do 1350 mm, Šířka sedáku 540 mm, Šířka sedáku včetně područek 770 mm, Minimální nosnost židle 150 kg, Provedení židle celosíťované, Synchronní mechanika, Područky výškově stavitelné 3D, Bederní opěrka, Opěrka hlavy 2D stavitelná, Kolečka měkké podlahy - koberec, možnost výměny, Hloubkový posuv sedáku</t>
  </si>
  <si>
    <t>Poznámka k položce:
Tloušťka.20 mm, multiplex, buk, barva Natural, lak, kov černý, polodemont, průměr 550 mm, výška podnože 476 mm
Provedeno technologií ohýbání dřeva. Tvar podnože - čtyři masivní hranolky ohýbané každý zvlášť, jejich spojením pak vzniká tvar připomínající rozštípnutý kus kmene či kvetoucí rostlinu.</t>
  </si>
  <si>
    <t>Poznámka k položce:
Sestava tří konferenčních stolků, rozměr 650x650x650 mm, síla stolové desky max 25 mm, materiál lamino, barva antracit. 
Lze použít jednotlivé stolky samostatně, výška prostřední stolu 550 mm, výška malého stolku 450 mm</t>
  </si>
  <si>
    <t>Poznámka k položce:
Pozink, 1x š. 1200mm, hl. 500mm, v. 1850mm, 4 police, nosnost min 300kg, možnost výškové přenastavitelnosti polic</t>
  </si>
  <si>
    <t>Poznámka k položce:
Atypová sestava, krytí kuchyňské linky lakovaná buková překližka tl.18mm
Barový pult lakovaná buková překližka tl. 36mm
Rozměry viz Příloha 1 a 2 - vyobrazení položek.</t>
  </si>
  <si>
    <t>Poznámka k položce:
Atypová deska, lakovaná buková překližka tl. 36mm
Rozměry viz Příloha 1 a 2 - vyobrazení položek.</t>
  </si>
  <si>
    <t>Poznámka k položce:
Pro pracovní desku hl. 450mm, nerezové provedení, příslušenství: sifon viditelný nerezový                                                                                      49 Neobsazeno</t>
  </si>
  <si>
    <t>Poznámka k položce:
Věšák ze tří kusů bukového dřeva, tvar hvězda, lak. Celková š. 225mm, výška 250mm, hl. 95mm, nosnost 5kg.</t>
  </si>
  <si>
    <t>Poznámka k položce:
Objem: 20 l,rozměry: 435 x 400 x 395 mm (v/š/h), rozmrazování: automatické, hmotnost: 15 kg, vybavení: termostat, ledítko, 1 polička. Energeticky úsporná, třída max. C.</t>
  </si>
  <si>
    <t>Poznámka k položce:
Objem: 20 l,rozměry: 435 x 400 x 395 mm (v/š/h), rozmrazování: automatické, hmotnost: 15 kg, vybavení: termostat, ledítko, 1 polička. Energeticky úsporné, třída max. C.                                                      128 Neobsazeno</t>
  </si>
  <si>
    <t>Poznámka k položce:
Úroveň hluku (max.) dB(A) 45, Nastavení výšky 70 mm, Šířka spotřebiče 596 mm, Výška spotřebiče 817 mm, Hloubka spotřebiče 556 mm, Šířka vest. otvoru min. 600 mm, Výška vest. otvoru min. 820 mm Hloubka vest. otvoru min. 570 mm. Energeticky úsporné, třída max. C.</t>
  </si>
  <si>
    <t>Poznámka k položce:
Délka 3 400mm, lamino, barva bílá, síla pracovní desky 36mm, dolní skříňky madla zafrézovaná, horní skříňky s přesahem, se spotřebiči, s dřezem, včetně nástěnné zákrytové desky, lamino v barvě bílé, těsnící lišta AL broušený</t>
  </si>
  <si>
    <t>Poznámka k položce:
Délka 2 400mm, lamino, barva bílá, síla pracovní desky 36mm, dolní skříňky madla zafrézovaná, horní skříňky s přesahem, se spotřebiči, s dřezem,  včetně nástěnné zákrytové desky, lamino v barvě bílé, těsnící lišta AL broušený</t>
  </si>
  <si>
    <t>Poznámka k položce:
Délka 2 400mm, lamino, barva bílá, síla pracovní desky 36mm, dolní skříňky madla zafrézovaná, těsnící lišta AL broušený</t>
  </si>
  <si>
    <t>Poznámka k položce:
Délka 3 000mm, lamino, barva bílá, síla pracovní desky 36mm, dolní skříňky madla zafrézovaná, horní skříňky s přesahem, se spotřebiči, včetně nástěnné zákrytové desky, lamino v barvě bílé, těsnící lišta AL broušený</t>
  </si>
  <si>
    <t>Poznámka k položce:
Délka 1 600mm, lamino, barva bílá, síla pracovní desky 36mm, dolní skříňky madla zafrézovaná, horní skříňky s přesahem, se spotřebiči, včetně nástěnné zákrytové desky, lamino v barvě bílé, těsnící lišta AL broušený</t>
  </si>
  <si>
    <t>Poznámka k položce:
Délka 2 700mm, lamino, barva bílá, síla pracovní desky 36mm, dolní skříňky madla zafrézovaná, horní skříňky s přesahem, se spotřebiči, s dřezem 1, včetně nástěnné zákrytové desky, lamino v barvě bílé, těsnící lišta AL broušený</t>
  </si>
  <si>
    <t>Mycí stůl</t>
  </si>
  <si>
    <t>Poznámka k položce:
Dřezová páková stojánková baterie se sprškou, provedení nerez.     Pol 38 Neobsazeno</t>
  </si>
  <si>
    <t>Poznámka k položce:
Mycí stůl nerezový, dvojdřezový, šířka 700mm,  délka 1400mm, výška 850mm, velikost dřezů min 450x450x280 mm, spodní část vybavena policemi, bez dvířek. Včetně otvoru pro baterii.</t>
  </si>
  <si>
    <r>
      <t xml:space="preserve">Veškeré prostory je nutno předem zaměřit, rozměry atypového i typového nábytku zkontrolovat dle skutečných výměr místností po realizaci stavby. </t>
    </r>
    <r>
      <rPr>
        <b/>
        <u val="single"/>
        <sz val="10"/>
        <rFont val="Arial CE"/>
        <family val="2"/>
      </rPr>
      <t>Nedílnou součástí rozpočtu je Příloha 1- Vyobrazení položek a Příloha 2 - výkresová část Vybavení. Bez těchto částí není podklad kompletní.</t>
    </r>
    <r>
      <rPr>
        <sz val="10"/>
        <rFont val="Arial CE"/>
        <family val="2"/>
      </rPr>
      <t xml:space="preserve">    
Veškeré položky je nutné vyvzorkovat a odsouhlasit s investorem a projektantem této části. Fotografie výrobků v Příloze 1 a Příloze 2 jsou pouze</t>
    </r>
    <r>
      <rPr>
        <b/>
        <sz val="10"/>
        <rFont val="Arial CE"/>
        <family val="2"/>
      </rPr>
      <t xml:space="preserve"> </t>
    </r>
    <r>
      <rPr>
        <b/>
        <u val="single"/>
        <sz val="10"/>
        <rFont val="Arial CE"/>
        <family val="2"/>
      </rPr>
      <t>ilustrativní</t>
    </r>
    <r>
      <rPr>
        <sz val="10"/>
        <rFont val="Arial CE"/>
        <family val="2"/>
      </rPr>
      <t xml:space="preserve">.  
U rozměrů uvedených výrobků lze počítat s </t>
    </r>
    <r>
      <rPr>
        <b/>
        <u val="single"/>
        <sz val="10"/>
        <rFont val="Arial CE"/>
        <family val="2"/>
      </rPr>
      <t>tolerancí +/- 5%</t>
    </r>
    <r>
      <rPr>
        <sz val="10"/>
        <rFont val="Arial CE"/>
        <family val="2"/>
      </rPr>
      <t xml:space="preserve">. U vestavných spotřebičů je nutné respekovat rozměr příslušného nábytku.
</t>
    </r>
    <r>
      <rPr>
        <b/>
        <u val="single"/>
        <sz val="10"/>
        <rFont val="Arial CE"/>
        <family val="2"/>
      </rPr>
      <t>V ceně atypového nábytku je započtena i jeho montáž. V ceně typového nábytku není montáž započtena, je vypoložkovaná samostatně v dílu D31.</t>
    </r>
    <r>
      <rPr>
        <sz val="10"/>
        <rFont val="Arial CE"/>
        <family val="2"/>
      </rPr>
      <t xml:space="preserve">        
</t>
    </r>
  </si>
  <si>
    <t>Poznámka k položce:
Tloušťka.20 mm, multiplex, buk, barva Natural, lak, kov černý, polodemont, průměr 600 mm, výška podnože 376 mm.
Provedeno technologií ohýbání dřeva. Tvar podnože - tři masivní hranolky ohýbané každý zvlášť, jejich spojením pak vzniká tvar připomínající rozštípnutý kus kmene či kvetoucí rostlinu.</t>
  </si>
  <si>
    <t>Poznámka k položce:
Tloušťka.20 mm, multiplex, buk, barva Natural, lak, kov černý, polodemont, průměr 600 mm, výška podnože 726 mm.
Provedeno technologií ohýbání dřeva. Tvar podnože - tři masivní hranolky ohýbané každý zvlášť, jejich spojením pak vzniká tvar připomínající rozštípnutý kus kmene či kvetoucí rostlinu.</t>
  </si>
  <si>
    <t>Poznámka k položce:
Průměr 450 mm, výška 500 mm, tloušťka desky 20 mm, masiv, buk, barva Natural, lak. 
Zkosená deska stolu - možnost přisadit ke zdi.
80 Neobsazeno
81 Neobsazeno
82 Neobsazeno</t>
  </si>
  <si>
    <t>Poznámka k položce:
Materiá buk masiv, barva standard, lak, čalounění sedáku a opěrky látka, kluzáky.
Hloubka sedáku 400 mm, Výška 820 mm, Výška sezení 460 mm, Šířka sedáku 450 mm, Šířka sedáku včetně područek 610 mm, Nosnost židle min 110 kg</t>
  </si>
  <si>
    <t>Poznámka k položce:
Provedení černé, židle vhodná do 24-hodinových provozů, bederní opěrka s možností výškového a hloubkového nastavení, synchronní mechanismus s několikanásobnou blokací a nastavením síly protitlaku opěráku dle hmotnosti uživatele, nastavení výšky a úhlu náklonu hlavové opěrky, 3D područky
Hloubka sedáku od 430 mm do  500 mm, Výška od 1030 mm do 1120 mm, Výška sedáku od 460 mm do 550 mm, Výška včetně opěrky hlavy od 1130 mm do 1350 mm, Šířka sedáku 540 mm, Šířka sedáku včetně područek 770 mm, Nosnost židle min 150 kg, Čalounění křesla, Křeslo síťované, Synchronní mechanika, Kříž plastový, Područky výškově stavitelné 4D, Bederní opěrka, Opěrka hlavy 2D stavitelná, Kolečka měkké podlahy - koberec, Hloubkový posuv sedáku</t>
  </si>
  <si>
    <t>Poznámka k položce:
Konstrukce nerezová ocel, nášlapný mechanismus s tichým dovíráním víka, kolečka bržděná.                                                                                          Specifikace: Použití pro objem pytle 80 až 100 litrů. V. 890mm, š. 1220mm, hl. 590mm.</t>
  </si>
  <si>
    <t>Poznámka k položce:
Jednodvéřová vestavná chladnička, Total volume 180 l, Objem chladničky 165 l, Šířka spotřebiče 540 mm Výška spotřebiče 1225 mm, Hloubka spotřebiče 545 mm, Šířka vest. otvoru min. 560 mm, Výška vest. otvoru min. 1228 mm, Hloubka vest. otvoru min. 560 mm. Energeticky úsporné, třída max. C.</t>
  </si>
  <si>
    <t>Poznámka k položce:
Nízká chladnička s mrazničkou, pro korpus 600x600mm, montáž pod pracovní desku, Total volume 126 l Objem chladničky 105 l, Šířka spotřebiče 596 mm, Výška spotřebiče 820 mm, Hloubka spotřebiče 545 mm, Šířka vest. otvoru min 600 mm, Výška vest. otvoru min. 820 mm, Hloubka vest. otvoru min. 550 mm. Energeticky úsporné, třída max. C.</t>
  </si>
  <si>
    <t>Poznámka k položce:
Nízká chladnička s mrazničkou, pro korpus 600x600mm, montáž pod pracovní desku, Total volume 126 l Objem chladničky 105 l. Šířka spotřebiče 596 mm, Výška spotřebiče 820 mm, Hloubka spotřebiče 545 mm, Šířka vest. otvoru min. 600 mm, Výška vest. otvoru min. 820 mm, Hloubka vest. otvoru min. 550 mm. Energeticky úsporná, třída max. C.</t>
  </si>
  <si>
    <t>Poznámka k položce:
Nízká chladnička s mrazničkou, pro korpus 600x600mm, montáž pod pracovní desku, Total volume 126 l Objem chladničky 105 l, Šířka spotřebiče 596 mm, Výška spotřebiče 820 mm, Hloubka spotřebiče 545 mm, Šířka vest. otvoru min. 600 mm, Výška vest. otvoru min. 820 mm, Hloubka vest. otvoru min. 550 mm. Energeticky úsporné, třída max. C.</t>
  </si>
  <si>
    <t>Poznámka k položce:
Stohovatelná překližková židle, sedák a opěrák z ohýbané bukové překližky potažený odolnou laminátovou fólií, plastové kluzáky na ochranu podlahových krytin 
Hloubka sedáku 400 mm, Výška 850 mm, Výška sezení 450 mm, Šířka sedáku 440 mm, Celková šíře židle 480 mm, Nosnost židle min 100 kg, Kostra ocelová lakovaná, čtyři nohy</t>
  </si>
  <si>
    <t>Poznámka k položce:
Lakovaná buková překližka, tl. 18 mm
Rozměry viz Příloha 1 - vyobrazení položek a Příloha 2 - vybavení.</t>
  </si>
  <si>
    <t>Poznámka k položce:
Atypová sestava, viditelný korpus a čela skříněk -lakovaná buková překližka tl.18mm
Vnitřní vybavení - police
Kování s dotahem a tumením
Úchytky - černé provedení, nasazené do hrany dvířek
Rozměry viz Příloha 1 - vyobrazení položek a Příloha 2 - vybavení.</t>
  </si>
  <si>
    <t>Poznámka k položce:
Lakovaná buková překližka tl. 18mm
Kování, kliky - kartáčovaná nerez.
Rozměry viz Příloha 1 - vyobrazení položek a Příloha 2 - vybavení.</t>
  </si>
  <si>
    <t>Poznámka k položce:
Lakovaná buková překližka, tl. 36mm
V portálech 01-07 integrované osvětlení - viz položka 162.
Rozměry viz Příloha 1 - vyobrazení položek a Příloha 2 - vybavení.</t>
  </si>
  <si>
    <t>Poznámka k položce:
Atypová sestava, viditelný korpus a čela skříněk -lakovaná buková překližka tl.18mm
Vybavení - police, výsuvy, dřez. Ze strany chodby uzavíráno roletou. Ze strany odpočinkové zóny otevřená knihovna. Sokl s PVC povrchem shodným se soklem navazující podlahy. Horní díl s pevným prosklením.
Kování s dotahem a tumením. Úchytky - černé provedení, nasazené do hrany dvířek.
Rozměry viz Příloha 1 - vyobrazení položek a Příloha 2 - vybavení.</t>
  </si>
  <si>
    <t>Poznámka k položce:
Atypová skříňka, lakovaná buková překližka tl.18mm, vnitřní vybavení - police
Určeno jako "parkoviště" pro lékové skříně + odkladní prostor k odpočivnému koutu.
Rozměry viz Příloha 1 - vyobrazení položek a Příloha 2 - vybavení.</t>
  </si>
  <si>
    <t>Poznámka k položce:
Lakovaná buková překližka, tl. 36mm
Rozměry viz Příloha 1 - vyobrazení položek a Příloha 2 - vybavení.</t>
  </si>
  <si>
    <r>
      <t>Poznámka k položce:
Rohová, rozměr (1700 x 450mm) + (600 x</t>
    </r>
    <r>
      <rPr>
        <i/>
        <sz val="7"/>
        <color theme="0" tint="-0.3499799966812134"/>
        <rFont val="Arial CE"/>
        <family val="2"/>
      </rPr>
      <t xml:space="preserve"> 600mm), po</t>
    </r>
    <r>
      <rPr>
        <i/>
        <sz val="7"/>
        <color rgb="FF969696"/>
        <rFont val="Arial CE"/>
        <family val="2"/>
      </rPr>
      <t>uze otevřené police, bez dvířek, s dřezem 2, včetně nástěnné zákrytové desky, lamino v barvě bílé, těsnící lišta AL broušený</t>
    </r>
    <r>
      <rPr>
        <i/>
        <sz val="7"/>
        <rFont val="Arial CE"/>
        <family val="2"/>
      </rPr>
      <t xml:space="preserve">
</t>
    </r>
    <r>
      <rPr>
        <i/>
        <sz val="7"/>
        <color theme="0" tint="-0.3499799966812134"/>
        <rFont val="Arial CE"/>
        <family val="2"/>
      </rPr>
      <t>Rozměry viz Příloha 1 - vyobrazení položek a Příloha 2 - vybavení.</t>
    </r>
  </si>
  <si>
    <t>Poznámka k položce:
Materiá buk masiv, barva Natural, lak, čalounění sedáku kategorie "A", kluzák teflonový.
Celková šířka (cm) 52, Celková hloubka (cm) 49, Celková výška (cm) 75,5, Sedadlová výška (cm) 46, Šířka sedadla (cm) Ø 40, Hloubka sedadla (cm) Ø 40.</t>
  </si>
  <si>
    <t>Poznámka k položce:
Herní a sedací pódium - lakovaná buková překližka, tl. 18 mm, dekorace "strom"  - kmen=lakovaná buková překližka, tl. 36 mm,  větve (police)=lakovaná buková překližka, tl. 18 mm. Rozměry viz Rozměry viz Příloha 1 - vyobrazení položek a Příloha 2 - vybavení.</t>
  </si>
  <si>
    <t>Poznámka k položce:
Atypová sestava, viditelný korpus a čela skříněk - lakovaná buková překližka tl.18mm a 36mm
1x Šatní skříň, rozměr 450x600mm, v. 1 800mm výbava 2x police, výsuvná šatní tyč
1x Skříňka s lednicí, rozměr 450x600mm, v. 450mm
1x Úložná skříňka se 2 zásuvkami, rozměr 450x600mm, v. 450mm
1x Jídelní výsuvný policový prvek, rozměr 450x600mm, v. 150mm, tl. desky 36mm
2x Jednoduchá police, rozměr 300x600mm, tl. desky 36mm
2x Police se zalomenými postranicemi, rozměr 250x600mm, v. 150mm, tl. desky 36mm.                                                                                                Rozměry viz Příloha 1 - vyobrazení položek a Příloha 2 - vybavení.</t>
  </si>
  <si>
    <t>Poznámka k položce:
Rozměry viz Příloha 1 - vyobrazení položek a Příloha 2 - vybavení.
Atypový obklad stěny s posuvnými dveřmi: lakovaná buková překližka, tl. 18 mm, na nosném roštu, posuvné dveře jednostranně opláštěné, lavice lakovaná buková překližka 2x36 mm</t>
  </si>
  <si>
    <t>Poznámka k položce:
Pohovka s úložným prostorem a možností rozložení na dvojlůžko.  Kostra:buk, lak. Sedák: DTD deska + pružinové jádro zakryté jatexem + PUR pěna + rouno Opěrák: volné polštáře
Rozměry 2020x920mm v sedací pozici, 2020x1450mm v rozložené pozici. Výška včetně opěráku 780mm.</t>
  </si>
  <si>
    <t>Poznámka k položce:
Kovová konstrukce (plech) bílý lak RAL 9003 + dřevotřískové police o nosnosti min 170 kg,                                                                                         8x š. 900mm, hl. 600mm, v. 1800mm, 5 polic                                          Možnost výškové přenastavitelnosti polic.                                       Regály je možné spojovat do regálových řad.</t>
  </si>
  <si>
    <t>Poznámka k položce:
Kovová konstrukce (plech) pozink + dřevotřískové police o nosnosti min 170 kg,                                                                                                         4x š. 900mm, hl. 400mm, v. 1800mm, 5 polic                                    Možnost výškové přenastavitelnosti polic.                                      Regály je možné spojovat do regálových řad.</t>
  </si>
  <si>
    <t>Poznámka k položce:
Kovová konstrukce (plech) bílý lak RAL 9003 + dřevotřískové police o nosnosti min 170 kg,                                                                                                           13x š. 900mm, 3x š. 750mm, hl. 400mm, v. 1800mm, 5 polic         Možnost výškové přenastavitelnosti polic.                                           Regály je možné spojovat do regálových řad.                                            123 Neobsazeno</t>
  </si>
  <si>
    <t>Pozemek č. 785/1, k. ú. Havlíčkův Brod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</si>
</sst>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b/>
      <u val="single"/>
      <sz val="10"/>
      <name val="Arial CE"/>
      <family val="2"/>
    </font>
    <font>
      <i/>
      <sz val="7"/>
      <name val="Arial CE"/>
      <family val="2"/>
    </font>
    <font>
      <i/>
      <sz val="7"/>
      <color theme="0" tint="-0.3499799966812134"/>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CC"/>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254">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0"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2"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2"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5"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16" fillId="3" borderId="13" xfId="0" applyFont="1" applyFill="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4" fontId="18" fillId="0" borderId="0" xfId="0" applyNumberFormat="1" applyFont="1" applyAlignment="1">
      <alignment vertical="center"/>
    </xf>
    <xf numFmtId="0" fontId="5" fillId="0" borderId="0" xfId="0" applyFont="1" applyAlignment="1">
      <alignment horizontal="center" vertical="center"/>
    </xf>
    <xf numFmtId="4" fontId="14" fillId="0" borderId="18" xfId="0" applyNumberFormat="1" applyFont="1" applyBorder="1" applyAlignment="1">
      <alignment vertical="center"/>
    </xf>
    <xf numFmtId="4" fontId="14" fillId="0" borderId="0" xfId="0" applyNumberFormat="1" applyFont="1" applyAlignment="1">
      <alignment vertical="center"/>
    </xf>
    <xf numFmtId="166" fontId="14" fillId="0" borderId="0" xfId="0" applyNumberFormat="1" applyFont="1" applyAlignment="1">
      <alignment vertical="center"/>
    </xf>
    <xf numFmtId="4" fontId="14" fillId="0" borderId="12" xfId="0" applyNumberFormat="1" applyFont="1" applyBorder="1" applyAlignment="1">
      <alignment vertical="center"/>
    </xf>
    <xf numFmtId="0" fontId="5" fillId="0" borderId="0" xfId="0" applyFont="1" applyAlignment="1">
      <alignment horizontal="left" vertical="center"/>
    </xf>
    <xf numFmtId="0" fontId="19" fillId="0" borderId="0" xfId="0" applyFont="1" applyAlignment="1">
      <alignment horizontal="left" vertical="center"/>
    </xf>
    <xf numFmtId="0" fontId="20" fillId="0" borderId="0" xfId="20" applyFont="1" applyAlignment="1">
      <alignment horizontal="center" vertical="center"/>
    </xf>
    <xf numFmtId="0" fontId="6" fillId="0" borderId="3"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4" fillId="0" borderId="0" xfId="0" applyFont="1" applyAlignment="1">
      <alignment horizontal="center" vertical="center"/>
    </xf>
    <xf numFmtId="4" fontId="23" fillId="0" borderId="19" xfId="0" applyNumberFormat="1" applyFont="1" applyBorder="1" applyAlignment="1">
      <alignment vertical="center"/>
    </xf>
    <xf numFmtId="4" fontId="23" fillId="0" borderId="20" xfId="0" applyNumberFormat="1" applyFont="1" applyBorder="1" applyAlignment="1">
      <alignment vertical="center"/>
    </xf>
    <xf numFmtId="166" fontId="23" fillId="0" borderId="20" xfId="0" applyNumberFormat="1" applyFont="1" applyBorder="1" applyAlignment="1">
      <alignment vertical="center"/>
    </xf>
    <xf numFmtId="4" fontId="23" fillId="0" borderId="21" xfId="0" applyNumberFormat="1" applyFont="1" applyBorder="1" applyAlignment="1">
      <alignment vertical="center"/>
    </xf>
    <xf numFmtId="0" fontId="6" fillId="0" borderId="0" xfId="0" applyFont="1" applyAlignment="1">
      <alignment horizontal="left" vertical="center"/>
    </xf>
    <xf numFmtId="0" fontId="24" fillId="0" borderId="0" xfId="0" applyFont="1" applyAlignment="1">
      <alignment horizontal="left" vertical="center"/>
    </xf>
    <xf numFmtId="0" fontId="0" fillId="0" borderId="3" xfId="0" applyBorder="1" applyAlignment="1">
      <alignment vertical="center" wrapText="1"/>
    </xf>
    <xf numFmtId="0" fontId="1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16" fillId="3" borderId="0" xfId="0" applyFont="1" applyFill="1" applyAlignment="1">
      <alignment horizontal="righ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4" fontId="18" fillId="0" borderId="0" xfId="0" applyNumberFormat="1" applyFont="1"/>
    <xf numFmtId="166" fontId="25" fillId="0" borderId="10" xfId="0" applyNumberFormat="1" applyFont="1" applyBorder="1"/>
    <xf numFmtId="166" fontId="25" fillId="0" borderId="11" xfId="0" applyNumberFormat="1" applyFont="1" applyBorder="1"/>
    <xf numFmtId="4" fontId="26"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7" fillId="0" borderId="0" xfId="0" applyFont="1" applyAlignment="1">
      <alignment horizontal="left"/>
    </xf>
    <xf numFmtId="4" fontId="7" fillId="0" borderId="0" xfId="0" applyNumberFormat="1" applyFont="1"/>
    <xf numFmtId="0" fontId="8" fillId="0" borderId="18" xfId="0" applyFont="1" applyBorder="1"/>
    <xf numFmtId="166" fontId="8" fillId="0" borderId="0" xfId="0" applyNumberFormat="1" applyFont="1"/>
    <xf numFmtId="166" fontId="8" fillId="0" borderId="12"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16" fillId="0" borderId="22" xfId="0" applyFont="1" applyBorder="1" applyAlignment="1">
      <alignment horizontal="center" vertical="center"/>
    </xf>
    <xf numFmtId="49" fontId="16" fillId="0" borderId="22" xfId="0" applyNumberFormat="1" applyFont="1" applyBorder="1" applyAlignment="1">
      <alignment horizontal="left" vertical="center" wrapText="1"/>
    </xf>
    <xf numFmtId="0" fontId="16" fillId="0" borderId="22" xfId="0" applyFont="1" applyBorder="1" applyAlignment="1">
      <alignment horizontal="left" vertical="center" wrapText="1"/>
    </xf>
    <xf numFmtId="0" fontId="16" fillId="0" borderId="22" xfId="0" applyFont="1" applyBorder="1" applyAlignment="1">
      <alignment horizontal="center" vertical="center" wrapText="1"/>
    </xf>
    <xf numFmtId="167" fontId="16" fillId="0" borderId="22" xfId="0" applyNumberFormat="1" applyFont="1" applyBorder="1" applyAlignment="1">
      <alignment vertical="center"/>
    </xf>
    <xf numFmtId="4" fontId="16" fillId="0" borderId="22" xfId="0" applyNumberFormat="1" applyFont="1" applyBorder="1" applyAlignment="1">
      <alignment vertical="center"/>
    </xf>
    <xf numFmtId="0" fontId="17" fillId="0" borderId="18" xfId="0" applyFont="1" applyBorder="1" applyAlignment="1">
      <alignment horizontal="left" vertical="center"/>
    </xf>
    <xf numFmtId="0" fontId="17" fillId="0" borderId="0" xfId="0" applyFont="1" applyAlignment="1">
      <alignment horizontal="center" vertical="center"/>
    </xf>
    <xf numFmtId="166" fontId="17" fillId="0" borderId="0" xfId="0" applyNumberFormat="1" applyFont="1" applyAlignment="1">
      <alignment vertical="center"/>
    </xf>
    <xf numFmtId="166" fontId="17" fillId="0" borderId="12" xfId="0" applyNumberFormat="1" applyFont="1" applyBorder="1" applyAlignment="1">
      <alignment vertical="center"/>
    </xf>
    <xf numFmtId="0" fontId="16" fillId="0" borderId="0" xfId="0" applyFont="1" applyAlignment="1">
      <alignment horizontal="left" vertical="center"/>
    </xf>
    <xf numFmtId="4" fontId="0" fillId="0" borderId="0" xfId="0" applyNumberFormat="1" applyAlignment="1">
      <alignment vertical="center"/>
    </xf>
    <xf numFmtId="0" fontId="27" fillId="0" borderId="0" xfId="0" applyFont="1" applyAlignment="1">
      <alignment horizontal="left" vertical="center"/>
    </xf>
    <xf numFmtId="0" fontId="0" fillId="0" borderId="18" xfId="0" applyBorder="1" applyAlignment="1">
      <alignment vertical="center"/>
    </xf>
    <xf numFmtId="0" fontId="17" fillId="0" borderId="19" xfId="0" applyFont="1" applyBorder="1" applyAlignment="1">
      <alignment horizontal="left" vertical="center"/>
    </xf>
    <xf numFmtId="0" fontId="17" fillId="0" borderId="20" xfId="0" applyFont="1" applyBorder="1" applyAlignment="1">
      <alignment horizontal="center" vertical="center"/>
    </xf>
    <xf numFmtId="166" fontId="17" fillId="0" borderId="20" xfId="0" applyNumberFormat="1" applyFont="1" applyBorder="1" applyAlignment="1">
      <alignment vertical="center"/>
    </xf>
    <xf numFmtId="166" fontId="17" fillId="0" borderId="21" xfId="0" applyNumberFormat="1" applyFont="1" applyBorder="1" applyAlignment="1">
      <alignment vertical="center"/>
    </xf>
    <xf numFmtId="0" fontId="0" fillId="0" borderId="0" xfId="0" applyAlignment="1">
      <alignment vertical="top"/>
    </xf>
    <xf numFmtId="0" fontId="29" fillId="0" borderId="23" xfId="0" applyFont="1" applyBorder="1" applyAlignment="1">
      <alignment vertical="center" wrapText="1"/>
    </xf>
    <xf numFmtId="0" fontId="29" fillId="0" borderId="24"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6" xfId="0" applyFont="1" applyBorder="1" applyAlignment="1">
      <alignment vertical="center" wrapText="1"/>
    </xf>
    <xf numFmtId="0" fontId="29" fillId="0" borderId="27" xfId="0" applyFont="1" applyBorder="1" applyAlignment="1">
      <alignment vertical="center" wrapText="1"/>
    </xf>
    <xf numFmtId="0" fontId="31" fillId="0" borderId="0" xfId="0" applyFont="1" applyBorder="1" applyAlignment="1">
      <alignment horizontal="left" vertical="center" wrapText="1"/>
    </xf>
    <xf numFmtId="0" fontId="0" fillId="0" borderId="0" xfId="0" applyFont="1" applyBorder="1" applyAlignment="1">
      <alignment horizontal="left" vertical="center" wrapText="1"/>
    </xf>
    <xf numFmtId="0" fontId="3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29" fillId="0" borderId="28" xfId="0" applyFont="1" applyBorder="1" applyAlignment="1">
      <alignment vertical="center" wrapText="1"/>
    </xf>
    <xf numFmtId="0" fontId="33" fillId="0" borderId="29" xfId="0" applyFont="1" applyBorder="1" applyAlignment="1">
      <alignment vertical="center" wrapText="1"/>
    </xf>
    <xf numFmtId="0" fontId="29" fillId="0" borderId="30" xfId="0" applyFont="1" applyBorder="1" applyAlignment="1">
      <alignment vertical="center" wrapText="1"/>
    </xf>
    <xf numFmtId="0" fontId="29" fillId="0" borderId="0" xfId="0" applyFont="1" applyBorder="1" applyAlignment="1">
      <alignment vertical="top"/>
    </xf>
    <xf numFmtId="0" fontId="29" fillId="0" borderId="0" xfId="0" applyFont="1" applyAlignment="1">
      <alignment vertical="top"/>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29" fillId="0" borderId="27" xfId="0" applyFont="1" applyBorder="1" applyAlignment="1">
      <alignment horizontal="left" vertical="center"/>
    </xf>
    <xf numFmtId="0" fontId="31" fillId="0" borderId="0" xfId="0" applyFont="1" applyBorder="1" applyAlignment="1">
      <alignment horizontal="left" vertical="center"/>
    </xf>
    <xf numFmtId="0" fontId="34" fillId="0" borderId="0" xfId="0" applyFont="1" applyAlignment="1">
      <alignment horizontal="left" vertical="center"/>
    </xf>
    <xf numFmtId="0" fontId="31" fillId="0" borderId="29" xfId="0" applyFont="1" applyBorder="1" applyAlignment="1">
      <alignment horizontal="left" vertical="center"/>
    </xf>
    <xf numFmtId="0" fontId="31" fillId="0" borderId="29" xfId="0" applyFont="1" applyBorder="1" applyAlignment="1">
      <alignment horizontal="center" vertical="center"/>
    </xf>
    <xf numFmtId="0" fontId="34" fillId="0" borderId="29" xfId="0" applyFont="1" applyBorder="1" applyAlignment="1">
      <alignment horizontal="left" vertical="center"/>
    </xf>
    <xf numFmtId="0" fontId="35" fillId="0" borderId="0" xfId="0" applyFont="1" applyBorder="1" applyAlignment="1">
      <alignment horizontal="left" vertical="center"/>
    </xf>
    <xf numFmtId="0" fontId="32" fillId="0" borderId="0" xfId="0" applyFont="1" applyAlignment="1">
      <alignment horizontal="left" vertical="center"/>
    </xf>
    <xf numFmtId="0" fontId="2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2" fillId="0" borderId="26" xfId="0" applyFont="1" applyBorder="1" applyAlignment="1">
      <alignment horizontal="left" vertical="center"/>
    </xf>
    <xf numFmtId="0" fontId="29" fillId="0" borderId="28" xfId="0" applyFont="1" applyBorder="1" applyAlignment="1">
      <alignment horizontal="left" vertical="center"/>
    </xf>
    <xf numFmtId="0" fontId="33" fillId="0" borderId="29" xfId="0" applyFont="1" applyBorder="1" applyAlignment="1">
      <alignment horizontal="left" vertical="center"/>
    </xf>
    <xf numFmtId="0" fontId="29" fillId="0" borderId="30" xfId="0" applyFont="1" applyBorder="1" applyAlignment="1">
      <alignment horizontal="left" vertical="center"/>
    </xf>
    <xf numFmtId="0" fontId="29" fillId="0" borderId="0" xfId="0" applyFont="1" applyBorder="1" applyAlignment="1">
      <alignment horizontal="left" vertical="center"/>
    </xf>
    <xf numFmtId="0" fontId="33" fillId="0" borderId="0" xfId="0" applyFont="1" applyBorder="1" applyAlignment="1">
      <alignment horizontal="left" vertical="center"/>
    </xf>
    <xf numFmtId="0" fontId="34" fillId="0" borderId="0" xfId="0" applyFont="1" applyBorder="1" applyAlignment="1">
      <alignment horizontal="left" vertical="center"/>
    </xf>
    <xf numFmtId="0" fontId="32" fillId="0" borderId="29" xfId="0" applyFont="1" applyBorder="1" applyAlignment="1">
      <alignment horizontal="left" vertical="center"/>
    </xf>
    <xf numFmtId="0" fontId="29" fillId="0" borderId="0" xfId="0" applyFont="1" applyBorder="1" applyAlignment="1">
      <alignment horizontal="left" vertical="center" wrapText="1"/>
    </xf>
    <xf numFmtId="0" fontId="32" fillId="0" borderId="0" xfId="0" applyFont="1" applyBorder="1" applyAlignment="1">
      <alignment horizontal="left" vertical="center" wrapText="1"/>
    </xf>
    <xf numFmtId="0" fontId="32" fillId="0" borderId="0" xfId="0" applyFont="1" applyBorder="1" applyAlignment="1">
      <alignment horizontal="center"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2" fillId="0" borderId="26" xfId="0" applyFont="1" applyBorder="1" applyAlignment="1">
      <alignment horizontal="left" vertical="center" wrapText="1"/>
    </xf>
    <xf numFmtId="0" fontId="32" fillId="0" borderId="0" xfId="0" applyFont="1" applyBorder="1" applyAlignment="1">
      <alignment horizontal="left" vertical="center"/>
    </xf>
    <xf numFmtId="0" fontId="32" fillId="0" borderId="27" xfId="0" applyFont="1" applyBorder="1" applyAlignment="1">
      <alignment horizontal="left" vertical="center" wrapText="1"/>
    </xf>
    <xf numFmtId="0" fontId="32" fillId="0" borderId="27" xfId="0" applyFont="1" applyBorder="1" applyAlignment="1">
      <alignment horizontal="left" vertical="center"/>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2" fillId="0" borderId="28" xfId="0" applyFont="1" applyBorder="1" applyAlignment="1">
      <alignment horizontal="left" vertical="center"/>
    </xf>
    <xf numFmtId="0" fontId="32" fillId="0" borderId="30" xfId="0" applyFont="1" applyBorder="1" applyAlignment="1">
      <alignment horizontal="left" vertical="center"/>
    </xf>
    <xf numFmtId="0" fontId="32" fillId="0" borderId="0" xfId="0" applyFont="1" applyBorder="1" applyAlignment="1">
      <alignment horizontal="center" vertical="center"/>
    </xf>
    <xf numFmtId="0" fontId="34" fillId="0" borderId="0" xfId="0" applyFont="1" applyAlignment="1">
      <alignment vertical="center"/>
    </xf>
    <xf numFmtId="0" fontId="31" fillId="0" borderId="0" xfId="0" applyFont="1" applyBorder="1" applyAlignment="1">
      <alignment vertical="center"/>
    </xf>
    <xf numFmtId="0" fontId="34" fillId="0" borderId="29" xfId="0" applyFont="1" applyBorder="1" applyAlignment="1">
      <alignment vertical="center"/>
    </xf>
    <xf numFmtId="0" fontId="3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1" fillId="0" borderId="29" xfId="0" applyFont="1" applyBorder="1" applyAlignment="1">
      <alignment horizontal="left"/>
    </xf>
    <xf numFmtId="0" fontId="34" fillId="0" borderId="29" xfId="0" applyFont="1" applyBorder="1"/>
    <xf numFmtId="0" fontId="29" fillId="0" borderId="26" xfId="0" applyFont="1" applyBorder="1" applyAlignment="1">
      <alignment vertical="top"/>
    </xf>
    <xf numFmtId="0" fontId="29" fillId="0" borderId="27" xfId="0" applyFont="1" applyBorder="1" applyAlignment="1">
      <alignment vertical="top"/>
    </xf>
    <xf numFmtId="0" fontId="29" fillId="0" borderId="28" xfId="0" applyFont="1" applyBorder="1" applyAlignment="1">
      <alignment vertical="top"/>
    </xf>
    <xf numFmtId="0" fontId="29" fillId="0" borderId="29" xfId="0" applyFont="1" applyBorder="1" applyAlignment="1">
      <alignment vertical="top"/>
    </xf>
    <xf numFmtId="0" fontId="29" fillId="0" borderId="30" xfId="0" applyFont="1" applyBorder="1" applyAlignment="1">
      <alignment vertical="top"/>
    </xf>
    <xf numFmtId="0" fontId="28" fillId="0" borderId="0" xfId="0" applyFont="1" applyAlignment="1">
      <alignment vertical="center" wrapText="1"/>
    </xf>
    <xf numFmtId="0" fontId="0" fillId="0" borderId="7" xfId="0" applyBorder="1" applyAlignment="1">
      <alignment vertical="center"/>
    </xf>
    <xf numFmtId="0" fontId="16" fillId="0" borderId="15" xfId="0" applyFont="1" applyBorder="1" applyAlignment="1">
      <alignment horizontal="center" vertical="center" wrapText="1"/>
    </xf>
    <xf numFmtId="0" fontId="28" fillId="0" borderId="0" xfId="0" applyFont="1" applyAlignment="1">
      <alignment vertical="center" wrapText="1"/>
    </xf>
    <xf numFmtId="0" fontId="0" fillId="0" borderId="0" xfId="0"/>
    <xf numFmtId="0" fontId="16" fillId="3" borderId="6" xfId="0" applyFont="1" applyFill="1" applyBorder="1" applyAlignment="1">
      <alignment horizontal="center" vertical="center"/>
    </xf>
    <xf numFmtId="0" fontId="16" fillId="3" borderId="7" xfId="0" applyFont="1" applyFill="1" applyBorder="1" applyAlignment="1">
      <alignment horizontal="left" vertical="center"/>
    </xf>
    <xf numFmtId="0" fontId="16" fillId="3" borderId="7" xfId="0" applyFont="1" applyFill="1" applyBorder="1" applyAlignment="1">
      <alignment horizontal="center" vertical="center"/>
    </xf>
    <xf numFmtId="0" fontId="16" fillId="3" borderId="7"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4" fillId="0" borderId="17" xfId="0" applyFont="1" applyBorder="1" applyAlignment="1">
      <alignment horizontal="center" vertical="center"/>
    </xf>
    <xf numFmtId="0" fontId="14" fillId="0" borderId="10" xfId="0" applyFont="1" applyBorder="1" applyAlignment="1">
      <alignment horizontal="left" vertical="center"/>
    </xf>
    <xf numFmtId="0" fontId="15" fillId="0" borderId="18" xfId="0" applyFont="1" applyBorder="1" applyAlignment="1">
      <alignment horizontal="left" vertical="center"/>
    </xf>
    <xf numFmtId="0" fontId="15" fillId="0" borderId="0" xfId="0" applyFont="1" applyAlignment="1">
      <alignment horizontal="left" vertical="center"/>
    </xf>
    <xf numFmtId="4" fontId="13"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ill="1" applyBorder="1" applyAlignment="1">
      <alignment vertical="center"/>
    </xf>
    <xf numFmtId="4" fontId="5" fillId="2" borderId="7" xfId="0" applyNumberFormat="1" applyFont="1" applyFill="1" applyBorder="1" applyAlignment="1">
      <alignment vertical="center"/>
    </xf>
    <xf numFmtId="0" fontId="0" fillId="2" borderId="13" xfId="0" applyFill="1" applyBorder="1" applyAlignment="1">
      <alignment vertical="center"/>
    </xf>
    <xf numFmtId="4" fontId="22" fillId="0" borderId="0" xfId="0" applyNumberFormat="1" applyFont="1" applyAlignment="1">
      <alignment vertical="center"/>
    </xf>
    <xf numFmtId="0" fontId="22" fillId="0" borderId="0" xfId="0" applyFont="1" applyAlignment="1">
      <alignment vertical="center"/>
    </xf>
    <xf numFmtId="0" fontId="21" fillId="0" borderId="0" xfId="0" applyFont="1" applyAlignment="1">
      <alignment horizontal="left" vertical="center" wrapText="1"/>
    </xf>
    <xf numFmtId="4" fontId="18" fillId="0" borderId="0" xfId="0" applyNumberFormat="1" applyFont="1" applyAlignment="1">
      <alignment horizontal="right" vertical="center"/>
    </xf>
    <xf numFmtId="4" fontId="18" fillId="0" borderId="0" xfId="0" applyNumberFormat="1" applyFont="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2"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Border="1" applyAlignment="1">
      <alignment horizontal="left" vertical="center" wrapText="1"/>
    </xf>
    <xf numFmtId="0" fontId="30" fillId="0" borderId="0" xfId="0" applyFont="1" applyBorder="1" applyAlignment="1">
      <alignment horizontal="center" vertical="center" wrapText="1"/>
    </xf>
    <xf numFmtId="0" fontId="31" fillId="0" borderId="29" xfId="0" applyFont="1" applyBorder="1" applyAlignment="1">
      <alignment horizontal="left" wrapText="1"/>
    </xf>
    <xf numFmtId="0" fontId="30"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31" fillId="0" borderId="29" xfId="0" applyFont="1" applyBorder="1" applyAlignment="1">
      <alignment horizontal="left"/>
    </xf>
    <xf numFmtId="0" fontId="3" fillId="4" borderId="0" xfId="0" applyFont="1" applyFill="1" applyAlignment="1" applyProtection="1">
      <alignment horizontal="left" vertical="center"/>
      <protection locked="0"/>
    </xf>
    <xf numFmtId="14" fontId="3" fillId="4" borderId="0" xfId="0" applyNumberFormat="1" applyFont="1" applyFill="1" applyAlignment="1" applyProtection="1">
      <alignment horizontal="left" vertical="center"/>
      <protection locked="0"/>
    </xf>
    <xf numFmtId="0" fontId="3" fillId="4" borderId="0" xfId="0" applyFont="1" applyFill="1" applyAlignment="1" applyProtection="1">
      <alignment horizontal="left" vertical="center"/>
      <protection locked="0"/>
    </xf>
    <xf numFmtId="4" fontId="16" fillId="4" borderId="22" xfId="0" applyNumberFormat="1" applyFont="1" applyFill="1"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
      <selection activeCell="Q19" sqref="Q19"/>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2" t="s">
        <v>0</v>
      </c>
      <c r="AZ1" s="12" t="s">
        <v>1</v>
      </c>
      <c r="BA1" s="12" t="s">
        <v>2</v>
      </c>
      <c r="BB1" s="12" t="s">
        <v>3</v>
      </c>
      <c r="BT1" s="12" t="s">
        <v>4</v>
      </c>
      <c r="BU1" s="12" t="s">
        <v>4</v>
      </c>
      <c r="BV1" s="12" t="s">
        <v>5</v>
      </c>
    </row>
    <row r="2" spans="44:72" ht="36.9" customHeight="1">
      <c r="AR2" s="207"/>
      <c r="AS2" s="207"/>
      <c r="AT2" s="207"/>
      <c r="AU2" s="207"/>
      <c r="AV2" s="207"/>
      <c r="AW2" s="207"/>
      <c r="AX2" s="207"/>
      <c r="AY2" s="207"/>
      <c r="AZ2" s="207"/>
      <c r="BA2" s="207"/>
      <c r="BB2" s="207"/>
      <c r="BC2" s="207"/>
      <c r="BD2" s="207"/>
      <c r="BE2" s="207"/>
      <c r="BS2" s="13" t="s">
        <v>6</v>
      </c>
      <c r="BT2" s="13" t="s">
        <v>7</v>
      </c>
    </row>
    <row r="3" spans="2:72" ht="6.9"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ht="24.9" customHeight="1">
      <c r="B4" s="16"/>
      <c r="D4" s="17" t="s">
        <v>9</v>
      </c>
      <c r="AR4" s="16"/>
      <c r="AS4" s="18" t="s">
        <v>10</v>
      </c>
      <c r="BS4" s="13" t="s">
        <v>11</v>
      </c>
    </row>
    <row r="5" spans="2:71" ht="12" customHeight="1">
      <c r="B5" s="16"/>
      <c r="D5" s="19" t="s">
        <v>12</v>
      </c>
      <c r="K5" s="233" t="s">
        <v>13</v>
      </c>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R5" s="16"/>
      <c r="BS5" s="13" t="s">
        <v>6</v>
      </c>
    </row>
    <row r="6" spans="2:71" ht="36.9" customHeight="1">
      <c r="B6" s="16"/>
      <c r="D6" s="21" t="s">
        <v>14</v>
      </c>
      <c r="K6" s="234" t="s">
        <v>15</v>
      </c>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R6" s="16"/>
      <c r="BS6" s="13" t="s">
        <v>6</v>
      </c>
    </row>
    <row r="7" spans="2:71" ht="12" customHeight="1">
      <c r="B7" s="16"/>
      <c r="D7" s="22" t="s">
        <v>16</v>
      </c>
      <c r="K7" s="20" t="s">
        <v>17</v>
      </c>
      <c r="AK7" s="22" t="s">
        <v>18</v>
      </c>
      <c r="AN7" s="20" t="s">
        <v>19</v>
      </c>
      <c r="AR7" s="16"/>
      <c r="BS7" s="13" t="s">
        <v>6</v>
      </c>
    </row>
    <row r="8" spans="2:71" ht="12" customHeight="1">
      <c r="B8" s="16"/>
      <c r="D8" s="22" t="s">
        <v>20</v>
      </c>
      <c r="K8" s="20" t="s">
        <v>875</v>
      </c>
      <c r="AK8" s="22" t="s">
        <v>22</v>
      </c>
      <c r="AN8" s="251"/>
      <c r="AR8" s="16"/>
      <c r="BS8" s="13" t="s">
        <v>6</v>
      </c>
    </row>
    <row r="9" spans="2:71" ht="14.4" customHeight="1">
      <c r="B9" s="16"/>
      <c r="AR9" s="16"/>
      <c r="BS9" s="13" t="s">
        <v>6</v>
      </c>
    </row>
    <row r="10" spans="2:71" ht="12" customHeight="1">
      <c r="B10" s="16"/>
      <c r="D10" s="22" t="s">
        <v>23</v>
      </c>
      <c r="AK10" s="22" t="s">
        <v>24</v>
      </c>
      <c r="AN10" s="20" t="s">
        <v>25</v>
      </c>
      <c r="AR10" s="16"/>
      <c r="BS10" s="13" t="s">
        <v>6</v>
      </c>
    </row>
    <row r="11" spans="2:71" ht="18.45" customHeight="1">
      <c r="B11" s="16"/>
      <c r="E11" s="20" t="s">
        <v>26</v>
      </c>
      <c r="AK11" s="22" t="s">
        <v>27</v>
      </c>
      <c r="AN11" s="20" t="s">
        <v>28</v>
      </c>
      <c r="AR11" s="16"/>
      <c r="BS11" s="13" t="s">
        <v>6</v>
      </c>
    </row>
    <row r="12" spans="2:71" ht="6.9" customHeight="1">
      <c r="B12" s="16"/>
      <c r="AR12" s="16"/>
      <c r="BS12" s="13" t="s">
        <v>6</v>
      </c>
    </row>
    <row r="13" spans="2:71" ht="12" customHeight="1">
      <c r="B13" s="16"/>
      <c r="D13" s="22" t="s">
        <v>826</v>
      </c>
      <c r="AK13" s="22" t="s">
        <v>24</v>
      </c>
      <c r="AN13" s="252" t="s">
        <v>30</v>
      </c>
      <c r="AR13" s="16"/>
      <c r="BS13" s="13" t="s">
        <v>6</v>
      </c>
    </row>
    <row r="14" spans="2:71" ht="13.2">
      <c r="B14" s="16"/>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K14" s="22" t="s">
        <v>27</v>
      </c>
      <c r="AN14" s="252" t="s">
        <v>30</v>
      </c>
      <c r="AR14" s="16"/>
      <c r="BS14" s="13" t="s">
        <v>6</v>
      </c>
    </row>
    <row r="15" spans="2:71" ht="6.9" customHeight="1">
      <c r="B15" s="16"/>
      <c r="AR15" s="16"/>
      <c r="BS15" s="13" t="s">
        <v>4</v>
      </c>
    </row>
    <row r="16" spans="2:71" ht="12" customHeight="1">
      <c r="B16" s="16"/>
      <c r="D16" s="22" t="s">
        <v>31</v>
      </c>
      <c r="AK16" s="22" t="s">
        <v>24</v>
      </c>
      <c r="AN16" s="20" t="s">
        <v>32</v>
      </c>
      <c r="AR16" s="16"/>
      <c r="BS16" s="13" t="s">
        <v>4</v>
      </c>
    </row>
    <row r="17" spans="2:71" ht="18.45" customHeight="1">
      <c r="B17" s="16"/>
      <c r="E17" s="20" t="s">
        <v>33</v>
      </c>
      <c r="AK17" s="22" t="s">
        <v>27</v>
      </c>
      <c r="AN17" s="20" t="s">
        <v>30</v>
      </c>
      <c r="AR17" s="16"/>
      <c r="BS17" s="13" t="s">
        <v>34</v>
      </c>
    </row>
    <row r="18" spans="2:71" ht="6.9" customHeight="1">
      <c r="B18" s="16"/>
      <c r="AR18" s="16"/>
      <c r="BS18" s="13" t="s">
        <v>6</v>
      </c>
    </row>
    <row r="19" spans="2:71" ht="12" customHeight="1">
      <c r="B19" s="16"/>
      <c r="D19" s="22" t="s">
        <v>35</v>
      </c>
      <c r="AK19" s="22" t="s">
        <v>24</v>
      </c>
      <c r="AN19" s="20" t="s">
        <v>30</v>
      </c>
      <c r="AR19" s="16"/>
      <c r="BS19" s="13" t="s">
        <v>6</v>
      </c>
    </row>
    <row r="20" spans="2:71" ht="18.45" customHeight="1">
      <c r="B20" s="16"/>
      <c r="E20" s="20" t="s">
        <v>21</v>
      </c>
      <c r="AK20" s="22" t="s">
        <v>27</v>
      </c>
      <c r="AN20" s="20" t="s">
        <v>30</v>
      </c>
      <c r="AR20" s="16"/>
      <c r="BS20" s="13" t="s">
        <v>4</v>
      </c>
    </row>
    <row r="21" spans="2:44" ht="6.9" customHeight="1">
      <c r="B21" s="16"/>
      <c r="AR21" s="16"/>
    </row>
    <row r="22" spans="2:44" ht="12" customHeight="1">
      <c r="B22" s="16"/>
      <c r="D22" s="22" t="s">
        <v>36</v>
      </c>
      <c r="AR22" s="16"/>
    </row>
    <row r="23" spans="2:44" ht="144" customHeight="1">
      <c r="B23" s="16"/>
      <c r="E23" s="235" t="s">
        <v>847</v>
      </c>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R23" s="16"/>
    </row>
    <row r="24" spans="2:44" ht="6.9" customHeight="1">
      <c r="B24" s="16"/>
      <c r="AR24" s="16"/>
    </row>
    <row r="25" spans="2:44" ht="6.9" customHeight="1">
      <c r="B25" s="16"/>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R25" s="16"/>
    </row>
    <row r="26" spans="2:44" s="1" customFormat="1" ht="25.95" customHeight="1">
      <c r="B26" s="25"/>
      <c r="D26" s="26" t="s">
        <v>37</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36">
        <f>ROUND(AG54,2)</f>
        <v>0</v>
      </c>
      <c r="AL26" s="237"/>
      <c r="AM26" s="237"/>
      <c r="AN26" s="237"/>
      <c r="AO26" s="237"/>
      <c r="AR26" s="25"/>
    </row>
    <row r="27" spans="2:44" s="1" customFormat="1" ht="6.9" customHeight="1">
      <c r="B27" s="25"/>
      <c r="AR27" s="25"/>
    </row>
    <row r="28" spans="2:44" s="1" customFormat="1" ht="13.2">
      <c r="B28" s="25"/>
      <c r="L28" s="238" t="s">
        <v>38</v>
      </c>
      <c r="M28" s="238"/>
      <c r="N28" s="238"/>
      <c r="O28" s="238"/>
      <c r="P28" s="238"/>
      <c r="W28" s="238" t="s">
        <v>39</v>
      </c>
      <c r="X28" s="238"/>
      <c r="Y28" s="238"/>
      <c r="Z28" s="238"/>
      <c r="AA28" s="238"/>
      <c r="AB28" s="238"/>
      <c r="AC28" s="238"/>
      <c r="AD28" s="238"/>
      <c r="AE28" s="238"/>
      <c r="AK28" s="238" t="s">
        <v>40</v>
      </c>
      <c r="AL28" s="238"/>
      <c r="AM28" s="238"/>
      <c r="AN28" s="238"/>
      <c r="AO28" s="238"/>
      <c r="AR28" s="25"/>
    </row>
    <row r="29" spans="2:44" s="2" customFormat="1" ht="14.4" customHeight="1">
      <c r="B29" s="29"/>
      <c r="D29" s="22" t="s">
        <v>41</v>
      </c>
      <c r="F29" s="22" t="s">
        <v>42</v>
      </c>
      <c r="L29" s="223">
        <v>0.21</v>
      </c>
      <c r="M29" s="222"/>
      <c r="N29" s="222"/>
      <c r="O29" s="222"/>
      <c r="P29" s="222"/>
      <c r="W29" s="221">
        <f>ROUND(AZ54,2)</f>
        <v>0</v>
      </c>
      <c r="X29" s="222"/>
      <c r="Y29" s="222"/>
      <c r="Z29" s="222"/>
      <c r="AA29" s="222"/>
      <c r="AB29" s="222"/>
      <c r="AC29" s="222"/>
      <c r="AD29" s="222"/>
      <c r="AE29" s="222"/>
      <c r="AK29" s="221">
        <f>ROUND(AV54,2)</f>
        <v>0</v>
      </c>
      <c r="AL29" s="222"/>
      <c r="AM29" s="222"/>
      <c r="AN29" s="222"/>
      <c r="AO29" s="222"/>
      <c r="AR29" s="29"/>
    </row>
    <row r="30" spans="2:44" s="2" customFormat="1" ht="14.4" customHeight="1">
      <c r="B30" s="29"/>
      <c r="F30" s="22" t="s">
        <v>43</v>
      </c>
      <c r="L30" s="223">
        <v>0.15</v>
      </c>
      <c r="M30" s="222"/>
      <c r="N30" s="222"/>
      <c r="O30" s="222"/>
      <c r="P30" s="222"/>
      <c r="W30" s="221">
        <f>ROUND(BA54,2)</f>
        <v>0</v>
      </c>
      <c r="X30" s="222"/>
      <c r="Y30" s="222"/>
      <c r="Z30" s="222"/>
      <c r="AA30" s="222"/>
      <c r="AB30" s="222"/>
      <c r="AC30" s="222"/>
      <c r="AD30" s="222"/>
      <c r="AE30" s="222"/>
      <c r="AK30" s="221">
        <f>ROUND(AW54,2)</f>
        <v>0</v>
      </c>
      <c r="AL30" s="222"/>
      <c r="AM30" s="222"/>
      <c r="AN30" s="222"/>
      <c r="AO30" s="222"/>
      <c r="AR30" s="29"/>
    </row>
    <row r="31" spans="2:44" s="2" customFormat="1" ht="14.4" customHeight="1" hidden="1">
      <c r="B31" s="29"/>
      <c r="F31" s="22" t="s">
        <v>44</v>
      </c>
      <c r="L31" s="223">
        <v>0.21</v>
      </c>
      <c r="M31" s="222"/>
      <c r="N31" s="222"/>
      <c r="O31" s="222"/>
      <c r="P31" s="222"/>
      <c r="W31" s="221">
        <f>ROUND(BB54,2)</f>
        <v>0</v>
      </c>
      <c r="X31" s="222"/>
      <c r="Y31" s="222"/>
      <c r="Z31" s="222"/>
      <c r="AA31" s="222"/>
      <c r="AB31" s="222"/>
      <c r="AC31" s="222"/>
      <c r="AD31" s="222"/>
      <c r="AE31" s="222"/>
      <c r="AK31" s="221">
        <v>0</v>
      </c>
      <c r="AL31" s="222"/>
      <c r="AM31" s="222"/>
      <c r="AN31" s="222"/>
      <c r="AO31" s="222"/>
      <c r="AR31" s="29"/>
    </row>
    <row r="32" spans="2:44" s="2" customFormat="1" ht="14.4" customHeight="1" hidden="1">
      <c r="B32" s="29"/>
      <c r="F32" s="22" t="s">
        <v>45</v>
      </c>
      <c r="L32" s="223">
        <v>0.15</v>
      </c>
      <c r="M32" s="222"/>
      <c r="N32" s="222"/>
      <c r="O32" s="222"/>
      <c r="P32" s="222"/>
      <c r="W32" s="221">
        <f>ROUND(BC54,2)</f>
        <v>0</v>
      </c>
      <c r="X32" s="222"/>
      <c r="Y32" s="222"/>
      <c r="Z32" s="222"/>
      <c r="AA32" s="222"/>
      <c r="AB32" s="222"/>
      <c r="AC32" s="222"/>
      <c r="AD32" s="222"/>
      <c r="AE32" s="222"/>
      <c r="AK32" s="221">
        <v>0</v>
      </c>
      <c r="AL32" s="222"/>
      <c r="AM32" s="222"/>
      <c r="AN32" s="222"/>
      <c r="AO32" s="222"/>
      <c r="AR32" s="29"/>
    </row>
    <row r="33" spans="2:44" s="2" customFormat="1" ht="14.4" customHeight="1" hidden="1">
      <c r="B33" s="29"/>
      <c r="F33" s="22" t="s">
        <v>46</v>
      </c>
      <c r="L33" s="223">
        <v>0</v>
      </c>
      <c r="M33" s="222"/>
      <c r="N33" s="222"/>
      <c r="O33" s="222"/>
      <c r="P33" s="222"/>
      <c r="W33" s="221">
        <f>ROUND(BD54,2)</f>
        <v>0</v>
      </c>
      <c r="X33" s="222"/>
      <c r="Y33" s="222"/>
      <c r="Z33" s="222"/>
      <c r="AA33" s="222"/>
      <c r="AB33" s="222"/>
      <c r="AC33" s="222"/>
      <c r="AD33" s="222"/>
      <c r="AE33" s="222"/>
      <c r="AK33" s="221">
        <v>0</v>
      </c>
      <c r="AL33" s="222"/>
      <c r="AM33" s="222"/>
      <c r="AN33" s="222"/>
      <c r="AO33" s="222"/>
      <c r="AR33" s="29"/>
    </row>
    <row r="34" spans="2:44" s="1" customFormat="1" ht="6.9" customHeight="1">
      <c r="B34" s="25"/>
      <c r="AR34" s="25"/>
    </row>
    <row r="35" spans="2:44" s="1" customFormat="1" ht="25.95" customHeight="1">
      <c r="B35" s="25"/>
      <c r="C35" s="30"/>
      <c r="D35" s="31" t="s">
        <v>47</v>
      </c>
      <c r="E35" s="32"/>
      <c r="F35" s="32"/>
      <c r="G35" s="32"/>
      <c r="H35" s="32"/>
      <c r="I35" s="32"/>
      <c r="J35" s="32"/>
      <c r="K35" s="32"/>
      <c r="L35" s="32"/>
      <c r="M35" s="32"/>
      <c r="N35" s="32"/>
      <c r="O35" s="32"/>
      <c r="P35" s="32"/>
      <c r="Q35" s="32"/>
      <c r="R35" s="32"/>
      <c r="S35" s="32"/>
      <c r="T35" s="33" t="s">
        <v>48</v>
      </c>
      <c r="U35" s="32"/>
      <c r="V35" s="32"/>
      <c r="W35" s="32"/>
      <c r="X35" s="224" t="s">
        <v>49</v>
      </c>
      <c r="Y35" s="225"/>
      <c r="Z35" s="225"/>
      <c r="AA35" s="225"/>
      <c r="AB35" s="225"/>
      <c r="AC35" s="32"/>
      <c r="AD35" s="32"/>
      <c r="AE35" s="32"/>
      <c r="AF35" s="32"/>
      <c r="AG35" s="32"/>
      <c r="AH35" s="32"/>
      <c r="AI35" s="32"/>
      <c r="AJ35" s="32"/>
      <c r="AK35" s="226">
        <f>SUM(AK26:AK33)</f>
        <v>0</v>
      </c>
      <c r="AL35" s="225"/>
      <c r="AM35" s="225"/>
      <c r="AN35" s="225"/>
      <c r="AO35" s="227"/>
      <c r="AP35" s="30"/>
      <c r="AQ35" s="30"/>
      <c r="AR35" s="25"/>
    </row>
    <row r="36" spans="2:44" s="1" customFormat="1" ht="6.9" customHeight="1">
      <c r="B36" s="25"/>
      <c r="AR36" s="25"/>
    </row>
    <row r="37" spans="2:44" s="1" customFormat="1" ht="6.9" customHeight="1">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25"/>
    </row>
    <row r="41" spans="2:44" s="1" customFormat="1" ht="6.9" customHeight="1">
      <c r="B41" s="36"/>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25"/>
    </row>
    <row r="42" spans="2:44" s="1" customFormat="1" ht="24.9" customHeight="1">
      <c r="B42" s="25"/>
      <c r="C42" s="17" t="s">
        <v>50</v>
      </c>
      <c r="AR42" s="25"/>
    </row>
    <row r="43" spans="2:44" s="1" customFormat="1" ht="6.9" customHeight="1">
      <c r="B43" s="25"/>
      <c r="AR43" s="25"/>
    </row>
    <row r="44" spans="2:44" s="3" customFormat="1" ht="12" customHeight="1">
      <c r="B44" s="38"/>
      <c r="C44" s="22" t="s">
        <v>12</v>
      </c>
      <c r="L44" s="3" t="str">
        <f>K5</f>
        <v>103</v>
      </c>
      <c r="AR44" s="38"/>
    </row>
    <row r="45" spans="2:44" s="4" customFormat="1" ht="36.9" customHeight="1">
      <c r="B45" s="39"/>
      <c r="C45" s="40" t="s">
        <v>14</v>
      </c>
      <c r="L45" s="212" t="str">
        <f>K6</f>
        <v>Hospic Mezi stromy, Havlíčkův Brod - Vybavení</v>
      </c>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R45" s="39"/>
    </row>
    <row r="46" spans="2:44" s="1" customFormat="1" ht="6.9" customHeight="1">
      <c r="B46" s="25"/>
      <c r="AR46" s="25"/>
    </row>
    <row r="47" spans="2:44" s="1" customFormat="1" ht="12" customHeight="1">
      <c r="B47" s="25"/>
      <c r="C47" s="22" t="s">
        <v>20</v>
      </c>
      <c r="L47" s="41" t="str">
        <f>IF(K8="","",K8)</f>
        <v>Pozemek č. 785/1, k. ú. Havlíčkův Brod</v>
      </c>
      <c r="AI47" s="22" t="s">
        <v>22</v>
      </c>
      <c r="AM47" s="214" t="str">
        <f>IF(AN8="","",AN8)</f>
        <v/>
      </c>
      <c r="AN47" s="214"/>
      <c r="AR47" s="25"/>
    </row>
    <row r="48" spans="2:44" s="1" customFormat="1" ht="6.9" customHeight="1">
      <c r="B48" s="25"/>
      <c r="AR48" s="25"/>
    </row>
    <row r="49" spans="2:56" s="1" customFormat="1" ht="25.65" customHeight="1">
      <c r="B49" s="25"/>
      <c r="C49" s="22" t="s">
        <v>23</v>
      </c>
      <c r="L49" s="3" t="str">
        <f>IF(E11="","",E11)</f>
        <v xml:space="preserve">Kraj Vysočina, Žižkova 1882/57, Jihlava 586 01 </v>
      </c>
      <c r="AI49" s="22" t="s">
        <v>31</v>
      </c>
      <c r="AM49" s="215" t="str">
        <f>IF(E17="","",E17)</f>
        <v>Ing. arch. Hana Weigner Kukletová</v>
      </c>
      <c r="AN49" s="216"/>
      <c r="AO49" s="216"/>
      <c r="AP49" s="216"/>
      <c r="AR49" s="25"/>
      <c r="AS49" s="217" t="s">
        <v>51</v>
      </c>
      <c r="AT49" s="218"/>
      <c r="AU49" s="43"/>
      <c r="AV49" s="43"/>
      <c r="AW49" s="43"/>
      <c r="AX49" s="43"/>
      <c r="AY49" s="43"/>
      <c r="AZ49" s="43"/>
      <c r="BA49" s="43"/>
      <c r="BB49" s="43"/>
      <c r="BC49" s="43"/>
      <c r="BD49" s="44"/>
    </row>
    <row r="50" spans="2:56" s="1" customFormat="1" ht="15.15" customHeight="1">
      <c r="B50" s="25"/>
      <c r="C50" s="22" t="s">
        <v>29</v>
      </c>
      <c r="L50" s="3" t="str">
        <f>IF(E14="","",E14)</f>
        <v/>
      </c>
      <c r="AI50" s="22" t="s">
        <v>35</v>
      </c>
      <c r="AM50" s="215" t="str">
        <f>IF(E20="","",E20)</f>
        <v xml:space="preserve"> </v>
      </c>
      <c r="AN50" s="216"/>
      <c r="AO50" s="216"/>
      <c r="AP50" s="216"/>
      <c r="AR50" s="25"/>
      <c r="AS50" s="219"/>
      <c r="AT50" s="220"/>
      <c r="BD50" s="46"/>
    </row>
    <row r="51" spans="2:56" s="1" customFormat="1" ht="10.8" customHeight="1">
      <c r="B51" s="25"/>
      <c r="AR51" s="25"/>
      <c r="AS51" s="219"/>
      <c r="AT51" s="220"/>
      <c r="BD51" s="46"/>
    </row>
    <row r="52" spans="2:56" s="1" customFormat="1" ht="29.25" customHeight="1">
      <c r="B52" s="25"/>
      <c r="C52" s="208" t="s">
        <v>52</v>
      </c>
      <c r="D52" s="209"/>
      <c r="E52" s="209"/>
      <c r="F52" s="209"/>
      <c r="G52" s="209"/>
      <c r="H52" s="47"/>
      <c r="I52" s="210" t="s">
        <v>53</v>
      </c>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11" t="s">
        <v>54</v>
      </c>
      <c r="AH52" s="209"/>
      <c r="AI52" s="209"/>
      <c r="AJ52" s="209"/>
      <c r="AK52" s="209"/>
      <c r="AL52" s="209"/>
      <c r="AM52" s="209"/>
      <c r="AN52" s="210" t="s">
        <v>55</v>
      </c>
      <c r="AO52" s="209"/>
      <c r="AP52" s="209"/>
      <c r="AQ52" s="48" t="s">
        <v>56</v>
      </c>
      <c r="AR52" s="25"/>
      <c r="AS52" s="49" t="s">
        <v>57</v>
      </c>
      <c r="AT52" s="50" t="s">
        <v>58</v>
      </c>
      <c r="AU52" s="50" t="s">
        <v>59</v>
      </c>
      <c r="AV52" s="50" t="s">
        <v>60</v>
      </c>
      <c r="AW52" s="50" t="s">
        <v>61</v>
      </c>
      <c r="AX52" s="50" t="s">
        <v>62</v>
      </c>
      <c r="AY52" s="50" t="s">
        <v>63</v>
      </c>
      <c r="AZ52" s="50" t="s">
        <v>64</v>
      </c>
      <c r="BA52" s="50" t="s">
        <v>65</v>
      </c>
      <c r="BB52" s="50" t="s">
        <v>66</v>
      </c>
      <c r="BC52" s="50" t="s">
        <v>67</v>
      </c>
      <c r="BD52" s="51" t="s">
        <v>68</v>
      </c>
    </row>
    <row r="53" spans="2:56" s="1" customFormat="1" ht="10.8" customHeight="1">
      <c r="B53" s="25"/>
      <c r="AR53" s="25"/>
      <c r="AS53" s="52"/>
      <c r="AT53" s="43"/>
      <c r="AU53" s="43"/>
      <c r="AV53" s="43"/>
      <c r="AW53" s="43"/>
      <c r="AX53" s="43"/>
      <c r="AY53" s="43"/>
      <c r="AZ53" s="43"/>
      <c r="BA53" s="43"/>
      <c r="BB53" s="43"/>
      <c r="BC53" s="43"/>
      <c r="BD53" s="44"/>
    </row>
    <row r="54" spans="2:90" s="5" customFormat="1" ht="32.4" customHeight="1">
      <c r="B54" s="53"/>
      <c r="C54" s="54" t="s">
        <v>69</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231">
        <f>ROUND(AG55,2)</f>
        <v>0</v>
      </c>
      <c r="AH54" s="231"/>
      <c r="AI54" s="231"/>
      <c r="AJ54" s="231"/>
      <c r="AK54" s="231"/>
      <c r="AL54" s="231"/>
      <c r="AM54" s="231"/>
      <c r="AN54" s="232">
        <f>SUM(AG54,AT54)</f>
        <v>0</v>
      </c>
      <c r="AO54" s="232"/>
      <c r="AP54" s="232"/>
      <c r="AQ54" s="57" t="s">
        <v>30</v>
      </c>
      <c r="AR54" s="53"/>
      <c r="AS54" s="58">
        <f>ROUND(AS55,2)</f>
        <v>0</v>
      </c>
      <c r="AT54" s="59">
        <f>ROUND(SUM(AV54:AW54),2)</f>
        <v>0</v>
      </c>
      <c r="AU54" s="60">
        <f>ROUND(AU55,5)</f>
        <v>0</v>
      </c>
      <c r="AV54" s="59">
        <f>ROUND(AZ54*L29,2)</f>
        <v>0</v>
      </c>
      <c r="AW54" s="59">
        <f>ROUND(BA54*L30,2)</f>
        <v>0</v>
      </c>
      <c r="AX54" s="59">
        <f>ROUND(BB54*L29,2)</f>
        <v>0</v>
      </c>
      <c r="AY54" s="59">
        <f>ROUND(BC54*L30,2)</f>
        <v>0</v>
      </c>
      <c r="AZ54" s="59">
        <f>ROUND(AZ55,2)</f>
        <v>0</v>
      </c>
      <c r="BA54" s="59">
        <f>ROUND(BA55,2)</f>
        <v>0</v>
      </c>
      <c r="BB54" s="59">
        <f>ROUND(BB55,2)</f>
        <v>0</v>
      </c>
      <c r="BC54" s="59">
        <f>ROUND(BC55,2)</f>
        <v>0</v>
      </c>
      <c r="BD54" s="61">
        <f>ROUND(BD55,2)</f>
        <v>0</v>
      </c>
      <c r="BS54" s="62" t="s">
        <v>70</v>
      </c>
      <c r="BT54" s="62" t="s">
        <v>71</v>
      </c>
      <c r="BU54" s="63" t="s">
        <v>72</v>
      </c>
      <c r="BV54" s="62" t="s">
        <v>73</v>
      </c>
      <c r="BW54" s="62" t="s">
        <v>5</v>
      </c>
      <c r="BX54" s="62" t="s">
        <v>74</v>
      </c>
      <c r="CL54" s="62" t="s">
        <v>17</v>
      </c>
    </row>
    <row r="55" spans="1:91" s="6" customFormat="1" ht="16.5" customHeight="1">
      <c r="A55" s="64" t="s">
        <v>75</v>
      </c>
      <c r="B55" s="65"/>
      <c r="C55" s="66"/>
      <c r="D55" s="230" t="s">
        <v>76</v>
      </c>
      <c r="E55" s="230"/>
      <c r="F55" s="230"/>
      <c r="G55" s="230"/>
      <c r="H55" s="230"/>
      <c r="I55" s="67"/>
      <c r="J55" s="230" t="s">
        <v>77</v>
      </c>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28">
        <f>'1 - Položky'!I30</f>
        <v>0</v>
      </c>
      <c r="AH55" s="229"/>
      <c r="AI55" s="229"/>
      <c r="AJ55" s="229"/>
      <c r="AK55" s="229"/>
      <c r="AL55" s="229"/>
      <c r="AM55" s="229"/>
      <c r="AN55" s="228">
        <f>SUM(AG55,AT55)</f>
        <v>0</v>
      </c>
      <c r="AO55" s="229"/>
      <c r="AP55" s="229"/>
      <c r="AQ55" s="68" t="s">
        <v>78</v>
      </c>
      <c r="AR55" s="65"/>
      <c r="AS55" s="69">
        <v>0</v>
      </c>
      <c r="AT55" s="70">
        <f>ROUND(SUM(AV55:AW55),2)</f>
        <v>0</v>
      </c>
      <c r="AU55" s="71">
        <f>'1 - Položky'!O109</f>
        <v>0</v>
      </c>
      <c r="AV55" s="70">
        <f>'1 - Položky'!I33</f>
        <v>0</v>
      </c>
      <c r="AW55" s="70">
        <f>'1 - Položky'!I34</f>
        <v>0</v>
      </c>
      <c r="AX55" s="70">
        <f>'1 - Položky'!I35</f>
        <v>0</v>
      </c>
      <c r="AY55" s="70">
        <f>'1 - Položky'!I36</f>
        <v>0</v>
      </c>
      <c r="AZ55" s="70">
        <f>'1 - Položky'!E33</f>
        <v>0</v>
      </c>
      <c r="BA55" s="70">
        <f>'1 - Položky'!E34</f>
        <v>0</v>
      </c>
      <c r="BB55" s="70">
        <f>'1 - Položky'!E35</f>
        <v>0</v>
      </c>
      <c r="BC55" s="70">
        <f>'1 - Položky'!E36</f>
        <v>0</v>
      </c>
      <c r="BD55" s="72">
        <f>'1 - Položky'!E37</f>
        <v>0</v>
      </c>
      <c r="BT55" s="73" t="s">
        <v>76</v>
      </c>
      <c r="BV55" s="73" t="s">
        <v>73</v>
      </c>
      <c r="BW55" s="73" t="s">
        <v>79</v>
      </c>
      <c r="BX55" s="73" t="s">
        <v>5</v>
      </c>
      <c r="CL55" s="73" t="s">
        <v>30</v>
      </c>
      <c r="CM55" s="73" t="s">
        <v>80</v>
      </c>
    </row>
    <row r="56" spans="2:44" s="1" customFormat="1" ht="30" customHeight="1">
      <c r="B56" s="25"/>
      <c r="AR56" s="25"/>
    </row>
    <row r="57" spans="2:44" s="1" customFormat="1" ht="6.9" customHeight="1">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25"/>
    </row>
  </sheetData>
  <sheetProtection algorithmName="SHA-512" hashValue="qSTn20IXOGTWNBet8SIBx19z/qNxP9HAQ40Krl3+tUKLM5hNaklKmWutFTYgF4canCeL71BgYv1wdFco8lTE5w==" saltValue="t33FzO4g/SR5pl9c3+zt7Q==" spinCount="100000" sheet="1" formatColumns="0" formatRows="0"/>
  <mergeCells count="41">
    <mergeCell ref="K5:AO5"/>
    <mergeCell ref="K6:AO6"/>
    <mergeCell ref="E23:AN23"/>
    <mergeCell ref="AK26:AO26"/>
    <mergeCell ref="L28:P28"/>
    <mergeCell ref="W28:AE28"/>
    <mergeCell ref="AK28:AO28"/>
    <mergeCell ref="E14:AI14"/>
    <mergeCell ref="W29:AE29"/>
    <mergeCell ref="AK29:AO29"/>
    <mergeCell ref="L29:P29"/>
    <mergeCell ref="W30:AE30"/>
    <mergeCell ref="AK30:AO30"/>
    <mergeCell ref="L30:P30"/>
    <mergeCell ref="AK31:AO31"/>
    <mergeCell ref="L31:P31"/>
    <mergeCell ref="W32:AE32"/>
    <mergeCell ref="AK32:AO32"/>
    <mergeCell ref="L32:P32"/>
    <mergeCell ref="AN55:AP55"/>
    <mergeCell ref="AG55:AM55"/>
    <mergeCell ref="D55:H55"/>
    <mergeCell ref="J55:AF55"/>
    <mergeCell ref="AG54:AM54"/>
    <mergeCell ref="AN54:AP54"/>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W31:AE31"/>
  </mergeCells>
  <hyperlinks>
    <hyperlink ref="A55" location="'1 - Položky'!C2" display="/"/>
  </hyperlinks>
  <printOptions/>
  <pageMargins left="0.39375" right="0.39375" top="0.39375" bottom="0.39375" header="0" footer="0"/>
  <pageSetup blackAndWhite="1" fitToHeight="100" fitToWidth="1" horizontalDpi="600" verticalDpi="600" orientation="portrait" paperSize="9" scale="67"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L462"/>
  <sheetViews>
    <sheetView showGridLines="0" workbookViewId="0" topLeftCell="A1">
      <selection activeCell="H116" sqref="H116"/>
    </sheetView>
  </sheetViews>
  <sheetFormatPr defaultColWidth="9.140625" defaultRowHeight="12"/>
  <cols>
    <col min="1" max="1" width="8.28125" style="0" customWidth="1"/>
    <col min="2" max="2" width="1.1484375" style="0" customWidth="1"/>
    <col min="3" max="3" width="4.28125" style="0" customWidth="1"/>
    <col min="4" max="4" width="17.140625" style="0" customWidth="1"/>
    <col min="5" max="5" width="50.8515625" style="0" customWidth="1"/>
    <col min="6" max="6" width="7.421875" style="0" customWidth="1"/>
    <col min="7" max="7" width="14.00390625" style="0" customWidth="1"/>
    <col min="8" max="8" width="15.8515625" style="0" customWidth="1"/>
    <col min="9" max="10" width="22.28125" style="0" customWidth="1"/>
    <col min="11" max="11" width="9.28125" style="0" customWidth="1"/>
    <col min="12" max="12" width="10.8515625" style="0" hidden="1" customWidth="1"/>
    <col min="13" max="13" width="9.28125" style="0" hidden="1" customWidth="1"/>
    <col min="14" max="19" width="14.140625" style="0" hidden="1" customWidth="1"/>
    <col min="20" max="20" width="16.28125" style="0" hidden="1" customWidth="1"/>
    <col min="21" max="21" width="12.28125" style="0" customWidth="1"/>
    <col min="22" max="22" width="16.28125" style="0" customWidth="1"/>
    <col min="23" max="23" width="12.28125" style="0" customWidth="1"/>
    <col min="24" max="24" width="15.00390625" style="0" customWidth="1"/>
    <col min="25" max="25" width="11.00390625" style="0" customWidth="1"/>
    <col min="26" max="26" width="15.00390625" style="0" customWidth="1"/>
    <col min="27" max="27" width="16.28125" style="0" customWidth="1"/>
    <col min="28" max="28" width="11.00390625" style="0" customWidth="1"/>
    <col min="29" max="29" width="15.00390625" style="0" customWidth="1"/>
    <col min="30" max="30" width="16.28125" style="0" customWidth="1"/>
    <col min="43" max="64" width="9.28125" style="0" hidden="1" customWidth="1"/>
  </cols>
  <sheetData>
    <row r="2" spans="11:45" ht="36.9" customHeight="1">
      <c r="K2" s="207"/>
      <c r="L2" s="207"/>
      <c r="M2" s="207"/>
      <c r="N2" s="207"/>
      <c r="O2" s="207"/>
      <c r="P2" s="207"/>
      <c r="Q2" s="207"/>
      <c r="R2" s="207"/>
      <c r="S2" s="207"/>
      <c r="T2" s="207"/>
      <c r="U2" s="207"/>
      <c r="AS2" s="13" t="s">
        <v>79</v>
      </c>
    </row>
    <row r="3" spans="2:45" ht="6.9" customHeight="1">
      <c r="B3" s="14"/>
      <c r="C3" s="15"/>
      <c r="D3" s="15"/>
      <c r="E3" s="15"/>
      <c r="F3" s="15"/>
      <c r="G3" s="15"/>
      <c r="H3" s="15"/>
      <c r="I3" s="15"/>
      <c r="J3" s="15"/>
      <c r="K3" s="16"/>
      <c r="AS3" s="13" t="s">
        <v>80</v>
      </c>
    </row>
    <row r="4" spans="2:45" ht="24.9" customHeight="1">
      <c r="B4" s="16"/>
      <c r="C4" s="17" t="s">
        <v>81</v>
      </c>
      <c r="K4" s="16"/>
      <c r="L4" s="74" t="s">
        <v>10</v>
      </c>
      <c r="AS4" s="13" t="s">
        <v>4</v>
      </c>
    </row>
    <row r="5" spans="2:11" ht="6.9" customHeight="1">
      <c r="B5" s="16"/>
      <c r="K5" s="16"/>
    </row>
    <row r="6" spans="2:11" ht="12" customHeight="1">
      <c r="B6" s="16"/>
      <c r="C6" s="22" t="s">
        <v>14</v>
      </c>
      <c r="K6" s="16"/>
    </row>
    <row r="7" spans="2:11" ht="16.5" customHeight="1">
      <c r="B7" s="16"/>
      <c r="D7" s="240" t="str">
        <f>'Rekapitulace stavby'!K6</f>
        <v>Hospic Mezi stromy, Havlíčkův Brod - Vybavení</v>
      </c>
      <c r="E7" s="241"/>
      <c r="F7" s="241"/>
      <c r="G7" s="241"/>
      <c r="K7" s="16"/>
    </row>
    <row r="8" spans="2:11" s="1" customFormat="1" ht="12" customHeight="1">
      <c r="B8" s="25"/>
      <c r="C8" s="22" t="s">
        <v>82</v>
      </c>
      <c r="K8" s="25"/>
    </row>
    <row r="9" spans="2:11" s="1" customFormat="1" ht="16.5" customHeight="1">
      <c r="B9" s="25"/>
      <c r="D9" s="212" t="s">
        <v>83</v>
      </c>
      <c r="E9" s="239"/>
      <c r="F9" s="239"/>
      <c r="G9" s="239"/>
      <c r="K9" s="25"/>
    </row>
    <row r="10" spans="2:11" s="1" customFormat="1" ht="12">
      <c r="B10" s="25"/>
      <c r="K10" s="25"/>
    </row>
    <row r="11" spans="2:11" s="1" customFormat="1" ht="12" customHeight="1">
      <c r="B11" s="25"/>
      <c r="C11" s="22" t="s">
        <v>16</v>
      </c>
      <c r="E11" s="20" t="s">
        <v>30</v>
      </c>
      <c r="H11" s="22" t="s">
        <v>18</v>
      </c>
      <c r="I11" s="20" t="s">
        <v>30</v>
      </c>
      <c r="K11" s="25"/>
    </row>
    <row r="12" spans="2:11" s="1" customFormat="1" ht="12" customHeight="1">
      <c r="B12" s="25"/>
      <c r="C12" s="22" t="s">
        <v>20</v>
      </c>
      <c r="E12" s="20" t="s">
        <v>21</v>
      </c>
      <c r="H12" s="22" t="s">
        <v>22</v>
      </c>
      <c r="I12" s="42">
        <f>'Rekapitulace stavby'!AN8</f>
        <v>0</v>
      </c>
      <c r="K12" s="25"/>
    </row>
    <row r="13" spans="2:11" s="1" customFormat="1" ht="10.8" customHeight="1">
      <c r="B13" s="25"/>
      <c r="K13" s="25"/>
    </row>
    <row r="14" spans="2:11" s="1" customFormat="1" ht="12" customHeight="1">
      <c r="B14" s="25"/>
      <c r="C14" s="22" t="s">
        <v>23</v>
      </c>
      <c r="H14" s="22" t="s">
        <v>24</v>
      </c>
      <c r="I14" s="20" t="str">
        <f>IF('Rekapitulace stavby'!AN10="","",'Rekapitulace stavby'!AN10)</f>
        <v>70890749</v>
      </c>
      <c r="K14" s="25"/>
    </row>
    <row r="15" spans="2:11" s="1" customFormat="1" ht="18" customHeight="1">
      <c r="B15" s="25"/>
      <c r="D15" s="20" t="str">
        <f>IF('Rekapitulace stavby'!E11="","",'Rekapitulace stavby'!E11)</f>
        <v xml:space="preserve">Kraj Vysočina, Žižkova 1882/57, Jihlava 586 01 </v>
      </c>
      <c r="H15" s="22" t="s">
        <v>27</v>
      </c>
      <c r="I15" s="20" t="str">
        <f>IF('Rekapitulace stavby'!AN11="","",'Rekapitulace stavby'!AN11)</f>
        <v>CZ70890749</v>
      </c>
      <c r="K15" s="25"/>
    </row>
    <row r="16" spans="2:11" s="1" customFormat="1" ht="6.9" customHeight="1">
      <c r="B16" s="25"/>
      <c r="K16" s="25"/>
    </row>
    <row r="17" spans="2:11" s="1" customFormat="1" ht="12" customHeight="1">
      <c r="B17" s="25"/>
      <c r="C17" s="22" t="s">
        <v>826</v>
      </c>
      <c r="H17" s="22" t="s">
        <v>24</v>
      </c>
      <c r="I17" s="20" t="str">
        <f>'Rekapitulace stavby'!AN13</f>
        <v/>
      </c>
      <c r="K17" s="25"/>
    </row>
    <row r="18" spans="2:11" s="1" customFormat="1" ht="18" customHeight="1">
      <c r="B18" s="25"/>
      <c r="D18" s="233">
        <f>'Rekapitulace stavby'!E14</f>
        <v>0</v>
      </c>
      <c r="E18" s="233"/>
      <c r="F18" s="233"/>
      <c r="G18" s="233"/>
      <c r="H18" s="22" t="s">
        <v>27</v>
      </c>
      <c r="I18" s="20" t="str">
        <f>'Rekapitulace stavby'!AN14</f>
        <v/>
      </c>
      <c r="K18" s="25"/>
    </row>
    <row r="19" spans="2:11" s="1" customFormat="1" ht="6.9" customHeight="1">
      <c r="B19" s="25"/>
      <c r="K19" s="25"/>
    </row>
    <row r="20" spans="2:11" s="1" customFormat="1" ht="12" customHeight="1">
      <c r="B20" s="25"/>
      <c r="C20" s="22" t="s">
        <v>31</v>
      </c>
      <c r="H20" s="22" t="s">
        <v>24</v>
      </c>
      <c r="I20" s="20" t="str">
        <f>IF('Rekapitulace stavby'!AN16="","",'Rekapitulace stavby'!AN16)</f>
        <v>72401125</v>
      </c>
      <c r="K20" s="25"/>
    </row>
    <row r="21" spans="2:11" s="1" customFormat="1" ht="18" customHeight="1">
      <c r="B21" s="25"/>
      <c r="D21" s="20" t="str">
        <f>IF('Rekapitulace stavby'!E17="","",'Rekapitulace stavby'!E17)</f>
        <v>Ing. arch. Hana Weigner Kukletová</v>
      </c>
      <c r="H21" s="22" t="s">
        <v>27</v>
      </c>
      <c r="I21" s="20" t="str">
        <f>IF('Rekapitulace stavby'!AN17="","",'Rekapitulace stavby'!AN17)</f>
        <v/>
      </c>
      <c r="K21" s="25"/>
    </row>
    <row r="22" spans="2:11" s="1" customFormat="1" ht="6.9" customHeight="1">
      <c r="B22" s="25"/>
      <c r="K22" s="25"/>
    </row>
    <row r="23" spans="2:11" s="1" customFormat="1" ht="12" customHeight="1">
      <c r="B23" s="25"/>
      <c r="C23" s="22" t="s">
        <v>35</v>
      </c>
      <c r="H23" s="22" t="s">
        <v>24</v>
      </c>
      <c r="I23" s="20" t="str">
        <f>IF('Rekapitulace stavby'!AN19="","",'Rekapitulace stavby'!AN19)</f>
        <v/>
      </c>
      <c r="K23" s="25"/>
    </row>
    <row r="24" spans="2:11" s="1" customFormat="1" ht="18" customHeight="1">
      <c r="B24" s="25"/>
      <c r="D24" s="20" t="str">
        <f>IF('Rekapitulace stavby'!E20="","",'Rekapitulace stavby'!E20)</f>
        <v xml:space="preserve"> </v>
      </c>
      <c r="H24" s="22" t="s">
        <v>27</v>
      </c>
      <c r="I24" s="20" t="str">
        <f>IF('Rekapitulace stavby'!AN20="","",'Rekapitulace stavby'!AN20)</f>
        <v/>
      </c>
      <c r="K24" s="25"/>
    </row>
    <row r="25" spans="2:11" s="1" customFormat="1" ht="6.9" customHeight="1">
      <c r="B25" s="25"/>
      <c r="K25" s="25"/>
    </row>
    <row r="26" spans="2:11" s="1" customFormat="1" ht="12" customHeight="1">
      <c r="B26" s="25"/>
      <c r="C26" s="22" t="s">
        <v>36</v>
      </c>
      <c r="K26" s="25"/>
    </row>
    <row r="27" spans="2:11" s="7" customFormat="1" ht="16.5" customHeight="1">
      <c r="B27" s="75"/>
      <c r="D27" s="235" t="s">
        <v>30</v>
      </c>
      <c r="E27" s="235"/>
      <c r="F27" s="235"/>
      <c r="G27" s="235"/>
      <c r="K27" s="75"/>
    </row>
    <row r="28" spans="2:11" s="1" customFormat="1" ht="6.9" customHeight="1">
      <c r="B28" s="25"/>
      <c r="K28" s="25"/>
    </row>
    <row r="29" spans="2:11" s="1" customFormat="1" ht="6.9" customHeight="1">
      <c r="B29" s="25"/>
      <c r="C29" s="43"/>
      <c r="D29" s="43"/>
      <c r="E29" s="43"/>
      <c r="F29" s="43"/>
      <c r="G29" s="43"/>
      <c r="H29" s="43"/>
      <c r="I29" s="43"/>
      <c r="J29" s="43"/>
      <c r="K29" s="25"/>
    </row>
    <row r="30" spans="2:11" s="1" customFormat="1" ht="25.35" customHeight="1">
      <c r="B30" s="25"/>
      <c r="C30" s="76" t="s">
        <v>37</v>
      </c>
      <c r="I30" s="56">
        <f>ROUND(I109,2)</f>
        <v>0</v>
      </c>
      <c r="K30" s="25"/>
    </row>
    <row r="31" spans="2:11" s="1" customFormat="1" ht="6.9" customHeight="1">
      <c r="B31" s="25"/>
      <c r="C31" s="43"/>
      <c r="D31" s="43"/>
      <c r="E31" s="43"/>
      <c r="F31" s="43"/>
      <c r="G31" s="43"/>
      <c r="H31" s="43"/>
      <c r="I31" s="43"/>
      <c r="J31" s="43"/>
      <c r="K31" s="25"/>
    </row>
    <row r="32" spans="2:11" s="1" customFormat="1" ht="14.4" customHeight="1">
      <c r="B32" s="25"/>
      <c r="E32" s="28" t="s">
        <v>39</v>
      </c>
      <c r="H32" s="28" t="s">
        <v>38</v>
      </c>
      <c r="I32" s="28" t="s">
        <v>40</v>
      </c>
      <c r="K32" s="25"/>
    </row>
    <row r="33" spans="2:11" s="1" customFormat="1" ht="14.4" customHeight="1">
      <c r="B33" s="25"/>
      <c r="C33" s="45" t="s">
        <v>41</v>
      </c>
      <c r="D33" s="22" t="s">
        <v>42</v>
      </c>
      <c r="E33" s="77">
        <f>ROUND((SUM(BD109:BD461)),2)</f>
        <v>0</v>
      </c>
      <c r="H33" s="78">
        <v>0.21</v>
      </c>
      <c r="I33" s="77">
        <f>ROUND(((SUM(BD109:BD461))*H33),2)</f>
        <v>0</v>
      </c>
      <c r="K33" s="25"/>
    </row>
    <row r="34" spans="2:11" s="1" customFormat="1" ht="14.4" customHeight="1">
      <c r="B34" s="25"/>
      <c r="D34" s="22" t="s">
        <v>43</v>
      </c>
      <c r="E34" s="77">
        <f>ROUND((SUM(BE109:BE461)),2)</f>
        <v>0</v>
      </c>
      <c r="H34" s="78">
        <v>0.15</v>
      </c>
      <c r="I34" s="77">
        <f>ROUND(((SUM(BE109:BE461))*H34),2)</f>
        <v>0</v>
      </c>
      <c r="K34" s="25"/>
    </row>
    <row r="35" spans="2:11" s="1" customFormat="1" ht="14.4" customHeight="1" hidden="1">
      <c r="B35" s="25"/>
      <c r="D35" s="22" t="s">
        <v>44</v>
      </c>
      <c r="E35" s="77">
        <f>ROUND((SUM(BF109:BF461)),2)</f>
        <v>0</v>
      </c>
      <c r="H35" s="78">
        <v>0.21</v>
      </c>
      <c r="I35" s="77">
        <f>0</f>
        <v>0</v>
      </c>
      <c r="K35" s="25"/>
    </row>
    <row r="36" spans="2:11" s="1" customFormat="1" ht="14.4" customHeight="1" hidden="1">
      <c r="B36" s="25"/>
      <c r="D36" s="22" t="s">
        <v>45</v>
      </c>
      <c r="E36" s="77">
        <f>ROUND((SUM(BG109:BG461)),2)</f>
        <v>0</v>
      </c>
      <c r="H36" s="78">
        <v>0.15</v>
      </c>
      <c r="I36" s="77">
        <f>0</f>
        <v>0</v>
      </c>
      <c r="K36" s="25"/>
    </row>
    <row r="37" spans="2:11" s="1" customFormat="1" ht="14.4" customHeight="1" hidden="1">
      <c r="B37" s="25"/>
      <c r="D37" s="22" t="s">
        <v>46</v>
      </c>
      <c r="E37" s="77">
        <f>ROUND((SUM(BH109:BH461)),2)</f>
        <v>0</v>
      </c>
      <c r="H37" s="78">
        <v>0</v>
      </c>
      <c r="I37" s="77">
        <f>0</f>
        <v>0</v>
      </c>
      <c r="K37" s="25"/>
    </row>
    <row r="38" spans="2:11" s="1" customFormat="1" ht="6.9" customHeight="1">
      <c r="B38" s="25"/>
      <c r="K38" s="25"/>
    </row>
    <row r="39" spans="2:11" s="1" customFormat="1" ht="25.35" customHeight="1">
      <c r="B39" s="25"/>
      <c r="C39" s="80" t="s">
        <v>47</v>
      </c>
      <c r="D39" s="47"/>
      <c r="E39" s="204"/>
      <c r="F39" s="81" t="s">
        <v>48</v>
      </c>
      <c r="G39" s="82" t="s">
        <v>49</v>
      </c>
      <c r="H39" s="47"/>
      <c r="I39" s="83">
        <f>SUM(I30:I37)</f>
        <v>0</v>
      </c>
      <c r="J39" s="84"/>
      <c r="K39" s="25"/>
    </row>
    <row r="40" spans="2:11" s="1" customFormat="1" ht="14.4" customHeight="1">
      <c r="B40" s="34"/>
      <c r="C40" s="35"/>
      <c r="D40" s="35"/>
      <c r="E40" s="35"/>
      <c r="F40" s="35"/>
      <c r="G40" s="35"/>
      <c r="H40" s="35"/>
      <c r="I40" s="35"/>
      <c r="J40" s="35"/>
      <c r="K40" s="25"/>
    </row>
    <row r="44" spans="2:11" s="1" customFormat="1" ht="6.9" customHeight="1">
      <c r="B44" s="36"/>
      <c r="C44" s="37"/>
      <c r="D44" s="37"/>
      <c r="E44" s="37"/>
      <c r="F44" s="37"/>
      <c r="G44" s="37"/>
      <c r="H44" s="37"/>
      <c r="I44" s="37"/>
      <c r="J44" s="37"/>
      <c r="K44" s="25"/>
    </row>
    <row r="45" spans="2:11" s="1" customFormat="1" ht="24.9" customHeight="1">
      <c r="B45" s="25"/>
      <c r="K45" s="25"/>
    </row>
    <row r="46" spans="2:11" s="1" customFormat="1" ht="6.9" customHeight="1">
      <c r="B46" s="25"/>
      <c r="K46" s="25"/>
    </row>
    <row r="47" spans="2:11" s="1" customFormat="1" ht="12" customHeight="1">
      <c r="B47" s="25"/>
      <c r="K47" s="25"/>
    </row>
    <row r="48" spans="2:11" s="1" customFormat="1" ht="16.5" customHeight="1">
      <c r="B48" s="25"/>
      <c r="D48" s="240" t="str">
        <f>D7</f>
        <v>Hospic Mezi stromy, Havlíčkův Brod - Vybavení</v>
      </c>
      <c r="E48" s="241"/>
      <c r="F48" s="241"/>
      <c r="G48" s="241"/>
      <c r="K48" s="25"/>
    </row>
    <row r="49" spans="2:11" s="1" customFormat="1" ht="12" customHeight="1">
      <c r="B49" s="25"/>
      <c r="K49" s="25"/>
    </row>
    <row r="50" spans="2:11" s="1" customFormat="1" ht="16.5" customHeight="1">
      <c r="B50" s="25"/>
      <c r="D50" s="212" t="str">
        <f>D9</f>
        <v>1 - Položky</v>
      </c>
      <c r="E50" s="239"/>
      <c r="F50" s="239"/>
      <c r="G50" s="239"/>
      <c r="K50" s="25"/>
    </row>
    <row r="51" spans="2:11" s="1" customFormat="1" ht="6.9" customHeight="1">
      <c r="B51" s="25"/>
      <c r="K51" s="25"/>
    </row>
    <row r="52" spans="2:11" s="1" customFormat="1" ht="12" customHeight="1">
      <c r="B52" s="25"/>
      <c r="E52" s="20" t="str">
        <f>E12</f>
        <v xml:space="preserve"> </v>
      </c>
      <c r="H52" s="22" t="s">
        <v>22</v>
      </c>
      <c r="I52" s="42">
        <f>IF(I12="","",I12)</f>
        <v>0</v>
      </c>
      <c r="K52" s="25"/>
    </row>
    <row r="53" spans="2:11" s="1" customFormat="1" ht="6.9" customHeight="1">
      <c r="B53" s="25"/>
      <c r="K53" s="25"/>
    </row>
    <row r="54" spans="2:11" s="1" customFormat="1" ht="25.65" customHeight="1">
      <c r="B54" s="25"/>
      <c r="E54" s="20" t="str">
        <f>D15</f>
        <v xml:space="preserve">Kraj Vysočina, Žižkova 1882/57, Jihlava 586 01 </v>
      </c>
      <c r="H54" s="22" t="s">
        <v>31</v>
      </c>
      <c r="I54" s="23" t="str">
        <f>D21</f>
        <v>Ing. arch. Hana Weigner Kukletová</v>
      </c>
      <c r="K54" s="25"/>
    </row>
    <row r="55" spans="2:11" s="1" customFormat="1" ht="15.15" customHeight="1">
      <c r="B55" s="25"/>
      <c r="E55" s="20">
        <f>IF(D18="","",D18)</f>
        <v>0</v>
      </c>
      <c r="H55" s="22" t="s">
        <v>35</v>
      </c>
      <c r="I55" s="23" t="str">
        <f>D24</f>
        <v xml:space="preserve"> </v>
      </c>
      <c r="K55" s="25"/>
    </row>
    <row r="56" spans="2:11" s="1" customFormat="1" ht="10.35" customHeight="1">
      <c r="B56" s="25"/>
      <c r="K56" s="25"/>
    </row>
    <row r="57" spans="2:11" s="1" customFormat="1" ht="29.25" customHeight="1">
      <c r="B57" s="25"/>
      <c r="C57" s="79"/>
      <c r="D57" s="79"/>
      <c r="F57" s="79"/>
      <c r="G57" s="79"/>
      <c r="H57" s="79"/>
      <c r="I57" s="85" t="s">
        <v>85</v>
      </c>
      <c r="J57" s="79"/>
      <c r="K57" s="25"/>
    </row>
    <row r="58" spans="2:11" s="1" customFormat="1" ht="10.35" customHeight="1">
      <c r="B58" s="25"/>
      <c r="K58" s="25"/>
    </row>
    <row r="59" spans="2:46" s="1" customFormat="1" ht="22.8" customHeight="1">
      <c r="B59" s="25"/>
      <c r="I59" s="56">
        <f>I109</f>
        <v>0</v>
      </c>
      <c r="K59" s="25"/>
      <c r="AT59" s="13" t="s">
        <v>86</v>
      </c>
    </row>
    <row r="60" spans="2:11" s="8" customFormat="1" ht="24.9" customHeight="1">
      <c r="B60" s="86"/>
      <c r="C60" s="87" t="s">
        <v>87</v>
      </c>
      <c r="D60" s="88"/>
      <c r="E60" s="88"/>
      <c r="F60" s="88"/>
      <c r="G60" s="88"/>
      <c r="H60" s="88"/>
      <c r="I60" s="89">
        <f>I110</f>
        <v>0</v>
      </c>
      <c r="K60" s="86"/>
    </row>
    <row r="61" spans="2:11" s="8" customFormat="1" ht="24.9" customHeight="1">
      <c r="B61" s="86"/>
      <c r="C61" s="87" t="s">
        <v>88</v>
      </c>
      <c r="D61" s="88"/>
      <c r="E61" s="88"/>
      <c r="F61" s="88"/>
      <c r="G61" s="88"/>
      <c r="H61" s="88"/>
      <c r="I61" s="89">
        <f>I119</f>
        <v>0</v>
      </c>
      <c r="K61" s="86"/>
    </row>
    <row r="62" spans="2:11" s="8" customFormat="1" ht="24.9" customHeight="1">
      <c r="B62" s="86"/>
      <c r="C62" s="87" t="s">
        <v>89</v>
      </c>
      <c r="D62" s="88"/>
      <c r="E62" s="88"/>
      <c r="F62" s="88"/>
      <c r="G62" s="88"/>
      <c r="H62" s="88"/>
      <c r="I62" s="89">
        <f>I122</f>
        <v>0</v>
      </c>
      <c r="K62" s="86"/>
    </row>
    <row r="63" spans="2:11" s="8" customFormat="1" ht="24.9" customHeight="1">
      <c r="B63" s="86"/>
      <c r="C63" s="87" t="s">
        <v>90</v>
      </c>
      <c r="D63" s="88"/>
      <c r="E63" s="88"/>
      <c r="F63" s="88"/>
      <c r="G63" s="88"/>
      <c r="H63" s="88"/>
      <c r="I63" s="89">
        <f>I125</f>
        <v>0</v>
      </c>
      <c r="K63" s="86"/>
    </row>
    <row r="64" spans="2:11" s="8" customFormat="1" ht="24.9" customHeight="1">
      <c r="B64" s="86"/>
      <c r="C64" s="87" t="s">
        <v>91</v>
      </c>
      <c r="D64" s="88"/>
      <c r="E64" s="88"/>
      <c r="F64" s="88"/>
      <c r="G64" s="88"/>
      <c r="H64" s="88"/>
      <c r="I64" s="89">
        <f>I130</f>
        <v>0</v>
      </c>
      <c r="K64" s="86"/>
    </row>
    <row r="65" spans="2:11" s="8" customFormat="1" ht="24.9" customHeight="1">
      <c r="B65" s="86"/>
      <c r="C65" s="87" t="s">
        <v>92</v>
      </c>
      <c r="D65" s="88"/>
      <c r="E65" s="88"/>
      <c r="F65" s="88"/>
      <c r="G65" s="88"/>
      <c r="H65" s="88"/>
      <c r="I65" s="89">
        <f>I147</f>
        <v>0</v>
      </c>
      <c r="K65" s="86"/>
    </row>
    <row r="66" spans="2:11" s="8" customFormat="1" ht="24.9" customHeight="1">
      <c r="B66" s="86"/>
      <c r="C66" s="87" t="s">
        <v>93</v>
      </c>
      <c r="D66" s="88"/>
      <c r="E66" s="88"/>
      <c r="F66" s="88"/>
      <c r="G66" s="88"/>
      <c r="H66" s="88"/>
      <c r="I66" s="89">
        <f>I182</f>
        <v>0</v>
      </c>
      <c r="K66" s="86"/>
    </row>
    <row r="67" spans="2:11" s="8" customFormat="1" ht="24.9" customHeight="1">
      <c r="B67" s="86"/>
      <c r="C67" s="87" t="s">
        <v>94</v>
      </c>
      <c r="D67" s="88"/>
      <c r="E67" s="88"/>
      <c r="F67" s="88"/>
      <c r="G67" s="88"/>
      <c r="H67" s="88"/>
      <c r="I67" s="89">
        <f>I185</f>
        <v>0</v>
      </c>
      <c r="K67" s="86"/>
    </row>
    <row r="68" spans="2:11" s="8" customFormat="1" ht="24.9" customHeight="1">
      <c r="B68" s="86"/>
      <c r="C68" s="87" t="s">
        <v>95</v>
      </c>
      <c r="D68" s="88"/>
      <c r="E68" s="88"/>
      <c r="F68" s="88"/>
      <c r="G68" s="88"/>
      <c r="H68" s="88"/>
      <c r="I68" s="89">
        <f>I194</f>
        <v>0</v>
      </c>
      <c r="K68" s="86"/>
    </row>
    <row r="69" spans="2:11" s="8" customFormat="1" ht="24.9" customHeight="1">
      <c r="B69" s="86"/>
      <c r="C69" s="87" t="s">
        <v>96</v>
      </c>
      <c r="D69" s="88"/>
      <c r="E69" s="88"/>
      <c r="F69" s="88"/>
      <c r="G69" s="88"/>
      <c r="H69" s="88"/>
      <c r="I69" s="89">
        <f>I197</f>
        <v>0</v>
      </c>
      <c r="K69" s="86"/>
    </row>
    <row r="70" spans="2:11" s="8" customFormat="1" ht="24.9" customHeight="1">
      <c r="B70" s="86"/>
      <c r="C70" s="87" t="s">
        <v>97</v>
      </c>
      <c r="D70" s="88"/>
      <c r="E70" s="88"/>
      <c r="F70" s="88"/>
      <c r="G70" s="88"/>
      <c r="H70" s="88"/>
      <c r="I70" s="89">
        <f>I200</f>
        <v>0</v>
      </c>
      <c r="K70" s="86"/>
    </row>
    <row r="71" spans="2:11" s="8" customFormat="1" ht="24.9" customHeight="1">
      <c r="B71" s="86"/>
      <c r="C71" s="87" t="s">
        <v>98</v>
      </c>
      <c r="D71" s="88"/>
      <c r="E71" s="88"/>
      <c r="F71" s="88"/>
      <c r="G71" s="88"/>
      <c r="H71" s="88"/>
      <c r="I71" s="89">
        <f>I221</f>
        <v>0</v>
      </c>
      <c r="K71" s="86"/>
    </row>
    <row r="72" spans="2:11" s="8" customFormat="1" ht="24.9" customHeight="1">
      <c r="B72" s="86"/>
      <c r="C72" s="87" t="s">
        <v>99</v>
      </c>
      <c r="D72" s="88"/>
      <c r="E72" s="88"/>
      <c r="F72" s="88"/>
      <c r="G72" s="88"/>
      <c r="H72" s="88"/>
      <c r="I72" s="89">
        <f>I224</f>
        <v>0</v>
      </c>
      <c r="K72" s="86"/>
    </row>
    <row r="73" spans="2:11" s="8" customFormat="1" ht="24.9" customHeight="1">
      <c r="B73" s="86"/>
      <c r="C73" s="87" t="s">
        <v>100</v>
      </c>
      <c r="D73" s="88"/>
      <c r="E73" s="88"/>
      <c r="F73" s="88"/>
      <c r="G73" s="88"/>
      <c r="H73" s="88"/>
      <c r="I73" s="89">
        <f>I229</f>
        <v>0</v>
      </c>
      <c r="K73" s="86"/>
    </row>
    <row r="74" spans="2:11" s="8" customFormat="1" ht="24.9" customHeight="1">
      <c r="B74" s="86"/>
      <c r="C74" s="87" t="s">
        <v>101</v>
      </c>
      <c r="D74" s="88"/>
      <c r="E74" s="88"/>
      <c r="F74" s="88"/>
      <c r="G74" s="88"/>
      <c r="H74" s="88"/>
      <c r="I74" s="89">
        <f>I246</f>
        <v>0</v>
      </c>
      <c r="K74" s="86"/>
    </row>
    <row r="75" spans="2:11" s="8" customFormat="1" ht="24.9" customHeight="1">
      <c r="B75" s="86"/>
      <c r="C75" s="87" t="s">
        <v>102</v>
      </c>
      <c r="D75" s="88"/>
      <c r="E75" s="88"/>
      <c r="F75" s="88"/>
      <c r="G75" s="88"/>
      <c r="H75" s="88"/>
      <c r="I75" s="89">
        <f>I273</f>
        <v>0</v>
      </c>
      <c r="K75" s="86"/>
    </row>
    <row r="76" spans="2:11" s="8" customFormat="1" ht="24.9" customHeight="1">
      <c r="B76" s="86"/>
      <c r="C76" s="87" t="s">
        <v>103</v>
      </c>
      <c r="D76" s="88"/>
      <c r="E76" s="88"/>
      <c r="F76" s="88"/>
      <c r="G76" s="88"/>
      <c r="H76" s="88"/>
      <c r="I76" s="89">
        <f>I290</f>
        <v>0</v>
      </c>
      <c r="K76" s="86"/>
    </row>
    <row r="77" spans="2:11" s="8" customFormat="1" ht="24.9" customHeight="1">
      <c r="B77" s="86"/>
      <c r="C77" s="87" t="s">
        <v>104</v>
      </c>
      <c r="D77" s="88"/>
      <c r="E77" s="88"/>
      <c r="F77" s="88"/>
      <c r="G77" s="88"/>
      <c r="H77" s="88"/>
      <c r="I77" s="89">
        <f>I305</f>
        <v>0</v>
      </c>
      <c r="K77" s="86"/>
    </row>
    <row r="78" spans="2:11" s="8" customFormat="1" ht="24.9" customHeight="1">
      <c r="B78" s="86"/>
      <c r="C78" s="87" t="s">
        <v>105</v>
      </c>
      <c r="D78" s="88"/>
      <c r="E78" s="88"/>
      <c r="F78" s="88"/>
      <c r="G78" s="88"/>
      <c r="H78" s="88"/>
      <c r="I78" s="89">
        <f>I324</f>
        <v>0</v>
      </c>
      <c r="K78" s="86"/>
    </row>
    <row r="79" spans="2:11" s="8" customFormat="1" ht="24.9" customHeight="1">
      <c r="B79" s="86"/>
      <c r="C79" s="87" t="s">
        <v>106</v>
      </c>
      <c r="D79" s="88"/>
      <c r="E79" s="88"/>
      <c r="F79" s="88"/>
      <c r="G79" s="88"/>
      <c r="H79" s="88"/>
      <c r="I79" s="89">
        <f>I349</f>
        <v>0</v>
      </c>
      <c r="K79" s="86"/>
    </row>
    <row r="80" spans="2:11" s="8" customFormat="1" ht="24.9" customHeight="1">
      <c r="B80" s="86"/>
      <c r="C80" s="87" t="s">
        <v>107</v>
      </c>
      <c r="D80" s="88"/>
      <c r="E80" s="88"/>
      <c r="F80" s="88"/>
      <c r="G80" s="88"/>
      <c r="H80" s="88"/>
      <c r="I80" s="89">
        <f>I372</f>
        <v>0</v>
      </c>
      <c r="K80" s="86"/>
    </row>
    <row r="81" spans="2:11" s="8" customFormat="1" ht="24.9" customHeight="1">
      <c r="B81" s="86"/>
      <c r="C81" s="87" t="s">
        <v>108</v>
      </c>
      <c r="D81" s="88"/>
      <c r="E81" s="88"/>
      <c r="F81" s="88"/>
      <c r="G81" s="88"/>
      <c r="H81" s="88"/>
      <c r="I81" s="89">
        <f>I375</f>
        <v>0</v>
      </c>
      <c r="K81" s="86"/>
    </row>
    <row r="82" spans="2:11" s="8" customFormat="1" ht="24.9" customHeight="1">
      <c r="B82" s="86"/>
      <c r="C82" s="87" t="s">
        <v>109</v>
      </c>
      <c r="D82" s="88"/>
      <c r="E82" s="88"/>
      <c r="F82" s="88"/>
      <c r="G82" s="88"/>
      <c r="H82" s="88"/>
      <c r="I82" s="89">
        <f>I390</f>
        <v>0</v>
      </c>
      <c r="K82" s="86"/>
    </row>
    <row r="83" spans="2:11" s="8" customFormat="1" ht="24.9" customHeight="1">
      <c r="B83" s="86"/>
      <c r="C83" s="87" t="s">
        <v>110</v>
      </c>
      <c r="D83" s="88"/>
      <c r="E83" s="88"/>
      <c r="F83" s="88"/>
      <c r="G83" s="88"/>
      <c r="H83" s="88"/>
      <c r="I83" s="89">
        <f>I393</f>
        <v>0</v>
      </c>
      <c r="K83" s="86"/>
    </row>
    <row r="84" spans="2:11" s="8" customFormat="1" ht="24.9" customHeight="1">
      <c r="B84" s="86"/>
      <c r="C84" s="87" t="s">
        <v>111</v>
      </c>
      <c r="D84" s="88"/>
      <c r="E84" s="88"/>
      <c r="F84" s="88"/>
      <c r="G84" s="88"/>
      <c r="H84" s="88"/>
      <c r="I84" s="89">
        <f>I396</f>
        <v>0</v>
      </c>
      <c r="K84" s="86"/>
    </row>
    <row r="85" spans="2:11" s="8" customFormat="1" ht="24.9" customHeight="1">
      <c r="B85" s="86"/>
      <c r="C85" s="87" t="s">
        <v>112</v>
      </c>
      <c r="D85" s="88"/>
      <c r="E85" s="88"/>
      <c r="F85" s="88"/>
      <c r="G85" s="88"/>
      <c r="H85" s="88"/>
      <c r="I85" s="89">
        <f>I407</f>
        <v>0</v>
      </c>
      <c r="K85" s="86"/>
    </row>
    <row r="86" spans="2:11" s="8" customFormat="1" ht="24.9" customHeight="1">
      <c r="B86" s="86"/>
      <c r="C86" s="87" t="s">
        <v>113</v>
      </c>
      <c r="D86" s="88"/>
      <c r="E86" s="88"/>
      <c r="F86" s="88"/>
      <c r="G86" s="88"/>
      <c r="H86" s="88"/>
      <c r="I86" s="89">
        <f>I414</f>
        <v>0</v>
      </c>
      <c r="K86" s="86"/>
    </row>
    <row r="87" spans="2:11" s="8" customFormat="1" ht="24.9" customHeight="1">
      <c r="B87" s="86"/>
      <c r="C87" s="87" t="s">
        <v>114</v>
      </c>
      <c r="D87" s="88"/>
      <c r="E87" s="88"/>
      <c r="F87" s="88"/>
      <c r="G87" s="88"/>
      <c r="H87" s="88"/>
      <c r="I87" s="89">
        <f>I417</f>
        <v>0</v>
      </c>
      <c r="K87" s="86"/>
    </row>
    <row r="88" spans="2:11" s="8" customFormat="1" ht="24.9" customHeight="1">
      <c r="B88" s="86"/>
      <c r="C88" s="87" t="s">
        <v>115</v>
      </c>
      <c r="D88" s="88"/>
      <c r="E88" s="88"/>
      <c r="F88" s="88"/>
      <c r="G88" s="88"/>
      <c r="H88" s="88"/>
      <c r="I88" s="89">
        <f>I456</f>
        <v>0</v>
      </c>
      <c r="K88" s="86"/>
    </row>
    <row r="89" spans="2:11" s="8" customFormat="1" ht="24.9" customHeight="1">
      <c r="B89" s="86"/>
      <c r="C89" s="87" t="s">
        <v>116</v>
      </c>
      <c r="D89" s="88"/>
      <c r="E89" s="88"/>
      <c r="F89" s="88"/>
      <c r="G89" s="88"/>
      <c r="H89" s="88"/>
      <c r="I89" s="89">
        <f>I459</f>
        <v>0</v>
      </c>
      <c r="K89" s="86"/>
    </row>
    <row r="90" spans="2:11" s="1" customFormat="1" ht="21.75" customHeight="1">
      <c r="B90" s="25"/>
      <c r="K90" s="25"/>
    </row>
    <row r="91" spans="2:11" s="1" customFormat="1" ht="6.9" customHeight="1">
      <c r="B91" s="34"/>
      <c r="C91" s="35"/>
      <c r="D91" s="35"/>
      <c r="E91" s="35"/>
      <c r="F91" s="35"/>
      <c r="G91" s="35"/>
      <c r="H91" s="35"/>
      <c r="I91" s="35"/>
      <c r="J91" s="35"/>
      <c r="K91" s="25"/>
    </row>
    <row r="95" spans="2:11" s="1" customFormat="1" ht="6.9" customHeight="1">
      <c r="B95" s="36"/>
      <c r="C95" s="37"/>
      <c r="D95" s="37"/>
      <c r="E95" s="37"/>
      <c r="F95" s="37"/>
      <c r="G95" s="37"/>
      <c r="H95" s="37"/>
      <c r="I95" s="37"/>
      <c r="J95" s="37"/>
      <c r="K95" s="25"/>
    </row>
    <row r="96" spans="2:11" s="1" customFormat="1" ht="24.9" customHeight="1">
      <c r="B96" s="25"/>
      <c r="K96" s="25"/>
    </row>
    <row r="97" spans="2:11" s="1" customFormat="1" ht="6.9" customHeight="1">
      <c r="B97" s="25"/>
      <c r="K97" s="25"/>
    </row>
    <row r="98" spans="2:11" s="1" customFormat="1" ht="12" customHeight="1">
      <c r="B98" s="25"/>
      <c r="K98" s="25"/>
    </row>
    <row r="99" spans="2:11" s="1" customFormat="1" ht="16.5" customHeight="1">
      <c r="B99" s="25"/>
      <c r="D99" s="240" t="str">
        <f>D7</f>
        <v>Hospic Mezi stromy, Havlíčkův Brod - Vybavení</v>
      </c>
      <c r="E99" s="241"/>
      <c r="F99" s="241"/>
      <c r="G99" s="241"/>
      <c r="K99" s="25"/>
    </row>
    <row r="100" spans="2:11" s="1" customFormat="1" ht="12" customHeight="1">
      <c r="B100" s="25"/>
      <c r="K100" s="25"/>
    </row>
    <row r="101" spans="2:11" s="1" customFormat="1" ht="16.5" customHeight="1">
      <c r="B101" s="25"/>
      <c r="D101" s="212" t="str">
        <f>D9</f>
        <v>1 - Položky</v>
      </c>
      <c r="E101" s="239"/>
      <c r="F101" s="239"/>
      <c r="G101" s="239"/>
      <c r="K101" s="25"/>
    </row>
    <row r="102" spans="2:11" s="1" customFormat="1" ht="6.9" customHeight="1">
      <c r="B102" s="25"/>
      <c r="K102" s="25"/>
    </row>
    <row r="103" spans="2:11" s="1" customFormat="1" ht="12" customHeight="1">
      <c r="B103" s="25"/>
      <c r="E103" s="20" t="str">
        <f>E12</f>
        <v xml:space="preserve"> </v>
      </c>
      <c r="H103" s="22" t="s">
        <v>22</v>
      </c>
      <c r="I103" s="42">
        <f>IF(I12="","",I12)</f>
        <v>0</v>
      </c>
      <c r="K103" s="25"/>
    </row>
    <row r="104" spans="2:11" s="1" customFormat="1" ht="6.9" customHeight="1">
      <c r="B104" s="25"/>
      <c r="K104" s="25"/>
    </row>
    <row r="105" spans="2:11" s="1" customFormat="1" ht="25.65" customHeight="1">
      <c r="B105" s="25"/>
      <c r="E105" s="20" t="str">
        <f>D15</f>
        <v xml:space="preserve">Kraj Vysočina, Žižkova 1882/57, Jihlava 586 01 </v>
      </c>
      <c r="H105" s="22" t="s">
        <v>31</v>
      </c>
      <c r="I105" s="23" t="str">
        <f>D21</f>
        <v>Ing. arch. Hana Weigner Kukletová</v>
      </c>
      <c r="K105" s="25"/>
    </row>
    <row r="106" spans="2:11" s="1" customFormat="1" ht="15.15" customHeight="1">
      <c r="B106" s="25"/>
      <c r="E106" s="20">
        <f>IF(D18="","",D18)</f>
        <v>0</v>
      </c>
      <c r="H106" s="22" t="s">
        <v>35</v>
      </c>
      <c r="I106" s="23" t="str">
        <f>D24</f>
        <v xml:space="preserve"> </v>
      </c>
      <c r="K106" s="25"/>
    </row>
    <row r="107" spans="2:11" s="1" customFormat="1" ht="10.35" customHeight="1">
      <c r="B107" s="25"/>
      <c r="K107" s="25"/>
    </row>
    <row r="108" spans="2:19" s="9" customFormat="1" ht="29.25" customHeight="1">
      <c r="B108" s="90"/>
      <c r="C108" s="91" t="s">
        <v>56</v>
      </c>
      <c r="D108" s="91" t="s">
        <v>52</v>
      </c>
      <c r="E108" s="205" t="s">
        <v>53</v>
      </c>
      <c r="F108" s="91" t="s">
        <v>118</v>
      </c>
      <c r="G108" s="91" t="s">
        <v>119</v>
      </c>
      <c r="H108" s="91" t="s">
        <v>120</v>
      </c>
      <c r="I108" s="91" t="s">
        <v>85</v>
      </c>
      <c r="J108" s="92" t="s">
        <v>121</v>
      </c>
      <c r="K108" s="90"/>
      <c r="L108" s="49" t="s">
        <v>30</v>
      </c>
      <c r="M108" s="50" t="s">
        <v>41</v>
      </c>
      <c r="N108" s="50" t="s">
        <v>122</v>
      </c>
      <c r="O108" s="50" t="s">
        <v>123</v>
      </c>
      <c r="P108" s="50" t="s">
        <v>124</v>
      </c>
      <c r="Q108" s="50" t="s">
        <v>125</v>
      </c>
      <c r="R108" s="50" t="s">
        <v>126</v>
      </c>
      <c r="S108" s="51" t="s">
        <v>127</v>
      </c>
    </row>
    <row r="109" spans="2:62" s="1" customFormat="1" ht="22.8" customHeight="1">
      <c r="B109" s="25"/>
      <c r="I109" s="93">
        <f>BJ109</f>
        <v>0</v>
      </c>
      <c r="K109" s="25"/>
      <c r="L109" s="52"/>
      <c r="M109" s="43"/>
      <c r="N109" s="43"/>
      <c r="O109" s="94">
        <f>O110+O119+O122+O125+O130+O147+O182+O185+O194+O197+O200+O221+O224+O229+O246+O273+O290+O305+O324+O349+O372+O375+O390+O393+O396+O407+O414+O417+O456+O459</f>
        <v>0</v>
      </c>
      <c r="P109" s="43"/>
      <c r="Q109" s="94">
        <f>Q110+Q119+Q122+Q125+Q130+Q147+Q182+Q185+Q194+Q197+Q200+Q221+Q224+Q229+Q246+Q273+Q290+Q305+Q324+Q349+Q372+Q375+Q390+Q393+Q396+Q407+Q414+Q417+Q456+Q459</f>
        <v>0</v>
      </c>
      <c r="R109" s="43"/>
      <c r="S109" s="95">
        <f>S110+S119+S122+S125+S130+S147+S182+S185+S194+S197+S200+S221+S224+S229+S246+S273+S290+S305+S324+S349+S372+S375+S390+S393+S396+S407+S414+S417+S456+S459</f>
        <v>0</v>
      </c>
      <c r="AS109" s="13" t="s">
        <v>70</v>
      </c>
      <c r="AT109" s="13" t="s">
        <v>86</v>
      </c>
      <c r="BJ109" s="96">
        <f>BJ110+BJ119+BJ122+BJ125+BJ130+BJ147+BJ182+BJ185+BJ194+BJ197+BJ200+BJ221+BJ224+BJ229+BJ246+BJ273+BJ290+BJ305+BJ324+BJ349+BJ372+BJ375+BJ390+BJ393+BJ396+BJ407+BJ414+BJ417+BJ456+BJ459</f>
        <v>0</v>
      </c>
    </row>
    <row r="110" spans="2:62" s="10" customFormat="1" ht="25.95" customHeight="1">
      <c r="B110" s="97"/>
      <c r="C110" s="98" t="s">
        <v>70</v>
      </c>
      <c r="D110" s="99" t="s">
        <v>128</v>
      </c>
      <c r="E110" s="99" t="s">
        <v>129</v>
      </c>
      <c r="I110" s="100">
        <f>BJ110</f>
        <v>0</v>
      </c>
      <c r="K110" s="97"/>
      <c r="L110" s="101"/>
      <c r="O110" s="102">
        <f>SUM(O111:O118)</f>
        <v>0</v>
      </c>
      <c r="Q110" s="102">
        <f>SUM(Q111:Q118)</f>
        <v>0</v>
      </c>
      <c r="S110" s="103">
        <f>SUM(S111:S118)</f>
        <v>0</v>
      </c>
      <c r="AQ110" s="98" t="s">
        <v>76</v>
      </c>
      <c r="AS110" s="104" t="s">
        <v>70</v>
      </c>
      <c r="AT110" s="104" t="s">
        <v>71</v>
      </c>
      <c r="AX110" s="98" t="s">
        <v>130</v>
      </c>
      <c r="BJ110" s="105">
        <f>SUM(BJ111:BJ118)</f>
        <v>0</v>
      </c>
    </row>
    <row r="111" spans="2:64" s="1" customFormat="1" ht="16.5" customHeight="1">
      <c r="B111" s="25"/>
      <c r="C111" s="106" t="s">
        <v>131</v>
      </c>
      <c r="D111" s="107" t="s">
        <v>666</v>
      </c>
      <c r="E111" s="108" t="s">
        <v>132</v>
      </c>
      <c r="F111" s="109" t="s">
        <v>133</v>
      </c>
      <c r="G111" s="110">
        <v>1</v>
      </c>
      <c r="H111" s="253">
        <v>0</v>
      </c>
      <c r="I111" s="111">
        <f>ROUND(H111*G111,2)</f>
        <v>0</v>
      </c>
      <c r="J111" s="108" t="s">
        <v>134</v>
      </c>
      <c r="K111" s="25"/>
      <c r="L111" s="112" t="s">
        <v>30</v>
      </c>
      <c r="M111" s="113" t="s">
        <v>42</v>
      </c>
      <c r="N111" s="114">
        <v>0</v>
      </c>
      <c r="O111" s="114">
        <f>N111*G111</f>
        <v>0</v>
      </c>
      <c r="P111" s="114">
        <v>0</v>
      </c>
      <c r="Q111" s="114">
        <f>P111*G111</f>
        <v>0</v>
      </c>
      <c r="R111" s="114">
        <v>0</v>
      </c>
      <c r="S111" s="115">
        <f>R111*G111</f>
        <v>0</v>
      </c>
      <c r="AQ111" s="116" t="s">
        <v>135</v>
      </c>
      <c r="AS111" s="116" t="s">
        <v>131</v>
      </c>
      <c r="AT111" s="116" t="s">
        <v>76</v>
      </c>
      <c r="AX111" s="13" t="s">
        <v>130</v>
      </c>
      <c r="BD111" s="117">
        <f>IF(M111="základní",I111,0)</f>
        <v>0</v>
      </c>
      <c r="BE111" s="117">
        <f>IF(M111="snížená",I111,0)</f>
        <v>0</v>
      </c>
      <c r="BF111" s="117">
        <f>IF(M111="zákl. přenesená",I111,0)</f>
        <v>0</v>
      </c>
      <c r="BG111" s="117">
        <f>IF(M111="sníž. přenesená",I111,0)</f>
        <v>0</v>
      </c>
      <c r="BH111" s="117">
        <f>IF(M111="nulová",I111,0)</f>
        <v>0</v>
      </c>
      <c r="BI111" s="13" t="s">
        <v>76</v>
      </c>
      <c r="BJ111" s="117">
        <f>ROUND(H111*G111,2)</f>
        <v>0</v>
      </c>
      <c r="BK111" s="13" t="s">
        <v>135</v>
      </c>
      <c r="BL111" s="116" t="s">
        <v>80</v>
      </c>
    </row>
    <row r="112" spans="2:46" s="1" customFormat="1" ht="38.4">
      <c r="B112" s="25"/>
      <c r="C112" s="118" t="s">
        <v>136</v>
      </c>
      <c r="E112" s="203" t="s">
        <v>859</v>
      </c>
      <c r="K112" s="25"/>
      <c r="L112" s="119"/>
      <c r="S112" s="46"/>
      <c r="AS112" s="13" t="s">
        <v>136</v>
      </c>
      <c r="AT112" s="13" t="s">
        <v>76</v>
      </c>
    </row>
    <row r="113" spans="2:64" s="1" customFormat="1" ht="16.5" customHeight="1">
      <c r="B113" s="25"/>
      <c r="C113" s="106" t="s">
        <v>131</v>
      </c>
      <c r="D113" s="107" t="s">
        <v>667</v>
      </c>
      <c r="E113" s="108" t="s">
        <v>137</v>
      </c>
      <c r="F113" s="109" t="s">
        <v>133</v>
      </c>
      <c r="G113" s="110">
        <v>1</v>
      </c>
      <c r="H113" s="253">
        <v>0</v>
      </c>
      <c r="I113" s="111">
        <f>ROUND(H113*G113,2)</f>
        <v>0</v>
      </c>
      <c r="J113" s="108" t="s">
        <v>134</v>
      </c>
      <c r="K113" s="25"/>
      <c r="L113" s="112" t="s">
        <v>30</v>
      </c>
      <c r="M113" s="113" t="s">
        <v>42</v>
      </c>
      <c r="N113" s="114">
        <v>0</v>
      </c>
      <c r="O113" s="114">
        <f>N113*G113</f>
        <v>0</v>
      </c>
      <c r="P113" s="114">
        <v>0</v>
      </c>
      <c r="Q113" s="114">
        <f>P113*G113</f>
        <v>0</v>
      </c>
      <c r="R113" s="114">
        <v>0</v>
      </c>
      <c r="S113" s="115">
        <f>R113*G113</f>
        <v>0</v>
      </c>
      <c r="AQ113" s="116" t="s">
        <v>135</v>
      </c>
      <c r="AS113" s="116" t="s">
        <v>131</v>
      </c>
      <c r="AT113" s="116" t="s">
        <v>76</v>
      </c>
      <c r="AX113" s="13" t="s">
        <v>130</v>
      </c>
      <c r="BD113" s="117">
        <f>IF(M113="základní",I113,0)</f>
        <v>0</v>
      </c>
      <c r="BE113" s="117">
        <f>IF(M113="snížená",I113,0)</f>
        <v>0</v>
      </c>
      <c r="BF113" s="117">
        <f>IF(M113="zákl. přenesená",I113,0)</f>
        <v>0</v>
      </c>
      <c r="BG113" s="117">
        <f>IF(M113="sníž. přenesená",I113,0)</f>
        <v>0</v>
      </c>
      <c r="BH113" s="117">
        <f>IF(M113="nulová",I113,0)</f>
        <v>0</v>
      </c>
      <c r="BI113" s="13" t="s">
        <v>76</v>
      </c>
      <c r="BJ113" s="117">
        <f>ROUND(H113*G113,2)</f>
        <v>0</v>
      </c>
      <c r="BK113" s="13" t="s">
        <v>135</v>
      </c>
      <c r="BL113" s="116" t="s">
        <v>135</v>
      </c>
    </row>
    <row r="114" spans="2:46" s="1" customFormat="1" ht="76.8">
      <c r="B114" s="25"/>
      <c r="C114" s="118" t="s">
        <v>136</v>
      </c>
      <c r="E114" s="203" t="s">
        <v>860</v>
      </c>
      <c r="K114" s="25"/>
      <c r="L114" s="119"/>
      <c r="S114" s="46"/>
      <c r="AS114" s="13" t="s">
        <v>136</v>
      </c>
      <c r="AT114" s="13" t="s">
        <v>76</v>
      </c>
    </row>
    <row r="115" spans="2:64" s="1" customFormat="1" ht="16.5" customHeight="1">
      <c r="B115" s="25"/>
      <c r="C115" s="106" t="s">
        <v>131</v>
      </c>
      <c r="D115" s="107" t="s">
        <v>668</v>
      </c>
      <c r="E115" s="108" t="s">
        <v>138</v>
      </c>
      <c r="F115" s="109" t="s">
        <v>139</v>
      </c>
      <c r="G115" s="110">
        <v>1</v>
      </c>
      <c r="H115" s="253">
        <v>0</v>
      </c>
      <c r="I115" s="111">
        <f>ROUND(H115*G115,2)</f>
        <v>0</v>
      </c>
      <c r="J115" s="108" t="s">
        <v>134</v>
      </c>
      <c r="K115" s="25"/>
      <c r="L115" s="112" t="s">
        <v>30</v>
      </c>
      <c r="M115" s="113" t="s">
        <v>42</v>
      </c>
      <c r="N115" s="114">
        <v>0</v>
      </c>
      <c r="O115" s="114">
        <f>N115*G115</f>
        <v>0</v>
      </c>
      <c r="P115" s="114">
        <v>0</v>
      </c>
      <c r="Q115" s="114">
        <f>P115*G115</f>
        <v>0</v>
      </c>
      <c r="R115" s="114">
        <v>0</v>
      </c>
      <c r="S115" s="115">
        <f>R115*G115</f>
        <v>0</v>
      </c>
      <c r="AQ115" s="116" t="s">
        <v>135</v>
      </c>
      <c r="AS115" s="116" t="s">
        <v>131</v>
      </c>
      <c r="AT115" s="116" t="s">
        <v>76</v>
      </c>
      <c r="AX115" s="13" t="s">
        <v>130</v>
      </c>
      <c r="BD115" s="117">
        <f>IF(M115="základní",I115,0)</f>
        <v>0</v>
      </c>
      <c r="BE115" s="117">
        <f>IF(M115="snížená",I115,0)</f>
        <v>0</v>
      </c>
      <c r="BF115" s="117">
        <f>IF(M115="zákl. přenesená",I115,0)</f>
        <v>0</v>
      </c>
      <c r="BG115" s="117">
        <f>IF(M115="sníž. přenesená",I115,0)</f>
        <v>0</v>
      </c>
      <c r="BH115" s="117">
        <f>IF(M115="nulová",I115,0)</f>
        <v>0</v>
      </c>
      <c r="BI115" s="13" t="s">
        <v>76</v>
      </c>
      <c r="BJ115" s="117">
        <f>ROUND(H115*G115,2)</f>
        <v>0</v>
      </c>
      <c r="BK115" s="13" t="s">
        <v>135</v>
      </c>
      <c r="BL115" s="116" t="s">
        <v>140</v>
      </c>
    </row>
    <row r="116" spans="2:46" s="1" customFormat="1" ht="48">
      <c r="B116" s="25"/>
      <c r="C116" s="118" t="s">
        <v>136</v>
      </c>
      <c r="E116" s="203" t="s">
        <v>835</v>
      </c>
      <c r="K116" s="25"/>
      <c r="L116" s="119"/>
      <c r="S116" s="46"/>
      <c r="AS116" s="13" t="s">
        <v>136</v>
      </c>
      <c r="AT116" s="13" t="s">
        <v>76</v>
      </c>
    </row>
    <row r="117" spans="2:64" s="1" customFormat="1" ht="16.5" customHeight="1">
      <c r="B117" s="25"/>
      <c r="C117" s="106" t="s">
        <v>131</v>
      </c>
      <c r="D117" s="107" t="s">
        <v>669</v>
      </c>
      <c r="E117" s="108" t="s">
        <v>141</v>
      </c>
      <c r="F117" s="109" t="s">
        <v>139</v>
      </c>
      <c r="G117" s="110">
        <v>1</v>
      </c>
      <c r="H117" s="253">
        <v>0</v>
      </c>
      <c r="I117" s="111">
        <f>ROUND(H117*G117,2)</f>
        <v>0</v>
      </c>
      <c r="J117" s="108" t="s">
        <v>134</v>
      </c>
      <c r="K117" s="25"/>
      <c r="L117" s="112" t="s">
        <v>30</v>
      </c>
      <c r="M117" s="113" t="s">
        <v>42</v>
      </c>
      <c r="N117" s="114">
        <v>0</v>
      </c>
      <c r="O117" s="114">
        <f>N117*G117</f>
        <v>0</v>
      </c>
      <c r="P117" s="114">
        <v>0</v>
      </c>
      <c r="Q117" s="114">
        <f>P117*G117</f>
        <v>0</v>
      </c>
      <c r="R117" s="114">
        <v>0</v>
      </c>
      <c r="S117" s="115">
        <f>R117*G117</f>
        <v>0</v>
      </c>
      <c r="AQ117" s="116" t="s">
        <v>135</v>
      </c>
      <c r="AS117" s="116" t="s">
        <v>131</v>
      </c>
      <c r="AT117" s="116" t="s">
        <v>76</v>
      </c>
      <c r="AX117" s="13" t="s">
        <v>130</v>
      </c>
      <c r="BD117" s="117">
        <f>IF(M117="základní",I117,0)</f>
        <v>0</v>
      </c>
      <c r="BE117" s="117">
        <f>IF(M117="snížená",I117,0)</f>
        <v>0</v>
      </c>
      <c r="BF117" s="117">
        <f>IF(M117="zákl. přenesená",I117,0)</f>
        <v>0</v>
      </c>
      <c r="BG117" s="117">
        <f>IF(M117="sníž. přenesená",I117,0)</f>
        <v>0</v>
      </c>
      <c r="BH117" s="117">
        <f>IF(M117="nulová",I117,0)</f>
        <v>0</v>
      </c>
      <c r="BI117" s="13" t="s">
        <v>76</v>
      </c>
      <c r="BJ117" s="117">
        <f>ROUND(H117*G117,2)</f>
        <v>0</v>
      </c>
      <c r="BK117" s="13" t="s">
        <v>135</v>
      </c>
      <c r="BL117" s="116" t="s">
        <v>142</v>
      </c>
    </row>
    <row r="118" spans="2:46" s="1" customFormat="1" ht="153.6">
      <c r="B118" s="25"/>
      <c r="C118" s="118" t="s">
        <v>136</v>
      </c>
      <c r="E118" s="203" t="s">
        <v>827</v>
      </c>
      <c r="K118" s="25"/>
      <c r="L118" s="119"/>
      <c r="S118" s="46"/>
      <c r="AS118" s="13" t="s">
        <v>136</v>
      </c>
      <c r="AT118" s="13" t="s">
        <v>76</v>
      </c>
    </row>
    <row r="119" spans="2:62" s="10" customFormat="1" ht="25.95" customHeight="1">
      <c r="B119" s="97"/>
      <c r="C119" s="98" t="s">
        <v>70</v>
      </c>
      <c r="D119" s="99" t="s">
        <v>143</v>
      </c>
      <c r="E119" s="99" t="s">
        <v>144</v>
      </c>
      <c r="I119" s="100">
        <f>BJ119</f>
        <v>0</v>
      </c>
      <c r="K119" s="97"/>
      <c r="L119" s="101"/>
      <c r="O119" s="102">
        <f>SUM(O120:O121)</f>
        <v>0</v>
      </c>
      <c r="Q119" s="102">
        <f>SUM(Q120:Q121)</f>
        <v>0</v>
      </c>
      <c r="S119" s="103">
        <f>SUM(S120:S121)</f>
        <v>0</v>
      </c>
      <c r="AQ119" s="98" t="s">
        <v>76</v>
      </c>
      <c r="AS119" s="104" t="s">
        <v>70</v>
      </c>
      <c r="AT119" s="104" t="s">
        <v>71</v>
      </c>
      <c r="AX119" s="98" t="s">
        <v>130</v>
      </c>
      <c r="BJ119" s="105">
        <f>SUM(BJ120:BJ121)</f>
        <v>0</v>
      </c>
    </row>
    <row r="120" spans="2:64" s="1" customFormat="1" ht="16.5" customHeight="1">
      <c r="B120" s="25"/>
      <c r="C120" s="106" t="s">
        <v>131</v>
      </c>
      <c r="D120" s="107" t="s">
        <v>670</v>
      </c>
      <c r="E120" s="108" t="s">
        <v>145</v>
      </c>
      <c r="F120" s="109" t="s">
        <v>139</v>
      </c>
      <c r="G120" s="110">
        <v>1</v>
      </c>
      <c r="H120" s="253">
        <v>0</v>
      </c>
      <c r="I120" s="111">
        <f>ROUND(H120*G120,2)</f>
        <v>0</v>
      </c>
      <c r="J120" s="108" t="s">
        <v>134</v>
      </c>
      <c r="K120" s="25"/>
      <c r="L120" s="112" t="s">
        <v>30</v>
      </c>
      <c r="M120" s="113" t="s">
        <v>42</v>
      </c>
      <c r="N120" s="114">
        <v>0</v>
      </c>
      <c r="O120" s="114">
        <f>N120*G120</f>
        <v>0</v>
      </c>
      <c r="P120" s="114">
        <v>0</v>
      </c>
      <c r="Q120" s="114">
        <f>P120*G120</f>
        <v>0</v>
      </c>
      <c r="R120" s="114">
        <v>0</v>
      </c>
      <c r="S120" s="115">
        <f>R120*G120</f>
        <v>0</v>
      </c>
      <c r="AQ120" s="116" t="s">
        <v>135</v>
      </c>
      <c r="AS120" s="116" t="s">
        <v>131</v>
      </c>
      <c r="AT120" s="116" t="s">
        <v>76</v>
      </c>
      <c r="AX120" s="13" t="s">
        <v>130</v>
      </c>
      <c r="BD120" s="117">
        <f>IF(M120="základní",I120,0)</f>
        <v>0</v>
      </c>
      <c r="BE120" s="117">
        <f>IF(M120="snížená",I120,0)</f>
        <v>0</v>
      </c>
      <c r="BF120" s="117">
        <f>IF(M120="zákl. přenesená",I120,0)</f>
        <v>0</v>
      </c>
      <c r="BG120" s="117">
        <f>IF(M120="sníž. přenesená",I120,0)</f>
        <v>0</v>
      </c>
      <c r="BH120" s="117">
        <f>IF(M120="nulová",I120,0)</f>
        <v>0</v>
      </c>
      <c r="BI120" s="13" t="s">
        <v>76</v>
      </c>
      <c r="BJ120" s="117">
        <f>ROUND(H120*G120,2)</f>
        <v>0</v>
      </c>
      <c r="BK120" s="13" t="s">
        <v>135</v>
      </c>
      <c r="BL120" s="116" t="s">
        <v>146</v>
      </c>
    </row>
    <row r="121" spans="2:46" s="1" customFormat="1" ht="48">
      <c r="B121" s="25"/>
      <c r="C121" s="118" t="s">
        <v>136</v>
      </c>
      <c r="E121" s="203" t="s">
        <v>861</v>
      </c>
      <c r="K121" s="25"/>
      <c r="L121" s="119"/>
      <c r="S121" s="46"/>
      <c r="AS121" s="13" t="s">
        <v>136</v>
      </c>
      <c r="AT121" s="13" t="s">
        <v>76</v>
      </c>
    </row>
    <row r="122" spans="2:62" s="10" customFormat="1" ht="25.95" customHeight="1">
      <c r="B122" s="97"/>
      <c r="C122" s="98" t="s">
        <v>70</v>
      </c>
      <c r="D122" s="99" t="s">
        <v>147</v>
      </c>
      <c r="E122" s="99" t="s">
        <v>148</v>
      </c>
      <c r="I122" s="100">
        <f>BJ122</f>
        <v>0</v>
      </c>
      <c r="K122" s="97"/>
      <c r="L122" s="101"/>
      <c r="O122" s="102">
        <f>SUM(O123:O124)</f>
        <v>0</v>
      </c>
      <c r="Q122" s="102">
        <f>SUM(Q123:Q124)</f>
        <v>0</v>
      </c>
      <c r="S122" s="103">
        <f>SUM(S123:S124)</f>
        <v>0</v>
      </c>
      <c r="AQ122" s="98" t="s">
        <v>76</v>
      </c>
      <c r="AS122" s="104" t="s">
        <v>70</v>
      </c>
      <c r="AT122" s="104" t="s">
        <v>71</v>
      </c>
      <c r="AX122" s="98" t="s">
        <v>130</v>
      </c>
      <c r="BJ122" s="105">
        <f>SUM(BJ123:BJ124)</f>
        <v>0</v>
      </c>
    </row>
    <row r="123" spans="2:64" s="1" customFormat="1" ht="24.15" customHeight="1">
      <c r="B123" s="25"/>
      <c r="C123" s="106" t="s">
        <v>131</v>
      </c>
      <c r="D123" s="107" t="s">
        <v>671</v>
      </c>
      <c r="E123" s="108" t="s">
        <v>149</v>
      </c>
      <c r="F123" s="109" t="s">
        <v>133</v>
      </c>
      <c r="G123" s="110">
        <v>1</v>
      </c>
      <c r="H123" s="253">
        <v>0</v>
      </c>
      <c r="I123" s="111">
        <f>ROUND(H123*G123,2)</f>
        <v>0</v>
      </c>
      <c r="J123" s="108" t="s">
        <v>134</v>
      </c>
      <c r="K123" s="25"/>
      <c r="L123" s="112" t="s">
        <v>30</v>
      </c>
      <c r="M123" s="113" t="s">
        <v>42</v>
      </c>
      <c r="N123" s="114">
        <v>0</v>
      </c>
      <c r="O123" s="114">
        <f>N123*G123</f>
        <v>0</v>
      </c>
      <c r="P123" s="114">
        <v>0</v>
      </c>
      <c r="Q123" s="114">
        <f>P123*G123</f>
        <v>0</v>
      </c>
      <c r="R123" s="114">
        <v>0</v>
      </c>
      <c r="S123" s="115">
        <f>R123*G123</f>
        <v>0</v>
      </c>
      <c r="AQ123" s="116" t="s">
        <v>135</v>
      </c>
      <c r="AS123" s="116" t="s">
        <v>131</v>
      </c>
      <c r="AT123" s="116" t="s">
        <v>76</v>
      </c>
      <c r="AX123" s="13" t="s">
        <v>130</v>
      </c>
      <c r="BD123" s="117">
        <f>IF(M123="základní",I123,0)</f>
        <v>0</v>
      </c>
      <c r="BE123" s="117">
        <f>IF(M123="snížená",I123,0)</f>
        <v>0</v>
      </c>
      <c r="BF123" s="117">
        <f>IF(M123="zákl. přenesená",I123,0)</f>
        <v>0</v>
      </c>
      <c r="BG123" s="117">
        <f>IF(M123="sníž. přenesená",I123,0)</f>
        <v>0</v>
      </c>
      <c r="BH123" s="117">
        <f>IF(M123="nulová",I123,0)</f>
        <v>0</v>
      </c>
      <c r="BI123" s="13" t="s">
        <v>76</v>
      </c>
      <c r="BJ123" s="117">
        <f>ROUND(H123*G123,2)</f>
        <v>0</v>
      </c>
      <c r="BK123" s="13" t="s">
        <v>135</v>
      </c>
      <c r="BL123" s="116" t="s">
        <v>150</v>
      </c>
    </row>
    <row r="124" spans="2:46" s="1" customFormat="1" ht="48">
      <c r="B124" s="25"/>
      <c r="C124" s="118" t="s">
        <v>136</v>
      </c>
      <c r="E124" s="203" t="s">
        <v>862</v>
      </c>
      <c r="K124" s="25"/>
      <c r="L124" s="119"/>
      <c r="S124" s="46"/>
      <c r="AS124" s="13" t="s">
        <v>136</v>
      </c>
      <c r="AT124" s="13" t="s">
        <v>76</v>
      </c>
    </row>
    <row r="125" spans="2:62" s="10" customFormat="1" ht="25.95" customHeight="1">
      <c r="B125" s="97"/>
      <c r="C125" s="98" t="s">
        <v>70</v>
      </c>
      <c r="D125" s="99" t="s">
        <v>151</v>
      </c>
      <c r="E125" s="99" t="s">
        <v>152</v>
      </c>
      <c r="I125" s="100">
        <f>BJ125</f>
        <v>0</v>
      </c>
      <c r="K125" s="97"/>
      <c r="L125" s="101"/>
      <c r="O125" s="102">
        <f>SUM(O126:O129)</f>
        <v>0</v>
      </c>
      <c r="Q125" s="102">
        <f>SUM(Q126:Q129)</f>
        <v>0</v>
      </c>
      <c r="S125" s="103">
        <f>SUM(S126:S129)</f>
        <v>0</v>
      </c>
      <c r="AQ125" s="98" t="s">
        <v>76</v>
      </c>
      <c r="AS125" s="104" t="s">
        <v>70</v>
      </c>
      <c r="AT125" s="104" t="s">
        <v>71</v>
      </c>
      <c r="AX125" s="98" t="s">
        <v>130</v>
      </c>
      <c r="BJ125" s="105">
        <f>SUM(BJ126:BJ129)</f>
        <v>0</v>
      </c>
    </row>
    <row r="126" spans="2:64" s="1" customFormat="1" ht="16.5" customHeight="1">
      <c r="B126" s="25"/>
      <c r="C126" s="106" t="s">
        <v>131</v>
      </c>
      <c r="D126" s="107" t="s">
        <v>672</v>
      </c>
      <c r="E126" s="108" t="s">
        <v>153</v>
      </c>
      <c r="F126" s="109" t="s">
        <v>139</v>
      </c>
      <c r="G126" s="110">
        <v>7</v>
      </c>
      <c r="H126" s="253">
        <v>0</v>
      </c>
      <c r="I126" s="111">
        <f>ROUND(H126*G126,2)</f>
        <v>0</v>
      </c>
      <c r="J126" s="108" t="s">
        <v>134</v>
      </c>
      <c r="K126" s="25"/>
      <c r="L126" s="112" t="s">
        <v>30</v>
      </c>
      <c r="M126" s="113" t="s">
        <v>42</v>
      </c>
      <c r="N126" s="114">
        <v>0</v>
      </c>
      <c r="O126" s="114">
        <f>N126*G126</f>
        <v>0</v>
      </c>
      <c r="P126" s="114">
        <v>0</v>
      </c>
      <c r="Q126" s="114">
        <f>P126*G126</f>
        <v>0</v>
      </c>
      <c r="R126" s="114">
        <v>0</v>
      </c>
      <c r="S126" s="115">
        <f>R126*G126</f>
        <v>0</v>
      </c>
      <c r="AQ126" s="116" t="s">
        <v>135</v>
      </c>
      <c r="AS126" s="116" t="s">
        <v>131</v>
      </c>
      <c r="AT126" s="116" t="s">
        <v>76</v>
      </c>
      <c r="AX126" s="13" t="s">
        <v>130</v>
      </c>
      <c r="BD126" s="117">
        <f>IF(M126="základní",I126,0)</f>
        <v>0</v>
      </c>
      <c r="BE126" s="117">
        <f>IF(M126="snížená",I126,0)</f>
        <v>0</v>
      </c>
      <c r="BF126" s="117">
        <f>IF(M126="zákl. přenesená",I126,0)</f>
        <v>0</v>
      </c>
      <c r="BG126" s="117">
        <f>IF(M126="sníž. přenesená",I126,0)</f>
        <v>0</v>
      </c>
      <c r="BH126" s="117">
        <f>IF(M126="nulová",I126,0)</f>
        <v>0</v>
      </c>
      <c r="BI126" s="13" t="s">
        <v>76</v>
      </c>
      <c r="BJ126" s="117">
        <f>ROUND(H126*G126,2)</f>
        <v>0</v>
      </c>
      <c r="BK126" s="13" t="s">
        <v>135</v>
      </c>
      <c r="BL126" s="116" t="s">
        <v>154</v>
      </c>
    </row>
    <row r="127" spans="2:46" s="1" customFormat="1" ht="86.4">
      <c r="B127" s="25"/>
      <c r="C127" s="118" t="s">
        <v>136</v>
      </c>
      <c r="E127" s="203" t="s">
        <v>155</v>
      </c>
      <c r="K127" s="25"/>
      <c r="L127" s="119"/>
      <c r="S127" s="46"/>
      <c r="AS127" s="13" t="s">
        <v>136</v>
      </c>
      <c r="AT127" s="13" t="s">
        <v>76</v>
      </c>
    </row>
    <row r="128" spans="2:64" s="1" customFormat="1" ht="16.5" customHeight="1">
      <c r="B128" s="25"/>
      <c r="C128" s="106" t="s">
        <v>131</v>
      </c>
      <c r="D128" s="107" t="s">
        <v>673</v>
      </c>
      <c r="E128" s="108" t="s">
        <v>156</v>
      </c>
      <c r="F128" s="109" t="s">
        <v>139</v>
      </c>
      <c r="G128" s="110">
        <v>2</v>
      </c>
      <c r="H128" s="253">
        <v>0</v>
      </c>
      <c r="I128" s="111">
        <f>ROUND(H128*G128,2)</f>
        <v>0</v>
      </c>
      <c r="J128" s="108" t="s">
        <v>134</v>
      </c>
      <c r="K128" s="25"/>
      <c r="L128" s="112" t="s">
        <v>30</v>
      </c>
      <c r="M128" s="113" t="s">
        <v>42</v>
      </c>
      <c r="N128" s="114">
        <v>0</v>
      </c>
      <c r="O128" s="114">
        <f>N128*G128</f>
        <v>0</v>
      </c>
      <c r="P128" s="114">
        <v>0</v>
      </c>
      <c r="Q128" s="114">
        <f>P128*G128</f>
        <v>0</v>
      </c>
      <c r="R128" s="114">
        <v>0</v>
      </c>
      <c r="S128" s="115">
        <f>R128*G128</f>
        <v>0</v>
      </c>
      <c r="AQ128" s="116" t="s">
        <v>135</v>
      </c>
      <c r="AS128" s="116" t="s">
        <v>131</v>
      </c>
      <c r="AT128" s="116" t="s">
        <v>76</v>
      </c>
      <c r="AX128" s="13" t="s">
        <v>130</v>
      </c>
      <c r="BD128" s="117">
        <f>IF(M128="základní",I128,0)</f>
        <v>0</v>
      </c>
      <c r="BE128" s="117">
        <f>IF(M128="snížená",I128,0)</f>
        <v>0</v>
      </c>
      <c r="BF128" s="117">
        <f>IF(M128="zákl. přenesená",I128,0)</f>
        <v>0</v>
      </c>
      <c r="BG128" s="117">
        <f>IF(M128="sníž. přenesená",I128,0)</f>
        <v>0</v>
      </c>
      <c r="BH128" s="117">
        <f>IF(M128="nulová",I128,0)</f>
        <v>0</v>
      </c>
      <c r="BI128" s="13" t="s">
        <v>76</v>
      </c>
      <c r="BJ128" s="117">
        <f>ROUND(H128*G128,2)</f>
        <v>0</v>
      </c>
      <c r="BK128" s="13" t="s">
        <v>135</v>
      </c>
      <c r="BL128" s="116" t="s">
        <v>157</v>
      </c>
    </row>
    <row r="129" spans="2:46" s="1" customFormat="1" ht="76.8">
      <c r="B129" s="25"/>
      <c r="C129" s="118" t="s">
        <v>136</v>
      </c>
      <c r="E129" s="203" t="s">
        <v>828</v>
      </c>
      <c r="K129" s="25"/>
      <c r="L129" s="119"/>
      <c r="S129" s="46"/>
      <c r="AS129" s="13" t="s">
        <v>136</v>
      </c>
      <c r="AT129" s="13" t="s">
        <v>76</v>
      </c>
    </row>
    <row r="130" spans="2:62" s="10" customFormat="1" ht="25.95" customHeight="1">
      <c r="B130" s="97"/>
      <c r="C130" s="98" t="s">
        <v>70</v>
      </c>
      <c r="D130" s="99" t="s">
        <v>158</v>
      </c>
      <c r="E130" s="99" t="s">
        <v>159</v>
      </c>
      <c r="I130" s="100">
        <f>BJ130</f>
        <v>0</v>
      </c>
      <c r="K130" s="97"/>
      <c r="L130" s="101"/>
      <c r="O130" s="102">
        <f>SUM(O131:O146)</f>
        <v>0</v>
      </c>
      <c r="Q130" s="102">
        <f>SUM(Q131:Q146)</f>
        <v>0</v>
      </c>
      <c r="S130" s="103">
        <f>SUM(S131:S146)</f>
        <v>0</v>
      </c>
      <c r="AQ130" s="98" t="s">
        <v>76</v>
      </c>
      <c r="AS130" s="104" t="s">
        <v>70</v>
      </c>
      <c r="AT130" s="104" t="s">
        <v>71</v>
      </c>
      <c r="AX130" s="98" t="s">
        <v>130</v>
      </c>
      <c r="BJ130" s="105">
        <f>SUM(BJ131:BJ146)</f>
        <v>0</v>
      </c>
    </row>
    <row r="131" spans="2:64" s="1" customFormat="1" ht="16.5" customHeight="1">
      <c r="B131" s="25"/>
      <c r="C131" s="106" t="s">
        <v>131</v>
      </c>
      <c r="D131" s="107" t="s">
        <v>674</v>
      </c>
      <c r="E131" s="108" t="s">
        <v>153</v>
      </c>
      <c r="F131" s="109" t="s">
        <v>139</v>
      </c>
      <c r="G131" s="110">
        <v>7</v>
      </c>
      <c r="H131" s="253">
        <v>0</v>
      </c>
      <c r="I131" s="111">
        <f>ROUND(H131*G131,2)</f>
        <v>0</v>
      </c>
      <c r="J131" s="108" t="s">
        <v>134</v>
      </c>
      <c r="K131" s="25"/>
      <c r="L131" s="112" t="s">
        <v>30</v>
      </c>
      <c r="M131" s="113" t="s">
        <v>42</v>
      </c>
      <c r="N131" s="114">
        <v>0</v>
      </c>
      <c r="O131" s="114">
        <f>N131*G131</f>
        <v>0</v>
      </c>
      <c r="P131" s="114">
        <v>0</v>
      </c>
      <c r="Q131" s="114">
        <f>P131*G131</f>
        <v>0</v>
      </c>
      <c r="R131" s="114">
        <v>0</v>
      </c>
      <c r="S131" s="115">
        <f>R131*G131</f>
        <v>0</v>
      </c>
      <c r="AQ131" s="116" t="s">
        <v>135</v>
      </c>
      <c r="AS131" s="116" t="s">
        <v>131</v>
      </c>
      <c r="AT131" s="116" t="s">
        <v>76</v>
      </c>
      <c r="AX131" s="13" t="s">
        <v>130</v>
      </c>
      <c r="BD131" s="117">
        <f>IF(M131="základní",I131,0)</f>
        <v>0</v>
      </c>
      <c r="BE131" s="117">
        <f>IF(M131="snížená",I131,0)</f>
        <v>0</v>
      </c>
      <c r="BF131" s="117">
        <f>IF(M131="zákl. přenesená",I131,0)</f>
        <v>0</v>
      </c>
      <c r="BG131" s="117">
        <f>IF(M131="sníž. přenesená",I131,0)</f>
        <v>0</v>
      </c>
      <c r="BH131" s="117">
        <f>IF(M131="nulová",I131,0)</f>
        <v>0</v>
      </c>
      <c r="BI131" s="13" t="s">
        <v>76</v>
      </c>
      <c r="BJ131" s="117">
        <f>ROUND(H131*G131,2)</f>
        <v>0</v>
      </c>
      <c r="BK131" s="13" t="s">
        <v>135</v>
      </c>
      <c r="BL131" s="116" t="s">
        <v>160</v>
      </c>
    </row>
    <row r="132" spans="2:46" s="1" customFormat="1" ht="86.4">
      <c r="B132" s="25"/>
      <c r="C132" s="118" t="s">
        <v>136</v>
      </c>
      <c r="E132" s="203" t="s">
        <v>155</v>
      </c>
      <c r="K132" s="25"/>
      <c r="L132" s="119"/>
      <c r="S132" s="46"/>
      <c r="AS132" s="13" t="s">
        <v>136</v>
      </c>
      <c r="AT132" s="13" t="s">
        <v>76</v>
      </c>
    </row>
    <row r="133" spans="2:64" s="1" customFormat="1" ht="16.5" customHeight="1">
      <c r="B133" s="25"/>
      <c r="C133" s="106" t="s">
        <v>131</v>
      </c>
      <c r="D133" s="107" t="s">
        <v>675</v>
      </c>
      <c r="E133" s="108" t="s">
        <v>161</v>
      </c>
      <c r="F133" s="109" t="s">
        <v>139</v>
      </c>
      <c r="G133" s="110">
        <v>3</v>
      </c>
      <c r="H133" s="253">
        <v>0</v>
      </c>
      <c r="I133" s="111">
        <f>ROUND(H133*G133,2)</f>
        <v>0</v>
      </c>
      <c r="J133" s="108" t="s">
        <v>134</v>
      </c>
      <c r="K133" s="25"/>
      <c r="L133" s="112" t="s">
        <v>30</v>
      </c>
      <c r="M133" s="113" t="s">
        <v>42</v>
      </c>
      <c r="N133" s="114">
        <v>0</v>
      </c>
      <c r="O133" s="114">
        <f>N133*G133</f>
        <v>0</v>
      </c>
      <c r="P133" s="114">
        <v>0</v>
      </c>
      <c r="Q133" s="114">
        <f>P133*G133</f>
        <v>0</v>
      </c>
      <c r="R133" s="114">
        <v>0</v>
      </c>
      <c r="S133" s="115">
        <f>R133*G133</f>
        <v>0</v>
      </c>
      <c r="AQ133" s="116" t="s">
        <v>135</v>
      </c>
      <c r="AS133" s="116" t="s">
        <v>131</v>
      </c>
      <c r="AT133" s="116" t="s">
        <v>76</v>
      </c>
      <c r="AX133" s="13" t="s">
        <v>130</v>
      </c>
      <c r="BD133" s="117">
        <f>IF(M133="základní",I133,0)</f>
        <v>0</v>
      </c>
      <c r="BE133" s="117">
        <f>IF(M133="snížená",I133,0)</f>
        <v>0</v>
      </c>
      <c r="BF133" s="117">
        <f>IF(M133="zákl. přenesená",I133,0)</f>
        <v>0</v>
      </c>
      <c r="BG133" s="117">
        <f>IF(M133="sníž. přenesená",I133,0)</f>
        <v>0</v>
      </c>
      <c r="BH133" s="117">
        <f>IF(M133="nulová",I133,0)</f>
        <v>0</v>
      </c>
      <c r="BI133" s="13" t="s">
        <v>76</v>
      </c>
      <c r="BJ133" s="117">
        <f>ROUND(H133*G133,2)</f>
        <v>0</v>
      </c>
      <c r="BK133" s="13" t="s">
        <v>135</v>
      </c>
      <c r="BL133" s="116" t="s">
        <v>162</v>
      </c>
    </row>
    <row r="134" spans="2:46" s="1" customFormat="1" ht="28.8">
      <c r="B134" s="25"/>
      <c r="C134" s="118" t="s">
        <v>136</v>
      </c>
      <c r="E134" s="203" t="s">
        <v>163</v>
      </c>
      <c r="K134" s="25"/>
      <c r="L134" s="119"/>
      <c r="S134" s="46"/>
      <c r="AS134" s="13" t="s">
        <v>136</v>
      </c>
      <c r="AT134" s="13" t="s">
        <v>76</v>
      </c>
    </row>
    <row r="135" spans="2:64" s="1" customFormat="1" ht="16.5" customHeight="1">
      <c r="B135" s="25"/>
      <c r="C135" s="106" t="s">
        <v>131</v>
      </c>
      <c r="D135" s="107" t="s">
        <v>164</v>
      </c>
      <c r="E135" s="108" t="s">
        <v>156</v>
      </c>
      <c r="F135" s="109" t="s">
        <v>139</v>
      </c>
      <c r="G135" s="110">
        <v>1</v>
      </c>
      <c r="H135" s="253">
        <v>0</v>
      </c>
      <c r="I135" s="111">
        <f>ROUND(H135*G135,2)</f>
        <v>0</v>
      </c>
      <c r="J135" s="108" t="s">
        <v>134</v>
      </c>
      <c r="K135" s="25"/>
      <c r="L135" s="112" t="s">
        <v>30</v>
      </c>
      <c r="M135" s="113" t="s">
        <v>42</v>
      </c>
      <c r="N135" s="114">
        <v>0</v>
      </c>
      <c r="O135" s="114">
        <f>N135*G135</f>
        <v>0</v>
      </c>
      <c r="P135" s="114">
        <v>0</v>
      </c>
      <c r="Q135" s="114">
        <f>P135*G135</f>
        <v>0</v>
      </c>
      <c r="R135" s="114">
        <v>0</v>
      </c>
      <c r="S135" s="115">
        <f>R135*G135</f>
        <v>0</v>
      </c>
      <c r="AQ135" s="116" t="s">
        <v>135</v>
      </c>
      <c r="AS135" s="116" t="s">
        <v>131</v>
      </c>
      <c r="AT135" s="116" t="s">
        <v>76</v>
      </c>
      <c r="AX135" s="13" t="s">
        <v>130</v>
      </c>
      <c r="BD135" s="117">
        <f>IF(M135="základní",I135,0)</f>
        <v>0</v>
      </c>
      <c r="BE135" s="117">
        <f>IF(M135="snížená",I135,0)</f>
        <v>0</v>
      </c>
      <c r="BF135" s="117">
        <f>IF(M135="zákl. přenesená",I135,0)</f>
        <v>0</v>
      </c>
      <c r="BG135" s="117">
        <f>IF(M135="sníž. přenesená",I135,0)</f>
        <v>0</v>
      </c>
      <c r="BH135" s="117">
        <f>IF(M135="nulová",I135,0)</f>
        <v>0</v>
      </c>
      <c r="BI135" s="13" t="s">
        <v>76</v>
      </c>
      <c r="BJ135" s="117">
        <f>ROUND(H135*G135,2)</f>
        <v>0</v>
      </c>
      <c r="BK135" s="13" t="s">
        <v>135</v>
      </c>
      <c r="BL135" s="116" t="s">
        <v>165</v>
      </c>
    </row>
    <row r="136" spans="2:46" s="1" customFormat="1" ht="76.8">
      <c r="B136" s="25"/>
      <c r="C136" s="118" t="s">
        <v>136</v>
      </c>
      <c r="E136" s="203" t="s">
        <v>848</v>
      </c>
      <c r="K136" s="25"/>
      <c r="L136" s="119"/>
      <c r="S136" s="46"/>
      <c r="AS136" s="13" t="s">
        <v>136</v>
      </c>
      <c r="AT136" s="13" t="s">
        <v>76</v>
      </c>
    </row>
    <row r="137" spans="2:64" s="1" customFormat="1" ht="16.5" customHeight="1">
      <c r="B137" s="25"/>
      <c r="C137" s="106" t="s">
        <v>131</v>
      </c>
      <c r="D137" s="107" t="s">
        <v>166</v>
      </c>
      <c r="E137" s="108" t="s">
        <v>156</v>
      </c>
      <c r="F137" s="109" t="s">
        <v>139</v>
      </c>
      <c r="G137" s="110">
        <v>1</v>
      </c>
      <c r="H137" s="253">
        <v>0</v>
      </c>
      <c r="I137" s="111">
        <f>ROUND(H137*G137,2)</f>
        <v>0</v>
      </c>
      <c r="J137" s="108" t="s">
        <v>134</v>
      </c>
      <c r="K137" s="25"/>
      <c r="L137" s="112" t="s">
        <v>30</v>
      </c>
      <c r="M137" s="113" t="s">
        <v>42</v>
      </c>
      <c r="N137" s="114">
        <v>0</v>
      </c>
      <c r="O137" s="114">
        <f>N137*G137</f>
        <v>0</v>
      </c>
      <c r="P137" s="114">
        <v>0</v>
      </c>
      <c r="Q137" s="114">
        <f>P137*G137</f>
        <v>0</v>
      </c>
      <c r="R137" s="114">
        <v>0</v>
      </c>
      <c r="S137" s="115">
        <f>R137*G137</f>
        <v>0</v>
      </c>
      <c r="AQ137" s="116" t="s">
        <v>135</v>
      </c>
      <c r="AS137" s="116" t="s">
        <v>131</v>
      </c>
      <c r="AT137" s="116" t="s">
        <v>76</v>
      </c>
      <c r="AX137" s="13" t="s">
        <v>130</v>
      </c>
      <c r="BD137" s="117">
        <f>IF(M137="základní",I137,0)</f>
        <v>0</v>
      </c>
      <c r="BE137" s="117">
        <f>IF(M137="snížená",I137,0)</f>
        <v>0</v>
      </c>
      <c r="BF137" s="117">
        <f>IF(M137="zákl. přenesená",I137,0)</f>
        <v>0</v>
      </c>
      <c r="BG137" s="117">
        <f>IF(M137="sníž. přenesená",I137,0)</f>
        <v>0</v>
      </c>
      <c r="BH137" s="117">
        <f>IF(M137="nulová",I137,0)</f>
        <v>0</v>
      </c>
      <c r="BI137" s="13" t="s">
        <v>76</v>
      </c>
      <c r="BJ137" s="117">
        <f>ROUND(H137*G137,2)</f>
        <v>0</v>
      </c>
      <c r="BK137" s="13" t="s">
        <v>135</v>
      </c>
      <c r="BL137" s="116" t="s">
        <v>167</v>
      </c>
    </row>
    <row r="138" spans="2:46" s="1" customFormat="1" ht="76.8">
      <c r="B138" s="25"/>
      <c r="C138" s="118" t="s">
        <v>136</v>
      </c>
      <c r="E138" s="203" t="s">
        <v>849</v>
      </c>
      <c r="K138" s="25"/>
      <c r="L138" s="119"/>
      <c r="S138" s="46"/>
      <c r="AS138" s="13" t="s">
        <v>136</v>
      </c>
      <c r="AT138" s="13" t="s">
        <v>76</v>
      </c>
    </row>
    <row r="139" spans="2:64" s="1" customFormat="1" ht="16.5" customHeight="1">
      <c r="B139" s="25"/>
      <c r="C139" s="106" t="s">
        <v>131</v>
      </c>
      <c r="D139" s="107" t="s">
        <v>676</v>
      </c>
      <c r="E139" s="108" t="s">
        <v>168</v>
      </c>
      <c r="F139" s="109" t="s">
        <v>133</v>
      </c>
      <c r="G139" s="110">
        <v>1</v>
      </c>
      <c r="H139" s="253">
        <v>0</v>
      </c>
      <c r="I139" s="111">
        <f>ROUND(H139*G139,2)</f>
        <v>0</v>
      </c>
      <c r="J139" s="108" t="s">
        <v>134</v>
      </c>
      <c r="K139" s="25"/>
      <c r="L139" s="112" t="s">
        <v>30</v>
      </c>
      <c r="M139" s="113" t="s">
        <v>42</v>
      </c>
      <c r="N139" s="114">
        <v>0</v>
      </c>
      <c r="O139" s="114">
        <f>N139*G139</f>
        <v>0</v>
      </c>
      <c r="P139" s="114">
        <v>0</v>
      </c>
      <c r="Q139" s="114">
        <f>P139*G139</f>
        <v>0</v>
      </c>
      <c r="R139" s="114">
        <v>0</v>
      </c>
      <c r="S139" s="115">
        <f>R139*G139</f>
        <v>0</v>
      </c>
      <c r="AQ139" s="116" t="s">
        <v>135</v>
      </c>
      <c r="AS139" s="116" t="s">
        <v>131</v>
      </c>
      <c r="AT139" s="116" t="s">
        <v>76</v>
      </c>
      <c r="AX139" s="13" t="s">
        <v>130</v>
      </c>
      <c r="BD139" s="117">
        <f>IF(M139="základní",I139,0)</f>
        <v>0</v>
      </c>
      <c r="BE139" s="117">
        <f>IF(M139="snížená",I139,0)</f>
        <v>0</v>
      </c>
      <c r="BF139" s="117">
        <f>IF(M139="zákl. přenesená",I139,0)</f>
        <v>0</v>
      </c>
      <c r="BG139" s="117">
        <f>IF(M139="sníž. přenesená",I139,0)</f>
        <v>0</v>
      </c>
      <c r="BH139" s="117">
        <f>IF(M139="nulová",I139,0)</f>
        <v>0</v>
      </c>
      <c r="BI139" s="13" t="s">
        <v>76</v>
      </c>
      <c r="BJ139" s="117">
        <f>ROUND(H139*G139,2)</f>
        <v>0</v>
      </c>
      <c r="BK139" s="13" t="s">
        <v>135</v>
      </c>
      <c r="BL139" s="116" t="s">
        <v>169</v>
      </c>
    </row>
    <row r="140" spans="2:46" s="1" customFormat="1" ht="105.6">
      <c r="B140" s="25"/>
      <c r="C140" s="118" t="s">
        <v>136</v>
      </c>
      <c r="E140" s="203" t="s">
        <v>863</v>
      </c>
      <c r="K140" s="25"/>
      <c r="L140" s="119"/>
      <c r="S140" s="46"/>
      <c r="AS140" s="13" t="s">
        <v>136</v>
      </c>
      <c r="AT140" s="13" t="s">
        <v>76</v>
      </c>
    </row>
    <row r="141" spans="2:64" s="1" customFormat="1" ht="16.5" customHeight="1">
      <c r="B141" s="25"/>
      <c r="C141" s="106" t="s">
        <v>131</v>
      </c>
      <c r="D141" s="107" t="s">
        <v>677</v>
      </c>
      <c r="E141" s="108" t="s">
        <v>170</v>
      </c>
      <c r="F141" s="109" t="s">
        <v>139</v>
      </c>
      <c r="G141" s="110">
        <v>1</v>
      </c>
      <c r="H141" s="253">
        <v>0</v>
      </c>
      <c r="I141" s="111">
        <f>ROUND(H141*G141,2)</f>
        <v>0</v>
      </c>
      <c r="J141" s="108" t="s">
        <v>134</v>
      </c>
      <c r="K141" s="25"/>
      <c r="L141" s="112" t="s">
        <v>30</v>
      </c>
      <c r="M141" s="113" t="s">
        <v>42</v>
      </c>
      <c r="N141" s="114">
        <v>0</v>
      </c>
      <c r="O141" s="114">
        <f>N141*G141</f>
        <v>0</v>
      </c>
      <c r="P141" s="114">
        <v>0</v>
      </c>
      <c r="Q141" s="114">
        <f>P141*G141</f>
        <v>0</v>
      </c>
      <c r="R141" s="114">
        <v>0</v>
      </c>
      <c r="S141" s="115">
        <f>R141*G141</f>
        <v>0</v>
      </c>
      <c r="AQ141" s="116" t="s">
        <v>135</v>
      </c>
      <c r="AS141" s="116" t="s">
        <v>131</v>
      </c>
      <c r="AT141" s="116" t="s">
        <v>76</v>
      </c>
      <c r="AX141" s="13" t="s">
        <v>130</v>
      </c>
      <c r="BD141" s="117">
        <f>IF(M141="základní",I141,0)</f>
        <v>0</v>
      </c>
      <c r="BE141" s="117">
        <f>IF(M141="snížená",I141,0)</f>
        <v>0</v>
      </c>
      <c r="BF141" s="117">
        <f>IF(M141="zákl. přenesená",I141,0)</f>
        <v>0</v>
      </c>
      <c r="BG141" s="117">
        <f>IF(M141="sníž. přenesená",I141,0)</f>
        <v>0</v>
      </c>
      <c r="BH141" s="117">
        <f>IF(M141="nulová",I141,0)</f>
        <v>0</v>
      </c>
      <c r="BI141" s="13" t="s">
        <v>76</v>
      </c>
      <c r="BJ141" s="117">
        <f>ROUND(H141*G141,2)</f>
        <v>0</v>
      </c>
      <c r="BK141" s="13" t="s">
        <v>135</v>
      </c>
      <c r="BL141" s="116" t="s">
        <v>171</v>
      </c>
    </row>
    <row r="142" spans="2:46" s="1" customFormat="1" ht="28.8">
      <c r="B142" s="25"/>
      <c r="C142" s="118" t="s">
        <v>136</v>
      </c>
      <c r="E142" s="203" t="s">
        <v>172</v>
      </c>
      <c r="K142" s="25"/>
      <c r="L142" s="119"/>
      <c r="S142" s="46"/>
      <c r="AS142" s="13" t="s">
        <v>136</v>
      </c>
      <c r="AT142" s="13" t="s">
        <v>76</v>
      </c>
    </row>
    <row r="143" spans="2:64" s="1" customFormat="1" ht="16.5" customHeight="1">
      <c r="B143" s="25"/>
      <c r="C143" s="106" t="s">
        <v>131</v>
      </c>
      <c r="D143" s="107" t="s">
        <v>678</v>
      </c>
      <c r="E143" s="108" t="s">
        <v>173</v>
      </c>
      <c r="F143" s="109" t="s">
        <v>139</v>
      </c>
      <c r="G143" s="110">
        <v>1</v>
      </c>
      <c r="H143" s="253">
        <v>0</v>
      </c>
      <c r="I143" s="111">
        <f>ROUND(H143*G143,2)</f>
        <v>0</v>
      </c>
      <c r="J143" s="108" t="s">
        <v>134</v>
      </c>
      <c r="K143" s="25"/>
      <c r="L143" s="112" t="s">
        <v>30</v>
      </c>
      <c r="M143" s="113" t="s">
        <v>42</v>
      </c>
      <c r="N143" s="114">
        <v>0</v>
      </c>
      <c r="O143" s="114">
        <f>N143*G143</f>
        <v>0</v>
      </c>
      <c r="P143" s="114">
        <v>0</v>
      </c>
      <c r="Q143" s="114">
        <f>P143*G143</f>
        <v>0</v>
      </c>
      <c r="R143" s="114">
        <v>0</v>
      </c>
      <c r="S143" s="115">
        <f>R143*G143</f>
        <v>0</v>
      </c>
      <c r="AQ143" s="116" t="s">
        <v>135</v>
      </c>
      <c r="AS143" s="116" t="s">
        <v>131</v>
      </c>
      <c r="AT143" s="116" t="s">
        <v>76</v>
      </c>
      <c r="AX143" s="13" t="s">
        <v>130</v>
      </c>
      <c r="BD143" s="117">
        <f>IF(M143="základní",I143,0)</f>
        <v>0</v>
      </c>
      <c r="BE143" s="117">
        <f>IF(M143="snížená",I143,0)</f>
        <v>0</v>
      </c>
      <c r="BF143" s="117">
        <f>IF(M143="zákl. přenesená",I143,0)</f>
        <v>0</v>
      </c>
      <c r="BG143" s="117">
        <f>IF(M143="sníž. přenesená",I143,0)</f>
        <v>0</v>
      </c>
      <c r="BH143" s="117">
        <f>IF(M143="nulová",I143,0)</f>
        <v>0</v>
      </c>
      <c r="BI143" s="13" t="s">
        <v>76</v>
      </c>
      <c r="BJ143" s="117">
        <f>ROUND(H143*G143,2)</f>
        <v>0</v>
      </c>
      <c r="BK143" s="13" t="s">
        <v>135</v>
      </c>
      <c r="BL143" s="116" t="s">
        <v>174</v>
      </c>
    </row>
    <row r="144" spans="2:46" s="1" customFormat="1" ht="19.2">
      <c r="B144" s="25"/>
      <c r="C144" s="118" t="s">
        <v>136</v>
      </c>
      <c r="E144" s="203" t="s">
        <v>175</v>
      </c>
      <c r="K144" s="25"/>
      <c r="L144" s="119"/>
      <c r="S144" s="46"/>
      <c r="AS144" s="13" t="s">
        <v>136</v>
      </c>
      <c r="AT144" s="13" t="s">
        <v>76</v>
      </c>
    </row>
    <row r="145" spans="2:64" s="1" customFormat="1" ht="16.5" customHeight="1">
      <c r="B145" s="25"/>
      <c r="C145" s="106" t="s">
        <v>131</v>
      </c>
      <c r="D145" s="107" t="s">
        <v>679</v>
      </c>
      <c r="E145" s="108" t="s">
        <v>176</v>
      </c>
      <c r="F145" s="109" t="s">
        <v>177</v>
      </c>
      <c r="G145" s="110">
        <v>1.5</v>
      </c>
      <c r="H145" s="253">
        <v>0</v>
      </c>
      <c r="I145" s="111">
        <f>ROUND(H145*G145,2)</f>
        <v>0</v>
      </c>
      <c r="J145" s="108" t="s">
        <v>134</v>
      </c>
      <c r="K145" s="25"/>
      <c r="L145" s="112" t="s">
        <v>30</v>
      </c>
      <c r="M145" s="113" t="s">
        <v>42</v>
      </c>
      <c r="N145" s="114">
        <v>0</v>
      </c>
      <c r="O145" s="114">
        <f>N145*G145</f>
        <v>0</v>
      </c>
      <c r="P145" s="114">
        <v>0</v>
      </c>
      <c r="Q145" s="114">
        <f>P145*G145</f>
        <v>0</v>
      </c>
      <c r="R145" s="114">
        <v>0</v>
      </c>
      <c r="S145" s="115">
        <f>R145*G145</f>
        <v>0</v>
      </c>
      <c r="AQ145" s="116" t="s">
        <v>135</v>
      </c>
      <c r="AS145" s="116" t="s">
        <v>131</v>
      </c>
      <c r="AT145" s="116" t="s">
        <v>76</v>
      </c>
      <c r="AX145" s="13" t="s">
        <v>130</v>
      </c>
      <c r="BD145" s="117">
        <f>IF(M145="základní",I145,0)</f>
        <v>0</v>
      </c>
      <c r="BE145" s="117">
        <f>IF(M145="snížená",I145,0)</f>
        <v>0</v>
      </c>
      <c r="BF145" s="117">
        <f>IF(M145="zákl. přenesená",I145,0)</f>
        <v>0</v>
      </c>
      <c r="BG145" s="117">
        <f>IF(M145="sníž. přenesená",I145,0)</f>
        <v>0</v>
      </c>
      <c r="BH145" s="117">
        <f>IF(M145="nulová",I145,0)</f>
        <v>0</v>
      </c>
      <c r="BI145" s="13" t="s">
        <v>76</v>
      </c>
      <c r="BJ145" s="117">
        <f>ROUND(H145*G145,2)</f>
        <v>0</v>
      </c>
      <c r="BK145" s="13" t="s">
        <v>135</v>
      </c>
      <c r="BL145" s="116" t="s">
        <v>178</v>
      </c>
    </row>
    <row r="146" spans="2:46" s="1" customFormat="1" ht="38.4">
      <c r="B146" s="25"/>
      <c r="C146" s="118" t="s">
        <v>136</v>
      </c>
      <c r="E146" s="203" t="s">
        <v>179</v>
      </c>
      <c r="K146" s="25"/>
      <c r="L146" s="119"/>
      <c r="S146" s="46"/>
      <c r="AS146" s="13" t="s">
        <v>136</v>
      </c>
      <c r="AT146" s="13" t="s">
        <v>76</v>
      </c>
    </row>
    <row r="147" spans="2:62" s="10" customFormat="1" ht="25.95" customHeight="1">
      <c r="B147" s="97"/>
      <c r="C147" s="98" t="s">
        <v>70</v>
      </c>
      <c r="D147" s="99" t="s">
        <v>180</v>
      </c>
      <c r="E147" s="99" t="s">
        <v>181</v>
      </c>
      <c r="I147" s="100">
        <f>BJ147</f>
        <v>0</v>
      </c>
      <c r="K147" s="97"/>
      <c r="L147" s="101"/>
      <c r="O147" s="102">
        <f>SUM(O148:O181)</f>
        <v>0</v>
      </c>
      <c r="Q147" s="102">
        <f>SUM(Q148:Q181)</f>
        <v>0</v>
      </c>
      <c r="S147" s="103">
        <f>SUM(S148:S181)</f>
        <v>0</v>
      </c>
      <c r="AQ147" s="98" t="s">
        <v>76</v>
      </c>
      <c r="AS147" s="104" t="s">
        <v>70</v>
      </c>
      <c r="AT147" s="104" t="s">
        <v>71</v>
      </c>
      <c r="AX147" s="98" t="s">
        <v>130</v>
      </c>
      <c r="BJ147" s="105">
        <f>SUM(BJ148:BJ181)</f>
        <v>0</v>
      </c>
    </row>
    <row r="148" spans="2:64" s="1" customFormat="1" ht="16.5" customHeight="1">
      <c r="B148" s="25"/>
      <c r="C148" s="106" t="s">
        <v>131</v>
      </c>
      <c r="D148" s="107" t="s">
        <v>680</v>
      </c>
      <c r="E148" s="108" t="s">
        <v>141</v>
      </c>
      <c r="F148" s="109" t="s">
        <v>139</v>
      </c>
      <c r="G148" s="110">
        <v>2</v>
      </c>
      <c r="H148" s="253">
        <v>0</v>
      </c>
      <c r="I148" s="111">
        <f>ROUND(H148*G148,2)</f>
        <v>0</v>
      </c>
      <c r="J148" s="108" t="s">
        <v>134</v>
      </c>
      <c r="K148" s="25"/>
      <c r="L148" s="112" t="s">
        <v>30</v>
      </c>
      <c r="M148" s="113" t="s">
        <v>42</v>
      </c>
      <c r="N148" s="114">
        <v>0</v>
      </c>
      <c r="O148" s="114">
        <f>N148*G148</f>
        <v>0</v>
      </c>
      <c r="P148" s="114">
        <v>0</v>
      </c>
      <c r="Q148" s="114">
        <f>P148*G148</f>
        <v>0</v>
      </c>
      <c r="R148" s="114">
        <v>0</v>
      </c>
      <c r="S148" s="115">
        <f>R148*G148</f>
        <v>0</v>
      </c>
      <c r="AQ148" s="116" t="s">
        <v>135</v>
      </c>
      <c r="AS148" s="116" t="s">
        <v>131</v>
      </c>
      <c r="AT148" s="116" t="s">
        <v>76</v>
      </c>
      <c r="AX148" s="13" t="s">
        <v>130</v>
      </c>
      <c r="BD148" s="117">
        <f>IF(M148="základní",I148,0)</f>
        <v>0</v>
      </c>
      <c r="BE148" s="117">
        <f>IF(M148="snížená",I148,0)</f>
        <v>0</v>
      </c>
      <c r="BF148" s="117">
        <f>IF(M148="zákl. přenesená",I148,0)</f>
        <v>0</v>
      </c>
      <c r="BG148" s="117">
        <f>IF(M148="sníž. přenesená",I148,0)</f>
        <v>0</v>
      </c>
      <c r="BH148" s="117">
        <f>IF(M148="nulová",I148,0)</f>
        <v>0</v>
      </c>
      <c r="BI148" s="13" t="s">
        <v>76</v>
      </c>
      <c r="BJ148" s="117">
        <f>ROUND(H148*G148,2)</f>
        <v>0</v>
      </c>
      <c r="BK148" s="13" t="s">
        <v>135</v>
      </c>
      <c r="BL148" s="116" t="s">
        <v>182</v>
      </c>
    </row>
    <row r="149" spans="2:46" s="1" customFormat="1" ht="153.6">
      <c r="B149" s="25"/>
      <c r="C149" s="118" t="s">
        <v>136</v>
      </c>
      <c r="E149" s="203" t="s">
        <v>827</v>
      </c>
      <c r="K149" s="25"/>
      <c r="L149" s="119"/>
      <c r="S149" s="46"/>
      <c r="AS149" s="13" t="s">
        <v>136</v>
      </c>
      <c r="AT149" s="13" t="s">
        <v>76</v>
      </c>
    </row>
    <row r="150" spans="2:64" s="1" customFormat="1" ht="16.5" customHeight="1">
      <c r="B150" s="25"/>
      <c r="C150" s="106" t="s">
        <v>131</v>
      </c>
      <c r="D150" s="107" t="s">
        <v>681</v>
      </c>
      <c r="E150" s="108" t="s">
        <v>183</v>
      </c>
      <c r="F150" s="109" t="s">
        <v>139</v>
      </c>
      <c r="G150" s="110">
        <v>1</v>
      </c>
      <c r="H150" s="253">
        <v>0</v>
      </c>
      <c r="I150" s="111">
        <f>ROUND(H150*G150,2)</f>
        <v>0</v>
      </c>
      <c r="J150" s="108" t="s">
        <v>134</v>
      </c>
      <c r="K150" s="25"/>
      <c r="L150" s="112" t="s">
        <v>30</v>
      </c>
      <c r="M150" s="113" t="s">
        <v>42</v>
      </c>
      <c r="N150" s="114">
        <v>0</v>
      </c>
      <c r="O150" s="114">
        <f>N150*G150</f>
        <v>0</v>
      </c>
      <c r="P150" s="114">
        <v>0</v>
      </c>
      <c r="Q150" s="114">
        <f>P150*G150</f>
        <v>0</v>
      </c>
      <c r="R150" s="114">
        <v>0</v>
      </c>
      <c r="S150" s="115">
        <f>R150*G150</f>
        <v>0</v>
      </c>
      <c r="AQ150" s="116" t="s">
        <v>135</v>
      </c>
      <c r="AS150" s="116" t="s">
        <v>131</v>
      </c>
      <c r="AT150" s="116" t="s">
        <v>76</v>
      </c>
      <c r="AX150" s="13" t="s">
        <v>130</v>
      </c>
      <c r="BD150" s="117">
        <f>IF(M150="základní",I150,0)</f>
        <v>0</v>
      </c>
      <c r="BE150" s="117">
        <f>IF(M150="snížená",I150,0)</f>
        <v>0</v>
      </c>
      <c r="BF150" s="117">
        <f>IF(M150="zákl. přenesená",I150,0)</f>
        <v>0</v>
      </c>
      <c r="BG150" s="117">
        <f>IF(M150="sníž. přenesená",I150,0)</f>
        <v>0</v>
      </c>
      <c r="BH150" s="117">
        <f>IF(M150="nulová",I150,0)</f>
        <v>0</v>
      </c>
      <c r="BI150" s="13" t="s">
        <v>76</v>
      </c>
      <c r="BJ150" s="117">
        <f>ROUND(H150*G150,2)</f>
        <v>0</v>
      </c>
      <c r="BK150" s="13" t="s">
        <v>135</v>
      </c>
      <c r="BL150" s="116" t="s">
        <v>184</v>
      </c>
    </row>
    <row r="151" spans="2:46" s="1" customFormat="1" ht="38.4">
      <c r="B151" s="25"/>
      <c r="C151" s="118" t="s">
        <v>136</v>
      </c>
      <c r="E151" s="203" t="s">
        <v>185</v>
      </c>
      <c r="K151" s="25"/>
      <c r="L151" s="119"/>
      <c r="S151" s="46"/>
      <c r="AS151" s="13" t="s">
        <v>136</v>
      </c>
      <c r="AT151" s="13" t="s">
        <v>76</v>
      </c>
    </row>
    <row r="152" spans="2:64" s="1" customFormat="1" ht="16.5" customHeight="1">
      <c r="B152" s="25"/>
      <c r="C152" s="106" t="s">
        <v>131</v>
      </c>
      <c r="D152" s="107" t="s">
        <v>682</v>
      </c>
      <c r="E152" s="108" t="s">
        <v>183</v>
      </c>
      <c r="F152" s="109" t="s">
        <v>139</v>
      </c>
      <c r="G152" s="110">
        <v>1</v>
      </c>
      <c r="H152" s="253">
        <v>0</v>
      </c>
      <c r="I152" s="111">
        <f>ROUND(H152*G152,2)</f>
        <v>0</v>
      </c>
      <c r="J152" s="108" t="s">
        <v>134</v>
      </c>
      <c r="K152" s="25"/>
      <c r="L152" s="112" t="s">
        <v>30</v>
      </c>
      <c r="M152" s="113" t="s">
        <v>42</v>
      </c>
      <c r="N152" s="114">
        <v>0</v>
      </c>
      <c r="O152" s="114">
        <f>N152*G152</f>
        <v>0</v>
      </c>
      <c r="P152" s="114">
        <v>0</v>
      </c>
      <c r="Q152" s="114">
        <f>P152*G152</f>
        <v>0</v>
      </c>
      <c r="R152" s="114">
        <v>0</v>
      </c>
      <c r="S152" s="115">
        <f>R152*G152</f>
        <v>0</v>
      </c>
      <c r="AQ152" s="116" t="s">
        <v>135</v>
      </c>
      <c r="AS152" s="116" t="s">
        <v>131</v>
      </c>
      <c r="AT152" s="116" t="s">
        <v>76</v>
      </c>
      <c r="AX152" s="13" t="s">
        <v>130</v>
      </c>
      <c r="BD152" s="117">
        <f>IF(M152="základní",I152,0)</f>
        <v>0</v>
      </c>
      <c r="BE152" s="117">
        <f>IF(M152="snížená",I152,0)</f>
        <v>0</v>
      </c>
      <c r="BF152" s="117">
        <f>IF(M152="zákl. přenesená",I152,0)</f>
        <v>0</v>
      </c>
      <c r="BG152" s="117">
        <f>IF(M152="sníž. přenesená",I152,0)</f>
        <v>0</v>
      </c>
      <c r="BH152" s="117">
        <f>IF(M152="nulová",I152,0)</f>
        <v>0</v>
      </c>
      <c r="BI152" s="13" t="s">
        <v>76</v>
      </c>
      <c r="BJ152" s="117">
        <f>ROUND(H152*G152,2)</f>
        <v>0</v>
      </c>
      <c r="BK152" s="13" t="s">
        <v>135</v>
      </c>
      <c r="BL152" s="116" t="s">
        <v>186</v>
      </c>
    </row>
    <row r="153" spans="2:46" s="1" customFormat="1" ht="38.4">
      <c r="B153" s="25"/>
      <c r="C153" s="118" t="s">
        <v>136</v>
      </c>
      <c r="E153" s="203" t="s">
        <v>187</v>
      </c>
      <c r="K153" s="25"/>
      <c r="L153" s="119"/>
      <c r="S153" s="46"/>
      <c r="AS153" s="13" t="s">
        <v>136</v>
      </c>
      <c r="AT153" s="13" t="s">
        <v>76</v>
      </c>
    </row>
    <row r="154" spans="2:64" s="1" customFormat="1" ht="16.5" customHeight="1">
      <c r="B154" s="25"/>
      <c r="C154" s="106" t="s">
        <v>131</v>
      </c>
      <c r="D154" s="107" t="s">
        <v>683</v>
      </c>
      <c r="E154" s="108" t="s">
        <v>188</v>
      </c>
      <c r="F154" s="109" t="s">
        <v>139</v>
      </c>
      <c r="G154" s="110">
        <v>1</v>
      </c>
      <c r="H154" s="253">
        <v>0</v>
      </c>
      <c r="I154" s="111">
        <f>ROUND(H154*G154,2)</f>
        <v>0</v>
      </c>
      <c r="J154" s="108" t="s">
        <v>134</v>
      </c>
      <c r="K154" s="25"/>
      <c r="L154" s="112" t="s">
        <v>30</v>
      </c>
      <c r="M154" s="113" t="s">
        <v>42</v>
      </c>
      <c r="N154" s="114">
        <v>0</v>
      </c>
      <c r="O154" s="114">
        <f>N154*G154</f>
        <v>0</v>
      </c>
      <c r="P154" s="114">
        <v>0</v>
      </c>
      <c r="Q154" s="114">
        <f>P154*G154</f>
        <v>0</v>
      </c>
      <c r="R154" s="114">
        <v>0</v>
      </c>
      <c r="S154" s="115">
        <f>R154*G154</f>
        <v>0</v>
      </c>
      <c r="AQ154" s="116" t="s">
        <v>135</v>
      </c>
      <c r="AS154" s="116" t="s">
        <v>131</v>
      </c>
      <c r="AT154" s="116" t="s">
        <v>76</v>
      </c>
      <c r="AX154" s="13" t="s">
        <v>130</v>
      </c>
      <c r="BD154" s="117">
        <f>IF(M154="základní",I154,0)</f>
        <v>0</v>
      </c>
      <c r="BE154" s="117">
        <f>IF(M154="snížená",I154,0)</f>
        <v>0</v>
      </c>
      <c r="BF154" s="117">
        <f>IF(M154="zákl. přenesená",I154,0)</f>
        <v>0</v>
      </c>
      <c r="BG154" s="117">
        <f>IF(M154="sníž. přenesená",I154,0)</f>
        <v>0</v>
      </c>
      <c r="BH154" s="117">
        <f>IF(M154="nulová",I154,0)</f>
        <v>0</v>
      </c>
      <c r="BI154" s="13" t="s">
        <v>76</v>
      </c>
      <c r="BJ154" s="117">
        <f>ROUND(H154*G154,2)</f>
        <v>0</v>
      </c>
      <c r="BK154" s="13" t="s">
        <v>135</v>
      </c>
      <c r="BL154" s="116" t="s">
        <v>189</v>
      </c>
    </row>
    <row r="155" spans="2:46" s="1" customFormat="1" ht="38.4">
      <c r="B155" s="25"/>
      <c r="C155" s="118" t="s">
        <v>136</v>
      </c>
      <c r="E155" s="203" t="s">
        <v>190</v>
      </c>
      <c r="K155" s="25"/>
      <c r="L155" s="119"/>
      <c r="S155" s="46"/>
      <c r="AS155" s="13" t="s">
        <v>136</v>
      </c>
      <c r="AT155" s="13" t="s">
        <v>76</v>
      </c>
    </row>
    <row r="156" spans="2:64" s="1" customFormat="1" ht="16.5" customHeight="1">
      <c r="B156" s="25"/>
      <c r="C156" s="106" t="s">
        <v>131</v>
      </c>
      <c r="D156" s="107" t="s">
        <v>684</v>
      </c>
      <c r="E156" s="108" t="s">
        <v>191</v>
      </c>
      <c r="F156" s="109" t="s">
        <v>139</v>
      </c>
      <c r="G156" s="110">
        <v>1</v>
      </c>
      <c r="H156" s="253">
        <v>0</v>
      </c>
      <c r="I156" s="111">
        <f>ROUND(H156*G156,2)</f>
        <v>0</v>
      </c>
      <c r="J156" s="108" t="s">
        <v>134</v>
      </c>
      <c r="K156" s="25"/>
      <c r="L156" s="112" t="s">
        <v>30</v>
      </c>
      <c r="M156" s="113" t="s">
        <v>42</v>
      </c>
      <c r="N156" s="114">
        <v>0</v>
      </c>
      <c r="O156" s="114">
        <f>N156*G156</f>
        <v>0</v>
      </c>
      <c r="P156" s="114">
        <v>0</v>
      </c>
      <c r="Q156" s="114">
        <f>P156*G156</f>
        <v>0</v>
      </c>
      <c r="R156" s="114">
        <v>0</v>
      </c>
      <c r="S156" s="115">
        <f>R156*G156</f>
        <v>0</v>
      </c>
      <c r="AQ156" s="116" t="s">
        <v>135</v>
      </c>
      <c r="AS156" s="116" t="s">
        <v>131</v>
      </c>
      <c r="AT156" s="116" t="s">
        <v>76</v>
      </c>
      <c r="AX156" s="13" t="s">
        <v>130</v>
      </c>
      <c r="BD156" s="117">
        <f>IF(M156="základní",I156,0)</f>
        <v>0</v>
      </c>
      <c r="BE156" s="117">
        <f>IF(M156="snížená",I156,0)</f>
        <v>0</v>
      </c>
      <c r="BF156" s="117">
        <f>IF(M156="zákl. přenesená",I156,0)</f>
        <v>0</v>
      </c>
      <c r="BG156" s="117">
        <f>IF(M156="sníž. přenesená",I156,0)</f>
        <v>0</v>
      </c>
      <c r="BH156" s="117">
        <f>IF(M156="nulová",I156,0)</f>
        <v>0</v>
      </c>
      <c r="BI156" s="13" t="s">
        <v>76</v>
      </c>
      <c r="BJ156" s="117">
        <f>ROUND(H156*G156,2)</f>
        <v>0</v>
      </c>
      <c r="BK156" s="13" t="s">
        <v>135</v>
      </c>
      <c r="BL156" s="116" t="s">
        <v>192</v>
      </c>
    </row>
    <row r="157" spans="2:46" s="1" customFormat="1" ht="38.4">
      <c r="B157" s="25"/>
      <c r="C157" s="118" t="s">
        <v>136</v>
      </c>
      <c r="E157" s="203" t="s">
        <v>193</v>
      </c>
      <c r="K157" s="25"/>
      <c r="L157" s="119"/>
      <c r="S157" s="46"/>
      <c r="AS157" s="13" t="s">
        <v>136</v>
      </c>
      <c r="AT157" s="13" t="s">
        <v>76</v>
      </c>
    </row>
    <row r="158" spans="2:64" s="1" customFormat="1" ht="16.5" customHeight="1">
      <c r="B158" s="25"/>
      <c r="C158" s="106" t="s">
        <v>131</v>
      </c>
      <c r="D158" s="107" t="s">
        <v>685</v>
      </c>
      <c r="E158" s="108" t="s">
        <v>194</v>
      </c>
      <c r="F158" s="109" t="s">
        <v>139</v>
      </c>
      <c r="G158" s="110">
        <v>2</v>
      </c>
      <c r="H158" s="253">
        <v>0</v>
      </c>
      <c r="I158" s="111">
        <f>ROUND(H158*G158,2)</f>
        <v>0</v>
      </c>
      <c r="J158" s="108" t="s">
        <v>134</v>
      </c>
      <c r="K158" s="25"/>
      <c r="L158" s="112" t="s">
        <v>30</v>
      </c>
      <c r="M158" s="113" t="s">
        <v>42</v>
      </c>
      <c r="N158" s="114">
        <v>0</v>
      </c>
      <c r="O158" s="114">
        <f>N158*G158</f>
        <v>0</v>
      </c>
      <c r="P158" s="114">
        <v>0</v>
      </c>
      <c r="Q158" s="114">
        <f>P158*G158</f>
        <v>0</v>
      </c>
      <c r="R158" s="114">
        <v>0</v>
      </c>
      <c r="S158" s="115">
        <f>R158*G158</f>
        <v>0</v>
      </c>
      <c r="AQ158" s="116" t="s">
        <v>135</v>
      </c>
      <c r="AS158" s="116" t="s">
        <v>131</v>
      </c>
      <c r="AT158" s="116" t="s">
        <v>76</v>
      </c>
      <c r="AX158" s="13" t="s">
        <v>130</v>
      </c>
      <c r="BD158" s="117">
        <f>IF(M158="základní",I158,0)</f>
        <v>0</v>
      </c>
      <c r="BE158" s="117">
        <f>IF(M158="snížená",I158,0)</f>
        <v>0</v>
      </c>
      <c r="BF158" s="117">
        <f>IF(M158="zákl. přenesená",I158,0)</f>
        <v>0</v>
      </c>
      <c r="BG158" s="117">
        <f>IF(M158="sníž. přenesená",I158,0)</f>
        <v>0</v>
      </c>
      <c r="BH158" s="117">
        <f>IF(M158="nulová",I158,0)</f>
        <v>0</v>
      </c>
      <c r="BI158" s="13" t="s">
        <v>76</v>
      </c>
      <c r="BJ158" s="117">
        <f>ROUND(H158*G158,2)</f>
        <v>0</v>
      </c>
      <c r="BK158" s="13" t="s">
        <v>135</v>
      </c>
      <c r="BL158" s="116" t="s">
        <v>195</v>
      </c>
    </row>
    <row r="159" spans="2:46" s="1" customFormat="1" ht="28.8">
      <c r="B159" s="25"/>
      <c r="C159" s="118" t="s">
        <v>136</v>
      </c>
      <c r="E159" s="203" t="s">
        <v>196</v>
      </c>
      <c r="K159" s="25"/>
      <c r="L159" s="119"/>
      <c r="S159" s="46"/>
      <c r="AS159" s="13" t="s">
        <v>136</v>
      </c>
      <c r="AT159" s="13" t="s">
        <v>76</v>
      </c>
    </row>
    <row r="160" spans="2:64" s="1" customFormat="1" ht="16.5" customHeight="1">
      <c r="B160" s="25"/>
      <c r="C160" s="106" t="s">
        <v>131</v>
      </c>
      <c r="D160" s="107" t="s">
        <v>686</v>
      </c>
      <c r="E160" s="108" t="s">
        <v>197</v>
      </c>
      <c r="F160" s="109" t="s">
        <v>133</v>
      </c>
      <c r="G160" s="110">
        <v>1</v>
      </c>
      <c r="H160" s="253">
        <v>0</v>
      </c>
      <c r="I160" s="111">
        <f>ROUND(H160*G160,2)</f>
        <v>0</v>
      </c>
      <c r="J160" s="108" t="s">
        <v>134</v>
      </c>
      <c r="K160" s="25"/>
      <c r="L160" s="112" t="s">
        <v>30</v>
      </c>
      <c r="M160" s="113" t="s">
        <v>42</v>
      </c>
      <c r="N160" s="114">
        <v>0</v>
      </c>
      <c r="O160" s="114">
        <f>N160*G160</f>
        <v>0</v>
      </c>
      <c r="P160" s="114">
        <v>0</v>
      </c>
      <c r="Q160" s="114">
        <f>P160*G160</f>
        <v>0</v>
      </c>
      <c r="R160" s="114">
        <v>0</v>
      </c>
      <c r="S160" s="115">
        <f>R160*G160</f>
        <v>0</v>
      </c>
      <c r="AQ160" s="116" t="s">
        <v>135</v>
      </c>
      <c r="AS160" s="116" t="s">
        <v>131</v>
      </c>
      <c r="AT160" s="116" t="s">
        <v>76</v>
      </c>
      <c r="AX160" s="13" t="s">
        <v>130</v>
      </c>
      <c r="BD160" s="117">
        <f>IF(M160="základní",I160,0)</f>
        <v>0</v>
      </c>
      <c r="BE160" s="117">
        <f>IF(M160="snížená",I160,0)</f>
        <v>0</v>
      </c>
      <c r="BF160" s="117">
        <f>IF(M160="zákl. přenesená",I160,0)</f>
        <v>0</v>
      </c>
      <c r="BG160" s="117">
        <f>IF(M160="sníž. přenesená",I160,0)</f>
        <v>0</v>
      </c>
      <c r="BH160" s="117">
        <f>IF(M160="nulová",I160,0)</f>
        <v>0</v>
      </c>
      <c r="BI160" s="13" t="s">
        <v>76</v>
      </c>
      <c r="BJ160" s="117">
        <f>ROUND(H160*G160,2)</f>
        <v>0</v>
      </c>
      <c r="BK160" s="13" t="s">
        <v>135</v>
      </c>
      <c r="BL160" s="116" t="s">
        <v>198</v>
      </c>
    </row>
    <row r="161" spans="2:46" s="1" customFormat="1" ht="57.6">
      <c r="B161" s="25"/>
      <c r="C161" s="118" t="s">
        <v>136</v>
      </c>
      <c r="E161" s="203" t="s">
        <v>838</v>
      </c>
      <c r="K161" s="25"/>
      <c r="L161" s="119"/>
      <c r="S161" s="46"/>
      <c r="AS161" s="13" t="s">
        <v>136</v>
      </c>
      <c r="AT161" s="13" t="s">
        <v>76</v>
      </c>
    </row>
    <row r="162" spans="2:64" s="1" customFormat="1" ht="16.5" customHeight="1">
      <c r="B162" s="25"/>
      <c r="C162" s="106" t="s">
        <v>131</v>
      </c>
      <c r="D162" s="107" t="s">
        <v>687</v>
      </c>
      <c r="E162" s="108" t="s">
        <v>197</v>
      </c>
      <c r="F162" s="109" t="s">
        <v>133</v>
      </c>
      <c r="G162" s="110">
        <v>1</v>
      </c>
      <c r="H162" s="253">
        <v>0</v>
      </c>
      <c r="I162" s="111">
        <f>ROUND(H162*G162,2)</f>
        <v>0</v>
      </c>
      <c r="J162" s="108" t="s">
        <v>134</v>
      </c>
      <c r="K162" s="25"/>
      <c r="L162" s="112" t="s">
        <v>30</v>
      </c>
      <c r="M162" s="113" t="s">
        <v>42</v>
      </c>
      <c r="N162" s="114">
        <v>0</v>
      </c>
      <c r="O162" s="114">
        <f>N162*G162</f>
        <v>0</v>
      </c>
      <c r="P162" s="114">
        <v>0</v>
      </c>
      <c r="Q162" s="114">
        <f>P162*G162</f>
        <v>0</v>
      </c>
      <c r="R162" s="114">
        <v>0</v>
      </c>
      <c r="S162" s="115">
        <f>R162*G162</f>
        <v>0</v>
      </c>
      <c r="AQ162" s="116" t="s">
        <v>135</v>
      </c>
      <c r="AS162" s="116" t="s">
        <v>131</v>
      </c>
      <c r="AT162" s="116" t="s">
        <v>76</v>
      </c>
      <c r="AX162" s="13" t="s">
        <v>130</v>
      </c>
      <c r="BD162" s="117">
        <f>IF(M162="základní",I162,0)</f>
        <v>0</v>
      </c>
      <c r="BE162" s="117">
        <f>IF(M162="snížená",I162,0)</f>
        <v>0</v>
      </c>
      <c r="BF162" s="117">
        <f>IF(M162="zákl. přenesená",I162,0)</f>
        <v>0</v>
      </c>
      <c r="BG162" s="117">
        <f>IF(M162="sníž. přenesená",I162,0)</f>
        <v>0</v>
      </c>
      <c r="BH162" s="117">
        <f>IF(M162="nulová",I162,0)</f>
        <v>0</v>
      </c>
      <c r="BI162" s="13" t="s">
        <v>76</v>
      </c>
      <c r="BJ162" s="117">
        <f>ROUND(H162*G162,2)</f>
        <v>0</v>
      </c>
      <c r="BK162" s="13" t="s">
        <v>135</v>
      </c>
      <c r="BL162" s="116" t="s">
        <v>199</v>
      </c>
    </row>
    <row r="163" spans="2:46" s="1" customFormat="1" ht="57.6">
      <c r="B163" s="25"/>
      <c r="C163" s="118" t="s">
        <v>136</v>
      </c>
      <c r="E163" s="203" t="s">
        <v>839</v>
      </c>
      <c r="K163" s="25"/>
      <c r="L163" s="119"/>
      <c r="S163" s="46"/>
      <c r="AS163" s="13" t="s">
        <v>136</v>
      </c>
      <c r="AT163" s="13" t="s">
        <v>76</v>
      </c>
    </row>
    <row r="164" spans="2:64" s="1" customFormat="1" ht="16.5" customHeight="1">
      <c r="B164" s="25"/>
      <c r="C164" s="106" t="s">
        <v>131</v>
      </c>
      <c r="D164" s="107" t="s">
        <v>688</v>
      </c>
      <c r="E164" s="108" t="s">
        <v>200</v>
      </c>
      <c r="F164" s="109" t="s">
        <v>139</v>
      </c>
      <c r="G164" s="110">
        <v>2</v>
      </c>
      <c r="H164" s="253">
        <v>0</v>
      </c>
      <c r="I164" s="111">
        <f>ROUND(H164*G164,2)</f>
        <v>0</v>
      </c>
      <c r="J164" s="108" t="s">
        <v>134</v>
      </c>
      <c r="K164" s="25"/>
      <c r="L164" s="112" t="s">
        <v>30</v>
      </c>
      <c r="M164" s="113" t="s">
        <v>42</v>
      </c>
      <c r="N164" s="114">
        <v>0</v>
      </c>
      <c r="O164" s="114">
        <f>N164*G164</f>
        <v>0</v>
      </c>
      <c r="P164" s="114">
        <v>0</v>
      </c>
      <c r="Q164" s="114">
        <f>P164*G164</f>
        <v>0</v>
      </c>
      <c r="R164" s="114">
        <v>0</v>
      </c>
      <c r="S164" s="115">
        <f>R164*G164</f>
        <v>0</v>
      </c>
      <c r="AQ164" s="116" t="s">
        <v>135</v>
      </c>
      <c r="AS164" s="116" t="s">
        <v>131</v>
      </c>
      <c r="AT164" s="116" t="s">
        <v>76</v>
      </c>
      <c r="AX164" s="13" t="s">
        <v>130</v>
      </c>
      <c r="BD164" s="117">
        <f>IF(M164="základní",I164,0)</f>
        <v>0</v>
      </c>
      <c r="BE164" s="117">
        <f>IF(M164="snížená",I164,0)</f>
        <v>0</v>
      </c>
      <c r="BF164" s="117">
        <f>IF(M164="zákl. přenesená",I164,0)</f>
        <v>0</v>
      </c>
      <c r="BG164" s="117">
        <f>IF(M164="sníž. přenesená",I164,0)</f>
        <v>0</v>
      </c>
      <c r="BH164" s="117">
        <f>IF(M164="nulová",I164,0)</f>
        <v>0</v>
      </c>
      <c r="BI164" s="13" t="s">
        <v>76</v>
      </c>
      <c r="BJ164" s="117">
        <f>ROUND(H164*G164,2)</f>
        <v>0</v>
      </c>
      <c r="BK164" s="13" t="s">
        <v>135</v>
      </c>
      <c r="BL164" s="116" t="s">
        <v>201</v>
      </c>
    </row>
    <row r="165" spans="2:46" s="1" customFormat="1" ht="67.2">
      <c r="B165" s="25"/>
      <c r="C165" s="118" t="s">
        <v>136</v>
      </c>
      <c r="E165" s="203" t="s">
        <v>856</v>
      </c>
      <c r="K165" s="25"/>
      <c r="L165" s="119"/>
      <c r="S165" s="46"/>
      <c r="AS165" s="13" t="s">
        <v>136</v>
      </c>
      <c r="AT165" s="13" t="s">
        <v>76</v>
      </c>
    </row>
    <row r="166" spans="2:64" s="1" customFormat="1" ht="16.5" customHeight="1">
      <c r="B166" s="25"/>
      <c r="C166" s="106" t="s">
        <v>131</v>
      </c>
      <c r="D166" s="107" t="s">
        <v>689</v>
      </c>
      <c r="E166" s="108" t="s">
        <v>173</v>
      </c>
      <c r="F166" s="109" t="s">
        <v>139</v>
      </c>
      <c r="G166" s="110">
        <v>2</v>
      </c>
      <c r="H166" s="253">
        <v>0</v>
      </c>
      <c r="I166" s="111">
        <f>ROUND(H166*G166,2)</f>
        <v>0</v>
      </c>
      <c r="J166" s="108" t="s">
        <v>134</v>
      </c>
      <c r="K166" s="25"/>
      <c r="L166" s="112" t="s">
        <v>30</v>
      </c>
      <c r="M166" s="113" t="s">
        <v>42</v>
      </c>
      <c r="N166" s="114">
        <v>0</v>
      </c>
      <c r="O166" s="114">
        <f>N166*G166</f>
        <v>0</v>
      </c>
      <c r="P166" s="114">
        <v>0</v>
      </c>
      <c r="Q166" s="114">
        <f>P166*G166</f>
        <v>0</v>
      </c>
      <c r="R166" s="114">
        <v>0</v>
      </c>
      <c r="S166" s="115">
        <f>R166*G166</f>
        <v>0</v>
      </c>
      <c r="AQ166" s="116" t="s">
        <v>135</v>
      </c>
      <c r="AS166" s="116" t="s">
        <v>131</v>
      </c>
      <c r="AT166" s="116" t="s">
        <v>76</v>
      </c>
      <c r="AX166" s="13" t="s">
        <v>130</v>
      </c>
      <c r="BD166" s="117">
        <f>IF(M166="základní",I166,0)</f>
        <v>0</v>
      </c>
      <c r="BE166" s="117">
        <f>IF(M166="snížená",I166,0)</f>
        <v>0</v>
      </c>
      <c r="BF166" s="117">
        <f>IF(M166="zákl. přenesená",I166,0)</f>
        <v>0</v>
      </c>
      <c r="BG166" s="117">
        <f>IF(M166="sníž. přenesená",I166,0)</f>
        <v>0</v>
      </c>
      <c r="BH166" s="117">
        <f>IF(M166="nulová",I166,0)</f>
        <v>0</v>
      </c>
      <c r="BI166" s="13" t="s">
        <v>76</v>
      </c>
      <c r="BJ166" s="117">
        <f>ROUND(H166*G166,2)</f>
        <v>0</v>
      </c>
      <c r="BK166" s="13" t="s">
        <v>135</v>
      </c>
      <c r="BL166" s="116" t="s">
        <v>202</v>
      </c>
    </row>
    <row r="167" spans="2:46" s="1" customFormat="1" ht="19.2">
      <c r="B167" s="25"/>
      <c r="C167" s="118" t="s">
        <v>136</v>
      </c>
      <c r="E167" s="203" t="s">
        <v>175</v>
      </c>
      <c r="K167" s="25"/>
      <c r="L167" s="119"/>
      <c r="S167" s="46"/>
      <c r="AS167" s="13" t="s">
        <v>136</v>
      </c>
      <c r="AT167" s="13" t="s">
        <v>76</v>
      </c>
    </row>
    <row r="168" spans="2:64" s="1" customFormat="1" ht="16.5" customHeight="1">
      <c r="B168" s="25"/>
      <c r="C168" s="106" t="s">
        <v>131</v>
      </c>
      <c r="D168" s="107" t="s">
        <v>690</v>
      </c>
      <c r="E168" s="108" t="s">
        <v>203</v>
      </c>
      <c r="F168" s="109" t="s">
        <v>139</v>
      </c>
      <c r="G168" s="110">
        <v>2</v>
      </c>
      <c r="H168" s="253">
        <v>0</v>
      </c>
      <c r="I168" s="111">
        <f>ROUND(H168*G168,2)</f>
        <v>0</v>
      </c>
      <c r="J168" s="108" t="s">
        <v>134</v>
      </c>
      <c r="K168" s="25"/>
      <c r="L168" s="112" t="s">
        <v>30</v>
      </c>
      <c r="M168" s="113" t="s">
        <v>42</v>
      </c>
      <c r="N168" s="114">
        <v>0</v>
      </c>
      <c r="O168" s="114">
        <f>N168*G168</f>
        <v>0</v>
      </c>
      <c r="P168" s="114">
        <v>0</v>
      </c>
      <c r="Q168" s="114">
        <f>P168*G168</f>
        <v>0</v>
      </c>
      <c r="R168" s="114">
        <v>0</v>
      </c>
      <c r="S168" s="115">
        <f>R168*G168</f>
        <v>0</v>
      </c>
      <c r="AQ168" s="116" t="s">
        <v>135</v>
      </c>
      <c r="AS168" s="116" t="s">
        <v>131</v>
      </c>
      <c r="AT168" s="116" t="s">
        <v>76</v>
      </c>
      <c r="AX168" s="13" t="s">
        <v>130</v>
      </c>
      <c r="BD168" s="117">
        <f>IF(M168="základní",I168,0)</f>
        <v>0</v>
      </c>
      <c r="BE168" s="117">
        <f>IF(M168="snížená",I168,0)</f>
        <v>0</v>
      </c>
      <c r="BF168" s="117">
        <f>IF(M168="zákl. přenesená",I168,0)</f>
        <v>0</v>
      </c>
      <c r="BG168" s="117">
        <f>IF(M168="sníž. přenesená",I168,0)</f>
        <v>0</v>
      </c>
      <c r="BH168" s="117">
        <f>IF(M168="nulová",I168,0)</f>
        <v>0</v>
      </c>
      <c r="BI168" s="13" t="s">
        <v>76</v>
      </c>
      <c r="BJ168" s="117">
        <f>ROUND(H168*G168,2)</f>
        <v>0</v>
      </c>
      <c r="BK168" s="13" t="s">
        <v>135</v>
      </c>
      <c r="BL168" s="116" t="s">
        <v>204</v>
      </c>
    </row>
    <row r="169" spans="2:46" s="1" customFormat="1" ht="28.8">
      <c r="B169" s="25"/>
      <c r="C169" s="118" t="s">
        <v>136</v>
      </c>
      <c r="E169" s="203" t="s">
        <v>205</v>
      </c>
      <c r="K169" s="25"/>
      <c r="L169" s="119"/>
      <c r="S169" s="46"/>
      <c r="AS169" s="13" t="s">
        <v>136</v>
      </c>
      <c r="AT169" s="13" t="s">
        <v>76</v>
      </c>
    </row>
    <row r="170" spans="2:64" s="1" customFormat="1" ht="16.5" customHeight="1">
      <c r="B170" s="25"/>
      <c r="C170" s="106" t="s">
        <v>131</v>
      </c>
      <c r="D170" s="107" t="s">
        <v>691</v>
      </c>
      <c r="E170" s="108" t="s">
        <v>176</v>
      </c>
      <c r="F170" s="109" t="s">
        <v>177</v>
      </c>
      <c r="G170" s="110">
        <v>3.4</v>
      </c>
      <c r="H170" s="253">
        <v>0</v>
      </c>
      <c r="I170" s="111">
        <f>ROUND(H170*G170,2)</f>
        <v>0</v>
      </c>
      <c r="J170" s="108" t="s">
        <v>134</v>
      </c>
      <c r="K170" s="25"/>
      <c r="L170" s="112" t="s">
        <v>30</v>
      </c>
      <c r="M170" s="113" t="s">
        <v>42</v>
      </c>
      <c r="N170" s="114">
        <v>0</v>
      </c>
      <c r="O170" s="114">
        <f>N170*G170</f>
        <v>0</v>
      </c>
      <c r="P170" s="114">
        <v>0</v>
      </c>
      <c r="Q170" s="114">
        <f>P170*G170</f>
        <v>0</v>
      </c>
      <c r="R170" s="114">
        <v>0</v>
      </c>
      <c r="S170" s="115">
        <f>R170*G170</f>
        <v>0</v>
      </c>
      <c r="AQ170" s="116" t="s">
        <v>135</v>
      </c>
      <c r="AS170" s="116" t="s">
        <v>131</v>
      </c>
      <c r="AT170" s="116" t="s">
        <v>76</v>
      </c>
      <c r="AX170" s="13" t="s">
        <v>130</v>
      </c>
      <c r="BD170" s="117">
        <f>IF(M170="základní",I170,0)</f>
        <v>0</v>
      </c>
      <c r="BE170" s="117">
        <f>IF(M170="snížená",I170,0)</f>
        <v>0</v>
      </c>
      <c r="BF170" s="117">
        <f>IF(M170="zákl. přenesená",I170,0)</f>
        <v>0</v>
      </c>
      <c r="BG170" s="117">
        <f>IF(M170="sníž. přenesená",I170,0)</f>
        <v>0</v>
      </c>
      <c r="BH170" s="117">
        <f>IF(M170="nulová",I170,0)</f>
        <v>0</v>
      </c>
      <c r="BI170" s="13" t="s">
        <v>76</v>
      </c>
      <c r="BJ170" s="117">
        <f>ROUND(H170*G170,2)</f>
        <v>0</v>
      </c>
      <c r="BK170" s="13" t="s">
        <v>135</v>
      </c>
      <c r="BL170" s="116" t="s">
        <v>206</v>
      </c>
    </row>
    <row r="171" spans="2:46" s="1" customFormat="1" ht="38.4">
      <c r="B171" s="25"/>
      <c r="C171" s="118" t="s">
        <v>136</v>
      </c>
      <c r="E171" s="203" t="s">
        <v>207</v>
      </c>
      <c r="K171" s="25"/>
      <c r="L171" s="119"/>
      <c r="S171" s="46"/>
      <c r="AS171" s="13" t="s">
        <v>136</v>
      </c>
      <c r="AT171" s="13" t="s">
        <v>76</v>
      </c>
    </row>
    <row r="172" spans="2:64" s="1" customFormat="1" ht="16.5" customHeight="1">
      <c r="B172" s="25"/>
      <c r="C172" s="106" t="s">
        <v>131</v>
      </c>
      <c r="D172" s="107" t="s">
        <v>692</v>
      </c>
      <c r="E172" s="108" t="s">
        <v>176</v>
      </c>
      <c r="F172" s="109" t="s">
        <v>177</v>
      </c>
      <c r="G172" s="110">
        <v>2.4</v>
      </c>
      <c r="H172" s="253">
        <v>0</v>
      </c>
      <c r="I172" s="111">
        <f>ROUND(H172*G172,2)</f>
        <v>0</v>
      </c>
      <c r="J172" s="108" t="s">
        <v>134</v>
      </c>
      <c r="K172" s="25"/>
      <c r="L172" s="112" t="s">
        <v>30</v>
      </c>
      <c r="M172" s="113" t="s">
        <v>42</v>
      </c>
      <c r="N172" s="114">
        <v>0</v>
      </c>
      <c r="O172" s="114">
        <f>N172*G172</f>
        <v>0</v>
      </c>
      <c r="P172" s="114">
        <v>0</v>
      </c>
      <c r="Q172" s="114">
        <f>P172*G172</f>
        <v>0</v>
      </c>
      <c r="R172" s="114">
        <v>0</v>
      </c>
      <c r="S172" s="115">
        <f>R172*G172</f>
        <v>0</v>
      </c>
      <c r="AQ172" s="116" t="s">
        <v>135</v>
      </c>
      <c r="AS172" s="116" t="s">
        <v>131</v>
      </c>
      <c r="AT172" s="116" t="s">
        <v>76</v>
      </c>
      <c r="AX172" s="13" t="s">
        <v>130</v>
      </c>
      <c r="BD172" s="117">
        <f>IF(M172="základní",I172,0)</f>
        <v>0</v>
      </c>
      <c r="BE172" s="117">
        <f>IF(M172="snížená",I172,0)</f>
        <v>0</v>
      </c>
      <c r="BF172" s="117">
        <f>IF(M172="zákl. přenesená",I172,0)</f>
        <v>0</v>
      </c>
      <c r="BG172" s="117">
        <f>IF(M172="sníž. přenesená",I172,0)</f>
        <v>0</v>
      </c>
      <c r="BH172" s="117">
        <f>IF(M172="nulová",I172,0)</f>
        <v>0</v>
      </c>
      <c r="BI172" s="13" t="s">
        <v>76</v>
      </c>
      <c r="BJ172" s="117">
        <f>ROUND(H172*G172,2)</f>
        <v>0</v>
      </c>
      <c r="BK172" s="13" t="s">
        <v>135</v>
      </c>
      <c r="BL172" s="116" t="s">
        <v>208</v>
      </c>
    </row>
    <row r="173" spans="2:46" s="1" customFormat="1" ht="38.4">
      <c r="B173" s="25"/>
      <c r="C173" s="118" t="s">
        <v>136</v>
      </c>
      <c r="E173" s="203" t="s">
        <v>209</v>
      </c>
      <c r="K173" s="25"/>
      <c r="L173" s="119"/>
      <c r="S173" s="46"/>
      <c r="AS173" s="13" t="s">
        <v>136</v>
      </c>
      <c r="AT173" s="13" t="s">
        <v>76</v>
      </c>
    </row>
    <row r="174" spans="2:64" s="1" customFormat="1" ht="16.5" customHeight="1">
      <c r="B174" s="25"/>
      <c r="C174" s="106" t="s">
        <v>131</v>
      </c>
      <c r="D174" s="107" t="s">
        <v>693</v>
      </c>
      <c r="E174" s="108" t="s">
        <v>210</v>
      </c>
      <c r="F174" s="109" t="s">
        <v>139</v>
      </c>
      <c r="G174" s="110">
        <v>2</v>
      </c>
      <c r="H174" s="253">
        <v>0</v>
      </c>
      <c r="I174" s="111">
        <f>ROUND(H174*G174,2)</f>
        <v>0</v>
      </c>
      <c r="J174" s="108" t="s">
        <v>134</v>
      </c>
      <c r="K174" s="25"/>
      <c r="L174" s="112" t="s">
        <v>30</v>
      </c>
      <c r="M174" s="113" t="s">
        <v>42</v>
      </c>
      <c r="N174" s="114">
        <v>0</v>
      </c>
      <c r="O174" s="114">
        <f>N174*G174</f>
        <v>0</v>
      </c>
      <c r="P174" s="114">
        <v>0</v>
      </c>
      <c r="Q174" s="114">
        <f>P174*G174</f>
        <v>0</v>
      </c>
      <c r="R174" s="114">
        <v>0</v>
      </c>
      <c r="S174" s="115">
        <f>R174*G174</f>
        <v>0</v>
      </c>
      <c r="AQ174" s="116" t="s">
        <v>135</v>
      </c>
      <c r="AS174" s="116" t="s">
        <v>131</v>
      </c>
      <c r="AT174" s="116" t="s">
        <v>76</v>
      </c>
      <c r="AX174" s="13" t="s">
        <v>130</v>
      </c>
      <c r="BD174" s="117">
        <f>IF(M174="základní",I174,0)</f>
        <v>0</v>
      </c>
      <c r="BE174" s="117">
        <f>IF(M174="snížená",I174,0)</f>
        <v>0</v>
      </c>
      <c r="BF174" s="117">
        <f>IF(M174="zákl. přenesená",I174,0)</f>
        <v>0</v>
      </c>
      <c r="BG174" s="117">
        <f>IF(M174="sníž. přenesená",I174,0)</f>
        <v>0</v>
      </c>
      <c r="BH174" s="117">
        <f>IF(M174="nulová",I174,0)</f>
        <v>0</v>
      </c>
      <c r="BI174" s="13" t="s">
        <v>76</v>
      </c>
      <c r="BJ174" s="117">
        <f>ROUND(H174*G174,2)</f>
        <v>0</v>
      </c>
      <c r="BK174" s="13" t="s">
        <v>135</v>
      </c>
      <c r="BL174" s="116" t="s">
        <v>211</v>
      </c>
    </row>
    <row r="175" spans="2:46" s="1" customFormat="1" ht="57.6">
      <c r="B175" s="25"/>
      <c r="C175" s="118" t="s">
        <v>136</v>
      </c>
      <c r="E175" s="203" t="s">
        <v>212</v>
      </c>
      <c r="K175" s="25"/>
      <c r="L175" s="119"/>
      <c r="S175" s="46"/>
      <c r="AS175" s="13" t="s">
        <v>136</v>
      </c>
      <c r="AT175" s="13" t="s">
        <v>76</v>
      </c>
    </row>
    <row r="176" spans="2:64" s="1" customFormat="1" ht="16.5" customHeight="1">
      <c r="B176" s="25"/>
      <c r="C176" s="106" t="s">
        <v>131</v>
      </c>
      <c r="D176" s="107" t="s">
        <v>694</v>
      </c>
      <c r="E176" s="108" t="s">
        <v>213</v>
      </c>
      <c r="F176" s="109" t="s">
        <v>139</v>
      </c>
      <c r="G176" s="110">
        <v>1</v>
      </c>
      <c r="H176" s="253">
        <v>0</v>
      </c>
      <c r="I176" s="111">
        <f>ROUND(H176*G176,2)</f>
        <v>0</v>
      </c>
      <c r="J176" s="108" t="s">
        <v>134</v>
      </c>
      <c r="K176" s="25"/>
      <c r="L176" s="112" t="s">
        <v>30</v>
      </c>
      <c r="M176" s="113" t="s">
        <v>42</v>
      </c>
      <c r="N176" s="114">
        <v>0</v>
      </c>
      <c r="O176" s="114">
        <f>N176*G176</f>
        <v>0</v>
      </c>
      <c r="P176" s="114">
        <v>0</v>
      </c>
      <c r="Q176" s="114">
        <f>P176*G176</f>
        <v>0</v>
      </c>
      <c r="R176" s="114">
        <v>0</v>
      </c>
      <c r="S176" s="115">
        <f>R176*G176</f>
        <v>0</v>
      </c>
      <c r="AQ176" s="116" t="s">
        <v>135</v>
      </c>
      <c r="AS176" s="116" t="s">
        <v>131</v>
      </c>
      <c r="AT176" s="116" t="s">
        <v>76</v>
      </c>
      <c r="AX176" s="13" t="s">
        <v>130</v>
      </c>
      <c r="BD176" s="117">
        <f>IF(M176="základní",I176,0)</f>
        <v>0</v>
      </c>
      <c r="BE176" s="117">
        <f>IF(M176="snížená",I176,0)</f>
        <v>0</v>
      </c>
      <c r="BF176" s="117">
        <f>IF(M176="zákl. přenesená",I176,0)</f>
        <v>0</v>
      </c>
      <c r="BG176" s="117">
        <f>IF(M176="sníž. přenesená",I176,0)</f>
        <v>0</v>
      </c>
      <c r="BH176" s="117">
        <f>IF(M176="nulová",I176,0)</f>
        <v>0</v>
      </c>
      <c r="BI176" s="13" t="s">
        <v>76</v>
      </c>
      <c r="BJ176" s="117">
        <f>ROUND(H176*G176,2)</f>
        <v>0</v>
      </c>
      <c r="BK176" s="13" t="s">
        <v>135</v>
      </c>
      <c r="BL176" s="116" t="s">
        <v>214</v>
      </c>
    </row>
    <row r="177" spans="2:46" s="1" customFormat="1" ht="67.2">
      <c r="B177" s="25"/>
      <c r="C177" s="118" t="s">
        <v>136</v>
      </c>
      <c r="E177" s="203" t="s">
        <v>864</v>
      </c>
      <c r="K177" s="25"/>
      <c r="L177" s="119"/>
      <c r="S177" s="46"/>
      <c r="AS177" s="13" t="s">
        <v>136</v>
      </c>
      <c r="AT177" s="13" t="s">
        <v>76</v>
      </c>
    </row>
    <row r="178" spans="2:64" s="1" customFormat="1" ht="16.5" customHeight="1">
      <c r="B178" s="25"/>
      <c r="C178" s="106" t="s">
        <v>131</v>
      </c>
      <c r="D178" s="107" t="s">
        <v>695</v>
      </c>
      <c r="E178" s="108" t="s">
        <v>215</v>
      </c>
      <c r="F178" s="109" t="s">
        <v>139</v>
      </c>
      <c r="G178" s="110">
        <v>1</v>
      </c>
      <c r="H178" s="253">
        <v>0</v>
      </c>
      <c r="I178" s="111">
        <f>ROUND(H178*G178,2)</f>
        <v>0</v>
      </c>
      <c r="J178" s="108" t="s">
        <v>134</v>
      </c>
      <c r="K178" s="25"/>
      <c r="L178" s="112" t="s">
        <v>30</v>
      </c>
      <c r="M178" s="113" t="s">
        <v>42</v>
      </c>
      <c r="N178" s="114">
        <v>0</v>
      </c>
      <c r="O178" s="114">
        <f>N178*G178</f>
        <v>0</v>
      </c>
      <c r="P178" s="114">
        <v>0</v>
      </c>
      <c r="Q178" s="114">
        <f>P178*G178</f>
        <v>0</v>
      </c>
      <c r="R178" s="114">
        <v>0</v>
      </c>
      <c r="S178" s="115">
        <f>R178*G178</f>
        <v>0</v>
      </c>
      <c r="AQ178" s="116" t="s">
        <v>135</v>
      </c>
      <c r="AS178" s="116" t="s">
        <v>131</v>
      </c>
      <c r="AT178" s="116" t="s">
        <v>76</v>
      </c>
      <c r="AX178" s="13" t="s">
        <v>130</v>
      </c>
      <c r="BD178" s="117">
        <f>IF(M178="základní",I178,0)</f>
        <v>0</v>
      </c>
      <c r="BE178" s="117">
        <f>IF(M178="snížená",I178,0)</f>
        <v>0</v>
      </c>
      <c r="BF178" s="117">
        <f>IF(M178="zákl. přenesená",I178,0)</f>
        <v>0</v>
      </c>
      <c r="BG178" s="117">
        <f>IF(M178="sníž. přenesená",I178,0)</f>
        <v>0</v>
      </c>
      <c r="BH178" s="117">
        <f>IF(M178="nulová",I178,0)</f>
        <v>0</v>
      </c>
      <c r="BI178" s="13" t="s">
        <v>76</v>
      </c>
      <c r="BJ178" s="117">
        <f>ROUND(H178*G178,2)</f>
        <v>0</v>
      </c>
      <c r="BK178" s="13" t="s">
        <v>135</v>
      </c>
      <c r="BL178" s="116" t="s">
        <v>216</v>
      </c>
    </row>
    <row r="179" spans="2:46" s="1" customFormat="1" ht="28.8">
      <c r="B179" s="25"/>
      <c r="C179" s="118" t="s">
        <v>136</v>
      </c>
      <c r="E179" s="203" t="s">
        <v>217</v>
      </c>
      <c r="K179" s="25"/>
      <c r="L179" s="119"/>
      <c r="S179" s="46"/>
      <c r="AS179" s="13" t="s">
        <v>136</v>
      </c>
      <c r="AT179" s="13" t="s">
        <v>76</v>
      </c>
    </row>
    <row r="180" spans="2:64" s="1" customFormat="1" ht="16.5" customHeight="1">
      <c r="B180" s="25"/>
      <c r="C180" s="106" t="s">
        <v>131</v>
      </c>
      <c r="D180" s="107" t="s">
        <v>696</v>
      </c>
      <c r="E180" s="108" t="s">
        <v>218</v>
      </c>
      <c r="F180" s="109" t="s">
        <v>139</v>
      </c>
      <c r="G180" s="110">
        <v>1</v>
      </c>
      <c r="H180" s="253">
        <v>0</v>
      </c>
      <c r="I180" s="111">
        <f>ROUND(H180*G180,2)</f>
        <v>0</v>
      </c>
      <c r="J180" s="108" t="s">
        <v>134</v>
      </c>
      <c r="K180" s="25"/>
      <c r="L180" s="112" t="s">
        <v>30</v>
      </c>
      <c r="M180" s="113" t="s">
        <v>42</v>
      </c>
      <c r="N180" s="114">
        <v>0</v>
      </c>
      <c r="O180" s="114">
        <f>N180*G180</f>
        <v>0</v>
      </c>
      <c r="P180" s="114">
        <v>0</v>
      </c>
      <c r="Q180" s="114">
        <f>P180*G180</f>
        <v>0</v>
      </c>
      <c r="R180" s="114">
        <v>0</v>
      </c>
      <c r="S180" s="115">
        <f>R180*G180</f>
        <v>0</v>
      </c>
      <c r="AQ180" s="116" t="s">
        <v>135</v>
      </c>
      <c r="AS180" s="116" t="s">
        <v>131</v>
      </c>
      <c r="AT180" s="116" t="s">
        <v>76</v>
      </c>
      <c r="AX180" s="13" t="s">
        <v>130</v>
      </c>
      <c r="BD180" s="117">
        <f>IF(M180="základní",I180,0)</f>
        <v>0</v>
      </c>
      <c r="BE180" s="117">
        <f>IF(M180="snížená",I180,0)</f>
        <v>0</v>
      </c>
      <c r="BF180" s="117">
        <f>IF(M180="zákl. přenesená",I180,0)</f>
        <v>0</v>
      </c>
      <c r="BG180" s="117">
        <f>IF(M180="sníž. přenesená",I180,0)</f>
        <v>0</v>
      </c>
      <c r="BH180" s="117">
        <f>IF(M180="nulová",I180,0)</f>
        <v>0</v>
      </c>
      <c r="BI180" s="13" t="s">
        <v>76</v>
      </c>
      <c r="BJ180" s="117">
        <f>ROUND(H180*G180,2)</f>
        <v>0</v>
      </c>
      <c r="BK180" s="13" t="s">
        <v>135</v>
      </c>
      <c r="BL180" s="116" t="s">
        <v>219</v>
      </c>
    </row>
    <row r="181" spans="2:46" s="1" customFormat="1" ht="57.6">
      <c r="B181" s="25"/>
      <c r="C181" s="118" t="s">
        <v>136</v>
      </c>
      <c r="E181" s="203" t="s">
        <v>829</v>
      </c>
      <c r="K181" s="25"/>
      <c r="L181" s="119"/>
      <c r="S181" s="46"/>
      <c r="AS181" s="13" t="s">
        <v>136</v>
      </c>
      <c r="AT181" s="13" t="s">
        <v>76</v>
      </c>
    </row>
    <row r="182" spans="2:62" s="10" customFormat="1" ht="25.95" customHeight="1">
      <c r="B182" s="97"/>
      <c r="C182" s="98" t="s">
        <v>70</v>
      </c>
      <c r="D182" s="99" t="s">
        <v>220</v>
      </c>
      <c r="E182" s="99" t="s">
        <v>221</v>
      </c>
      <c r="I182" s="100">
        <f>BJ182</f>
        <v>0</v>
      </c>
      <c r="K182" s="97"/>
      <c r="L182" s="101"/>
      <c r="O182" s="102">
        <f>SUM(O183:O184)</f>
        <v>0</v>
      </c>
      <c r="Q182" s="102">
        <f>SUM(Q183:Q184)</f>
        <v>0</v>
      </c>
      <c r="S182" s="103">
        <f>SUM(S183:S184)</f>
        <v>0</v>
      </c>
      <c r="AQ182" s="98" t="s">
        <v>76</v>
      </c>
      <c r="AS182" s="104" t="s">
        <v>70</v>
      </c>
      <c r="AT182" s="104" t="s">
        <v>71</v>
      </c>
      <c r="AX182" s="98" t="s">
        <v>130</v>
      </c>
      <c r="BJ182" s="105">
        <f>SUM(BJ183:BJ184)</f>
        <v>0</v>
      </c>
    </row>
    <row r="183" spans="2:64" s="1" customFormat="1" ht="16.5" customHeight="1">
      <c r="B183" s="25"/>
      <c r="C183" s="106" t="s">
        <v>131</v>
      </c>
      <c r="D183" s="107" t="s">
        <v>697</v>
      </c>
      <c r="E183" s="108" t="s">
        <v>222</v>
      </c>
      <c r="F183" s="109" t="s">
        <v>133</v>
      </c>
      <c r="G183" s="110">
        <v>1</v>
      </c>
      <c r="H183" s="253">
        <v>0</v>
      </c>
      <c r="I183" s="111">
        <f>ROUND(H183*G183,2)</f>
        <v>0</v>
      </c>
      <c r="J183" s="108" t="s">
        <v>134</v>
      </c>
      <c r="K183" s="25"/>
      <c r="L183" s="112" t="s">
        <v>30</v>
      </c>
      <c r="M183" s="113" t="s">
        <v>42</v>
      </c>
      <c r="N183" s="114">
        <v>0</v>
      </c>
      <c r="O183" s="114">
        <f>N183*G183</f>
        <v>0</v>
      </c>
      <c r="P183" s="114">
        <v>0</v>
      </c>
      <c r="Q183" s="114">
        <f>P183*G183</f>
        <v>0</v>
      </c>
      <c r="R183" s="114">
        <v>0</v>
      </c>
      <c r="S183" s="115">
        <f>R183*G183</f>
        <v>0</v>
      </c>
      <c r="AQ183" s="116" t="s">
        <v>135</v>
      </c>
      <c r="AS183" s="116" t="s">
        <v>131</v>
      </c>
      <c r="AT183" s="116" t="s">
        <v>76</v>
      </c>
      <c r="AX183" s="13" t="s">
        <v>130</v>
      </c>
      <c r="BD183" s="117">
        <f>IF(M183="základní",I183,0)</f>
        <v>0</v>
      </c>
      <c r="BE183" s="117">
        <f>IF(M183="snížená",I183,0)</f>
        <v>0</v>
      </c>
      <c r="BF183" s="117">
        <f>IF(M183="zákl. přenesená",I183,0)</f>
        <v>0</v>
      </c>
      <c r="BG183" s="117">
        <f>IF(M183="sníž. přenesená",I183,0)</f>
        <v>0</v>
      </c>
      <c r="BH183" s="117">
        <f>IF(M183="nulová",I183,0)</f>
        <v>0</v>
      </c>
      <c r="BI183" s="13" t="s">
        <v>76</v>
      </c>
      <c r="BJ183" s="117">
        <f>ROUND(H183*G183,2)</f>
        <v>0</v>
      </c>
      <c r="BK183" s="13" t="s">
        <v>135</v>
      </c>
      <c r="BL183" s="116" t="s">
        <v>223</v>
      </c>
    </row>
    <row r="184" spans="2:46" s="1" customFormat="1" ht="57.6">
      <c r="B184" s="25"/>
      <c r="C184" s="118" t="s">
        <v>136</v>
      </c>
      <c r="E184" s="203" t="s">
        <v>872</v>
      </c>
      <c r="K184" s="25"/>
      <c r="L184" s="119"/>
      <c r="S184" s="46"/>
      <c r="AS184" s="13" t="s">
        <v>136</v>
      </c>
      <c r="AT184" s="13" t="s">
        <v>76</v>
      </c>
    </row>
    <row r="185" spans="2:62" s="10" customFormat="1" ht="25.95" customHeight="1">
      <c r="B185" s="97"/>
      <c r="C185" s="98" t="s">
        <v>70</v>
      </c>
      <c r="D185" s="99" t="s">
        <v>224</v>
      </c>
      <c r="E185" s="99" t="s">
        <v>225</v>
      </c>
      <c r="I185" s="100">
        <f>BJ185</f>
        <v>0</v>
      </c>
      <c r="K185" s="97"/>
      <c r="L185" s="101"/>
      <c r="O185" s="102">
        <f>SUM(O186:O193)</f>
        <v>0</v>
      </c>
      <c r="Q185" s="102">
        <f>SUM(Q186:Q193)</f>
        <v>0</v>
      </c>
      <c r="S185" s="103">
        <f>SUM(S186:S193)</f>
        <v>0</v>
      </c>
      <c r="AQ185" s="98" t="s">
        <v>76</v>
      </c>
      <c r="AS185" s="104" t="s">
        <v>70</v>
      </c>
      <c r="AT185" s="104" t="s">
        <v>71</v>
      </c>
      <c r="AX185" s="98" t="s">
        <v>130</v>
      </c>
      <c r="BJ185" s="105">
        <f>SUM(BJ186:BJ193)</f>
        <v>0</v>
      </c>
    </row>
    <row r="186" spans="2:64" s="1" customFormat="1" ht="16.5" customHeight="1">
      <c r="B186" s="25"/>
      <c r="C186" s="106" t="s">
        <v>131</v>
      </c>
      <c r="D186" s="107" t="s">
        <v>698</v>
      </c>
      <c r="E186" s="108" t="s">
        <v>844</v>
      </c>
      <c r="F186" s="109" t="s">
        <v>133</v>
      </c>
      <c r="G186" s="110">
        <v>1</v>
      </c>
      <c r="H186" s="253">
        <v>0</v>
      </c>
      <c r="I186" s="111">
        <f>ROUND(H186*G186,2)</f>
        <v>0</v>
      </c>
      <c r="J186" s="108" t="s">
        <v>134</v>
      </c>
      <c r="K186" s="25"/>
      <c r="L186" s="112" t="s">
        <v>30</v>
      </c>
      <c r="M186" s="113" t="s">
        <v>42</v>
      </c>
      <c r="N186" s="114">
        <v>0</v>
      </c>
      <c r="O186" s="114">
        <f>N186*G186</f>
        <v>0</v>
      </c>
      <c r="P186" s="114">
        <v>0</v>
      </c>
      <c r="Q186" s="114">
        <f>P186*G186</f>
        <v>0</v>
      </c>
      <c r="R186" s="114">
        <v>0</v>
      </c>
      <c r="S186" s="115">
        <f>R186*G186</f>
        <v>0</v>
      </c>
      <c r="AQ186" s="116" t="s">
        <v>135</v>
      </c>
      <c r="AS186" s="116" t="s">
        <v>131</v>
      </c>
      <c r="AT186" s="116" t="s">
        <v>76</v>
      </c>
      <c r="AX186" s="13" t="s">
        <v>130</v>
      </c>
      <c r="BD186" s="117">
        <f>IF(M186="základní",I186,0)</f>
        <v>0</v>
      </c>
      <c r="BE186" s="117">
        <f>IF(M186="snížená",I186,0)</f>
        <v>0</v>
      </c>
      <c r="BF186" s="117">
        <f>IF(M186="zákl. přenesená",I186,0)</f>
        <v>0</v>
      </c>
      <c r="BG186" s="117">
        <f>IF(M186="sníž. přenesená",I186,0)</f>
        <v>0</v>
      </c>
      <c r="BH186" s="117">
        <f>IF(M186="nulová",I186,0)</f>
        <v>0</v>
      </c>
      <c r="BI186" s="13" t="s">
        <v>76</v>
      </c>
      <c r="BJ186" s="117">
        <f>ROUND(H186*G186,2)</f>
        <v>0</v>
      </c>
      <c r="BK186" s="13" t="s">
        <v>135</v>
      </c>
      <c r="BL186" s="116" t="s">
        <v>226</v>
      </c>
    </row>
    <row r="187" spans="2:46" s="1" customFormat="1" ht="48">
      <c r="B187" s="25"/>
      <c r="C187" s="118" t="s">
        <v>136</v>
      </c>
      <c r="E187" s="203" t="s">
        <v>846</v>
      </c>
      <c r="K187" s="25"/>
      <c r="L187" s="119"/>
      <c r="S187" s="46"/>
      <c r="AS187" s="13" t="s">
        <v>136</v>
      </c>
      <c r="AT187" s="13" t="s">
        <v>76</v>
      </c>
    </row>
    <row r="188" spans="2:64" s="1" customFormat="1" ht="16.5" customHeight="1">
      <c r="B188" s="25"/>
      <c r="C188" s="106" t="s">
        <v>131</v>
      </c>
      <c r="D188" s="107" t="s">
        <v>699</v>
      </c>
      <c r="E188" s="108" t="s">
        <v>227</v>
      </c>
      <c r="F188" s="109" t="s">
        <v>133</v>
      </c>
      <c r="G188" s="110">
        <v>1</v>
      </c>
      <c r="H188" s="253">
        <v>0</v>
      </c>
      <c r="I188" s="111">
        <f>ROUND(H188*G188,2)</f>
        <v>0</v>
      </c>
      <c r="J188" s="108" t="s">
        <v>134</v>
      </c>
      <c r="K188" s="25"/>
      <c r="L188" s="112" t="s">
        <v>30</v>
      </c>
      <c r="M188" s="113" t="s">
        <v>42</v>
      </c>
      <c r="N188" s="114">
        <v>0</v>
      </c>
      <c r="O188" s="114">
        <f>N188*G188</f>
        <v>0</v>
      </c>
      <c r="P188" s="114">
        <v>0</v>
      </c>
      <c r="Q188" s="114">
        <f>P188*G188</f>
        <v>0</v>
      </c>
      <c r="R188" s="114">
        <v>0</v>
      </c>
      <c r="S188" s="115">
        <f>R188*G188</f>
        <v>0</v>
      </c>
      <c r="AQ188" s="116" t="s">
        <v>135</v>
      </c>
      <c r="AS188" s="116" t="s">
        <v>131</v>
      </c>
      <c r="AT188" s="116" t="s">
        <v>76</v>
      </c>
      <c r="AX188" s="13" t="s">
        <v>130</v>
      </c>
      <c r="BD188" s="117">
        <f>IF(M188="základní",I188,0)</f>
        <v>0</v>
      </c>
      <c r="BE188" s="117">
        <f>IF(M188="snížená",I188,0)</f>
        <v>0</v>
      </c>
      <c r="BF188" s="117">
        <f>IF(M188="zákl. přenesená",I188,0)</f>
        <v>0</v>
      </c>
      <c r="BG188" s="117">
        <f>IF(M188="sníž. přenesená",I188,0)</f>
        <v>0</v>
      </c>
      <c r="BH188" s="117">
        <f>IF(M188="nulová",I188,0)</f>
        <v>0</v>
      </c>
      <c r="BI188" s="13" t="s">
        <v>76</v>
      </c>
      <c r="BJ188" s="117">
        <f>ROUND(H188*G188,2)</f>
        <v>0</v>
      </c>
      <c r="BK188" s="13" t="s">
        <v>135</v>
      </c>
      <c r="BL188" s="116" t="s">
        <v>228</v>
      </c>
    </row>
    <row r="189" spans="2:46" s="1" customFormat="1" ht="28.8">
      <c r="B189" s="25"/>
      <c r="C189" s="118" t="s">
        <v>136</v>
      </c>
      <c r="E189" s="203" t="s">
        <v>830</v>
      </c>
      <c r="K189" s="25"/>
      <c r="L189" s="119"/>
      <c r="S189" s="46"/>
      <c r="AS189" s="13" t="s">
        <v>136</v>
      </c>
      <c r="AT189" s="13" t="s">
        <v>76</v>
      </c>
    </row>
    <row r="190" spans="2:64" s="1" customFormat="1" ht="16.5" customHeight="1">
      <c r="B190" s="25"/>
      <c r="C190" s="106" t="s">
        <v>131</v>
      </c>
      <c r="D190" s="107" t="s">
        <v>700</v>
      </c>
      <c r="E190" s="108" t="s">
        <v>229</v>
      </c>
      <c r="F190" s="109" t="s">
        <v>133</v>
      </c>
      <c r="G190" s="110">
        <v>1</v>
      </c>
      <c r="H190" s="253">
        <v>0</v>
      </c>
      <c r="I190" s="111">
        <f>ROUND(H190*G190,2)</f>
        <v>0</v>
      </c>
      <c r="J190" s="108" t="s">
        <v>134</v>
      </c>
      <c r="K190" s="25"/>
      <c r="L190" s="112" t="s">
        <v>30</v>
      </c>
      <c r="M190" s="113" t="s">
        <v>42</v>
      </c>
      <c r="N190" s="114">
        <v>0</v>
      </c>
      <c r="O190" s="114">
        <f>N190*G190</f>
        <v>0</v>
      </c>
      <c r="P190" s="114">
        <v>0</v>
      </c>
      <c r="Q190" s="114">
        <f>P190*G190</f>
        <v>0</v>
      </c>
      <c r="R190" s="114">
        <v>0</v>
      </c>
      <c r="S190" s="115">
        <f>R190*G190</f>
        <v>0</v>
      </c>
      <c r="AQ190" s="116" t="s">
        <v>135</v>
      </c>
      <c r="AS190" s="116" t="s">
        <v>131</v>
      </c>
      <c r="AT190" s="116" t="s">
        <v>76</v>
      </c>
      <c r="AX190" s="13" t="s">
        <v>130</v>
      </c>
      <c r="BD190" s="117">
        <f>IF(M190="základní",I190,0)</f>
        <v>0</v>
      </c>
      <c r="BE190" s="117">
        <f>IF(M190="snížená",I190,0)</f>
        <v>0</v>
      </c>
      <c r="BF190" s="117">
        <f>IF(M190="zákl. přenesená",I190,0)</f>
        <v>0</v>
      </c>
      <c r="BG190" s="117">
        <f>IF(M190="sníž. přenesená",I190,0)</f>
        <v>0</v>
      </c>
      <c r="BH190" s="117">
        <f>IF(M190="nulová",I190,0)</f>
        <v>0</v>
      </c>
      <c r="BI190" s="13" t="s">
        <v>76</v>
      </c>
      <c r="BJ190" s="117">
        <f>ROUND(H190*G190,2)</f>
        <v>0</v>
      </c>
      <c r="BK190" s="13" t="s">
        <v>135</v>
      </c>
      <c r="BL190" s="116" t="s">
        <v>230</v>
      </c>
    </row>
    <row r="191" spans="2:46" s="1" customFormat="1" ht="48">
      <c r="B191" s="25"/>
      <c r="C191" s="118" t="s">
        <v>136</v>
      </c>
      <c r="E191" s="206" t="s">
        <v>853</v>
      </c>
      <c r="K191" s="25"/>
      <c r="L191" s="119"/>
      <c r="S191" s="46"/>
      <c r="AS191" s="13" t="s">
        <v>136</v>
      </c>
      <c r="AT191" s="13" t="s">
        <v>76</v>
      </c>
    </row>
    <row r="192" spans="2:64" s="1" customFormat="1" ht="16.5" customHeight="1">
      <c r="B192" s="25"/>
      <c r="C192" s="106" t="s">
        <v>131</v>
      </c>
      <c r="D192" s="107" t="s">
        <v>701</v>
      </c>
      <c r="E192" s="108" t="s">
        <v>231</v>
      </c>
      <c r="F192" s="109" t="s">
        <v>139</v>
      </c>
      <c r="G192" s="110">
        <v>1</v>
      </c>
      <c r="H192" s="253">
        <v>0</v>
      </c>
      <c r="I192" s="111">
        <f>ROUND(H192*G192,2)</f>
        <v>0</v>
      </c>
      <c r="J192" s="108" t="s">
        <v>134</v>
      </c>
      <c r="K192" s="25"/>
      <c r="L192" s="112" t="s">
        <v>30</v>
      </c>
      <c r="M192" s="113" t="s">
        <v>42</v>
      </c>
      <c r="N192" s="114">
        <v>0</v>
      </c>
      <c r="O192" s="114">
        <f>N192*G192</f>
        <v>0</v>
      </c>
      <c r="P192" s="114">
        <v>0</v>
      </c>
      <c r="Q192" s="114">
        <f>P192*G192</f>
        <v>0</v>
      </c>
      <c r="R192" s="114">
        <v>0</v>
      </c>
      <c r="S192" s="115">
        <f>R192*G192</f>
        <v>0</v>
      </c>
      <c r="AQ192" s="116" t="s">
        <v>135</v>
      </c>
      <c r="AS192" s="116" t="s">
        <v>131</v>
      </c>
      <c r="AT192" s="116" t="s">
        <v>76</v>
      </c>
      <c r="AX192" s="13" t="s">
        <v>130</v>
      </c>
      <c r="BD192" s="117">
        <f>IF(M192="základní",I192,0)</f>
        <v>0</v>
      </c>
      <c r="BE192" s="117">
        <f>IF(M192="snížená",I192,0)</f>
        <v>0</v>
      </c>
      <c r="BF192" s="117">
        <f>IF(M192="zákl. přenesená",I192,0)</f>
        <v>0</v>
      </c>
      <c r="BG192" s="117">
        <f>IF(M192="sníž. přenesená",I192,0)</f>
        <v>0</v>
      </c>
      <c r="BH192" s="117">
        <f>IF(M192="nulová",I192,0)</f>
        <v>0</v>
      </c>
      <c r="BI192" s="13" t="s">
        <v>76</v>
      </c>
      <c r="BJ192" s="117">
        <f>ROUND(H192*G192,2)</f>
        <v>0</v>
      </c>
      <c r="BK192" s="13" t="s">
        <v>135</v>
      </c>
      <c r="BL192" s="116" t="s">
        <v>232</v>
      </c>
    </row>
    <row r="193" spans="2:46" s="1" customFormat="1" ht="28.8">
      <c r="B193" s="25"/>
      <c r="C193" s="118" t="s">
        <v>136</v>
      </c>
      <c r="E193" s="203" t="s">
        <v>845</v>
      </c>
      <c r="K193" s="25"/>
      <c r="L193" s="119"/>
      <c r="S193" s="46"/>
      <c r="AS193" s="13" t="s">
        <v>136</v>
      </c>
      <c r="AT193" s="13" t="s">
        <v>76</v>
      </c>
    </row>
    <row r="194" spans="2:62" s="10" customFormat="1" ht="25.95" customHeight="1">
      <c r="B194" s="97"/>
      <c r="C194" s="98" t="s">
        <v>70</v>
      </c>
      <c r="D194" s="99" t="s">
        <v>233</v>
      </c>
      <c r="E194" s="99" t="s">
        <v>234</v>
      </c>
      <c r="I194" s="100">
        <f>BJ194</f>
        <v>0</v>
      </c>
      <c r="K194" s="97"/>
      <c r="L194" s="101"/>
      <c r="O194" s="102">
        <f>SUM(O195:O196)</f>
        <v>0</v>
      </c>
      <c r="Q194" s="102">
        <f>SUM(Q195:Q196)</f>
        <v>0</v>
      </c>
      <c r="S194" s="103">
        <f>SUM(S195:S196)</f>
        <v>0</v>
      </c>
      <c r="AQ194" s="98" t="s">
        <v>76</v>
      </c>
      <c r="AS194" s="104" t="s">
        <v>70</v>
      </c>
      <c r="AT194" s="104" t="s">
        <v>71</v>
      </c>
      <c r="AX194" s="98" t="s">
        <v>130</v>
      </c>
      <c r="BJ194" s="105">
        <f>SUM(BJ195:BJ196)</f>
        <v>0</v>
      </c>
    </row>
    <row r="195" spans="2:64" s="1" customFormat="1" ht="16.5" customHeight="1">
      <c r="B195" s="25"/>
      <c r="C195" s="106" t="s">
        <v>131</v>
      </c>
      <c r="D195" s="107" t="s">
        <v>702</v>
      </c>
      <c r="E195" s="108" t="s">
        <v>235</v>
      </c>
      <c r="F195" s="109" t="s">
        <v>133</v>
      </c>
      <c r="G195" s="110">
        <v>1</v>
      </c>
      <c r="H195" s="253">
        <v>0</v>
      </c>
      <c r="I195" s="111">
        <f>ROUND(H195*G195,2)</f>
        <v>0</v>
      </c>
      <c r="J195" s="108" t="s">
        <v>134</v>
      </c>
      <c r="K195" s="25"/>
      <c r="L195" s="112" t="s">
        <v>30</v>
      </c>
      <c r="M195" s="113" t="s">
        <v>42</v>
      </c>
      <c r="N195" s="114">
        <v>0</v>
      </c>
      <c r="O195" s="114">
        <f>N195*G195</f>
        <v>0</v>
      </c>
      <c r="P195" s="114">
        <v>0</v>
      </c>
      <c r="Q195" s="114">
        <f>P195*G195</f>
        <v>0</v>
      </c>
      <c r="R195" s="114">
        <v>0</v>
      </c>
      <c r="S195" s="115">
        <f>R195*G195</f>
        <v>0</v>
      </c>
      <c r="AQ195" s="116" t="s">
        <v>135</v>
      </c>
      <c r="AS195" s="116" t="s">
        <v>131</v>
      </c>
      <c r="AT195" s="116" t="s">
        <v>76</v>
      </c>
      <c r="AX195" s="13" t="s">
        <v>130</v>
      </c>
      <c r="BD195" s="117">
        <f>IF(M195="základní",I195,0)</f>
        <v>0</v>
      </c>
      <c r="BE195" s="117">
        <f>IF(M195="snížená",I195,0)</f>
        <v>0</v>
      </c>
      <c r="BF195" s="117">
        <f>IF(M195="zákl. přenesená",I195,0)</f>
        <v>0</v>
      </c>
      <c r="BG195" s="117">
        <f>IF(M195="sníž. přenesená",I195,0)</f>
        <v>0</v>
      </c>
      <c r="BH195" s="117">
        <f>IF(M195="nulová",I195,0)</f>
        <v>0</v>
      </c>
      <c r="BI195" s="13" t="s">
        <v>76</v>
      </c>
      <c r="BJ195" s="117">
        <f>ROUND(H195*G195,2)</f>
        <v>0</v>
      </c>
      <c r="BK195" s="13" t="s">
        <v>135</v>
      </c>
      <c r="BL195" s="116" t="s">
        <v>236</v>
      </c>
    </row>
    <row r="196" spans="2:46" s="1" customFormat="1" ht="38.4">
      <c r="B196" s="25"/>
      <c r="C196" s="118" t="s">
        <v>136</v>
      </c>
      <c r="E196" s="203" t="s">
        <v>865</v>
      </c>
      <c r="K196" s="25"/>
      <c r="L196" s="119"/>
      <c r="S196" s="46"/>
      <c r="AS196" s="13" t="s">
        <v>136</v>
      </c>
      <c r="AT196" s="13" t="s">
        <v>76</v>
      </c>
    </row>
    <row r="197" spans="2:62" s="10" customFormat="1" ht="25.95" customHeight="1">
      <c r="B197" s="97"/>
      <c r="C197" s="98" t="s">
        <v>70</v>
      </c>
      <c r="D197" s="99" t="s">
        <v>237</v>
      </c>
      <c r="E197" s="99" t="s">
        <v>238</v>
      </c>
      <c r="I197" s="100">
        <f>BJ197</f>
        <v>0</v>
      </c>
      <c r="K197" s="97"/>
      <c r="L197" s="101"/>
      <c r="O197" s="102">
        <f>SUM(O198:O199)</f>
        <v>0</v>
      </c>
      <c r="Q197" s="102">
        <f>SUM(Q198:Q199)</f>
        <v>0</v>
      </c>
      <c r="S197" s="103">
        <f>SUM(S198:S199)</f>
        <v>0</v>
      </c>
      <c r="AQ197" s="98" t="s">
        <v>76</v>
      </c>
      <c r="AS197" s="104" t="s">
        <v>70</v>
      </c>
      <c r="AT197" s="104" t="s">
        <v>71</v>
      </c>
      <c r="AX197" s="98" t="s">
        <v>130</v>
      </c>
      <c r="BJ197" s="105">
        <f>SUM(BJ198:BJ199)</f>
        <v>0</v>
      </c>
    </row>
    <row r="198" spans="2:64" s="1" customFormat="1" ht="16.5" customHeight="1">
      <c r="B198" s="25"/>
      <c r="C198" s="106" t="s">
        <v>131</v>
      </c>
      <c r="D198" s="107" t="s">
        <v>703</v>
      </c>
      <c r="E198" s="108" t="s">
        <v>222</v>
      </c>
      <c r="F198" s="109" t="s">
        <v>133</v>
      </c>
      <c r="G198" s="110">
        <v>1</v>
      </c>
      <c r="H198" s="253">
        <v>0</v>
      </c>
      <c r="I198" s="111">
        <f>ROUND(H198*G198,2)</f>
        <v>0</v>
      </c>
      <c r="J198" s="108" t="s">
        <v>134</v>
      </c>
      <c r="K198" s="25"/>
      <c r="L198" s="112" t="s">
        <v>30</v>
      </c>
      <c r="M198" s="113" t="s">
        <v>42</v>
      </c>
      <c r="N198" s="114">
        <v>0</v>
      </c>
      <c r="O198" s="114">
        <f>N198*G198</f>
        <v>0</v>
      </c>
      <c r="P198" s="114">
        <v>0</v>
      </c>
      <c r="Q198" s="114">
        <f>P198*G198</f>
        <v>0</v>
      </c>
      <c r="R198" s="114">
        <v>0</v>
      </c>
      <c r="S198" s="115">
        <f>R198*G198</f>
        <v>0</v>
      </c>
      <c r="AQ198" s="116" t="s">
        <v>135</v>
      </c>
      <c r="AS198" s="116" t="s">
        <v>131</v>
      </c>
      <c r="AT198" s="116" t="s">
        <v>76</v>
      </c>
      <c r="AX198" s="13" t="s">
        <v>130</v>
      </c>
      <c r="BD198" s="117">
        <f>IF(M198="základní",I198,0)</f>
        <v>0</v>
      </c>
      <c r="BE198" s="117">
        <f>IF(M198="snížená",I198,0)</f>
        <v>0</v>
      </c>
      <c r="BF198" s="117">
        <f>IF(M198="zákl. přenesená",I198,0)</f>
        <v>0</v>
      </c>
      <c r="BG198" s="117">
        <f>IF(M198="sníž. přenesená",I198,0)</f>
        <v>0</v>
      </c>
      <c r="BH198" s="117">
        <f>IF(M198="nulová",I198,0)</f>
        <v>0</v>
      </c>
      <c r="BI198" s="13" t="s">
        <v>76</v>
      </c>
      <c r="BJ198" s="117">
        <f>ROUND(H198*G198,2)</f>
        <v>0</v>
      </c>
      <c r="BK198" s="13" t="s">
        <v>135</v>
      </c>
      <c r="BL198" s="116" t="s">
        <v>239</v>
      </c>
    </row>
    <row r="199" spans="2:46" s="1" customFormat="1" ht="57.6">
      <c r="B199" s="25"/>
      <c r="C199" s="118" t="s">
        <v>136</v>
      </c>
      <c r="E199" s="203" t="s">
        <v>873</v>
      </c>
      <c r="K199" s="25"/>
      <c r="L199" s="119"/>
      <c r="S199" s="46"/>
      <c r="AS199" s="13" t="s">
        <v>136</v>
      </c>
      <c r="AT199" s="13" t="s">
        <v>76</v>
      </c>
    </row>
    <row r="200" spans="2:62" s="10" customFormat="1" ht="25.95" customHeight="1">
      <c r="B200" s="97"/>
      <c r="C200" s="98" t="s">
        <v>70</v>
      </c>
      <c r="D200" s="99" t="s">
        <v>240</v>
      </c>
      <c r="E200" s="99" t="s">
        <v>241</v>
      </c>
      <c r="I200" s="100">
        <f>BJ200</f>
        <v>0</v>
      </c>
      <c r="K200" s="97"/>
      <c r="L200" s="101"/>
      <c r="O200" s="102">
        <f>SUM(O201:O220)</f>
        <v>0</v>
      </c>
      <c r="Q200" s="102">
        <f>SUM(Q201:Q220)</f>
        <v>0</v>
      </c>
      <c r="S200" s="103">
        <f>SUM(S201:S220)</f>
        <v>0</v>
      </c>
      <c r="AQ200" s="98" t="s">
        <v>76</v>
      </c>
      <c r="AS200" s="104" t="s">
        <v>70</v>
      </c>
      <c r="AT200" s="104" t="s">
        <v>71</v>
      </c>
      <c r="AX200" s="98" t="s">
        <v>130</v>
      </c>
      <c r="BJ200" s="105">
        <f>SUM(BJ201:BJ220)</f>
        <v>0</v>
      </c>
    </row>
    <row r="201" spans="2:64" s="1" customFormat="1" ht="16.5" customHeight="1">
      <c r="B201" s="25"/>
      <c r="C201" s="106" t="s">
        <v>131</v>
      </c>
      <c r="D201" s="107" t="s">
        <v>704</v>
      </c>
      <c r="E201" s="108" t="s">
        <v>197</v>
      </c>
      <c r="F201" s="109" t="s">
        <v>133</v>
      </c>
      <c r="G201" s="110">
        <v>1</v>
      </c>
      <c r="H201" s="253">
        <v>0</v>
      </c>
      <c r="I201" s="111">
        <f>ROUND(H201*G201,2)</f>
        <v>0</v>
      </c>
      <c r="J201" s="108" t="s">
        <v>134</v>
      </c>
      <c r="K201" s="25"/>
      <c r="L201" s="112" t="s">
        <v>30</v>
      </c>
      <c r="M201" s="113" t="s">
        <v>42</v>
      </c>
      <c r="N201" s="114">
        <v>0</v>
      </c>
      <c r="O201" s="114">
        <f>N201*G201</f>
        <v>0</v>
      </c>
      <c r="P201" s="114">
        <v>0</v>
      </c>
      <c r="Q201" s="114">
        <f>P201*G201</f>
        <v>0</v>
      </c>
      <c r="R201" s="114">
        <v>0</v>
      </c>
      <c r="S201" s="115">
        <f>R201*G201</f>
        <v>0</v>
      </c>
      <c r="AQ201" s="116" t="s">
        <v>135</v>
      </c>
      <c r="AS201" s="116" t="s">
        <v>131</v>
      </c>
      <c r="AT201" s="116" t="s">
        <v>76</v>
      </c>
      <c r="AX201" s="13" t="s">
        <v>130</v>
      </c>
      <c r="BD201" s="117">
        <f>IF(M201="základní",I201,0)</f>
        <v>0</v>
      </c>
      <c r="BE201" s="117">
        <f>IF(M201="snížená",I201,0)</f>
        <v>0</v>
      </c>
      <c r="BF201" s="117">
        <f>IF(M201="zákl. přenesená",I201,0)</f>
        <v>0</v>
      </c>
      <c r="BG201" s="117">
        <f>IF(M201="sníž. přenesená",I201,0)</f>
        <v>0</v>
      </c>
      <c r="BH201" s="117">
        <f>IF(M201="nulová",I201,0)</f>
        <v>0</v>
      </c>
      <c r="BI201" s="13" t="s">
        <v>76</v>
      </c>
      <c r="BJ201" s="117">
        <f>ROUND(H201*G201,2)</f>
        <v>0</v>
      </c>
      <c r="BK201" s="13" t="s">
        <v>135</v>
      </c>
      <c r="BL201" s="116" t="s">
        <v>242</v>
      </c>
    </row>
    <row r="202" spans="2:46" s="1" customFormat="1" ht="57.6">
      <c r="B202" s="25"/>
      <c r="C202" s="118" t="s">
        <v>136</v>
      </c>
      <c r="E202" s="203" t="s">
        <v>843</v>
      </c>
      <c r="K202" s="25"/>
      <c r="L202" s="119"/>
      <c r="S202" s="46"/>
      <c r="AS202" s="13" t="s">
        <v>136</v>
      </c>
      <c r="AT202" s="13" t="s">
        <v>76</v>
      </c>
    </row>
    <row r="203" spans="2:64" s="1" customFormat="1" ht="16.5" customHeight="1">
      <c r="B203" s="25"/>
      <c r="C203" s="106" t="s">
        <v>131</v>
      </c>
      <c r="D203" s="107" t="s">
        <v>705</v>
      </c>
      <c r="E203" s="108" t="s">
        <v>197</v>
      </c>
      <c r="F203" s="109" t="s">
        <v>133</v>
      </c>
      <c r="G203" s="110">
        <v>1</v>
      </c>
      <c r="H203" s="253">
        <v>0</v>
      </c>
      <c r="I203" s="111">
        <f>ROUND(H203*G203,2)</f>
        <v>0</v>
      </c>
      <c r="J203" s="108" t="s">
        <v>134</v>
      </c>
      <c r="K203" s="25"/>
      <c r="L203" s="112" t="s">
        <v>30</v>
      </c>
      <c r="M203" s="113" t="s">
        <v>42</v>
      </c>
      <c r="N203" s="114">
        <v>0</v>
      </c>
      <c r="O203" s="114">
        <f>N203*G203</f>
        <v>0</v>
      </c>
      <c r="P203" s="114">
        <v>0</v>
      </c>
      <c r="Q203" s="114">
        <f>P203*G203</f>
        <v>0</v>
      </c>
      <c r="R203" s="114">
        <v>0</v>
      </c>
      <c r="S203" s="115">
        <f>R203*G203</f>
        <v>0</v>
      </c>
      <c r="AQ203" s="116" t="s">
        <v>135</v>
      </c>
      <c r="AS203" s="116" t="s">
        <v>131</v>
      </c>
      <c r="AT203" s="116" t="s">
        <v>76</v>
      </c>
      <c r="AX203" s="13" t="s">
        <v>130</v>
      </c>
      <c r="BD203" s="117">
        <f>IF(M203="základní",I203,0)</f>
        <v>0</v>
      </c>
      <c r="BE203" s="117">
        <f>IF(M203="snížená",I203,0)</f>
        <v>0</v>
      </c>
      <c r="BF203" s="117">
        <f>IF(M203="zákl. přenesená",I203,0)</f>
        <v>0</v>
      </c>
      <c r="BG203" s="117">
        <f>IF(M203="sníž. přenesená",I203,0)</f>
        <v>0</v>
      </c>
      <c r="BH203" s="117">
        <f>IF(M203="nulová",I203,0)</f>
        <v>0</v>
      </c>
      <c r="BI203" s="13" t="s">
        <v>76</v>
      </c>
      <c r="BJ203" s="117">
        <f>ROUND(H203*G203,2)</f>
        <v>0</v>
      </c>
      <c r="BK203" s="13" t="s">
        <v>135</v>
      </c>
      <c r="BL203" s="116" t="s">
        <v>243</v>
      </c>
    </row>
    <row r="204" spans="2:46" s="1" customFormat="1" ht="38.4">
      <c r="B204" s="25"/>
      <c r="C204" s="118" t="s">
        <v>136</v>
      </c>
      <c r="E204" s="203" t="s">
        <v>840</v>
      </c>
      <c r="K204" s="25"/>
      <c r="L204" s="119"/>
      <c r="S204" s="46"/>
      <c r="AS204" s="13" t="s">
        <v>136</v>
      </c>
      <c r="AT204" s="13" t="s">
        <v>76</v>
      </c>
    </row>
    <row r="205" spans="2:64" s="1" customFormat="1" ht="16.5" customHeight="1">
      <c r="B205" s="25"/>
      <c r="C205" s="106" t="s">
        <v>131</v>
      </c>
      <c r="D205" s="107" t="s">
        <v>706</v>
      </c>
      <c r="E205" s="108" t="s">
        <v>244</v>
      </c>
      <c r="F205" s="109" t="s">
        <v>133</v>
      </c>
      <c r="G205" s="110">
        <v>1</v>
      </c>
      <c r="H205" s="253">
        <v>0</v>
      </c>
      <c r="I205" s="111">
        <f>ROUND(H205*G205,2)</f>
        <v>0</v>
      </c>
      <c r="J205" s="108" t="s">
        <v>134</v>
      </c>
      <c r="K205" s="25"/>
      <c r="L205" s="112" t="s">
        <v>30</v>
      </c>
      <c r="M205" s="113" t="s">
        <v>42</v>
      </c>
      <c r="N205" s="114">
        <v>0</v>
      </c>
      <c r="O205" s="114">
        <f>N205*G205</f>
        <v>0</v>
      </c>
      <c r="P205" s="114">
        <v>0</v>
      </c>
      <c r="Q205" s="114">
        <f>P205*G205</f>
        <v>0</v>
      </c>
      <c r="R205" s="114">
        <v>0</v>
      </c>
      <c r="S205" s="115">
        <f>R205*G205</f>
        <v>0</v>
      </c>
      <c r="AQ205" s="116" t="s">
        <v>135</v>
      </c>
      <c r="AS205" s="116" t="s">
        <v>131</v>
      </c>
      <c r="AT205" s="116" t="s">
        <v>76</v>
      </c>
      <c r="AX205" s="13" t="s">
        <v>130</v>
      </c>
      <c r="BD205" s="117">
        <f>IF(M205="základní",I205,0)</f>
        <v>0</v>
      </c>
      <c r="BE205" s="117">
        <f>IF(M205="snížená",I205,0)</f>
        <v>0</v>
      </c>
      <c r="BF205" s="117">
        <f>IF(M205="zákl. přenesená",I205,0)</f>
        <v>0</v>
      </c>
      <c r="BG205" s="117">
        <f>IF(M205="sníž. přenesená",I205,0)</f>
        <v>0</v>
      </c>
      <c r="BH205" s="117">
        <f>IF(M205="nulová",I205,0)</f>
        <v>0</v>
      </c>
      <c r="BI205" s="13" t="s">
        <v>76</v>
      </c>
      <c r="BJ205" s="117">
        <f>ROUND(H205*G205,2)</f>
        <v>0</v>
      </c>
      <c r="BK205" s="13" t="s">
        <v>135</v>
      </c>
      <c r="BL205" s="116" t="s">
        <v>245</v>
      </c>
    </row>
    <row r="206" spans="2:46" s="1" customFormat="1" ht="67.2">
      <c r="B206" s="25"/>
      <c r="C206" s="118" t="s">
        <v>136</v>
      </c>
      <c r="E206" s="203" t="s">
        <v>866</v>
      </c>
      <c r="K206" s="25"/>
      <c r="L206" s="119"/>
      <c r="S206" s="46"/>
      <c r="AS206" s="13" t="s">
        <v>136</v>
      </c>
      <c r="AT206" s="13" t="s">
        <v>76</v>
      </c>
    </row>
    <row r="207" spans="2:64" s="1" customFormat="1" ht="16.5" customHeight="1">
      <c r="B207" s="25"/>
      <c r="C207" s="106" t="s">
        <v>131</v>
      </c>
      <c r="D207" s="107" t="s">
        <v>707</v>
      </c>
      <c r="E207" s="108" t="s">
        <v>200</v>
      </c>
      <c r="F207" s="109" t="s">
        <v>139</v>
      </c>
      <c r="G207" s="110">
        <v>1</v>
      </c>
      <c r="H207" s="253">
        <v>0</v>
      </c>
      <c r="I207" s="111">
        <f>ROUND(H207*G207,2)</f>
        <v>0</v>
      </c>
      <c r="J207" s="108" t="s">
        <v>134</v>
      </c>
      <c r="K207" s="25"/>
      <c r="L207" s="112" t="s">
        <v>30</v>
      </c>
      <c r="M207" s="113" t="s">
        <v>42</v>
      </c>
      <c r="N207" s="114">
        <v>0</v>
      </c>
      <c r="O207" s="114">
        <f>N207*G207</f>
        <v>0</v>
      </c>
      <c r="P207" s="114">
        <v>0</v>
      </c>
      <c r="Q207" s="114">
        <f>P207*G207</f>
        <v>0</v>
      </c>
      <c r="R207" s="114">
        <v>0</v>
      </c>
      <c r="S207" s="115">
        <f>R207*G207</f>
        <v>0</v>
      </c>
      <c r="AQ207" s="116" t="s">
        <v>135</v>
      </c>
      <c r="AS207" s="116" t="s">
        <v>131</v>
      </c>
      <c r="AT207" s="116" t="s">
        <v>76</v>
      </c>
      <c r="AX207" s="13" t="s">
        <v>130</v>
      </c>
      <c r="BD207" s="117">
        <f>IF(M207="základní",I207,0)</f>
        <v>0</v>
      </c>
      <c r="BE207" s="117">
        <f>IF(M207="snížená",I207,0)</f>
        <v>0</v>
      </c>
      <c r="BF207" s="117">
        <f>IF(M207="zákl. přenesená",I207,0)</f>
        <v>0</v>
      </c>
      <c r="BG207" s="117">
        <f>IF(M207="sníž. přenesená",I207,0)</f>
        <v>0</v>
      </c>
      <c r="BH207" s="117">
        <f>IF(M207="nulová",I207,0)</f>
        <v>0</v>
      </c>
      <c r="BI207" s="13" t="s">
        <v>76</v>
      </c>
      <c r="BJ207" s="117">
        <f>ROUND(H207*G207,2)</f>
        <v>0</v>
      </c>
      <c r="BK207" s="13" t="s">
        <v>135</v>
      </c>
      <c r="BL207" s="116" t="s">
        <v>246</v>
      </c>
    </row>
    <row r="208" spans="2:46" s="1" customFormat="1" ht="67.2">
      <c r="B208" s="25"/>
      <c r="C208" s="118" t="s">
        <v>136</v>
      </c>
      <c r="E208" s="203" t="s">
        <v>855</v>
      </c>
      <c r="K208" s="25"/>
      <c r="L208" s="119"/>
      <c r="S208" s="46"/>
      <c r="AS208" s="13" t="s">
        <v>136</v>
      </c>
      <c r="AT208" s="13" t="s">
        <v>76</v>
      </c>
    </row>
    <row r="209" spans="2:64" s="1" customFormat="1" ht="16.5" customHeight="1">
      <c r="B209" s="25"/>
      <c r="C209" s="106" t="s">
        <v>131</v>
      </c>
      <c r="D209" s="107" t="s">
        <v>708</v>
      </c>
      <c r="E209" s="108" t="s">
        <v>247</v>
      </c>
      <c r="F209" s="109" t="s">
        <v>139</v>
      </c>
      <c r="G209" s="110">
        <v>1</v>
      </c>
      <c r="H209" s="253">
        <v>0</v>
      </c>
      <c r="I209" s="111">
        <f>ROUND(H209*G209,2)</f>
        <v>0</v>
      </c>
      <c r="J209" s="108" t="s">
        <v>134</v>
      </c>
      <c r="K209" s="25"/>
      <c r="L209" s="112" t="s">
        <v>30</v>
      </c>
      <c r="M209" s="113" t="s">
        <v>42</v>
      </c>
      <c r="N209" s="114">
        <v>0</v>
      </c>
      <c r="O209" s="114">
        <f>N209*G209</f>
        <v>0</v>
      </c>
      <c r="P209" s="114">
        <v>0</v>
      </c>
      <c r="Q209" s="114">
        <f>P209*G209</f>
        <v>0</v>
      </c>
      <c r="R209" s="114">
        <v>0</v>
      </c>
      <c r="S209" s="115">
        <f>R209*G209</f>
        <v>0</v>
      </c>
      <c r="AQ209" s="116" t="s">
        <v>135</v>
      </c>
      <c r="AS209" s="116" t="s">
        <v>131</v>
      </c>
      <c r="AT209" s="116" t="s">
        <v>76</v>
      </c>
      <c r="AX209" s="13" t="s">
        <v>130</v>
      </c>
      <c r="BD209" s="117">
        <f>IF(M209="základní",I209,0)</f>
        <v>0</v>
      </c>
      <c r="BE209" s="117">
        <f>IF(M209="snížená",I209,0)</f>
        <v>0</v>
      </c>
      <c r="BF209" s="117">
        <f>IF(M209="zákl. přenesená",I209,0)</f>
        <v>0</v>
      </c>
      <c r="BG209" s="117">
        <f>IF(M209="sníž. přenesená",I209,0)</f>
        <v>0</v>
      </c>
      <c r="BH209" s="117">
        <f>IF(M209="nulová",I209,0)</f>
        <v>0</v>
      </c>
      <c r="BI209" s="13" t="s">
        <v>76</v>
      </c>
      <c r="BJ209" s="117">
        <f>ROUND(H209*G209,2)</f>
        <v>0</v>
      </c>
      <c r="BK209" s="13" t="s">
        <v>135</v>
      </c>
      <c r="BL209" s="116" t="s">
        <v>248</v>
      </c>
    </row>
    <row r="210" spans="2:46" s="1" customFormat="1" ht="57.6">
      <c r="B210" s="25"/>
      <c r="C210" s="118" t="s">
        <v>136</v>
      </c>
      <c r="E210" s="203" t="s">
        <v>837</v>
      </c>
      <c r="K210" s="25"/>
      <c r="L210" s="119"/>
      <c r="S210" s="46"/>
      <c r="AS210" s="13" t="s">
        <v>136</v>
      </c>
      <c r="AT210" s="13" t="s">
        <v>76</v>
      </c>
    </row>
    <row r="211" spans="2:64" s="1" customFormat="1" ht="16.5" customHeight="1">
      <c r="B211" s="25"/>
      <c r="C211" s="106" t="s">
        <v>131</v>
      </c>
      <c r="D211" s="107" t="s">
        <v>709</v>
      </c>
      <c r="E211" s="108" t="s">
        <v>173</v>
      </c>
      <c r="F211" s="109" t="s">
        <v>139</v>
      </c>
      <c r="G211" s="110">
        <v>2</v>
      </c>
      <c r="H211" s="253">
        <v>0</v>
      </c>
      <c r="I211" s="111">
        <f>ROUND(H211*G211,2)</f>
        <v>0</v>
      </c>
      <c r="J211" s="108" t="s">
        <v>134</v>
      </c>
      <c r="K211" s="25"/>
      <c r="L211" s="112" t="s">
        <v>30</v>
      </c>
      <c r="M211" s="113" t="s">
        <v>42</v>
      </c>
      <c r="N211" s="114">
        <v>0</v>
      </c>
      <c r="O211" s="114">
        <f>N211*G211</f>
        <v>0</v>
      </c>
      <c r="P211" s="114">
        <v>0</v>
      </c>
      <c r="Q211" s="114">
        <f>P211*G211</f>
        <v>0</v>
      </c>
      <c r="R211" s="114">
        <v>0</v>
      </c>
      <c r="S211" s="115">
        <f>R211*G211</f>
        <v>0</v>
      </c>
      <c r="AQ211" s="116" t="s">
        <v>135</v>
      </c>
      <c r="AS211" s="116" t="s">
        <v>131</v>
      </c>
      <c r="AT211" s="116" t="s">
        <v>76</v>
      </c>
      <c r="AX211" s="13" t="s">
        <v>130</v>
      </c>
      <c r="BD211" s="117">
        <f>IF(M211="základní",I211,0)</f>
        <v>0</v>
      </c>
      <c r="BE211" s="117">
        <f>IF(M211="snížená",I211,0)</f>
        <v>0</v>
      </c>
      <c r="BF211" s="117">
        <f>IF(M211="zákl. přenesená",I211,0)</f>
        <v>0</v>
      </c>
      <c r="BG211" s="117">
        <f>IF(M211="sníž. přenesená",I211,0)</f>
        <v>0</v>
      </c>
      <c r="BH211" s="117">
        <f>IF(M211="nulová",I211,0)</f>
        <v>0</v>
      </c>
      <c r="BI211" s="13" t="s">
        <v>76</v>
      </c>
      <c r="BJ211" s="117">
        <f>ROUND(H211*G211,2)</f>
        <v>0</v>
      </c>
      <c r="BK211" s="13" t="s">
        <v>135</v>
      </c>
      <c r="BL211" s="116" t="s">
        <v>249</v>
      </c>
    </row>
    <row r="212" spans="2:46" s="1" customFormat="1" ht="19.2">
      <c r="B212" s="25"/>
      <c r="C212" s="118" t="s">
        <v>136</v>
      </c>
      <c r="E212" s="203" t="s">
        <v>175</v>
      </c>
      <c r="K212" s="25"/>
      <c r="L212" s="119"/>
      <c r="S212" s="46"/>
      <c r="AS212" s="13" t="s">
        <v>136</v>
      </c>
      <c r="AT212" s="13" t="s">
        <v>76</v>
      </c>
    </row>
    <row r="213" spans="2:64" s="1" customFormat="1" ht="16.5" customHeight="1">
      <c r="B213" s="25"/>
      <c r="C213" s="106" t="s">
        <v>131</v>
      </c>
      <c r="D213" s="107" t="s">
        <v>710</v>
      </c>
      <c r="E213" s="108" t="s">
        <v>250</v>
      </c>
      <c r="F213" s="109" t="s">
        <v>139</v>
      </c>
      <c r="G213" s="110">
        <v>1</v>
      </c>
      <c r="H213" s="253">
        <v>0</v>
      </c>
      <c r="I213" s="111">
        <f>ROUND(H213*G213,2)</f>
        <v>0</v>
      </c>
      <c r="J213" s="108" t="s">
        <v>134</v>
      </c>
      <c r="K213" s="25"/>
      <c r="L213" s="112" t="s">
        <v>30</v>
      </c>
      <c r="M213" s="113" t="s">
        <v>42</v>
      </c>
      <c r="N213" s="114">
        <v>0</v>
      </c>
      <c r="O213" s="114">
        <f>N213*G213</f>
        <v>0</v>
      </c>
      <c r="P213" s="114">
        <v>0</v>
      </c>
      <c r="Q213" s="114">
        <f>P213*G213</f>
        <v>0</v>
      </c>
      <c r="R213" s="114">
        <v>0</v>
      </c>
      <c r="S213" s="115">
        <f>R213*G213</f>
        <v>0</v>
      </c>
      <c r="AQ213" s="116" t="s">
        <v>135</v>
      </c>
      <c r="AS213" s="116" t="s">
        <v>131</v>
      </c>
      <c r="AT213" s="116" t="s">
        <v>76</v>
      </c>
      <c r="AX213" s="13" t="s">
        <v>130</v>
      </c>
      <c r="BD213" s="117">
        <f>IF(M213="základní",I213,0)</f>
        <v>0</v>
      </c>
      <c r="BE213" s="117">
        <f>IF(M213="snížená",I213,0)</f>
        <v>0</v>
      </c>
      <c r="BF213" s="117">
        <f>IF(M213="zákl. přenesená",I213,0)</f>
        <v>0</v>
      </c>
      <c r="BG213" s="117">
        <f>IF(M213="sníž. přenesená",I213,0)</f>
        <v>0</v>
      </c>
      <c r="BH213" s="117">
        <f>IF(M213="nulová",I213,0)</f>
        <v>0</v>
      </c>
      <c r="BI213" s="13" t="s">
        <v>76</v>
      </c>
      <c r="BJ213" s="117">
        <f>ROUND(H213*G213,2)</f>
        <v>0</v>
      </c>
      <c r="BK213" s="13" t="s">
        <v>135</v>
      </c>
      <c r="BL213" s="116" t="s">
        <v>251</v>
      </c>
    </row>
    <row r="214" spans="2:46" s="1" customFormat="1" ht="28.8">
      <c r="B214" s="25"/>
      <c r="C214" s="118" t="s">
        <v>136</v>
      </c>
      <c r="E214" s="203" t="s">
        <v>172</v>
      </c>
      <c r="K214" s="25"/>
      <c r="L214" s="119"/>
      <c r="S214" s="46"/>
      <c r="AS214" s="13" t="s">
        <v>136</v>
      </c>
      <c r="AT214" s="13" t="s">
        <v>76</v>
      </c>
    </row>
    <row r="215" spans="2:64" s="1" customFormat="1" ht="16.5" customHeight="1">
      <c r="B215" s="25"/>
      <c r="C215" s="106" t="s">
        <v>131</v>
      </c>
      <c r="D215" s="107" t="s">
        <v>711</v>
      </c>
      <c r="E215" s="108" t="s">
        <v>252</v>
      </c>
      <c r="F215" s="109" t="s">
        <v>139</v>
      </c>
      <c r="G215" s="110">
        <v>1</v>
      </c>
      <c r="H215" s="253">
        <v>0</v>
      </c>
      <c r="I215" s="111">
        <f>ROUND(H215*G215,2)</f>
        <v>0</v>
      </c>
      <c r="J215" s="108" t="s">
        <v>134</v>
      </c>
      <c r="K215" s="25"/>
      <c r="L215" s="112" t="s">
        <v>30</v>
      </c>
      <c r="M215" s="113" t="s">
        <v>42</v>
      </c>
      <c r="N215" s="114">
        <v>0</v>
      </c>
      <c r="O215" s="114">
        <f>N215*G215</f>
        <v>0</v>
      </c>
      <c r="P215" s="114">
        <v>0</v>
      </c>
      <c r="Q215" s="114">
        <f>P215*G215</f>
        <v>0</v>
      </c>
      <c r="R215" s="114">
        <v>0</v>
      </c>
      <c r="S215" s="115">
        <f>R215*G215</f>
        <v>0</v>
      </c>
      <c r="AQ215" s="116" t="s">
        <v>135</v>
      </c>
      <c r="AS215" s="116" t="s">
        <v>131</v>
      </c>
      <c r="AT215" s="116" t="s">
        <v>76</v>
      </c>
      <c r="AX215" s="13" t="s">
        <v>130</v>
      </c>
      <c r="BD215" s="117">
        <f>IF(M215="základní",I215,0)</f>
        <v>0</v>
      </c>
      <c r="BE215" s="117">
        <f>IF(M215="snížená",I215,0)</f>
        <v>0</v>
      </c>
      <c r="BF215" s="117">
        <f>IF(M215="zákl. přenesená",I215,0)</f>
        <v>0</v>
      </c>
      <c r="BG215" s="117">
        <f>IF(M215="sníž. přenesená",I215,0)</f>
        <v>0</v>
      </c>
      <c r="BH215" s="117">
        <f>IF(M215="nulová",I215,0)</f>
        <v>0</v>
      </c>
      <c r="BI215" s="13" t="s">
        <v>76</v>
      </c>
      <c r="BJ215" s="117">
        <f>ROUND(H215*G215,2)</f>
        <v>0</v>
      </c>
      <c r="BK215" s="13" t="s">
        <v>135</v>
      </c>
      <c r="BL215" s="116" t="s">
        <v>253</v>
      </c>
    </row>
    <row r="216" spans="2:46" s="1" customFormat="1" ht="38.4">
      <c r="B216" s="25"/>
      <c r="C216" s="118" t="s">
        <v>136</v>
      </c>
      <c r="E216" s="203" t="s">
        <v>833</v>
      </c>
      <c r="K216" s="25"/>
      <c r="L216" s="119"/>
      <c r="S216" s="46"/>
      <c r="AS216" s="13" t="s">
        <v>136</v>
      </c>
      <c r="AT216" s="13" t="s">
        <v>76</v>
      </c>
    </row>
    <row r="217" spans="2:64" s="1" customFormat="1" ht="16.5" customHeight="1">
      <c r="B217" s="25"/>
      <c r="C217" s="106" t="s">
        <v>131</v>
      </c>
      <c r="D217" s="107" t="s">
        <v>712</v>
      </c>
      <c r="E217" s="108" t="s">
        <v>176</v>
      </c>
      <c r="F217" s="109" t="s">
        <v>177</v>
      </c>
      <c r="G217" s="110">
        <v>2.7</v>
      </c>
      <c r="H217" s="253">
        <v>0</v>
      </c>
      <c r="I217" s="111">
        <f>ROUND(H217*G217,2)</f>
        <v>0</v>
      </c>
      <c r="J217" s="108" t="s">
        <v>134</v>
      </c>
      <c r="K217" s="25"/>
      <c r="L217" s="112" t="s">
        <v>30</v>
      </c>
      <c r="M217" s="113" t="s">
        <v>42</v>
      </c>
      <c r="N217" s="114">
        <v>0</v>
      </c>
      <c r="O217" s="114">
        <f>N217*G217</f>
        <v>0</v>
      </c>
      <c r="P217" s="114">
        <v>0</v>
      </c>
      <c r="Q217" s="114">
        <f>P217*G217</f>
        <v>0</v>
      </c>
      <c r="R217" s="114">
        <v>0</v>
      </c>
      <c r="S217" s="115">
        <f>R217*G217</f>
        <v>0</v>
      </c>
      <c r="AQ217" s="116" t="s">
        <v>135</v>
      </c>
      <c r="AS217" s="116" t="s">
        <v>131</v>
      </c>
      <c r="AT217" s="116" t="s">
        <v>76</v>
      </c>
      <c r="AX217" s="13" t="s">
        <v>130</v>
      </c>
      <c r="BD217" s="117">
        <f>IF(M217="základní",I217,0)</f>
        <v>0</v>
      </c>
      <c r="BE217" s="117">
        <f>IF(M217="snížená",I217,0)</f>
        <v>0</v>
      </c>
      <c r="BF217" s="117">
        <f>IF(M217="zákl. přenesená",I217,0)</f>
        <v>0</v>
      </c>
      <c r="BG217" s="117">
        <f>IF(M217="sníž. přenesená",I217,0)</f>
        <v>0</v>
      </c>
      <c r="BH217" s="117">
        <f>IF(M217="nulová",I217,0)</f>
        <v>0</v>
      </c>
      <c r="BI217" s="13" t="s">
        <v>76</v>
      </c>
      <c r="BJ217" s="117">
        <f>ROUND(H217*G217,2)</f>
        <v>0</v>
      </c>
      <c r="BK217" s="13" t="s">
        <v>135</v>
      </c>
      <c r="BL217" s="116" t="s">
        <v>254</v>
      </c>
    </row>
    <row r="218" spans="2:46" s="1" customFormat="1" ht="38.4">
      <c r="B218" s="25"/>
      <c r="C218" s="118" t="s">
        <v>136</v>
      </c>
      <c r="E218" s="203" t="s">
        <v>255</v>
      </c>
      <c r="K218" s="25"/>
      <c r="L218" s="119"/>
      <c r="S218" s="46"/>
      <c r="AS218" s="13" t="s">
        <v>136</v>
      </c>
      <c r="AT218" s="13" t="s">
        <v>76</v>
      </c>
    </row>
    <row r="219" spans="2:64" s="1" customFormat="1" ht="16.5" customHeight="1">
      <c r="B219" s="25"/>
      <c r="C219" s="106" t="s">
        <v>131</v>
      </c>
      <c r="D219" s="107" t="s">
        <v>713</v>
      </c>
      <c r="E219" s="108" t="s">
        <v>256</v>
      </c>
      <c r="F219" s="109" t="s">
        <v>133</v>
      </c>
      <c r="G219" s="110">
        <v>1</v>
      </c>
      <c r="H219" s="253">
        <v>0</v>
      </c>
      <c r="I219" s="111">
        <f>ROUND(H219*G219,2)</f>
        <v>0</v>
      </c>
      <c r="J219" s="108" t="s">
        <v>134</v>
      </c>
      <c r="K219" s="25"/>
      <c r="L219" s="112" t="s">
        <v>30</v>
      </c>
      <c r="M219" s="113" t="s">
        <v>42</v>
      </c>
      <c r="N219" s="114">
        <v>0</v>
      </c>
      <c r="O219" s="114">
        <f>N219*G219</f>
        <v>0</v>
      </c>
      <c r="P219" s="114">
        <v>0</v>
      </c>
      <c r="Q219" s="114">
        <f>P219*G219</f>
        <v>0</v>
      </c>
      <c r="R219" s="114">
        <v>0</v>
      </c>
      <c r="S219" s="115">
        <f>R219*G219</f>
        <v>0</v>
      </c>
      <c r="AQ219" s="116" t="s">
        <v>135</v>
      </c>
      <c r="AS219" s="116" t="s">
        <v>131</v>
      </c>
      <c r="AT219" s="116" t="s">
        <v>76</v>
      </c>
      <c r="AX219" s="13" t="s">
        <v>130</v>
      </c>
      <c r="BD219" s="117">
        <f>IF(M219="základní",I219,0)</f>
        <v>0</v>
      </c>
      <c r="BE219" s="117">
        <f>IF(M219="snížená",I219,0)</f>
        <v>0</v>
      </c>
      <c r="BF219" s="117">
        <f>IF(M219="zákl. přenesená",I219,0)</f>
        <v>0</v>
      </c>
      <c r="BG219" s="117">
        <f>IF(M219="sníž. přenesená",I219,0)</f>
        <v>0</v>
      </c>
      <c r="BH219" s="117">
        <f>IF(M219="nulová",I219,0)</f>
        <v>0</v>
      </c>
      <c r="BI219" s="13" t="s">
        <v>76</v>
      </c>
      <c r="BJ219" s="117">
        <f>ROUND(H219*G219,2)</f>
        <v>0</v>
      </c>
      <c r="BK219" s="13" t="s">
        <v>135</v>
      </c>
      <c r="BL219" s="116" t="s">
        <v>257</v>
      </c>
    </row>
    <row r="220" spans="2:46" s="1" customFormat="1" ht="48">
      <c r="B220" s="25"/>
      <c r="C220" s="118" t="s">
        <v>136</v>
      </c>
      <c r="E220" s="203" t="s">
        <v>831</v>
      </c>
      <c r="K220" s="25"/>
      <c r="L220" s="119"/>
      <c r="S220" s="46"/>
      <c r="AS220" s="13" t="s">
        <v>136</v>
      </c>
      <c r="AT220" s="13" t="s">
        <v>76</v>
      </c>
    </row>
    <row r="221" spans="2:62" s="10" customFormat="1" ht="25.95" customHeight="1">
      <c r="B221" s="97"/>
      <c r="C221" s="98" t="s">
        <v>70</v>
      </c>
      <c r="D221" s="99" t="s">
        <v>258</v>
      </c>
      <c r="E221" s="99" t="s">
        <v>259</v>
      </c>
      <c r="I221" s="100">
        <f>BJ221</f>
        <v>0</v>
      </c>
      <c r="K221" s="97"/>
      <c r="L221" s="101"/>
      <c r="O221" s="102">
        <f>SUM(O222:O223)</f>
        <v>0</v>
      </c>
      <c r="Q221" s="102">
        <f>SUM(Q222:Q223)</f>
        <v>0</v>
      </c>
      <c r="S221" s="103">
        <f>SUM(S222:S223)</f>
        <v>0</v>
      </c>
      <c r="AQ221" s="98" t="s">
        <v>76</v>
      </c>
      <c r="AS221" s="104" t="s">
        <v>70</v>
      </c>
      <c r="AT221" s="104" t="s">
        <v>71</v>
      </c>
      <c r="AX221" s="98" t="s">
        <v>130</v>
      </c>
      <c r="BJ221" s="105">
        <f>SUM(BJ222:BJ223)</f>
        <v>0</v>
      </c>
    </row>
    <row r="222" spans="2:64" s="1" customFormat="1" ht="16.5" customHeight="1">
      <c r="B222" s="25"/>
      <c r="C222" s="106" t="s">
        <v>131</v>
      </c>
      <c r="D222" s="107" t="s">
        <v>714</v>
      </c>
      <c r="E222" s="108" t="s">
        <v>260</v>
      </c>
      <c r="F222" s="109" t="s">
        <v>139</v>
      </c>
      <c r="G222" s="110">
        <v>18</v>
      </c>
      <c r="H222" s="253">
        <v>0</v>
      </c>
      <c r="I222" s="111">
        <f>ROUND(H222*G222,2)</f>
        <v>0</v>
      </c>
      <c r="J222" s="108" t="s">
        <v>134</v>
      </c>
      <c r="K222" s="25"/>
      <c r="L222" s="112" t="s">
        <v>30</v>
      </c>
      <c r="M222" s="113" t="s">
        <v>42</v>
      </c>
      <c r="N222" s="114">
        <v>0</v>
      </c>
      <c r="O222" s="114">
        <f>N222*G222</f>
        <v>0</v>
      </c>
      <c r="P222" s="114">
        <v>0</v>
      </c>
      <c r="Q222" s="114">
        <f>P222*G222</f>
        <v>0</v>
      </c>
      <c r="R222" s="114">
        <v>0</v>
      </c>
      <c r="S222" s="115">
        <f>R222*G222</f>
        <v>0</v>
      </c>
      <c r="AQ222" s="116" t="s">
        <v>135</v>
      </c>
      <c r="AS222" s="116" t="s">
        <v>131</v>
      </c>
      <c r="AT222" s="116" t="s">
        <v>76</v>
      </c>
      <c r="AX222" s="13" t="s">
        <v>130</v>
      </c>
      <c r="BD222" s="117">
        <f>IF(M222="základní",I222,0)</f>
        <v>0</v>
      </c>
      <c r="BE222" s="117">
        <f>IF(M222="snížená",I222,0)</f>
        <v>0</v>
      </c>
      <c r="BF222" s="117">
        <f>IF(M222="zákl. přenesená",I222,0)</f>
        <v>0</v>
      </c>
      <c r="BG222" s="117">
        <f>IF(M222="sníž. přenesená",I222,0)</f>
        <v>0</v>
      </c>
      <c r="BH222" s="117">
        <f>IF(M222="nulová",I222,0)</f>
        <v>0</v>
      </c>
      <c r="BI222" s="13" t="s">
        <v>76</v>
      </c>
      <c r="BJ222" s="117">
        <f>ROUND(H222*G222,2)</f>
        <v>0</v>
      </c>
      <c r="BK222" s="13" t="s">
        <v>135</v>
      </c>
      <c r="BL222" s="116" t="s">
        <v>261</v>
      </c>
    </row>
    <row r="223" spans="2:46" s="1" customFormat="1" ht="76.8">
      <c r="B223" s="25"/>
      <c r="C223" s="118" t="s">
        <v>136</v>
      </c>
      <c r="E223" s="203" t="s">
        <v>858</v>
      </c>
      <c r="K223" s="25"/>
      <c r="L223" s="119"/>
      <c r="S223" s="46"/>
      <c r="AS223" s="13" t="s">
        <v>136</v>
      </c>
      <c r="AT223" s="13" t="s">
        <v>76</v>
      </c>
    </row>
    <row r="224" spans="2:62" s="10" customFormat="1" ht="25.95" customHeight="1">
      <c r="B224" s="97"/>
      <c r="C224" s="98" t="s">
        <v>70</v>
      </c>
      <c r="D224" s="99" t="s">
        <v>262</v>
      </c>
      <c r="E224" s="99" t="s">
        <v>263</v>
      </c>
      <c r="I224" s="100">
        <f>BJ224</f>
        <v>0</v>
      </c>
      <c r="K224" s="97"/>
      <c r="L224" s="101"/>
      <c r="O224" s="102">
        <f>SUM(O225:O228)</f>
        <v>0</v>
      </c>
      <c r="Q224" s="102">
        <f>SUM(Q225:Q228)</f>
        <v>0</v>
      </c>
      <c r="S224" s="103">
        <f>SUM(S225:S228)</f>
        <v>0</v>
      </c>
      <c r="AQ224" s="98" t="s">
        <v>76</v>
      </c>
      <c r="AS224" s="104" t="s">
        <v>70</v>
      </c>
      <c r="AT224" s="104" t="s">
        <v>71</v>
      </c>
      <c r="AX224" s="98" t="s">
        <v>130</v>
      </c>
      <c r="BJ224" s="105">
        <f>SUM(BJ225:BJ228)</f>
        <v>0</v>
      </c>
    </row>
    <row r="225" spans="2:64" s="1" customFormat="1" ht="16.5" customHeight="1">
      <c r="B225" s="25"/>
      <c r="C225" s="106" t="s">
        <v>131</v>
      </c>
      <c r="D225" s="107" t="s">
        <v>715</v>
      </c>
      <c r="E225" s="108" t="s">
        <v>260</v>
      </c>
      <c r="F225" s="109" t="s">
        <v>139</v>
      </c>
      <c r="G225" s="110">
        <v>16</v>
      </c>
      <c r="H225" s="253">
        <v>0</v>
      </c>
      <c r="I225" s="111">
        <f>ROUND(H225*G225,2)</f>
        <v>0</v>
      </c>
      <c r="J225" s="108" t="s">
        <v>134</v>
      </c>
      <c r="K225" s="25"/>
      <c r="L225" s="112" t="s">
        <v>30</v>
      </c>
      <c r="M225" s="113" t="s">
        <v>42</v>
      </c>
      <c r="N225" s="114">
        <v>0</v>
      </c>
      <c r="O225" s="114">
        <f>N225*G225</f>
        <v>0</v>
      </c>
      <c r="P225" s="114">
        <v>0</v>
      </c>
      <c r="Q225" s="114">
        <f>P225*G225</f>
        <v>0</v>
      </c>
      <c r="R225" s="114">
        <v>0</v>
      </c>
      <c r="S225" s="115">
        <f>R225*G225</f>
        <v>0</v>
      </c>
      <c r="AQ225" s="116" t="s">
        <v>135</v>
      </c>
      <c r="AS225" s="116" t="s">
        <v>131</v>
      </c>
      <c r="AT225" s="116" t="s">
        <v>76</v>
      </c>
      <c r="AX225" s="13" t="s">
        <v>130</v>
      </c>
      <c r="BD225" s="117">
        <f>IF(M225="základní",I225,0)</f>
        <v>0</v>
      </c>
      <c r="BE225" s="117">
        <f>IF(M225="snížená",I225,0)</f>
        <v>0</v>
      </c>
      <c r="BF225" s="117">
        <f>IF(M225="zákl. přenesená",I225,0)</f>
        <v>0</v>
      </c>
      <c r="BG225" s="117">
        <f>IF(M225="sníž. přenesená",I225,0)</f>
        <v>0</v>
      </c>
      <c r="BH225" s="117">
        <f>IF(M225="nulová",I225,0)</f>
        <v>0</v>
      </c>
      <c r="BI225" s="13" t="s">
        <v>76</v>
      </c>
      <c r="BJ225" s="117">
        <f>ROUND(H225*G225,2)</f>
        <v>0</v>
      </c>
      <c r="BK225" s="13" t="s">
        <v>135</v>
      </c>
      <c r="BL225" s="116" t="s">
        <v>264</v>
      </c>
    </row>
    <row r="226" spans="2:46" s="1" customFormat="1" ht="76.8">
      <c r="B226" s="25"/>
      <c r="C226" s="118" t="s">
        <v>136</v>
      </c>
      <c r="E226" s="203" t="s">
        <v>858</v>
      </c>
      <c r="K226" s="25"/>
      <c r="L226" s="119"/>
      <c r="S226" s="46"/>
      <c r="AS226" s="13" t="s">
        <v>136</v>
      </c>
      <c r="AT226" s="13" t="s">
        <v>76</v>
      </c>
    </row>
    <row r="227" spans="2:64" s="1" customFormat="1" ht="16.5" customHeight="1">
      <c r="B227" s="25"/>
      <c r="C227" s="106" t="s">
        <v>131</v>
      </c>
      <c r="D227" s="107" t="s">
        <v>716</v>
      </c>
      <c r="E227" s="108" t="s">
        <v>265</v>
      </c>
      <c r="F227" s="109" t="s">
        <v>139</v>
      </c>
      <c r="G227" s="110">
        <v>4</v>
      </c>
      <c r="H227" s="253">
        <v>0</v>
      </c>
      <c r="I227" s="111">
        <f>ROUND(H227*G227,2)</f>
        <v>0</v>
      </c>
      <c r="J227" s="108" t="s">
        <v>134</v>
      </c>
      <c r="K227" s="25"/>
      <c r="L227" s="112" t="s">
        <v>30</v>
      </c>
      <c r="M227" s="113" t="s">
        <v>42</v>
      </c>
      <c r="N227" s="114">
        <v>0</v>
      </c>
      <c r="O227" s="114">
        <f>N227*G227</f>
        <v>0</v>
      </c>
      <c r="P227" s="114">
        <v>0</v>
      </c>
      <c r="Q227" s="114">
        <f>P227*G227</f>
        <v>0</v>
      </c>
      <c r="R227" s="114">
        <v>0</v>
      </c>
      <c r="S227" s="115">
        <f>R227*G227</f>
        <v>0</v>
      </c>
      <c r="AQ227" s="116" t="s">
        <v>135</v>
      </c>
      <c r="AS227" s="116" t="s">
        <v>131</v>
      </c>
      <c r="AT227" s="116" t="s">
        <v>76</v>
      </c>
      <c r="AX227" s="13" t="s">
        <v>130</v>
      </c>
      <c r="BD227" s="117">
        <f>IF(M227="základní",I227,0)</f>
        <v>0</v>
      </c>
      <c r="BE227" s="117">
        <f>IF(M227="snížená",I227,0)</f>
        <v>0</v>
      </c>
      <c r="BF227" s="117">
        <f>IF(M227="zákl. přenesená",I227,0)</f>
        <v>0</v>
      </c>
      <c r="BG227" s="117">
        <f>IF(M227="sníž. přenesená",I227,0)</f>
        <v>0</v>
      </c>
      <c r="BH227" s="117">
        <f>IF(M227="nulová",I227,0)</f>
        <v>0</v>
      </c>
      <c r="BI227" s="13" t="s">
        <v>76</v>
      </c>
      <c r="BJ227" s="117">
        <f>ROUND(H227*G227,2)</f>
        <v>0</v>
      </c>
      <c r="BK227" s="13" t="s">
        <v>135</v>
      </c>
      <c r="BL227" s="116" t="s">
        <v>266</v>
      </c>
    </row>
    <row r="228" spans="2:46" s="1" customFormat="1" ht="76.8">
      <c r="B228" s="25"/>
      <c r="C228" s="118" t="s">
        <v>136</v>
      </c>
      <c r="E228" s="203" t="s">
        <v>267</v>
      </c>
      <c r="K228" s="25"/>
      <c r="L228" s="119"/>
      <c r="S228" s="46"/>
      <c r="AS228" s="13" t="s">
        <v>136</v>
      </c>
      <c r="AT228" s="13" t="s">
        <v>76</v>
      </c>
    </row>
    <row r="229" spans="2:62" s="10" customFormat="1" ht="25.95" customHeight="1">
      <c r="B229" s="97"/>
      <c r="C229" s="98" t="s">
        <v>70</v>
      </c>
      <c r="D229" s="99" t="s">
        <v>268</v>
      </c>
      <c r="E229" s="99" t="s">
        <v>269</v>
      </c>
      <c r="I229" s="100">
        <f>BJ229</f>
        <v>0</v>
      </c>
      <c r="K229" s="97"/>
      <c r="L229" s="101"/>
      <c r="O229" s="102">
        <f>SUM(O230:O245)</f>
        <v>0</v>
      </c>
      <c r="Q229" s="102">
        <f>SUM(Q230:Q245)</f>
        <v>0</v>
      </c>
      <c r="S229" s="103">
        <f>SUM(S230:S245)</f>
        <v>0</v>
      </c>
      <c r="AQ229" s="98" t="s">
        <v>76</v>
      </c>
      <c r="AS229" s="104" t="s">
        <v>70</v>
      </c>
      <c r="AT229" s="104" t="s">
        <v>71</v>
      </c>
      <c r="AX229" s="98" t="s">
        <v>130</v>
      </c>
      <c r="BJ229" s="105">
        <f>SUM(BJ230:BJ245)</f>
        <v>0</v>
      </c>
    </row>
    <row r="230" spans="2:64" s="1" customFormat="1" ht="16.5" customHeight="1">
      <c r="B230" s="25"/>
      <c r="C230" s="106" t="s">
        <v>131</v>
      </c>
      <c r="D230" s="107" t="s">
        <v>717</v>
      </c>
      <c r="E230" s="108" t="s">
        <v>197</v>
      </c>
      <c r="F230" s="109" t="s">
        <v>133</v>
      </c>
      <c r="G230" s="110">
        <v>1</v>
      </c>
      <c r="H230" s="253">
        <v>0</v>
      </c>
      <c r="I230" s="111">
        <f>ROUND(H230*G230,2)</f>
        <v>0</v>
      </c>
      <c r="J230" s="108" t="s">
        <v>134</v>
      </c>
      <c r="K230" s="25"/>
      <c r="L230" s="112" t="s">
        <v>30</v>
      </c>
      <c r="M230" s="113" t="s">
        <v>42</v>
      </c>
      <c r="N230" s="114">
        <v>0</v>
      </c>
      <c r="O230" s="114">
        <f>N230*G230</f>
        <v>0</v>
      </c>
      <c r="P230" s="114">
        <v>0</v>
      </c>
      <c r="Q230" s="114">
        <f>P230*G230</f>
        <v>0</v>
      </c>
      <c r="R230" s="114">
        <v>0</v>
      </c>
      <c r="S230" s="115">
        <f>R230*G230</f>
        <v>0</v>
      </c>
      <c r="AQ230" s="116" t="s">
        <v>135</v>
      </c>
      <c r="AS230" s="116" t="s">
        <v>131</v>
      </c>
      <c r="AT230" s="116" t="s">
        <v>76</v>
      </c>
      <c r="AX230" s="13" t="s">
        <v>130</v>
      </c>
      <c r="BD230" s="117">
        <f>IF(M230="základní",I230,0)</f>
        <v>0</v>
      </c>
      <c r="BE230" s="117">
        <f>IF(M230="snížená",I230,0)</f>
        <v>0</v>
      </c>
      <c r="BF230" s="117">
        <f>IF(M230="zákl. přenesená",I230,0)</f>
        <v>0</v>
      </c>
      <c r="BG230" s="117">
        <f>IF(M230="sníž. přenesená",I230,0)</f>
        <v>0</v>
      </c>
      <c r="BH230" s="117">
        <f>IF(M230="nulová",I230,0)</f>
        <v>0</v>
      </c>
      <c r="BI230" s="13" t="s">
        <v>76</v>
      </c>
      <c r="BJ230" s="117">
        <f>ROUND(H230*G230,2)</f>
        <v>0</v>
      </c>
      <c r="BK230" s="13" t="s">
        <v>135</v>
      </c>
      <c r="BL230" s="116" t="s">
        <v>270</v>
      </c>
    </row>
    <row r="231" spans="2:46" s="1" customFormat="1" ht="48">
      <c r="B231" s="25"/>
      <c r="C231" s="118" t="s">
        <v>136</v>
      </c>
      <c r="E231" s="203" t="s">
        <v>841</v>
      </c>
      <c r="K231" s="25"/>
      <c r="L231" s="119"/>
      <c r="S231" s="46"/>
      <c r="AS231" s="13" t="s">
        <v>136</v>
      </c>
      <c r="AT231" s="13" t="s">
        <v>76</v>
      </c>
    </row>
    <row r="232" spans="2:64" s="1" customFormat="1" ht="16.5" customHeight="1">
      <c r="B232" s="25"/>
      <c r="C232" s="106" t="s">
        <v>131</v>
      </c>
      <c r="D232" s="107" t="s">
        <v>718</v>
      </c>
      <c r="E232" s="108" t="s">
        <v>197</v>
      </c>
      <c r="F232" s="109" t="s">
        <v>133</v>
      </c>
      <c r="G232" s="110">
        <v>1</v>
      </c>
      <c r="H232" s="253">
        <v>0</v>
      </c>
      <c r="I232" s="111">
        <f>ROUND(H232*G232,2)</f>
        <v>0</v>
      </c>
      <c r="J232" s="108" t="s">
        <v>134</v>
      </c>
      <c r="K232" s="25"/>
      <c r="L232" s="112" t="s">
        <v>30</v>
      </c>
      <c r="M232" s="113" t="s">
        <v>42</v>
      </c>
      <c r="N232" s="114">
        <v>0</v>
      </c>
      <c r="O232" s="114">
        <f>N232*G232</f>
        <v>0</v>
      </c>
      <c r="P232" s="114">
        <v>0</v>
      </c>
      <c r="Q232" s="114">
        <f>P232*G232</f>
        <v>0</v>
      </c>
      <c r="R232" s="114">
        <v>0</v>
      </c>
      <c r="S232" s="115">
        <f>R232*G232</f>
        <v>0</v>
      </c>
      <c r="AQ232" s="116" t="s">
        <v>135</v>
      </c>
      <c r="AS232" s="116" t="s">
        <v>131</v>
      </c>
      <c r="AT232" s="116" t="s">
        <v>76</v>
      </c>
      <c r="AX232" s="13" t="s">
        <v>130</v>
      </c>
      <c r="BD232" s="117">
        <f>IF(M232="základní",I232,0)</f>
        <v>0</v>
      </c>
      <c r="BE232" s="117">
        <f>IF(M232="snížená",I232,0)</f>
        <v>0</v>
      </c>
      <c r="BF232" s="117">
        <f>IF(M232="zákl. přenesená",I232,0)</f>
        <v>0</v>
      </c>
      <c r="BG232" s="117">
        <f>IF(M232="sníž. přenesená",I232,0)</f>
        <v>0</v>
      </c>
      <c r="BH232" s="117">
        <f>IF(M232="nulová",I232,0)</f>
        <v>0</v>
      </c>
      <c r="BI232" s="13" t="s">
        <v>76</v>
      </c>
      <c r="BJ232" s="117">
        <f>ROUND(H232*G232,2)</f>
        <v>0</v>
      </c>
      <c r="BK232" s="13" t="s">
        <v>135</v>
      </c>
      <c r="BL232" s="116" t="s">
        <v>271</v>
      </c>
    </row>
    <row r="233" spans="2:46" s="1" customFormat="1" ht="38.4">
      <c r="B233" s="25"/>
      <c r="C233" s="118" t="s">
        <v>136</v>
      </c>
      <c r="E233" s="203" t="s">
        <v>272</v>
      </c>
      <c r="K233" s="25"/>
      <c r="L233" s="119"/>
      <c r="S233" s="46"/>
      <c r="AS233" s="13" t="s">
        <v>136</v>
      </c>
      <c r="AT233" s="13" t="s">
        <v>76</v>
      </c>
    </row>
    <row r="234" spans="2:64" s="1" customFormat="1" ht="16.5" customHeight="1">
      <c r="B234" s="25"/>
      <c r="C234" s="106" t="s">
        <v>131</v>
      </c>
      <c r="D234" s="107" t="s">
        <v>719</v>
      </c>
      <c r="E234" s="108" t="s">
        <v>200</v>
      </c>
      <c r="F234" s="109" t="s">
        <v>139</v>
      </c>
      <c r="G234" s="110">
        <v>1</v>
      </c>
      <c r="H234" s="253">
        <v>0</v>
      </c>
      <c r="I234" s="111">
        <f>ROUND(H234*G234,2)</f>
        <v>0</v>
      </c>
      <c r="J234" s="108" t="s">
        <v>134</v>
      </c>
      <c r="K234" s="25"/>
      <c r="L234" s="112" t="s">
        <v>30</v>
      </c>
      <c r="M234" s="113" t="s">
        <v>42</v>
      </c>
      <c r="N234" s="114">
        <v>0</v>
      </c>
      <c r="O234" s="114">
        <f>N234*G234</f>
        <v>0</v>
      </c>
      <c r="P234" s="114">
        <v>0</v>
      </c>
      <c r="Q234" s="114">
        <f>P234*G234</f>
        <v>0</v>
      </c>
      <c r="R234" s="114">
        <v>0</v>
      </c>
      <c r="S234" s="115">
        <f>R234*G234</f>
        <v>0</v>
      </c>
      <c r="AQ234" s="116" t="s">
        <v>135</v>
      </c>
      <c r="AS234" s="116" t="s">
        <v>131</v>
      </c>
      <c r="AT234" s="116" t="s">
        <v>76</v>
      </c>
      <c r="AX234" s="13" t="s">
        <v>130</v>
      </c>
      <c r="BD234" s="117">
        <f>IF(M234="základní",I234,0)</f>
        <v>0</v>
      </c>
      <c r="BE234" s="117">
        <f>IF(M234="snížená",I234,0)</f>
        <v>0</v>
      </c>
      <c r="BF234" s="117">
        <f>IF(M234="zákl. přenesená",I234,0)</f>
        <v>0</v>
      </c>
      <c r="BG234" s="117">
        <f>IF(M234="sníž. přenesená",I234,0)</f>
        <v>0</v>
      </c>
      <c r="BH234" s="117">
        <f>IF(M234="nulová",I234,0)</f>
        <v>0</v>
      </c>
      <c r="BI234" s="13" t="s">
        <v>76</v>
      </c>
      <c r="BJ234" s="117">
        <f>ROUND(H234*G234,2)</f>
        <v>0</v>
      </c>
      <c r="BK234" s="13" t="s">
        <v>135</v>
      </c>
      <c r="BL234" s="116" t="s">
        <v>273</v>
      </c>
    </row>
    <row r="235" spans="2:46" s="1" customFormat="1" ht="67.2">
      <c r="B235" s="25"/>
      <c r="C235" s="118" t="s">
        <v>136</v>
      </c>
      <c r="E235" s="203" t="s">
        <v>854</v>
      </c>
      <c r="K235" s="25"/>
      <c r="L235" s="119"/>
      <c r="S235" s="46"/>
      <c r="AS235" s="13" t="s">
        <v>136</v>
      </c>
      <c r="AT235" s="13" t="s">
        <v>76</v>
      </c>
    </row>
    <row r="236" spans="2:64" s="1" customFormat="1" ht="16.5" customHeight="1">
      <c r="B236" s="25"/>
      <c r="C236" s="106" t="s">
        <v>131</v>
      </c>
      <c r="D236" s="107" t="s">
        <v>720</v>
      </c>
      <c r="E236" s="108" t="s">
        <v>247</v>
      </c>
      <c r="F236" s="109" t="s">
        <v>139</v>
      </c>
      <c r="G236" s="110">
        <v>1</v>
      </c>
      <c r="H236" s="253">
        <v>0</v>
      </c>
      <c r="I236" s="111">
        <f>ROUND(H236*G236,2)</f>
        <v>0</v>
      </c>
      <c r="J236" s="108" t="s">
        <v>134</v>
      </c>
      <c r="K236" s="25"/>
      <c r="L236" s="112" t="s">
        <v>30</v>
      </c>
      <c r="M236" s="113" t="s">
        <v>42</v>
      </c>
      <c r="N236" s="114">
        <v>0</v>
      </c>
      <c r="O236" s="114">
        <f>N236*G236</f>
        <v>0</v>
      </c>
      <c r="P236" s="114">
        <v>0</v>
      </c>
      <c r="Q236" s="114">
        <f>P236*G236</f>
        <v>0</v>
      </c>
      <c r="R236" s="114">
        <v>0</v>
      </c>
      <c r="S236" s="115">
        <f>R236*G236</f>
        <v>0</v>
      </c>
      <c r="AQ236" s="116" t="s">
        <v>135</v>
      </c>
      <c r="AS236" s="116" t="s">
        <v>131</v>
      </c>
      <c r="AT236" s="116" t="s">
        <v>76</v>
      </c>
      <c r="AX236" s="13" t="s">
        <v>130</v>
      </c>
      <c r="BD236" s="117">
        <f>IF(M236="základní",I236,0)</f>
        <v>0</v>
      </c>
      <c r="BE236" s="117">
        <f>IF(M236="snížená",I236,0)</f>
        <v>0</v>
      </c>
      <c r="BF236" s="117">
        <f>IF(M236="zákl. přenesená",I236,0)</f>
        <v>0</v>
      </c>
      <c r="BG236" s="117">
        <f>IF(M236="sníž. přenesená",I236,0)</f>
        <v>0</v>
      </c>
      <c r="BH236" s="117">
        <f>IF(M236="nulová",I236,0)</f>
        <v>0</v>
      </c>
      <c r="BI236" s="13" t="s">
        <v>76</v>
      </c>
      <c r="BJ236" s="117">
        <f>ROUND(H236*G236,2)</f>
        <v>0</v>
      </c>
      <c r="BK236" s="13" t="s">
        <v>135</v>
      </c>
      <c r="BL236" s="116" t="s">
        <v>274</v>
      </c>
    </row>
    <row r="237" spans="2:46" s="1" customFormat="1" ht="57.6">
      <c r="B237" s="25"/>
      <c r="C237" s="118" t="s">
        <v>136</v>
      </c>
      <c r="E237" s="203" t="s">
        <v>837</v>
      </c>
      <c r="K237" s="25"/>
      <c r="L237" s="119"/>
      <c r="S237" s="46"/>
      <c r="AS237" s="13" t="s">
        <v>136</v>
      </c>
      <c r="AT237" s="13" t="s">
        <v>76</v>
      </c>
    </row>
    <row r="238" spans="2:64" s="1" customFormat="1" ht="16.5" customHeight="1">
      <c r="B238" s="25"/>
      <c r="C238" s="106" t="s">
        <v>131</v>
      </c>
      <c r="D238" s="107" t="s">
        <v>721</v>
      </c>
      <c r="E238" s="108" t="s">
        <v>275</v>
      </c>
      <c r="F238" s="109" t="s">
        <v>139</v>
      </c>
      <c r="G238" s="110">
        <v>1</v>
      </c>
      <c r="H238" s="253">
        <v>0</v>
      </c>
      <c r="I238" s="111">
        <f>ROUND(H238*G238,2)</f>
        <v>0</v>
      </c>
      <c r="J238" s="108" t="s">
        <v>134</v>
      </c>
      <c r="K238" s="25"/>
      <c r="L238" s="112" t="s">
        <v>30</v>
      </c>
      <c r="M238" s="113" t="s">
        <v>42</v>
      </c>
      <c r="N238" s="114">
        <v>0</v>
      </c>
      <c r="O238" s="114">
        <f>N238*G238</f>
        <v>0</v>
      </c>
      <c r="P238" s="114">
        <v>0</v>
      </c>
      <c r="Q238" s="114">
        <f>P238*G238</f>
        <v>0</v>
      </c>
      <c r="R238" s="114">
        <v>0</v>
      </c>
      <c r="S238" s="115">
        <f>R238*G238</f>
        <v>0</v>
      </c>
      <c r="AQ238" s="116" t="s">
        <v>135</v>
      </c>
      <c r="AS238" s="116" t="s">
        <v>131</v>
      </c>
      <c r="AT238" s="116" t="s">
        <v>76</v>
      </c>
      <c r="AX238" s="13" t="s">
        <v>130</v>
      </c>
      <c r="BD238" s="117">
        <f>IF(M238="základní",I238,0)</f>
        <v>0</v>
      </c>
      <c r="BE238" s="117">
        <f>IF(M238="snížená",I238,0)</f>
        <v>0</v>
      </c>
      <c r="BF238" s="117">
        <f>IF(M238="zákl. přenesená",I238,0)</f>
        <v>0</v>
      </c>
      <c r="BG238" s="117">
        <f>IF(M238="sníž. přenesená",I238,0)</f>
        <v>0</v>
      </c>
      <c r="BH238" s="117">
        <f>IF(M238="nulová",I238,0)</f>
        <v>0</v>
      </c>
      <c r="BI238" s="13" t="s">
        <v>76</v>
      </c>
      <c r="BJ238" s="117">
        <f>ROUND(H238*G238,2)</f>
        <v>0</v>
      </c>
      <c r="BK238" s="13" t="s">
        <v>135</v>
      </c>
      <c r="BL238" s="116" t="s">
        <v>276</v>
      </c>
    </row>
    <row r="239" spans="2:46" s="1" customFormat="1" ht="28.8">
      <c r="B239" s="25"/>
      <c r="C239" s="118" t="s">
        <v>136</v>
      </c>
      <c r="E239" s="203" t="s">
        <v>277</v>
      </c>
      <c r="K239" s="25"/>
      <c r="L239" s="119"/>
      <c r="S239" s="46"/>
      <c r="AS239" s="13" t="s">
        <v>136</v>
      </c>
      <c r="AT239" s="13" t="s">
        <v>76</v>
      </c>
    </row>
    <row r="240" spans="2:64" s="1" customFormat="1" ht="16.5" customHeight="1">
      <c r="B240" s="25"/>
      <c r="C240" s="106" t="s">
        <v>131</v>
      </c>
      <c r="D240" s="107" t="s">
        <v>722</v>
      </c>
      <c r="E240" s="108" t="s">
        <v>173</v>
      </c>
      <c r="F240" s="109" t="s">
        <v>139</v>
      </c>
      <c r="G240" s="110">
        <v>1</v>
      </c>
      <c r="H240" s="253">
        <v>0</v>
      </c>
      <c r="I240" s="111">
        <f>ROUND(H240*G240,2)</f>
        <v>0</v>
      </c>
      <c r="J240" s="108" t="s">
        <v>134</v>
      </c>
      <c r="K240" s="25"/>
      <c r="L240" s="112" t="s">
        <v>30</v>
      </c>
      <c r="M240" s="113" t="s">
        <v>42</v>
      </c>
      <c r="N240" s="114">
        <v>0</v>
      </c>
      <c r="O240" s="114">
        <f>N240*G240</f>
        <v>0</v>
      </c>
      <c r="P240" s="114">
        <v>0</v>
      </c>
      <c r="Q240" s="114">
        <f>P240*G240</f>
        <v>0</v>
      </c>
      <c r="R240" s="114">
        <v>0</v>
      </c>
      <c r="S240" s="115">
        <f>R240*G240</f>
        <v>0</v>
      </c>
      <c r="AQ240" s="116" t="s">
        <v>135</v>
      </c>
      <c r="AS240" s="116" t="s">
        <v>131</v>
      </c>
      <c r="AT240" s="116" t="s">
        <v>76</v>
      </c>
      <c r="AX240" s="13" t="s">
        <v>130</v>
      </c>
      <c r="BD240" s="117">
        <f>IF(M240="základní",I240,0)</f>
        <v>0</v>
      </c>
      <c r="BE240" s="117">
        <f>IF(M240="snížená",I240,0)</f>
        <v>0</v>
      </c>
      <c r="BF240" s="117">
        <f>IF(M240="zákl. přenesená",I240,0)</f>
        <v>0</v>
      </c>
      <c r="BG240" s="117">
        <f>IF(M240="sníž. přenesená",I240,0)</f>
        <v>0</v>
      </c>
      <c r="BH240" s="117">
        <f>IF(M240="nulová",I240,0)</f>
        <v>0</v>
      </c>
      <c r="BI240" s="13" t="s">
        <v>76</v>
      </c>
      <c r="BJ240" s="117">
        <f>ROUND(H240*G240,2)</f>
        <v>0</v>
      </c>
      <c r="BK240" s="13" t="s">
        <v>135</v>
      </c>
      <c r="BL240" s="116" t="s">
        <v>278</v>
      </c>
    </row>
    <row r="241" spans="2:46" s="1" customFormat="1" ht="19.2">
      <c r="B241" s="25"/>
      <c r="C241" s="118" t="s">
        <v>136</v>
      </c>
      <c r="E241" s="203" t="s">
        <v>175</v>
      </c>
      <c r="K241" s="25"/>
      <c r="L241" s="119"/>
      <c r="S241" s="46"/>
      <c r="AS241" s="13" t="s">
        <v>136</v>
      </c>
      <c r="AT241" s="13" t="s">
        <v>76</v>
      </c>
    </row>
    <row r="242" spans="2:64" s="1" customFormat="1" ht="16.5" customHeight="1">
      <c r="B242" s="25"/>
      <c r="C242" s="106" t="s">
        <v>131</v>
      </c>
      <c r="D242" s="107" t="s">
        <v>723</v>
      </c>
      <c r="E242" s="108" t="s">
        <v>170</v>
      </c>
      <c r="F242" s="109" t="s">
        <v>139</v>
      </c>
      <c r="G242" s="110">
        <v>1</v>
      </c>
      <c r="H242" s="253">
        <v>0</v>
      </c>
      <c r="I242" s="111">
        <f>ROUND(H242*G242,2)</f>
        <v>0</v>
      </c>
      <c r="J242" s="108" t="s">
        <v>134</v>
      </c>
      <c r="K242" s="25"/>
      <c r="L242" s="112" t="s">
        <v>30</v>
      </c>
      <c r="M242" s="113" t="s">
        <v>42</v>
      </c>
      <c r="N242" s="114">
        <v>0</v>
      </c>
      <c r="O242" s="114">
        <f>N242*G242</f>
        <v>0</v>
      </c>
      <c r="P242" s="114">
        <v>0</v>
      </c>
      <c r="Q242" s="114">
        <f>P242*G242</f>
        <v>0</v>
      </c>
      <c r="R242" s="114">
        <v>0</v>
      </c>
      <c r="S242" s="115">
        <f>R242*G242</f>
        <v>0</v>
      </c>
      <c r="AQ242" s="116" t="s">
        <v>135</v>
      </c>
      <c r="AS242" s="116" t="s">
        <v>131</v>
      </c>
      <c r="AT242" s="116" t="s">
        <v>76</v>
      </c>
      <c r="AX242" s="13" t="s">
        <v>130</v>
      </c>
      <c r="BD242" s="117">
        <f>IF(M242="základní",I242,0)</f>
        <v>0</v>
      </c>
      <c r="BE242" s="117">
        <f>IF(M242="snížená",I242,0)</f>
        <v>0</v>
      </c>
      <c r="BF242" s="117">
        <f>IF(M242="zákl. přenesená",I242,0)</f>
        <v>0</v>
      </c>
      <c r="BG242" s="117">
        <f>IF(M242="sníž. přenesená",I242,0)</f>
        <v>0</v>
      </c>
      <c r="BH242" s="117">
        <f>IF(M242="nulová",I242,0)</f>
        <v>0</v>
      </c>
      <c r="BI242" s="13" t="s">
        <v>76</v>
      </c>
      <c r="BJ242" s="117">
        <f>ROUND(H242*G242,2)</f>
        <v>0</v>
      </c>
      <c r="BK242" s="13" t="s">
        <v>135</v>
      </c>
      <c r="BL242" s="116" t="s">
        <v>279</v>
      </c>
    </row>
    <row r="243" spans="2:46" s="1" customFormat="1" ht="28.8">
      <c r="B243" s="25"/>
      <c r="C243" s="118" t="s">
        <v>136</v>
      </c>
      <c r="E243" s="203" t="s">
        <v>172</v>
      </c>
      <c r="K243" s="25"/>
      <c r="L243" s="119"/>
      <c r="S243" s="46"/>
      <c r="AS243" s="13" t="s">
        <v>136</v>
      </c>
      <c r="AT243" s="13" t="s">
        <v>76</v>
      </c>
    </row>
    <row r="244" spans="2:64" s="1" customFormat="1" ht="16.5" customHeight="1">
      <c r="B244" s="25"/>
      <c r="C244" s="106" t="s">
        <v>131</v>
      </c>
      <c r="D244" s="107" t="s">
        <v>724</v>
      </c>
      <c r="E244" s="108" t="s">
        <v>176</v>
      </c>
      <c r="F244" s="109" t="s">
        <v>177</v>
      </c>
      <c r="G244" s="110">
        <v>3</v>
      </c>
      <c r="H244" s="253">
        <v>0</v>
      </c>
      <c r="I244" s="111">
        <f>ROUND(H244*G244,2)</f>
        <v>0</v>
      </c>
      <c r="J244" s="108" t="s">
        <v>134</v>
      </c>
      <c r="K244" s="25"/>
      <c r="L244" s="112" t="s">
        <v>30</v>
      </c>
      <c r="M244" s="113" t="s">
        <v>42</v>
      </c>
      <c r="N244" s="114">
        <v>0</v>
      </c>
      <c r="O244" s="114">
        <f>N244*G244</f>
        <v>0</v>
      </c>
      <c r="P244" s="114">
        <v>0</v>
      </c>
      <c r="Q244" s="114">
        <f>P244*G244</f>
        <v>0</v>
      </c>
      <c r="R244" s="114">
        <v>0</v>
      </c>
      <c r="S244" s="115">
        <f>R244*G244</f>
        <v>0</v>
      </c>
      <c r="AQ244" s="116" t="s">
        <v>135</v>
      </c>
      <c r="AS244" s="116" t="s">
        <v>131</v>
      </c>
      <c r="AT244" s="116" t="s">
        <v>76</v>
      </c>
      <c r="AX244" s="13" t="s">
        <v>130</v>
      </c>
      <c r="BD244" s="117">
        <f>IF(M244="základní",I244,0)</f>
        <v>0</v>
      </c>
      <c r="BE244" s="117">
        <f>IF(M244="snížená",I244,0)</f>
        <v>0</v>
      </c>
      <c r="BF244" s="117">
        <f>IF(M244="zákl. přenesená",I244,0)</f>
        <v>0</v>
      </c>
      <c r="BG244" s="117">
        <f>IF(M244="sníž. přenesená",I244,0)</f>
        <v>0</v>
      </c>
      <c r="BH244" s="117">
        <f>IF(M244="nulová",I244,0)</f>
        <v>0</v>
      </c>
      <c r="BI244" s="13" t="s">
        <v>76</v>
      </c>
      <c r="BJ244" s="117">
        <f>ROUND(H244*G244,2)</f>
        <v>0</v>
      </c>
      <c r="BK244" s="13" t="s">
        <v>135</v>
      </c>
      <c r="BL244" s="116" t="s">
        <v>280</v>
      </c>
    </row>
    <row r="245" spans="2:46" s="1" customFormat="1" ht="38.4">
      <c r="B245" s="25"/>
      <c r="C245" s="118" t="s">
        <v>136</v>
      </c>
      <c r="E245" s="203" t="s">
        <v>281</v>
      </c>
      <c r="K245" s="25"/>
      <c r="L245" s="119"/>
      <c r="S245" s="46"/>
      <c r="AS245" s="13" t="s">
        <v>136</v>
      </c>
      <c r="AT245" s="13" t="s">
        <v>76</v>
      </c>
    </row>
    <row r="246" spans="2:62" s="10" customFormat="1" ht="25.95" customHeight="1">
      <c r="B246" s="97"/>
      <c r="C246" s="98" t="s">
        <v>70</v>
      </c>
      <c r="D246" s="99" t="s">
        <v>282</v>
      </c>
      <c r="E246" s="99" t="s">
        <v>283</v>
      </c>
      <c r="I246" s="100">
        <f>BJ246</f>
        <v>0</v>
      </c>
      <c r="K246" s="97"/>
      <c r="L246" s="101"/>
      <c r="O246" s="102">
        <f>SUM(O247:O272)</f>
        <v>0</v>
      </c>
      <c r="Q246" s="102">
        <f>SUM(Q247:Q272)</f>
        <v>0</v>
      </c>
      <c r="S246" s="103">
        <f>SUM(S247:S272)</f>
        <v>0</v>
      </c>
      <c r="AQ246" s="98" t="s">
        <v>76</v>
      </c>
      <c r="AS246" s="104" t="s">
        <v>70</v>
      </c>
      <c r="AT246" s="104" t="s">
        <v>71</v>
      </c>
      <c r="AX246" s="98" t="s">
        <v>130</v>
      </c>
      <c r="BJ246" s="105">
        <f>SUM(BJ247:BJ272)</f>
        <v>0</v>
      </c>
    </row>
    <row r="247" spans="2:64" s="1" customFormat="1" ht="16.5" customHeight="1">
      <c r="B247" s="25"/>
      <c r="C247" s="106" t="s">
        <v>131</v>
      </c>
      <c r="D247" s="107" t="s">
        <v>725</v>
      </c>
      <c r="E247" s="108" t="s">
        <v>197</v>
      </c>
      <c r="F247" s="109" t="s">
        <v>133</v>
      </c>
      <c r="G247" s="110">
        <v>1</v>
      </c>
      <c r="H247" s="253">
        <v>0</v>
      </c>
      <c r="I247" s="111">
        <f>ROUND(H247*G247,2)</f>
        <v>0</v>
      </c>
      <c r="J247" s="108" t="s">
        <v>134</v>
      </c>
      <c r="K247" s="25"/>
      <c r="L247" s="112" t="s">
        <v>30</v>
      </c>
      <c r="M247" s="113" t="s">
        <v>42</v>
      </c>
      <c r="N247" s="114">
        <v>0</v>
      </c>
      <c r="O247" s="114">
        <f>N247*G247</f>
        <v>0</v>
      </c>
      <c r="P247" s="114">
        <v>0</v>
      </c>
      <c r="Q247" s="114">
        <f>P247*G247</f>
        <v>0</v>
      </c>
      <c r="R247" s="114">
        <v>0</v>
      </c>
      <c r="S247" s="115">
        <f>R247*G247</f>
        <v>0</v>
      </c>
      <c r="AQ247" s="116" t="s">
        <v>135</v>
      </c>
      <c r="AS247" s="116" t="s">
        <v>131</v>
      </c>
      <c r="AT247" s="116" t="s">
        <v>76</v>
      </c>
      <c r="AX247" s="13" t="s">
        <v>130</v>
      </c>
      <c r="BD247" s="117">
        <f>IF(M247="základní",I247,0)</f>
        <v>0</v>
      </c>
      <c r="BE247" s="117">
        <f>IF(M247="snížená",I247,0)</f>
        <v>0</v>
      </c>
      <c r="BF247" s="117">
        <f>IF(M247="zákl. přenesená",I247,0)</f>
        <v>0</v>
      </c>
      <c r="BG247" s="117">
        <f>IF(M247="sníž. přenesená",I247,0)</f>
        <v>0</v>
      </c>
      <c r="BH247" s="117">
        <f>IF(M247="nulová",I247,0)</f>
        <v>0</v>
      </c>
      <c r="BI247" s="13" t="s">
        <v>76</v>
      </c>
      <c r="BJ247" s="117">
        <f>ROUND(H247*G247,2)</f>
        <v>0</v>
      </c>
      <c r="BK247" s="13" t="s">
        <v>135</v>
      </c>
      <c r="BL247" s="116" t="s">
        <v>284</v>
      </c>
    </row>
    <row r="248" spans="2:46" s="1" customFormat="1" ht="48">
      <c r="B248" s="25"/>
      <c r="C248" s="118" t="s">
        <v>136</v>
      </c>
      <c r="E248" s="203" t="s">
        <v>842</v>
      </c>
      <c r="K248" s="25"/>
      <c r="L248" s="119"/>
      <c r="S248" s="46"/>
      <c r="AS248" s="13" t="s">
        <v>136</v>
      </c>
      <c r="AT248" s="13" t="s">
        <v>76</v>
      </c>
    </row>
    <row r="249" spans="2:64" s="1" customFormat="1" ht="16.5" customHeight="1">
      <c r="B249" s="25"/>
      <c r="C249" s="106" t="s">
        <v>131</v>
      </c>
      <c r="D249" s="107" t="s">
        <v>726</v>
      </c>
      <c r="E249" s="108" t="s">
        <v>200</v>
      </c>
      <c r="F249" s="109" t="s">
        <v>139</v>
      </c>
      <c r="G249" s="110">
        <v>1</v>
      </c>
      <c r="H249" s="253">
        <v>0</v>
      </c>
      <c r="I249" s="111">
        <f>ROUND(H249*G249,2)</f>
        <v>0</v>
      </c>
      <c r="J249" s="108" t="s">
        <v>134</v>
      </c>
      <c r="K249" s="25"/>
      <c r="L249" s="112" t="s">
        <v>30</v>
      </c>
      <c r="M249" s="113" t="s">
        <v>42</v>
      </c>
      <c r="N249" s="114">
        <v>0</v>
      </c>
      <c r="O249" s="114">
        <f>N249*G249</f>
        <v>0</v>
      </c>
      <c r="P249" s="114">
        <v>0</v>
      </c>
      <c r="Q249" s="114">
        <f>P249*G249</f>
        <v>0</v>
      </c>
      <c r="R249" s="114">
        <v>0</v>
      </c>
      <c r="S249" s="115">
        <f>R249*G249</f>
        <v>0</v>
      </c>
      <c r="AQ249" s="116" t="s">
        <v>135</v>
      </c>
      <c r="AS249" s="116" t="s">
        <v>131</v>
      </c>
      <c r="AT249" s="116" t="s">
        <v>76</v>
      </c>
      <c r="AX249" s="13" t="s">
        <v>130</v>
      </c>
      <c r="BD249" s="117">
        <f>IF(M249="základní",I249,0)</f>
        <v>0</v>
      </c>
      <c r="BE249" s="117">
        <f>IF(M249="snížená",I249,0)</f>
        <v>0</v>
      </c>
      <c r="BF249" s="117">
        <f>IF(M249="zákl. přenesená",I249,0)</f>
        <v>0</v>
      </c>
      <c r="BG249" s="117">
        <f>IF(M249="sníž. přenesená",I249,0)</f>
        <v>0</v>
      </c>
      <c r="BH249" s="117">
        <f>IF(M249="nulová",I249,0)</f>
        <v>0</v>
      </c>
      <c r="BI249" s="13" t="s">
        <v>76</v>
      </c>
      <c r="BJ249" s="117">
        <f>ROUND(H249*G249,2)</f>
        <v>0</v>
      </c>
      <c r="BK249" s="13" t="s">
        <v>135</v>
      </c>
      <c r="BL249" s="116" t="s">
        <v>286</v>
      </c>
    </row>
    <row r="250" spans="2:46" s="1" customFormat="1" ht="67.2">
      <c r="B250" s="25"/>
      <c r="C250" s="118" t="s">
        <v>136</v>
      </c>
      <c r="E250" s="203" t="s">
        <v>857</v>
      </c>
      <c r="K250" s="25"/>
      <c r="L250" s="119"/>
      <c r="S250" s="46"/>
      <c r="AS250" s="13" t="s">
        <v>136</v>
      </c>
      <c r="AT250" s="13" t="s">
        <v>76</v>
      </c>
    </row>
    <row r="251" spans="2:64" s="1" customFormat="1" ht="16.5" customHeight="1">
      <c r="B251" s="25"/>
      <c r="C251" s="106" t="s">
        <v>131</v>
      </c>
      <c r="D251" s="107" t="s">
        <v>727</v>
      </c>
      <c r="E251" s="108" t="s">
        <v>247</v>
      </c>
      <c r="F251" s="109" t="s">
        <v>139</v>
      </c>
      <c r="G251" s="110">
        <v>1</v>
      </c>
      <c r="H251" s="253">
        <v>0</v>
      </c>
      <c r="I251" s="111">
        <f>ROUND(H251*G251,2)</f>
        <v>0</v>
      </c>
      <c r="J251" s="108" t="s">
        <v>134</v>
      </c>
      <c r="K251" s="25"/>
      <c r="L251" s="112" t="s">
        <v>30</v>
      </c>
      <c r="M251" s="113" t="s">
        <v>42</v>
      </c>
      <c r="N251" s="114">
        <v>0</v>
      </c>
      <c r="O251" s="114">
        <f>N251*G251</f>
        <v>0</v>
      </c>
      <c r="P251" s="114">
        <v>0</v>
      </c>
      <c r="Q251" s="114">
        <f>P251*G251</f>
        <v>0</v>
      </c>
      <c r="R251" s="114">
        <v>0</v>
      </c>
      <c r="S251" s="115">
        <f>R251*G251</f>
        <v>0</v>
      </c>
      <c r="AQ251" s="116" t="s">
        <v>135</v>
      </c>
      <c r="AS251" s="116" t="s">
        <v>131</v>
      </c>
      <c r="AT251" s="116" t="s">
        <v>76</v>
      </c>
      <c r="AX251" s="13" t="s">
        <v>130</v>
      </c>
      <c r="BD251" s="117">
        <f>IF(M251="základní",I251,0)</f>
        <v>0</v>
      </c>
      <c r="BE251" s="117">
        <f>IF(M251="snížená",I251,0)</f>
        <v>0</v>
      </c>
      <c r="BF251" s="117">
        <f>IF(M251="zákl. přenesená",I251,0)</f>
        <v>0</v>
      </c>
      <c r="BG251" s="117">
        <f>IF(M251="sníž. přenesená",I251,0)</f>
        <v>0</v>
      </c>
      <c r="BH251" s="117">
        <f>IF(M251="nulová",I251,0)</f>
        <v>0</v>
      </c>
      <c r="BI251" s="13" t="s">
        <v>76</v>
      </c>
      <c r="BJ251" s="117">
        <f>ROUND(H251*G251,2)</f>
        <v>0</v>
      </c>
      <c r="BK251" s="13" t="s">
        <v>135</v>
      </c>
      <c r="BL251" s="116" t="s">
        <v>287</v>
      </c>
    </row>
    <row r="252" spans="2:46" s="1" customFormat="1" ht="57.6">
      <c r="B252" s="25"/>
      <c r="C252" s="118" t="s">
        <v>136</v>
      </c>
      <c r="E252" s="203" t="s">
        <v>837</v>
      </c>
      <c r="K252" s="25"/>
      <c r="L252" s="119"/>
      <c r="S252" s="46"/>
      <c r="AS252" s="13" t="s">
        <v>136</v>
      </c>
      <c r="AT252" s="13" t="s">
        <v>76</v>
      </c>
    </row>
    <row r="253" spans="2:64" s="1" customFormat="1" ht="16.5" customHeight="1">
      <c r="B253" s="25"/>
      <c r="C253" s="106" t="s">
        <v>131</v>
      </c>
      <c r="D253" s="107" t="s">
        <v>728</v>
      </c>
      <c r="E253" s="108" t="s">
        <v>173</v>
      </c>
      <c r="F253" s="109" t="s">
        <v>139</v>
      </c>
      <c r="G253" s="110">
        <v>1</v>
      </c>
      <c r="H253" s="253">
        <v>0</v>
      </c>
      <c r="I253" s="111">
        <f>ROUND(H253*G253,2)</f>
        <v>0</v>
      </c>
      <c r="J253" s="108" t="s">
        <v>134</v>
      </c>
      <c r="K253" s="25"/>
      <c r="L253" s="112" t="s">
        <v>30</v>
      </c>
      <c r="M253" s="113" t="s">
        <v>42</v>
      </c>
      <c r="N253" s="114">
        <v>0</v>
      </c>
      <c r="O253" s="114">
        <f>N253*G253</f>
        <v>0</v>
      </c>
      <c r="P253" s="114">
        <v>0</v>
      </c>
      <c r="Q253" s="114">
        <f>P253*G253</f>
        <v>0</v>
      </c>
      <c r="R253" s="114">
        <v>0</v>
      </c>
      <c r="S253" s="115">
        <f>R253*G253</f>
        <v>0</v>
      </c>
      <c r="AQ253" s="116" t="s">
        <v>135</v>
      </c>
      <c r="AS253" s="116" t="s">
        <v>131</v>
      </c>
      <c r="AT253" s="116" t="s">
        <v>76</v>
      </c>
      <c r="AX253" s="13" t="s">
        <v>130</v>
      </c>
      <c r="BD253" s="117">
        <f>IF(M253="základní",I253,0)</f>
        <v>0</v>
      </c>
      <c r="BE253" s="117">
        <f>IF(M253="snížená",I253,0)</f>
        <v>0</v>
      </c>
      <c r="BF253" s="117">
        <f>IF(M253="zákl. přenesená",I253,0)</f>
        <v>0</v>
      </c>
      <c r="BG253" s="117">
        <f>IF(M253="sníž. přenesená",I253,0)</f>
        <v>0</v>
      </c>
      <c r="BH253" s="117">
        <f>IF(M253="nulová",I253,0)</f>
        <v>0</v>
      </c>
      <c r="BI253" s="13" t="s">
        <v>76</v>
      </c>
      <c r="BJ253" s="117">
        <f>ROUND(H253*G253,2)</f>
        <v>0</v>
      </c>
      <c r="BK253" s="13" t="s">
        <v>135</v>
      </c>
      <c r="BL253" s="116" t="s">
        <v>288</v>
      </c>
    </row>
    <row r="254" spans="2:46" s="1" customFormat="1" ht="19.2">
      <c r="B254" s="25"/>
      <c r="C254" s="118" t="s">
        <v>136</v>
      </c>
      <c r="E254" s="203" t="s">
        <v>175</v>
      </c>
      <c r="K254" s="25"/>
      <c r="L254" s="119"/>
      <c r="S254" s="46"/>
      <c r="AS254" s="13" t="s">
        <v>136</v>
      </c>
      <c r="AT254" s="13" t="s">
        <v>76</v>
      </c>
    </row>
    <row r="255" spans="2:64" s="1" customFormat="1" ht="16.5" customHeight="1">
      <c r="B255" s="25"/>
      <c r="C255" s="106" t="s">
        <v>131</v>
      </c>
      <c r="D255" s="107" t="s">
        <v>729</v>
      </c>
      <c r="E255" s="108" t="s">
        <v>170</v>
      </c>
      <c r="F255" s="109" t="s">
        <v>139</v>
      </c>
      <c r="G255" s="110">
        <v>1</v>
      </c>
      <c r="H255" s="253">
        <v>0</v>
      </c>
      <c r="I255" s="111">
        <f>ROUND(H255*G255,2)</f>
        <v>0</v>
      </c>
      <c r="J255" s="108" t="s">
        <v>134</v>
      </c>
      <c r="K255" s="25"/>
      <c r="L255" s="112" t="s">
        <v>30</v>
      </c>
      <c r="M255" s="113" t="s">
        <v>42</v>
      </c>
      <c r="N255" s="114">
        <v>0</v>
      </c>
      <c r="O255" s="114">
        <f>N255*G255</f>
        <v>0</v>
      </c>
      <c r="P255" s="114">
        <v>0</v>
      </c>
      <c r="Q255" s="114">
        <f>P255*G255</f>
        <v>0</v>
      </c>
      <c r="R255" s="114">
        <v>0</v>
      </c>
      <c r="S255" s="115">
        <f>R255*G255</f>
        <v>0</v>
      </c>
      <c r="AQ255" s="116" t="s">
        <v>135</v>
      </c>
      <c r="AS255" s="116" t="s">
        <v>131</v>
      </c>
      <c r="AT255" s="116" t="s">
        <v>76</v>
      </c>
      <c r="AX255" s="13" t="s">
        <v>130</v>
      </c>
      <c r="BD255" s="117">
        <f>IF(M255="základní",I255,0)</f>
        <v>0</v>
      </c>
      <c r="BE255" s="117">
        <f>IF(M255="snížená",I255,0)</f>
        <v>0</v>
      </c>
      <c r="BF255" s="117">
        <f>IF(M255="zákl. přenesená",I255,0)</f>
        <v>0</v>
      </c>
      <c r="BG255" s="117">
        <f>IF(M255="sníž. přenesená",I255,0)</f>
        <v>0</v>
      </c>
      <c r="BH255" s="117">
        <f>IF(M255="nulová",I255,0)</f>
        <v>0</v>
      </c>
      <c r="BI255" s="13" t="s">
        <v>76</v>
      </c>
      <c r="BJ255" s="117">
        <f>ROUND(H255*G255,2)</f>
        <v>0</v>
      </c>
      <c r="BK255" s="13" t="s">
        <v>135</v>
      </c>
      <c r="BL255" s="116" t="s">
        <v>289</v>
      </c>
    </row>
    <row r="256" spans="2:46" s="1" customFormat="1" ht="28.8">
      <c r="B256" s="25"/>
      <c r="C256" s="118" t="s">
        <v>136</v>
      </c>
      <c r="E256" s="203" t="s">
        <v>290</v>
      </c>
      <c r="K256" s="25"/>
      <c r="L256" s="119"/>
      <c r="S256" s="46"/>
      <c r="AS256" s="13" t="s">
        <v>136</v>
      </c>
      <c r="AT256" s="13" t="s">
        <v>76</v>
      </c>
    </row>
    <row r="257" spans="2:64" s="1" customFormat="1" ht="16.5" customHeight="1">
      <c r="B257" s="25"/>
      <c r="C257" s="106" t="s">
        <v>131</v>
      </c>
      <c r="D257" s="107" t="s">
        <v>730</v>
      </c>
      <c r="E257" s="108" t="s">
        <v>176</v>
      </c>
      <c r="F257" s="109" t="s">
        <v>177</v>
      </c>
      <c r="G257" s="110">
        <v>1.6</v>
      </c>
      <c r="H257" s="253">
        <v>0</v>
      </c>
      <c r="I257" s="111">
        <f>ROUND(H257*G257,2)</f>
        <v>0</v>
      </c>
      <c r="J257" s="108" t="s">
        <v>134</v>
      </c>
      <c r="K257" s="25"/>
      <c r="L257" s="112" t="s">
        <v>30</v>
      </c>
      <c r="M257" s="113" t="s">
        <v>42</v>
      </c>
      <c r="N257" s="114">
        <v>0</v>
      </c>
      <c r="O257" s="114">
        <f>N257*G257</f>
        <v>0</v>
      </c>
      <c r="P257" s="114">
        <v>0</v>
      </c>
      <c r="Q257" s="114">
        <f>P257*G257</f>
        <v>0</v>
      </c>
      <c r="R257" s="114">
        <v>0</v>
      </c>
      <c r="S257" s="115">
        <f>R257*G257</f>
        <v>0</v>
      </c>
      <c r="AQ257" s="116" t="s">
        <v>135</v>
      </c>
      <c r="AS257" s="116" t="s">
        <v>131</v>
      </c>
      <c r="AT257" s="116" t="s">
        <v>76</v>
      </c>
      <c r="AX257" s="13" t="s">
        <v>130</v>
      </c>
      <c r="BD257" s="117">
        <f>IF(M257="základní",I257,0)</f>
        <v>0</v>
      </c>
      <c r="BE257" s="117">
        <f>IF(M257="snížená",I257,0)</f>
        <v>0</v>
      </c>
      <c r="BF257" s="117">
        <f>IF(M257="zákl. přenesená",I257,0)</f>
        <v>0</v>
      </c>
      <c r="BG257" s="117">
        <f>IF(M257="sníž. přenesená",I257,0)</f>
        <v>0</v>
      </c>
      <c r="BH257" s="117">
        <f>IF(M257="nulová",I257,0)</f>
        <v>0</v>
      </c>
      <c r="BI257" s="13" t="s">
        <v>76</v>
      </c>
      <c r="BJ257" s="117">
        <f>ROUND(H257*G257,2)</f>
        <v>0</v>
      </c>
      <c r="BK257" s="13" t="s">
        <v>135</v>
      </c>
      <c r="BL257" s="116" t="s">
        <v>291</v>
      </c>
    </row>
    <row r="258" spans="2:46" s="1" customFormat="1" ht="38.4">
      <c r="B258" s="25"/>
      <c r="C258" s="118" t="s">
        <v>136</v>
      </c>
      <c r="E258" s="203" t="s">
        <v>292</v>
      </c>
      <c r="K258" s="25"/>
      <c r="L258" s="119"/>
      <c r="S258" s="46"/>
      <c r="AS258" s="13" t="s">
        <v>136</v>
      </c>
      <c r="AT258" s="13" t="s">
        <v>76</v>
      </c>
    </row>
    <row r="259" spans="2:64" s="1" customFormat="1" ht="16.5" customHeight="1">
      <c r="B259" s="25"/>
      <c r="C259" s="106" t="s">
        <v>131</v>
      </c>
      <c r="D259" s="107" t="s">
        <v>731</v>
      </c>
      <c r="E259" s="108" t="s">
        <v>293</v>
      </c>
      <c r="F259" s="109" t="s">
        <v>139</v>
      </c>
      <c r="G259" s="110">
        <v>7</v>
      </c>
      <c r="H259" s="253">
        <v>0</v>
      </c>
      <c r="I259" s="111">
        <f>ROUND(H259*G259,2)</f>
        <v>0</v>
      </c>
      <c r="J259" s="108" t="s">
        <v>134</v>
      </c>
      <c r="K259" s="25"/>
      <c r="L259" s="112" t="s">
        <v>30</v>
      </c>
      <c r="M259" s="113" t="s">
        <v>42</v>
      </c>
      <c r="N259" s="114">
        <v>0</v>
      </c>
      <c r="O259" s="114">
        <f>N259*G259</f>
        <v>0</v>
      </c>
      <c r="P259" s="114">
        <v>0</v>
      </c>
      <c r="Q259" s="114">
        <f>P259*G259</f>
        <v>0</v>
      </c>
      <c r="R259" s="114">
        <v>0</v>
      </c>
      <c r="S259" s="115">
        <f>R259*G259</f>
        <v>0</v>
      </c>
      <c r="AQ259" s="116" t="s">
        <v>135</v>
      </c>
      <c r="AS259" s="116" t="s">
        <v>131</v>
      </c>
      <c r="AT259" s="116" t="s">
        <v>76</v>
      </c>
      <c r="AX259" s="13" t="s">
        <v>130</v>
      </c>
      <c r="BD259" s="117">
        <f>IF(M259="základní",I259,0)</f>
        <v>0</v>
      </c>
      <c r="BE259" s="117">
        <f>IF(M259="snížená",I259,0)</f>
        <v>0</v>
      </c>
      <c r="BF259" s="117">
        <f>IF(M259="zákl. přenesená",I259,0)</f>
        <v>0</v>
      </c>
      <c r="BG259" s="117">
        <f>IF(M259="sníž. přenesená",I259,0)</f>
        <v>0</v>
      </c>
      <c r="BH259" s="117">
        <f>IF(M259="nulová",I259,0)</f>
        <v>0</v>
      </c>
      <c r="BI259" s="13" t="s">
        <v>76</v>
      </c>
      <c r="BJ259" s="117">
        <f>ROUND(H259*G259,2)</f>
        <v>0</v>
      </c>
      <c r="BK259" s="13" t="s">
        <v>135</v>
      </c>
      <c r="BL259" s="116" t="s">
        <v>294</v>
      </c>
    </row>
    <row r="260" spans="2:46" s="1" customFormat="1" ht="38.4">
      <c r="B260" s="25"/>
      <c r="C260" s="118" t="s">
        <v>136</v>
      </c>
      <c r="E260" s="203" t="s">
        <v>295</v>
      </c>
      <c r="K260" s="25"/>
      <c r="L260" s="119"/>
      <c r="S260" s="46"/>
      <c r="AS260" s="13" t="s">
        <v>136</v>
      </c>
      <c r="AT260" s="13" t="s">
        <v>76</v>
      </c>
    </row>
    <row r="261" spans="2:64" s="1" customFormat="1" ht="16.5" customHeight="1">
      <c r="B261" s="25"/>
      <c r="C261" s="106" t="s">
        <v>131</v>
      </c>
      <c r="D261" s="107" t="s">
        <v>732</v>
      </c>
      <c r="E261" s="108" t="s">
        <v>183</v>
      </c>
      <c r="F261" s="109" t="s">
        <v>139</v>
      </c>
      <c r="G261" s="110">
        <v>1</v>
      </c>
      <c r="H261" s="253">
        <v>0</v>
      </c>
      <c r="I261" s="111">
        <f>ROUND(H261*G261,2)</f>
        <v>0</v>
      </c>
      <c r="J261" s="108" t="s">
        <v>134</v>
      </c>
      <c r="K261" s="25"/>
      <c r="L261" s="112" t="s">
        <v>30</v>
      </c>
      <c r="M261" s="113" t="s">
        <v>42</v>
      </c>
      <c r="N261" s="114">
        <v>0</v>
      </c>
      <c r="O261" s="114">
        <f>N261*G261</f>
        <v>0</v>
      </c>
      <c r="P261" s="114">
        <v>0</v>
      </c>
      <c r="Q261" s="114">
        <f>P261*G261</f>
        <v>0</v>
      </c>
      <c r="R261" s="114">
        <v>0</v>
      </c>
      <c r="S261" s="115">
        <f>R261*G261</f>
        <v>0</v>
      </c>
      <c r="AQ261" s="116" t="s">
        <v>135</v>
      </c>
      <c r="AS261" s="116" t="s">
        <v>131</v>
      </c>
      <c r="AT261" s="116" t="s">
        <v>76</v>
      </c>
      <c r="AX261" s="13" t="s">
        <v>130</v>
      </c>
      <c r="BD261" s="117">
        <f>IF(M261="základní",I261,0)</f>
        <v>0</v>
      </c>
      <c r="BE261" s="117">
        <f>IF(M261="snížená",I261,0)</f>
        <v>0</v>
      </c>
      <c r="BF261" s="117">
        <f>IF(M261="zákl. přenesená",I261,0)</f>
        <v>0</v>
      </c>
      <c r="BG261" s="117">
        <f>IF(M261="sníž. přenesená",I261,0)</f>
        <v>0</v>
      </c>
      <c r="BH261" s="117">
        <f>IF(M261="nulová",I261,0)</f>
        <v>0</v>
      </c>
      <c r="BI261" s="13" t="s">
        <v>76</v>
      </c>
      <c r="BJ261" s="117">
        <f>ROUND(H261*G261,2)</f>
        <v>0</v>
      </c>
      <c r="BK261" s="13" t="s">
        <v>135</v>
      </c>
      <c r="BL261" s="116" t="s">
        <v>296</v>
      </c>
    </row>
    <row r="262" spans="2:46" s="1" customFormat="1" ht="67.2">
      <c r="B262" s="25"/>
      <c r="C262" s="118" t="s">
        <v>136</v>
      </c>
      <c r="E262" s="203" t="s">
        <v>297</v>
      </c>
      <c r="K262" s="25"/>
      <c r="L262" s="119"/>
      <c r="S262" s="46"/>
      <c r="AS262" s="13" t="s">
        <v>136</v>
      </c>
      <c r="AT262" s="13" t="s">
        <v>76</v>
      </c>
    </row>
    <row r="263" spans="2:64" s="1" customFormat="1" ht="16.5" customHeight="1">
      <c r="B263" s="25"/>
      <c r="C263" s="106" t="s">
        <v>131</v>
      </c>
      <c r="D263" s="107" t="s">
        <v>733</v>
      </c>
      <c r="E263" s="108" t="s">
        <v>194</v>
      </c>
      <c r="F263" s="109" t="s">
        <v>139</v>
      </c>
      <c r="G263" s="110">
        <v>1</v>
      </c>
      <c r="H263" s="253">
        <v>0</v>
      </c>
      <c r="I263" s="111">
        <f>ROUND(H263*G263,2)</f>
        <v>0</v>
      </c>
      <c r="J263" s="108" t="s">
        <v>134</v>
      </c>
      <c r="K263" s="25"/>
      <c r="L263" s="112" t="s">
        <v>30</v>
      </c>
      <c r="M263" s="113" t="s">
        <v>42</v>
      </c>
      <c r="N263" s="114">
        <v>0</v>
      </c>
      <c r="O263" s="114">
        <f>N263*G263</f>
        <v>0</v>
      </c>
      <c r="P263" s="114">
        <v>0</v>
      </c>
      <c r="Q263" s="114">
        <f>P263*G263</f>
        <v>0</v>
      </c>
      <c r="R263" s="114">
        <v>0</v>
      </c>
      <c r="S263" s="115">
        <f>R263*G263</f>
        <v>0</v>
      </c>
      <c r="AQ263" s="116" t="s">
        <v>135</v>
      </c>
      <c r="AS263" s="116" t="s">
        <v>131</v>
      </c>
      <c r="AT263" s="116" t="s">
        <v>76</v>
      </c>
      <c r="AX263" s="13" t="s">
        <v>130</v>
      </c>
      <c r="BD263" s="117">
        <f>IF(M263="základní",I263,0)</f>
        <v>0</v>
      </c>
      <c r="BE263" s="117">
        <f>IF(M263="snížená",I263,0)</f>
        <v>0</v>
      </c>
      <c r="BF263" s="117">
        <f>IF(M263="zákl. přenesená",I263,0)</f>
        <v>0</v>
      </c>
      <c r="BG263" s="117">
        <f>IF(M263="sníž. přenesená",I263,0)</f>
        <v>0</v>
      </c>
      <c r="BH263" s="117">
        <f>IF(M263="nulová",I263,0)</f>
        <v>0</v>
      </c>
      <c r="BI263" s="13" t="s">
        <v>76</v>
      </c>
      <c r="BJ263" s="117">
        <f>ROUND(H263*G263,2)</f>
        <v>0</v>
      </c>
      <c r="BK263" s="13" t="s">
        <v>135</v>
      </c>
      <c r="BL263" s="116" t="s">
        <v>298</v>
      </c>
    </row>
    <row r="264" spans="2:46" s="1" customFormat="1" ht="28.8">
      <c r="B264" s="25"/>
      <c r="C264" s="118" t="s">
        <v>136</v>
      </c>
      <c r="E264" s="203" t="s">
        <v>299</v>
      </c>
      <c r="K264" s="25"/>
      <c r="L264" s="119"/>
      <c r="S264" s="46"/>
      <c r="AS264" s="13" t="s">
        <v>136</v>
      </c>
      <c r="AT264" s="13" t="s">
        <v>76</v>
      </c>
    </row>
    <row r="265" spans="2:64" s="1" customFormat="1" ht="16.5" customHeight="1">
      <c r="B265" s="25"/>
      <c r="C265" s="106" t="s">
        <v>131</v>
      </c>
      <c r="D265" s="107" t="s">
        <v>734</v>
      </c>
      <c r="E265" s="108" t="s">
        <v>300</v>
      </c>
      <c r="F265" s="109" t="s">
        <v>139</v>
      </c>
      <c r="G265" s="110">
        <v>1</v>
      </c>
      <c r="H265" s="253">
        <v>0</v>
      </c>
      <c r="I265" s="111">
        <f>ROUND(H265*G265,2)</f>
        <v>0</v>
      </c>
      <c r="J265" s="108" t="s">
        <v>134</v>
      </c>
      <c r="K265" s="25"/>
      <c r="L265" s="112" t="s">
        <v>30</v>
      </c>
      <c r="M265" s="113" t="s">
        <v>42</v>
      </c>
      <c r="N265" s="114">
        <v>0</v>
      </c>
      <c r="O265" s="114">
        <f>N265*G265</f>
        <v>0</v>
      </c>
      <c r="P265" s="114">
        <v>0</v>
      </c>
      <c r="Q265" s="114">
        <f>P265*G265</f>
        <v>0</v>
      </c>
      <c r="R265" s="114">
        <v>0</v>
      </c>
      <c r="S265" s="115">
        <f>R265*G265</f>
        <v>0</v>
      </c>
      <c r="AQ265" s="116" t="s">
        <v>135</v>
      </c>
      <c r="AS265" s="116" t="s">
        <v>131</v>
      </c>
      <c r="AT265" s="116" t="s">
        <v>76</v>
      </c>
      <c r="AX265" s="13" t="s">
        <v>130</v>
      </c>
      <c r="BD265" s="117">
        <f>IF(M265="základní",I265,0)</f>
        <v>0</v>
      </c>
      <c r="BE265" s="117">
        <f>IF(M265="snížená",I265,0)</f>
        <v>0</v>
      </c>
      <c r="BF265" s="117">
        <f>IF(M265="zákl. přenesená",I265,0)</f>
        <v>0</v>
      </c>
      <c r="BG265" s="117">
        <f>IF(M265="sníž. přenesená",I265,0)</f>
        <v>0</v>
      </c>
      <c r="BH265" s="117">
        <f>IF(M265="nulová",I265,0)</f>
        <v>0</v>
      </c>
      <c r="BI265" s="13" t="s">
        <v>76</v>
      </c>
      <c r="BJ265" s="117">
        <f>ROUND(H265*G265,2)</f>
        <v>0</v>
      </c>
      <c r="BK265" s="13" t="s">
        <v>135</v>
      </c>
      <c r="BL265" s="116" t="s">
        <v>301</v>
      </c>
    </row>
    <row r="266" spans="2:46" s="1" customFormat="1" ht="28.8">
      <c r="B266" s="25"/>
      <c r="C266" s="118" t="s">
        <v>136</v>
      </c>
      <c r="E266" s="203" t="s">
        <v>302</v>
      </c>
      <c r="K266" s="25"/>
      <c r="L266" s="119"/>
      <c r="S266" s="46"/>
      <c r="AS266" s="13" t="s">
        <v>136</v>
      </c>
      <c r="AT266" s="13" t="s">
        <v>76</v>
      </c>
    </row>
    <row r="267" spans="2:64" s="1" customFormat="1" ht="16.5" customHeight="1">
      <c r="B267" s="25"/>
      <c r="C267" s="106" t="s">
        <v>131</v>
      </c>
      <c r="D267" s="107" t="s">
        <v>735</v>
      </c>
      <c r="E267" s="108" t="s">
        <v>141</v>
      </c>
      <c r="F267" s="109" t="s">
        <v>139</v>
      </c>
      <c r="G267" s="110">
        <v>1</v>
      </c>
      <c r="H267" s="253">
        <v>0</v>
      </c>
      <c r="I267" s="111">
        <f>ROUND(H267*G267,2)</f>
        <v>0</v>
      </c>
      <c r="J267" s="108" t="s">
        <v>134</v>
      </c>
      <c r="K267" s="25"/>
      <c r="L267" s="112" t="s">
        <v>30</v>
      </c>
      <c r="M267" s="113" t="s">
        <v>42</v>
      </c>
      <c r="N267" s="114">
        <v>0</v>
      </c>
      <c r="O267" s="114">
        <f>N267*G267</f>
        <v>0</v>
      </c>
      <c r="P267" s="114">
        <v>0</v>
      </c>
      <c r="Q267" s="114">
        <f>P267*G267</f>
        <v>0</v>
      </c>
      <c r="R267" s="114">
        <v>0</v>
      </c>
      <c r="S267" s="115">
        <f>R267*G267</f>
        <v>0</v>
      </c>
      <c r="AQ267" s="116" t="s">
        <v>135</v>
      </c>
      <c r="AS267" s="116" t="s">
        <v>131</v>
      </c>
      <c r="AT267" s="116" t="s">
        <v>76</v>
      </c>
      <c r="AX267" s="13" t="s">
        <v>130</v>
      </c>
      <c r="BD267" s="117">
        <f>IF(M267="základní",I267,0)</f>
        <v>0</v>
      </c>
      <c r="BE267" s="117">
        <f>IF(M267="snížená",I267,0)</f>
        <v>0</v>
      </c>
      <c r="BF267" s="117">
        <f>IF(M267="zákl. přenesená",I267,0)</f>
        <v>0</v>
      </c>
      <c r="BG267" s="117">
        <f>IF(M267="sníž. přenesená",I267,0)</f>
        <v>0</v>
      </c>
      <c r="BH267" s="117">
        <f>IF(M267="nulová",I267,0)</f>
        <v>0</v>
      </c>
      <c r="BI267" s="13" t="s">
        <v>76</v>
      </c>
      <c r="BJ267" s="117">
        <f>ROUND(H267*G267,2)</f>
        <v>0</v>
      </c>
      <c r="BK267" s="13" t="s">
        <v>135</v>
      </c>
      <c r="BL267" s="116" t="s">
        <v>303</v>
      </c>
    </row>
    <row r="268" spans="2:46" s="1" customFormat="1" ht="153.6">
      <c r="B268" s="25"/>
      <c r="C268" s="118" t="s">
        <v>136</v>
      </c>
      <c r="E268" s="203" t="s">
        <v>827</v>
      </c>
      <c r="K268" s="25"/>
      <c r="L268" s="119"/>
      <c r="S268" s="46"/>
      <c r="AS268" s="13" t="s">
        <v>136</v>
      </c>
      <c r="AT268" s="13" t="s">
        <v>76</v>
      </c>
    </row>
    <row r="269" spans="2:64" s="1" customFormat="1" ht="16.5" customHeight="1">
      <c r="B269" s="25"/>
      <c r="C269" s="106" t="s">
        <v>131</v>
      </c>
      <c r="D269" s="107" t="s">
        <v>736</v>
      </c>
      <c r="E269" s="108" t="s">
        <v>260</v>
      </c>
      <c r="F269" s="109" t="s">
        <v>139</v>
      </c>
      <c r="G269" s="110">
        <v>1</v>
      </c>
      <c r="H269" s="253">
        <v>0</v>
      </c>
      <c r="I269" s="111">
        <f>ROUND(H269*G269,2)</f>
        <v>0</v>
      </c>
      <c r="J269" s="108" t="s">
        <v>134</v>
      </c>
      <c r="K269" s="25"/>
      <c r="L269" s="112" t="s">
        <v>30</v>
      </c>
      <c r="M269" s="113" t="s">
        <v>42</v>
      </c>
      <c r="N269" s="114">
        <v>0</v>
      </c>
      <c r="O269" s="114">
        <f>N269*G269</f>
        <v>0</v>
      </c>
      <c r="P269" s="114">
        <v>0</v>
      </c>
      <c r="Q269" s="114">
        <f>P269*G269</f>
        <v>0</v>
      </c>
      <c r="R269" s="114">
        <v>0</v>
      </c>
      <c r="S269" s="115">
        <f>R269*G269</f>
        <v>0</v>
      </c>
      <c r="AQ269" s="116" t="s">
        <v>135</v>
      </c>
      <c r="AS269" s="116" t="s">
        <v>131</v>
      </c>
      <c r="AT269" s="116" t="s">
        <v>76</v>
      </c>
      <c r="AX269" s="13" t="s">
        <v>130</v>
      </c>
      <c r="BD269" s="117">
        <f>IF(M269="základní",I269,0)</f>
        <v>0</v>
      </c>
      <c r="BE269" s="117">
        <f>IF(M269="snížená",I269,0)</f>
        <v>0</v>
      </c>
      <c r="BF269" s="117">
        <f>IF(M269="zákl. přenesená",I269,0)</f>
        <v>0</v>
      </c>
      <c r="BG269" s="117">
        <f>IF(M269="sníž. přenesená",I269,0)</f>
        <v>0</v>
      </c>
      <c r="BH269" s="117">
        <f>IF(M269="nulová",I269,0)</f>
        <v>0</v>
      </c>
      <c r="BI269" s="13" t="s">
        <v>76</v>
      </c>
      <c r="BJ269" s="117">
        <f>ROUND(H269*G269,2)</f>
        <v>0</v>
      </c>
      <c r="BK269" s="13" t="s">
        <v>135</v>
      </c>
      <c r="BL269" s="116" t="s">
        <v>304</v>
      </c>
    </row>
    <row r="270" spans="2:46" s="1" customFormat="1" ht="76.8">
      <c r="B270" s="25"/>
      <c r="C270" s="118" t="s">
        <v>136</v>
      </c>
      <c r="E270" s="203" t="s">
        <v>858</v>
      </c>
      <c r="K270" s="25"/>
      <c r="L270" s="119"/>
      <c r="S270" s="46"/>
      <c r="AS270" s="13" t="s">
        <v>136</v>
      </c>
      <c r="AT270" s="13" t="s">
        <v>76</v>
      </c>
    </row>
    <row r="271" spans="2:64" s="1" customFormat="1" ht="16.5" customHeight="1">
      <c r="B271" s="25"/>
      <c r="C271" s="106" t="s">
        <v>131</v>
      </c>
      <c r="D271" s="107" t="s">
        <v>737</v>
      </c>
      <c r="E271" s="108" t="s">
        <v>305</v>
      </c>
      <c r="F271" s="109" t="s">
        <v>139</v>
      </c>
      <c r="G271" s="110">
        <v>3</v>
      </c>
      <c r="H271" s="253">
        <v>0</v>
      </c>
      <c r="I271" s="111">
        <f>ROUND(H271*G271,2)</f>
        <v>0</v>
      </c>
      <c r="J271" s="108" t="s">
        <v>134</v>
      </c>
      <c r="K271" s="25"/>
      <c r="L271" s="112" t="s">
        <v>30</v>
      </c>
      <c r="M271" s="113" t="s">
        <v>42</v>
      </c>
      <c r="N271" s="114">
        <v>0</v>
      </c>
      <c r="O271" s="114">
        <f>N271*G271</f>
        <v>0</v>
      </c>
      <c r="P271" s="114">
        <v>0</v>
      </c>
      <c r="Q271" s="114">
        <f>P271*G271</f>
        <v>0</v>
      </c>
      <c r="R271" s="114">
        <v>0</v>
      </c>
      <c r="S271" s="115">
        <f>R271*G271</f>
        <v>0</v>
      </c>
      <c r="AQ271" s="116" t="s">
        <v>135</v>
      </c>
      <c r="AS271" s="116" t="s">
        <v>131</v>
      </c>
      <c r="AT271" s="116" t="s">
        <v>76</v>
      </c>
      <c r="AX271" s="13" t="s">
        <v>130</v>
      </c>
      <c r="BD271" s="117">
        <f>IF(M271="základní",I271,0)</f>
        <v>0</v>
      </c>
      <c r="BE271" s="117">
        <f>IF(M271="snížená",I271,0)</f>
        <v>0</v>
      </c>
      <c r="BF271" s="117">
        <f>IF(M271="zákl. přenesená",I271,0)</f>
        <v>0</v>
      </c>
      <c r="BG271" s="117">
        <f>IF(M271="sníž. přenesená",I271,0)</f>
        <v>0</v>
      </c>
      <c r="BH271" s="117">
        <f>IF(M271="nulová",I271,0)</f>
        <v>0</v>
      </c>
      <c r="BI271" s="13" t="s">
        <v>76</v>
      </c>
      <c r="BJ271" s="117">
        <f>ROUND(H271*G271,2)</f>
        <v>0</v>
      </c>
      <c r="BK271" s="13" t="s">
        <v>135</v>
      </c>
      <c r="BL271" s="116" t="s">
        <v>306</v>
      </c>
    </row>
    <row r="272" spans="2:46" s="1" customFormat="1" ht="28.8">
      <c r="B272" s="25"/>
      <c r="C272" s="118" t="s">
        <v>136</v>
      </c>
      <c r="E272" s="203" t="s">
        <v>834</v>
      </c>
      <c r="K272" s="25"/>
      <c r="L272" s="119"/>
      <c r="S272" s="46"/>
      <c r="AS272" s="13" t="s">
        <v>136</v>
      </c>
      <c r="AT272" s="13" t="s">
        <v>76</v>
      </c>
    </row>
    <row r="273" spans="2:62" s="10" customFormat="1" ht="25.95" customHeight="1">
      <c r="B273" s="97"/>
      <c r="C273" s="98" t="s">
        <v>70</v>
      </c>
      <c r="D273" s="99" t="s">
        <v>308</v>
      </c>
      <c r="E273" s="99" t="s">
        <v>309</v>
      </c>
      <c r="I273" s="100">
        <f>BJ273</f>
        <v>0</v>
      </c>
      <c r="K273" s="97"/>
      <c r="L273" s="101"/>
      <c r="O273" s="102">
        <f>SUM(O274:O289)</f>
        <v>0</v>
      </c>
      <c r="Q273" s="102">
        <f>SUM(Q274:Q289)</f>
        <v>0</v>
      </c>
      <c r="S273" s="103">
        <f>SUM(S274:S289)</f>
        <v>0</v>
      </c>
      <c r="AQ273" s="98" t="s">
        <v>76</v>
      </c>
      <c r="AS273" s="104" t="s">
        <v>70</v>
      </c>
      <c r="AT273" s="104" t="s">
        <v>71</v>
      </c>
      <c r="AX273" s="98" t="s">
        <v>130</v>
      </c>
      <c r="BJ273" s="105">
        <f>SUM(BJ274:BJ289)</f>
        <v>0</v>
      </c>
    </row>
    <row r="274" spans="2:64" s="1" customFormat="1" ht="16.5" customHeight="1">
      <c r="B274" s="25"/>
      <c r="C274" s="106" t="s">
        <v>131</v>
      </c>
      <c r="D274" s="107" t="s">
        <v>738</v>
      </c>
      <c r="E274" s="108" t="s">
        <v>141</v>
      </c>
      <c r="F274" s="109" t="s">
        <v>139</v>
      </c>
      <c r="G274" s="110">
        <v>3</v>
      </c>
      <c r="H274" s="253">
        <v>0</v>
      </c>
      <c r="I274" s="111">
        <f>ROUND(H274*G274,2)</f>
        <v>0</v>
      </c>
      <c r="J274" s="108" t="s">
        <v>134</v>
      </c>
      <c r="K274" s="25"/>
      <c r="L274" s="112" t="s">
        <v>30</v>
      </c>
      <c r="M274" s="113" t="s">
        <v>42</v>
      </c>
      <c r="N274" s="114">
        <v>0</v>
      </c>
      <c r="O274" s="114">
        <f>N274*G274</f>
        <v>0</v>
      </c>
      <c r="P274" s="114">
        <v>0</v>
      </c>
      <c r="Q274" s="114">
        <f>P274*G274</f>
        <v>0</v>
      </c>
      <c r="R274" s="114">
        <v>0</v>
      </c>
      <c r="S274" s="115">
        <f>R274*G274</f>
        <v>0</v>
      </c>
      <c r="AQ274" s="116" t="s">
        <v>135</v>
      </c>
      <c r="AS274" s="116" t="s">
        <v>131</v>
      </c>
      <c r="AT274" s="116" t="s">
        <v>76</v>
      </c>
      <c r="AX274" s="13" t="s">
        <v>130</v>
      </c>
      <c r="BD274" s="117">
        <f>IF(M274="základní",I274,0)</f>
        <v>0</v>
      </c>
      <c r="BE274" s="117">
        <f>IF(M274="snížená",I274,0)</f>
        <v>0</v>
      </c>
      <c r="BF274" s="117">
        <f>IF(M274="zákl. přenesená",I274,0)</f>
        <v>0</v>
      </c>
      <c r="BG274" s="117">
        <f>IF(M274="sníž. přenesená",I274,0)</f>
        <v>0</v>
      </c>
      <c r="BH274" s="117">
        <f>IF(M274="nulová",I274,0)</f>
        <v>0</v>
      </c>
      <c r="BI274" s="13" t="s">
        <v>76</v>
      </c>
      <c r="BJ274" s="117">
        <f>ROUND(H274*G274,2)</f>
        <v>0</v>
      </c>
      <c r="BK274" s="13" t="s">
        <v>135</v>
      </c>
      <c r="BL274" s="116" t="s">
        <v>310</v>
      </c>
    </row>
    <row r="275" spans="2:46" s="1" customFormat="1" ht="153.6">
      <c r="B275" s="25"/>
      <c r="C275" s="118" t="s">
        <v>136</v>
      </c>
      <c r="E275" s="203" t="s">
        <v>827</v>
      </c>
      <c r="K275" s="25"/>
      <c r="L275" s="119"/>
      <c r="S275" s="46"/>
      <c r="AS275" s="13" t="s">
        <v>136</v>
      </c>
      <c r="AT275" s="13" t="s">
        <v>76</v>
      </c>
    </row>
    <row r="276" spans="2:64" s="1" customFormat="1" ht="16.5" customHeight="1">
      <c r="B276" s="25"/>
      <c r="C276" s="106" t="s">
        <v>131</v>
      </c>
      <c r="D276" s="107" t="s">
        <v>739</v>
      </c>
      <c r="E276" s="108" t="s">
        <v>183</v>
      </c>
      <c r="F276" s="109" t="s">
        <v>139</v>
      </c>
      <c r="G276" s="110">
        <v>3</v>
      </c>
      <c r="H276" s="253">
        <v>0</v>
      </c>
      <c r="I276" s="111">
        <f>ROUND(H276*G276,2)</f>
        <v>0</v>
      </c>
      <c r="J276" s="108" t="s">
        <v>134</v>
      </c>
      <c r="K276" s="25"/>
      <c r="L276" s="112" t="s">
        <v>30</v>
      </c>
      <c r="M276" s="113" t="s">
        <v>42</v>
      </c>
      <c r="N276" s="114">
        <v>0</v>
      </c>
      <c r="O276" s="114">
        <f>N276*G276</f>
        <v>0</v>
      </c>
      <c r="P276" s="114">
        <v>0</v>
      </c>
      <c r="Q276" s="114">
        <f>P276*G276</f>
        <v>0</v>
      </c>
      <c r="R276" s="114">
        <v>0</v>
      </c>
      <c r="S276" s="115">
        <f>R276*G276</f>
        <v>0</v>
      </c>
      <c r="AQ276" s="116" t="s">
        <v>135</v>
      </c>
      <c r="AS276" s="116" t="s">
        <v>131</v>
      </c>
      <c r="AT276" s="116" t="s">
        <v>76</v>
      </c>
      <c r="AX276" s="13" t="s">
        <v>130</v>
      </c>
      <c r="BD276" s="117">
        <f>IF(M276="základní",I276,0)</f>
        <v>0</v>
      </c>
      <c r="BE276" s="117">
        <f>IF(M276="snížená",I276,0)</f>
        <v>0</v>
      </c>
      <c r="BF276" s="117">
        <f>IF(M276="zákl. přenesená",I276,0)</f>
        <v>0</v>
      </c>
      <c r="BG276" s="117">
        <f>IF(M276="sníž. přenesená",I276,0)</f>
        <v>0</v>
      </c>
      <c r="BH276" s="117">
        <f>IF(M276="nulová",I276,0)</f>
        <v>0</v>
      </c>
      <c r="BI276" s="13" t="s">
        <v>76</v>
      </c>
      <c r="BJ276" s="117">
        <f>ROUND(H276*G276,2)</f>
        <v>0</v>
      </c>
      <c r="BK276" s="13" t="s">
        <v>135</v>
      </c>
      <c r="BL276" s="116" t="s">
        <v>311</v>
      </c>
    </row>
    <row r="277" spans="2:46" s="1" customFormat="1" ht="38.4">
      <c r="B277" s="25"/>
      <c r="C277" s="118" t="s">
        <v>136</v>
      </c>
      <c r="E277" s="203" t="s">
        <v>312</v>
      </c>
      <c r="K277" s="25"/>
      <c r="L277" s="119"/>
      <c r="S277" s="46"/>
      <c r="AS277" s="13" t="s">
        <v>136</v>
      </c>
      <c r="AT277" s="13" t="s">
        <v>76</v>
      </c>
    </row>
    <row r="278" spans="2:64" s="1" customFormat="1" ht="16.5" customHeight="1">
      <c r="B278" s="25"/>
      <c r="C278" s="106" t="s">
        <v>131</v>
      </c>
      <c r="D278" s="107" t="s">
        <v>397</v>
      </c>
      <c r="E278" s="108" t="s">
        <v>313</v>
      </c>
      <c r="F278" s="109" t="s">
        <v>139</v>
      </c>
      <c r="G278" s="110">
        <v>3</v>
      </c>
      <c r="H278" s="253">
        <v>0</v>
      </c>
      <c r="I278" s="111">
        <f>ROUND(H278*G278,2)</f>
        <v>0</v>
      </c>
      <c r="J278" s="108" t="s">
        <v>134</v>
      </c>
      <c r="K278" s="25"/>
      <c r="L278" s="112" t="s">
        <v>30</v>
      </c>
      <c r="M278" s="113" t="s">
        <v>42</v>
      </c>
      <c r="N278" s="114">
        <v>0</v>
      </c>
      <c r="O278" s="114">
        <f>N278*G278</f>
        <v>0</v>
      </c>
      <c r="P278" s="114">
        <v>0</v>
      </c>
      <c r="Q278" s="114">
        <f>P278*G278</f>
        <v>0</v>
      </c>
      <c r="R278" s="114">
        <v>0</v>
      </c>
      <c r="S278" s="115">
        <f>R278*G278</f>
        <v>0</v>
      </c>
      <c r="AQ278" s="116" t="s">
        <v>135</v>
      </c>
      <c r="AS278" s="116" t="s">
        <v>131</v>
      </c>
      <c r="AT278" s="116" t="s">
        <v>76</v>
      </c>
      <c r="AX278" s="13" t="s">
        <v>130</v>
      </c>
      <c r="BD278" s="117">
        <f>IF(M278="základní",I278,0)</f>
        <v>0</v>
      </c>
      <c r="BE278" s="117">
        <f>IF(M278="snížená",I278,0)</f>
        <v>0</v>
      </c>
      <c r="BF278" s="117">
        <f>IF(M278="zákl. přenesená",I278,0)</f>
        <v>0</v>
      </c>
      <c r="BG278" s="117">
        <f>IF(M278="sníž. přenesená",I278,0)</f>
        <v>0</v>
      </c>
      <c r="BH278" s="117">
        <f>IF(M278="nulová",I278,0)</f>
        <v>0</v>
      </c>
      <c r="BI278" s="13" t="s">
        <v>76</v>
      </c>
      <c r="BJ278" s="117">
        <f>ROUND(H278*G278,2)</f>
        <v>0</v>
      </c>
      <c r="BK278" s="13" t="s">
        <v>135</v>
      </c>
      <c r="BL278" s="116" t="s">
        <v>314</v>
      </c>
    </row>
    <row r="279" spans="2:46" s="1" customFormat="1" ht="28.8">
      <c r="B279" s="25"/>
      <c r="C279" s="118" t="s">
        <v>136</v>
      </c>
      <c r="E279" s="203" t="s">
        <v>315</v>
      </c>
      <c r="K279" s="25"/>
      <c r="L279" s="119"/>
      <c r="S279" s="46"/>
      <c r="AS279" s="13" t="s">
        <v>136</v>
      </c>
      <c r="AT279" s="13" t="s">
        <v>76</v>
      </c>
    </row>
    <row r="280" spans="2:64" s="1" customFormat="1" ht="16.5" customHeight="1">
      <c r="B280" s="25"/>
      <c r="C280" s="106" t="s">
        <v>131</v>
      </c>
      <c r="D280" s="107" t="s">
        <v>740</v>
      </c>
      <c r="E280" s="108" t="s">
        <v>194</v>
      </c>
      <c r="F280" s="109" t="s">
        <v>139</v>
      </c>
      <c r="G280" s="110">
        <v>1</v>
      </c>
      <c r="H280" s="253">
        <v>0</v>
      </c>
      <c r="I280" s="111">
        <f>ROUND(H280*G280,2)</f>
        <v>0</v>
      </c>
      <c r="J280" s="108" t="s">
        <v>134</v>
      </c>
      <c r="K280" s="25"/>
      <c r="L280" s="112" t="s">
        <v>30</v>
      </c>
      <c r="M280" s="113" t="s">
        <v>42</v>
      </c>
      <c r="N280" s="114">
        <v>0</v>
      </c>
      <c r="O280" s="114">
        <f>N280*G280</f>
        <v>0</v>
      </c>
      <c r="P280" s="114">
        <v>0</v>
      </c>
      <c r="Q280" s="114">
        <f>P280*G280</f>
        <v>0</v>
      </c>
      <c r="R280" s="114">
        <v>0</v>
      </c>
      <c r="S280" s="115">
        <f>R280*G280</f>
        <v>0</v>
      </c>
      <c r="AQ280" s="116" t="s">
        <v>135</v>
      </c>
      <c r="AS280" s="116" t="s">
        <v>131</v>
      </c>
      <c r="AT280" s="116" t="s">
        <v>76</v>
      </c>
      <c r="AX280" s="13" t="s">
        <v>130</v>
      </c>
      <c r="BD280" s="117">
        <f>IF(M280="základní",I280,0)</f>
        <v>0</v>
      </c>
      <c r="BE280" s="117">
        <f>IF(M280="snížená",I280,0)</f>
        <v>0</v>
      </c>
      <c r="BF280" s="117">
        <f>IF(M280="zákl. přenesená",I280,0)</f>
        <v>0</v>
      </c>
      <c r="BG280" s="117">
        <f>IF(M280="sníž. přenesená",I280,0)</f>
        <v>0</v>
      </c>
      <c r="BH280" s="117">
        <f>IF(M280="nulová",I280,0)</f>
        <v>0</v>
      </c>
      <c r="BI280" s="13" t="s">
        <v>76</v>
      </c>
      <c r="BJ280" s="117">
        <f>ROUND(H280*G280,2)</f>
        <v>0</v>
      </c>
      <c r="BK280" s="13" t="s">
        <v>135</v>
      </c>
      <c r="BL280" s="116" t="s">
        <v>316</v>
      </c>
    </row>
    <row r="281" spans="2:46" s="1" customFormat="1" ht="48">
      <c r="B281" s="25"/>
      <c r="C281" s="118" t="s">
        <v>136</v>
      </c>
      <c r="E281" s="203" t="s">
        <v>743</v>
      </c>
      <c r="K281" s="25"/>
      <c r="L281" s="119"/>
      <c r="S281" s="46"/>
      <c r="AS281" s="13" t="s">
        <v>136</v>
      </c>
      <c r="AT281" s="13" t="s">
        <v>76</v>
      </c>
    </row>
    <row r="282" spans="2:64" s="1" customFormat="1" ht="16.5" customHeight="1">
      <c r="B282" s="25"/>
      <c r="C282" s="106" t="s">
        <v>131</v>
      </c>
      <c r="D282" s="107" t="s">
        <v>741</v>
      </c>
      <c r="E282" s="108" t="s">
        <v>317</v>
      </c>
      <c r="F282" s="109" t="s">
        <v>139</v>
      </c>
      <c r="G282" s="110">
        <v>2</v>
      </c>
      <c r="H282" s="253">
        <v>0</v>
      </c>
      <c r="I282" s="111">
        <f>ROUND(H282*G282,2)</f>
        <v>0</v>
      </c>
      <c r="J282" s="108" t="s">
        <v>134</v>
      </c>
      <c r="K282" s="25"/>
      <c r="L282" s="112" t="s">
        <v>30</v>
      </c>
      <c r="M282" s="113" t="s">
        <v>42</v>
      </c>
      <c r="N282" s="114">
        <v>0</v>
      </c>
      <c r="O282" s="114">
        <f>N282*G282</f>
        <v>0</v>
      </c>
      <c r="P282" s="114">
        <v>0</v>
      </c>
      <c r="Q282" s="114">
        <f>P282*G282</f>
        <v>0</v>
      </c>
      <c r="R282" s="114">
        <v>0</v>
      </c>
      <c r="S282" s="115">
        <f>R282*G282</f>
        <v>0</v>
      </c>
      <c r="AQ282" s="116" t="s">
        <v>135</v>
      </c>
      <c r="AS282" s="116" t="s">
        <v>131</v>
      </c>
      <c r="AT282" s="116" t="s">
        <v>76</v>
      </c>
      <c r="AX282" s="13" t="s">
        <v>130</v>
      </c>
      <c r="BD282" s="117">
        <f>IF(M282="základní",I282,0)</f>
        <v>0</v>
      </c>
      <c r="BE282" s="117">
        <f>IF(M282="snížená",I282,0)</f>
        <v>0</v>
      </c>
      <c r="BF282" s="117">
        <f>IF(M282="zákl. přenesená",I282,0)</f>
        <v>0</v>
      </c>
      <c r="BG282" s="117">
        <f>IF(M282="sníž. přenesená",I282,0)</f>
        <v>0</v>
      </c>
      <c r="BH282" s="117">
        <f>IF(M282="nulová",I282,0)</f>
        <v>0</v>
      </c>
      <c r="BI282" s="13" t="s">
        <v>76</v>
      </c>
      <c r="BJ282" s="117">
        <f>ROUND(H282*G282,2)</f>
        <v>0</v>
      </c>
      <c r="BK282" s="13" t="s">
        <v>135</v>
      </c>
      <c r="BL282" s="116" t="s">
        <v>318</v>
      </c>
    </row>
    <row r="283" spans="2:46" s="1" customFormat="1" ht="28.8">
      <c r="B283" s="25"/>
      <c r="C283" s="118" t="s">
        <v>136</v>
      </c>
      <c r="E283" s="203" t="s">
        <v>319</v>
      </c>
      <c r="K283" s="25"/>
      <c r="L283" s="119"/>
      <c r="S283" s="46"/>
      <c r="AS283" s="13" t="s">
        <v>136</v>
      </c>
      <c r="AT283" s="13" t="s">
        <v>76</v>
      </c>
    </row>
    <row r="284" spans="2:64" s="1" customFormat="1" ht="16.5" customHeight="1">
      <c r="B284" s="25"/>
      <c r="C284" s="106" t="s">
        <v>131</v>
      </c>
      <c r="D284" s="107" t="s">
        <v>742</v>
      </c>
      <c r="E284" s="108" t="s">
        <v>320</v>
      </c>
      <c r="F284" s="109" t="s">
        <v>139</v>
      </c>
      <c r="G284" s="110">
        <v>2</v>
      </c>
      <c r="H284" s="253">
        <v>0</v>
      </c>
      <c r="I284" s="111">
        <f>ROUND(H284*G284,2)</f>
        <v>0</v>
      </c>
      <c r="J284" s="108" t="s">
        <v>134</v>
      </c>
      <c r="K284" s="25"/>
      <c r="L284" s="112" t="s">
        <v>30</v>
      </c>
      <c r="M284" s="113" t="s">
        <v>42</v>
      </c>
      <c r="N284" s="114">
        <v>0</v>
      </c>
      <c r="O284" s="114">
        <f>N284*G284</f>
        <v>0</v>
      </c>
      <c r="P284" s="114">
        <v>0</v>
      </c>
      <c r="Q284" s="114">
        <f>P284*G284</f>
        <v>0</v>
      </c>
      <c r="R284" s="114">
        <v>0</v>
      </c>
      <c r="S284" s="115">
        <f>R284*G284</f>
        <v>0</v>
      </c>
      <c r="AQ284" s="116" t="s">
        <v>135</v>
      </c>
      <c r="AS284" s="116" t="s">
        <v>131</v>
      </c>
      <c r="AT284" s="116" t="s">
        <v>76</v>
      </c>
      <c r="AX284" s="13" t="s">
        <v>130</v>
      </c>
      <c r="BD284" s="117">
        <f>IF(M284="základní",I284,0)</f>
        <v>0</v>
      </c>
      <c r="BE284" s="117">
        <f>IF(M284="snížená",I284,0)</f>
        <v>0</v>
      </c>
      <c r="BF284" s="117">
        <f>IF(M284="zákl. přenesená",I284,0)</f>
        <v>0</v>
      </c>
      <c r="BG284" s="117">
        <f>IF(M284="sníž. přenesená",I284,0)</f>
        <v>0</v>
      </c>
      <c r="BH284" s="117">
        <f>IF(M284="nulová",I284,0)</f>
        <v>0</v>
      </c>
      <c r="BI284" s="13" t="s">
        <v>76</v>
      </c>
      <c r="BJ284" s="117">
        <f>ROUND(H284*G284,2)</f>
        <v>0</v>
      </c>
      <c r="BK284" s="13" t="s">
        <v>135</v>
      </c>
      <c r="BL284" s="116" t="s">
        <v>321</v>
      </c>
    </row>
    <row r="285" spans="2:46" s="1" customFormat="1" ht="28.8">
      <c r="B285" s="25"/>
      <c r="C285" s="118" t="s">
        <v>136</v>
      </c>
      <c r="E285" s="203" t="s">
        <v>322</v>
      </c>
      <c r="K285" s="25"/>
      <c r="L285" s="119"/>
      <c r="S285" s="46"/>
      <c r="AS285" s="13" t="s">
        <v>136</v>
      </c>
      <c r="AT285" s="13" t="s">
        <v>76</v>
      </c>
    </row>
    <row r="286" spans="2:64" s="1" customFormat="1" ht="16.5" customHeight="1">
      <c r="B286" s="25"/>
      <c r="C286" s="106" t="s">
        <v>131</v>
      </c>
      <c r="D286" s="107" t="s">
        <v>744</v>
      </c>
      <c r="E286" s="108" t="s">
        <v>153</v>
      </c>
      <c r="F286" s="109" t="s">
        <v>139</v>
      </c>
      <c r="G286" s="110">
        <v>2</v>
      </c>
      <c r="H286" s="253">
        <v>0</v>
      </c>
      <c r="I286" s="111">
        <f>ROUND(H286*G286,2)</f>
        <v>0</v>
      </c>
      <c r="J286" s="108" t="s">
        <v>134</v>
      </c>
      <c r="K286" s="25"/>
      <c r="L286" s="112" t="s">
        <v>30</v>
      </c>
      <c r="M286" s="113" t="s">
        <v>42</v>
      </c>
      <c r="N286" s="114">
        <v>0</v>
      </c>
      <c r="O286" s="114">
        <f>N286*G286</f>
        <v>0</v>
      </c>
      <c r="P286" s="114">
        <v>0</v>
      </c>
      <c r="Q286" s="114">
        <f>P286*G286</f>
        <v>0</v>
      </c>
      <c r="R286" s="114">
        <v>0</v>
      </c>
      <c r="S286" s="115">
        <f>R286*G286</f>
        <v>0</v>
      </c>
      <c r="AQ286" s="116" t="s">
        <v>135</v>
      </c>
      <c r="AS286" s="116" t="s">
        <v>131</v>
      </c>
      <c r="AT286" s="116" t="s">
        <v>76</v>
      </c>
      <c r="AX286" s="13" t="s">
        <v>130</v>
      </c>
      <c r="BD286" s="117">
        <f>IF(M286="základní",I286,0)</f>
        <v>0</v>
      </c>
      <c r="BE286" s="117">
        <f>IF(M286="snížená",I286,0)</f>
        <v>0</v>
      </c>
      <c r="BF286" s="117">
        <f>IF(M286="zákl. přenesená",I286,0)</f>
        <v>0</v>
      </c>
      <c r="BG286" s="117">
        <f>IF(M286="sníž. přenesená",I286,0)</f>
        <v>0</v>
      </c>
      <c r="BH286" s="117">
        <f>IF(M286="nulová",I286,0)</f>
        <v>0</v>
      </c>
      <c r="BI286" s="13" t="s">
        <v>76</v>
      </c>
      <c r="BJ286" s="117">
        <f>ROUND(H286*G286,2)</f>
        <v>0</v>
      </c>
      <c r="BK286" s="13" t="s">
        <v>135</v>
      </c>
      <c r="BL286" s="116" t="s">
        <v>323</v>
      </c>
    </row>
    <row r="287" spans="2:46" s="1" customFormat="1" ht="86.4">
      <c r="B287" s="25"/>
      <c r="C287" s="118" t="s">
        <v>136</v>
      </c>
      <c r="E287" s="203" t="s">
        <v>155</v>
      </c>
      <c r="K287" s="25"/>
      <c r="L287" s="119"/>
      <c r="S287" s="46"/>
      <c r="AS287" s="13" t="s">
        <v>136</v>
      </c>
      <c r="AT287" s="13" t="s">
        <v>76</v>
      </c>
    </row>
    <row r="288" spans="2:64" s="1" customFormat="1" ht="16.5" customHeight="1">
      <c r="B288" s="25"/>
      <c r="C288" s="106" t="s">
        <v>131</v>
      </c>
      <c r="D288" s="107" t="s">
        <v>745</v>
      </c>
      <c r="E288" s="108" t="s">
        <v>324</v>
      </c>
      <c r="F288" s="109" t="s">
        <v>139</v>
      </c>
      <c r="G288" s="110">
        <v>1</v>
      </c>
      <c r="H288" s="253">
        <v>0</v>
      </c>
      <c r="I288" s="111">
        <f>ROUND(H288*G288,2)</f>
        <v>0</v>
      </c>
      <c r="J288" s="108" t="s">
        <v>134</v>
      </c>
      <c r="K288" s="25"/>
      <c r="L288" s="112" t="s">
        <v>30</v>
      </c>
      <c r="M288" s="113" t="s">
        <v>42</v>
      </c>
      <c r="N288" s="114">
        <v>0</v>
      </c>
      <c r="O288" s="114">
        <f>N288*G288</f>
        <v>0</v>
      </c>
      <c r="P288" s="114">
        <v>0</v>
      </c>
      <c r="Q288" s="114">
        <f>P288*G288</f>
        <v>0</v>
      </c>
      <c r="R288" s="114">
        <v>0</v>
      </c>
      <c r="S288" s="115">
        <f>R288*G288</f>
        <v>0</v>
      </c>
      <c r="AQ288" s="116" t="s">
        <v>135</v>
      </c>
      <c r="AS288" s="116" t="s">
        <v>131</v>
      </c>
      <c r="AT288" s="116" t="s">
        <v>76</v>
      </c>
      <c r="AX288" s="13" t="s">
        <v>130</v>
      </c>
      <c r="BD288" s="117">
        <f>IF(M288="základní",I288,0)</f>
        <v>0</v>
      </c>
      <c r="BE288" s="117">
        <f>IF(M288="snížená",I288,0)</f>
        <v>0</v>
      </c>
      <c r="BF288" s="117">
        <f>IF(M288="zákl. přenesená",I288,0)</f>
        <v>0</v>
      </c>
      <c r="BG288" s="117">
        <f>IF(M288="sníž. přenesená",I288,0)</f>
        <v>0</v>
      </c>
      <c r="BH288" s="117">
        <f>IF(M288="nulová",I288,0)</f>
        <v>0</v>
      </c>
      <c r="BI288" s="13" t="s">
        <v>76</v>
      </c>
      <c r="BJ288" s="117">
        <f>ROUND(H288*G288,2)</f>
        <v>0</v>
      </c>
      <c r="BK288" s="13" t="s">
        <v>135</v>
      </c>
      <c r="BL288" s="116" t="s">
        <v>325</v>
      </c>
    </row>
    <row r="289" spans="2:46" s="1" customFormat="1" ht="67.2">
      <c r="B289" s="25"/>
      <c r="C289" s="118" t="s">
        <v>136</v>
      </c>
      <c r="E289" s="203" t="s">
        <v>850</v>
      </c>
      <c r="K289" s="25"/>
      <c r="L289" s="119"/>
      <c r="S289" s="46"/>
      <c r="AS289" s="13" t="s">
        <v>136</v>
      </c>
      <c r="AT289" s="13" t="s">
        <v>76</v>
      </c>
    </row>
    <row r="290" spans="2:62" s="10" customFormat="1" ht="25.95" customHeight="1">
      <c r="B290" s="97"/>
      <c r="C290" s="98" t="s">
        <v>70</v>
      </c>
      <c r="D290" s="99" t="s">
        <v>326</v>
      </c>
      <c r="E290" s="99" t="s">
        <v>327</v>
      </c>
      <c r="I290" s="100">
        <f>BJ290</f>
        <v>0</v>
      </c>
      <c r="K290" s="97"/>
      <c r="L290" s="101"/>
      <c r="O290" s="102">
        <f>SUM(O291:O304)</f>
        <v>0</v>
      </c>
      <c r="Q290" s="102">
        <f>SUM(Q291:Q304)</f>
        <v>0</v>
      </c>
      <c r="S290" s="103">
        <f>SUM(S291:S304)</f>
        <v>0</v>
      </c>
      <c r="AQ290" s="98" t="s">
        <v>76</v>
      </c>
      <c r="AS290" s="104" t="s">
        <v>70</v>
      </c>
      <c r="AT290" s="104" t="s">
        <v>71</v>
      </c>
      <c r="AX290" s="98" t="s">
        <v>130</v>
      </c>
      <c r="BJ290" s="105">
        <f>SUM(BJ291:BJ304)</f>
        <v>0</v>
      </c>
    </row>
    <row r="291" spans="2:64" s="1" customFormat="1" ht="16.5" customHeight="1">
      <c r="B291" s="25"/>
      <c r="C291" s="106" t="s">
        <v>131</v>
      </c>
      <c r="D291" s="107" t="s">
        <v>746</v>
      </c>
      <c r="E291" s="108" t="s">
        <v>141</v>
      </c>
      <c r="F291" s="109" t="s">
        <v>139</v>
      </c>
      <c r="G291" s="110">
        <v>2</v>
      </c>
      <c r="H291" s="253">
        <v>0</v>
      </c>
      <c r="I291" s="111">
        <f>ROUND(H291*G291,2)</f>
        <v>0</v>
      </c>
      <c r="J291" s="108" t="s">
        <v>134</v>
      </c>
      <c r="K291" s="25"/>
      <c r="L291" s="112" t="s">
        <v>30</v>
      </c>
      <c r="M291" s="113" t="s">
        <v>42</v>
      </c>
      <c r="N291" s="114">
        <v>0</v>
      </c>
      <c r="O291" s="114">
        <f>N291*G291</f>
        <v>0</v>
      </c>
      <c r="P291" s="114">
        <v>0</v>
      </c>
      <c r="Q291" s="114">
        <f>P291*G291</f>
        <v>0</v>
      </c>
      <c r="R291" s="114">
        <v>0</v>
      </c>
      <c r="S291" s="115">
        <f>R291*G291</f>
        <v>0</v>
      </c>
      <c r="AQ291" s="116" t="s">
        <v>135</v>
      </c>
      <c r="AS291" s="116" t="s">
        <v>131</v>
      </c>
      <c r="AT291" s="116" t="s">
        <v>76</v>
      </c>
      <c r="AX291" s="13" t="s">
        <v>130</v>
      </c>
      <c r="BD291" s="117">
        <f>IF(M291="základní",I291,0)</f>
        <v>0</v>
      </c>
      <c r="BE291" s="117">
        <f>IF(M291="snížená",I291,0)</f>
        <v>0</v>
      </c>
      <c r="BF291" s="117">
        <f>IF(M291="zákl. přenesená",I291,0)</f>
        <v>0</v>
      </c>
      <c r="BG291" s="117">
        <f>IF(M291="sníž. přenesená",I291,0)</f>
        <v>0</v>
      </c>
      <c r="BH291" s="117">
        <f>IF(M291="nulová",I291,0)</f>
        <v>0</v>
      </c>
      <c r="BI291" s="13" t="s">
        <v>76</v>
      </c>
      <c r="BJ291" s="117">
        <f>ROUND(H291*G291,2)</f>
        <v>0</v>
      </c>
      <c r="BK291" s="13" t="s">
        <v>135</v>
      </c>
      <c r="BL291" s="116" t="s">
        <v>328</v>
      </c>
    </row>
    <row r="292" spans="2:46" s="1" customFormat="1" ht="153.6">
      <c r="B292" s="25"/>
      <c r="C292" s="118" t="s">
        <v>136</v>
      </c>
      <c r="E292" s="203" t="s">
        <v>827</v>
      </c>
      <c r="K292" s="25"/>
      <c r="L292" s="119"/>
      <c r="S292" s="46"/>
      <c r="AS292" s="13" t="s">
        <v>136</v>
      </c>
      <c r="AT292" s="13" t="s">
        <v>76</v>
      </c>
    </row>
    <row r="293" spans="2:64" s="1" customFormat="1" ht="16.5" customHeight="1">
      <c r="B293" s="25"/>
      <c r="C293" s="106" t="s">
        <v>131</v>
      </c>
      <c r="D293" s="107" t="s">
        <v>747</v>
      </c>
      <c r="E293" s="108" t="s">
        <v>183</v>
      </c>
      <c r="F293" s="109" t="s">
        <v>139</v>
      </c>
      <c r="G293" s="110">
        <v>2</v>
      </c>
      <c r="H293" s="253">
        <v>0</v>
      </c>
      <c r="I293" s="111">
        <f>ROUND(H293*G293,2)</f>
        <v>0</v>
      </c>
      <c r="J293" s="108" t="s">
        <v>134</v>
      </c>
      <c r="K293" s="25"/>
      <c r="L293" s="112" t="s">
        <v>30</v>
      </c>
      <c r="M293" s="113" t="s">
        <v>42</v>
      </c>
      <c r="N293" s="114">
        <v>0</v>
      </c>
      <c r="O293" s="114">
        <f>N293*G293</f>
        <v>0</v>
      </c>
      <c r="P293" s="114">
        <v>0</v>
      </c>
      <c r="Q293" s="114">
        <f>P293*G293</f>
        <v>0</v>
      </c>
      <c r="R293" s="114">
        <v>0</v>
      </c>
      <c r="S293" s="115">
        <f>R293*G293</f>
        <v>0</v>
      </c>
      <c r="AQ293" s="116" t="s">
        <v>135</v>
      </c>
      <c r="AS293" s="116" t="s">
        <v>131</v>
      </c>
      <c r="AT293" s="116" t="s">
        <v>76</v>
      </c>
      <c r="AX293" s="13" t="s">
        <v>130</v>
      </c>
      <c r="BD293" s="117">
        <f>IF(M293="základní",I293,0)</f>
        <v>0</v>
      </c>
      <c r="BE293" s="117">
        <f>IF(M293="snížená",I293,0)</f>
        <v>0</v>
      </c>
      <c r="BF293" s="117">
        <f>IF(M293="zákl. přenesená",I293,0)</f>
        <v>0</v>
      </c>
      <c r="BG293" s="117">
        <f>IF(M293="sníž. přenesená",I293,0)</f>
        <v>0</v>
      </c>
      <c r="BH293" s="117">
        <f>IF(M293="nulová",I293,0)</f>
        <v>0</v>
      </c>
      <c r="BI293" s="13" t="s">
        <v>76</v>
      </c>
      <c r="BJ293" s="117">
        <f>ROUND(H293*G293,2)</f>
        <v>0</v>
      </c>
      <c r="BK293" s="13" t="s">
        <v>135</v>
      </c>
      <c r="BL293" s="116" t="s">
        <v>329</v>
      </c>
    </row>
    <row r="294" spans="2:46" s="1" customFormat="1" ht="38.4">
      <c r="B294" s="25"/>
      <c r="C294" s="118" t="s">
        <v>136</v>
      </c>
      <c r="E294" s="203" t="s">
        <v>312</v>
      </c>
      <c r="K294" s="25"/>
      <c r="L294" s="119"/>
      <c r="S294" s="46"/>
      <c r="AS294" s="13" t="s">
        <v>136</v>
      </c>
      <c r="AT294" s="13" t="s">
        <v>76</v>
      </c>
    </row>
    <row r="295" spans="2:64" s="1" customFormat="1" ht="16.5" customHeight="1">
      <c r="B295" s="25"/>
      <c r="C295" s="106" t="s">
        <v>131</v>
      </c>
      <c r="D295" s="107" t="s">
        <v>748</v>
      </c>
      <c r="E295" s="108" t="s">
        <v>313</v>
      </c>
      <c r="F295" s="109" t="s">
        <v>139</v>
      </c>
      <c r="G295" s="110">
        <v>2</v>
      </c>
      <c r="H295" s="253">
        <v>0</v>
      </c>
      <c r="I295" s="111">
        <f>ROUND(H295*G295,2)</f>
        <v>0</v>
      </c>
      <c r="J295" s="108" t="s">
        <v>134</v>
      </c>
      <c r="K295" s="25"/>
      <c r="L295" s="112" t="s">
        <v>30</v>
      </c>
      <c r="M295" s="113" t="s">
        <v>42</v>
      </c>
      <c r="N295" s="114">
        <v>0</v>
      </c>
      <c r="O295" s="114">
        <f>N295*G295</f>
        <v>0</v>
      </c>
      <c r="P295" s="114">
        <v>0</v>
      </c>
      <c r="Q295" s="114">
        <f>P295*G295</f>
        <v>0</v>
      </c>
      <c r="R295" s="114">
        <v>0</v>
      </c>
      <c r="S295" s="115">
        <f>R295*G295</f>
        <v>0</v>
      </c>
      <c r="AQ295" s="116" t="s">
        <v>135</v>
      </c>
      <c r="AS295" s="116" t="s">
        <v>131</v>
      </c>
      <c r="AT295" s="116" t="s">
        <v>76</v>
      </c>
      <c r="AX295" s="13" t="s">
        <v>130</v>
      </c>
      <c r="BD295" s="117">
        <f>IF(M295="základní",I295,0)</f>
        <v>0</v>
      </c>
      <c r="BE295" s="117">
        <f>IF(M295="snížená",I295,0)</f>
        <v>0</v>
      </c>
      <c r="BF295" s="117">
        <f>IF(M295="zákl. přenesená",I295,0)</f>
        <v>0</v>
      </c>
      <c r="BG295" s="117">
        <f>IF(M295="sníž. přenesená",I295,0)</f>
        <v>0</v>
      </c>
      <c r="BH295" s="117">
        <f>IF(M295="nulová",I295,0)</f>
        <v>0</v>
      </c>
      <c r="BI295" s="13" t="s">
        <v>76</v>
      </c>
      <c r="BJ295" s="117">
        <f>ROUND(H295*G295,2)</f>
        <v>0</v>
      </c>
      <c r="BK295" s="13" t="s">
        <v>135</v>
      </c>
      <c r="BL295" s="116" t="s">
        <v>330</v>
      </c>
    </row>
    <row r="296" spans="2:46" s="1" customFormat="1" ht="28.8">
      <c r="B296" s="25"/>
      <c r="C296" s="118" t="s">
        <v>136</v>
      </c>
      <c r="E296" s="203" t="s">
        <v>315</v>
      </c>
      <c r="K296" s="25"/>
      <c r="L296" s="119"/>
      <c r="S296" s="46"/>
      <c r="AS296" s="13" t="s">
        <v>136</v>
      </c>
      <c r="AT296" s="13" t="s">
        <v>76</v>
      </c>
    </row>
    <row r="297" spans="2:64" s="1" customFormat="1" ht="16.5" customHeight="1">
      <c r="B297" s="25"/>
      <c r="C297" s="106" t="s">
        <v>131</v>
      </c>
      <c r="D297" s="107" t="s">
        <v>749</v>
      </c>
      <c r="E297" s="108" t="s">
        <v>194</v>
      </c>
      <c r="F297" s="109" t="s">
        <v>139</v>
      </c>
      <c r="G297" s="110">
        <v>2</v>
      </c>
      <c r="H297" s="253">
        <v>0</v>
      </c>
      <c r="I297" s="111">
        <f>ROUND(H297*G297,2)</f>
        <v>0</v>
      </c>
      <c r="J297" s="108" t="s">
        <v>134</v>
      </c>
      <c r="K297" s="25"/>
      <c r="L297" s="112" t="s">
        <v>30</v>
      </c>
      <c r="M297" s="113" t="s">
        <v>42</v>
      </c>
      <c r="N297" s="114">
        <v>0</v>
      </c>
      <c r="O297" s="114">
        <f>N297*G297</f>
        <v>0</v>
      </c>
      <c r="P297" s="114">
        <v>0</v>
      </c>
      <c r="Q297" s="114">
        <f>P297*G297</f>
        <v>0</v>
      </c>
      <c r="R297" s="114">
        <v>0</v>
      </c>
      <c r="S297" s="115">
        <f>R297*G297</f>
        <v>0</v>
      </c>
      <c r="AQ297" s="116" t="s">
        <v>135</v>
      </c>
      <c r="AS297" s="116" t="s">
        <v>131</v>
      </c>
      <c r="AT297" s="116" t="s">
        <v>76</v>
      </c>
      <c r="AX297" s="13" t="s">
        <v>130</v>
      </c>
      <c r="BD297" s="117">
        <f>IF(M297="základní",I297,0)</f>
        <v>0</v>
      </c>
      <c r="BE297" s="117">
        <f>IF(M297="snížená",I297,0)</f>
        <v>0</v>
      </c>
      <c r="BF297" s="117">
        <f>IF(M297="zákl. přenesená",I297,0)</f>
        <v>0</v>
      </c>
      <c r="BG297" s="117">
        <f>IF(M297="sníž. přenesená",I297,0)</f>
        <v>0</v>
      </c>
      <c r="BH297" s="117">
        <f>IF(M297="nulová",I297,0)</f>
        <v>0</v>
      </c>
      <c r="BI297" s="13" t="s">
        <v>76</v>
      </c>
      <c r="BJ297" s="117">
        <f>ROUND(H297*G297,2)</f>
        <v>0</v>
      </c>
      <c r="BK297" s="13" t="s">
        <v>135</v>
      </c>
      <c r="BL297" s="116" t="s">
        <v>331</v>
      </c>
    </row>
    <row r="298" spans="2:46" s="1" customFormat="1" ht="28.8">
      <c r="B298" s="25"/>
      <c r="C298" s="118" t="s">
        <v>136</v>
      </c>
      <c r="E298" s="203" t="s">
        <v>299</v>
      </c>
      <c r="K298" s="25"/>
      <c r="L298" s="119"/>
      <c r="S298" s="46"/>
      <c r="AS298" s="13" t="s">
        <v>136</v>
      </c>
      <c r="AT298" s="13" t="s">
        <v>76</v>
      </c>
    </row>
    <row r="299" spans="2:64" s="1" customFormat="1" ht="16.5" customHeight="1">
      <c r="B299" s="25"/>
      <c r="C299" s="106" t="s">
        <v>131</v>
      </c>
      <c r="D299" s="107" t="s">
        <v>750</v>
      </c>
      <c r="E299" s="108" t="s">
        <v>317</v>
      </c>
      <c r="F299" s="109" t="s">
        <v>139</v>
      </c>
      <c r="G299" s="110">
        <v>5</v>
      </c>
      <c r="H299" s="253">
        <v>0</v>
      </c>
      <c r="I299" s="111">
        <f>ROUND(H299*G299,2)</f>
        <v>0</v>
      </c>
      <c r="J299" s="108" t="s">
        <v>134</v>
      </c>
      <c r="K299" s="25"/>
      <c r="L299" s="112" t="s">
        <v>30</v>
      </c>
      <c r="M299" s="113" t="s">
        <v>42</v>
      </c>
      <c r="N299" s="114">
        <v>0</v>
      </c>
      <c r="O299" s="114">
        <f>N299*G299</f>
        <v>0</v>
      </c>
      <c r="P299" s="114">
        <v>0</v>
      </c>
      <c r="Q299" s="114">
        <f>P299*G299</f>
        <v>0</v>
      </c>
      <c r="R299" s="114">
        <v>0</v>
      </c>
      <c r="S299" s="115">
        <f>R299*G299</f>
        <v>0</v>
      </c>
      <c r="AQ299" s="116" t="s">
        <v>135</v>
      </c>
      <c r="AS299" s="116" t="s">
        <v>131</v>
      </c>
      <c r="AT299" s="116" t="s">
        <v>76</v>
      </c>
      <c r="AX299" s="13" t="s">
        <v>130</v>
      </c>
      <c r="BD299" s="117">
        <f>IF(M299="základní",I299,0)</f>
        <v>0</v>
      </c>
      <c r="BE299" s="117">
        <f>IF(M299="snížená",I299,0)</f>
        <v>0</v>
      </c>
      <c r="BF299" s="117">
        <f>IF(M299="zákl. přenesená",I299,0)</f>
        <v>0</v>
      </c>
      <c r="BG299" s="117">
        <f>IF(M299="sníž. přenesená",I299,0)</f>
        <v>0</v>
      </c>
      <c r="BH299" s="117">
        <f>IF(M299="nulová",I299,0)</f>
        <v>0</v>
      </c>
      <c r="BI299" s="13" t="s">
        <v>76</v>
      </c>
      <c r="BJ299" s="117">
        <f>ROUND(H299*G299,2)</f>
        <v>0</v>
      </c>
      <c r="BK299" s="13" t="s">
        <v>135</v>
      </c>
      <c r="BL299" s="116" t="s">
        <v>332</v>
      </c>
    </row>
    <row r="300" spans="2:46" s="1" customFormat="1" ht="28.8">
      <c r="B300" s="25"/>
      <c r="C300" s="118" t="s">
        <v>136</v>
      </c>
      <c r="E300" s="203" t="s">
        <v>319</v>
      </c>
      <c r="K300" s="25"/>
      <c r="L300" s="119"/>
      <c r="S300" s="46"/>
      <c r="AS300" s="13" t="s">
        <v>136</v>
      </c>
      <c r="AT300" s="13" t="s">
        <v>76</v>
      </c>
    </row>
    <row r="301" spans="2:64" s="1" customFormat="1" ht="16.5" customHeight="1">
      <c r="B301" s="25"/>
      <c r="C301" s="106" t="s">
        <v>131</v>
      </c>
      <c r="D301" s="107" t="s">
        <v>751</v>
      </c>
      <c r="E301" s="108" t="s">
        <v>317</v>
      </c>
      <c r="F301" s="109" t="s">
        <v>139</v>
      </c>
      <c r="G301" s="110">
        <v>1</v>
      </c>
      <c r="H301" s="253">
        <v>0</v>
      </c>
      <c r="I301" s="111">
        <f>ROUND(H301*G301,2)</f>
        <v>0</v>
      </c>
      <c r="J301" s="108" t="s">
        <v>134</v>
      </c>
      <c r="K301" s="25"/>
      <c r="L301" s="112" t="s">
        <v>30</v>
      </c>
      <c r="M301" s="113" t="s">
        <v>42</v>
      </c>
      <c r="N301" s="114">
        <v>0</v>
      </c>
      <c r="O301" s="114">
        <f>N301*G301</f>
        <v>0</v>
      </c>
      <c r="P301" s="114">
        <v>0</v>
      </c>
      <c r="Q301" s="114">
        <f>P301*G301</f>
        <v>0</v>
      </c>
      <c r="R301" s="114">
        <v>0</v>
      </c>
      <c r="S301" s="115">
        <f>R301*G301</f>
        <v>0</v>
      </c>
      <c r="AQ301" s="116" t="s">
        <v>135</v>
      </c>
      <c r="AS301" s="116" t="s">
        <v>131</v>
      </c>
      <c r="AT301" s="116" t="s">
        <v>76</v>
      </c>
      <c r="AX301" s="13" t="s">
        <v>130</v>
      </c>
      <c r="BD301" s="117">
        <f>IF(M301="základní",I301,0)</f>
        <v>0</v>
      </c>
      <c r="BE301" s="117">
        <f>IF(M301="snížená",I301,0)</f>
        <v>0</v>
      </c>
      <c r="BF301" s="117">
        <f>IF(M301="zákl. přenesená",I301,0)</f>
        <v>0</v>
      </c>
      <c r="BG301" s="117">
        <f>IF(M301="sníž. přenesená",I301,0)</f>
        <v>0</v>
      </c>
      <c r="BH301" s="117">
        <f>IF(M301="nulová",I301,0)</f>
        <v>0</v>
      </c>
      <c r="BI301" s="13" t="s">
        <v>76</v>
      </c>
      <c r="BJ301" s="117">
        <f>ROUND(H301*G301,2)</f>
        <v>0</v>
      </c>
      <c r="BK301" s="13" t="s">
        <v>135</v>
      </c>
      <c r="BL301" s="116" t="s">
        <v>333</v>
      </c>
    </row>
    <row r="302" spans="2:46" s="1" customFormat="1" ht="28.8">
      <c r="B302" s="25"/>
      <c r="C302" s="118" t="s">
        <v>136</v>
      </c>
      <c r="E302" s="203" t="s">
        <v>334</v>
      </c>
      <c r="K302" s="25"/>
      <c r="L302" s="119"/>
      <c r="S302" s="46"/>
      <c r="AS302" s="13" t="s">
        <v>136</v>
      </c>
      <c r="AT302" s="13" t="s">
        <v>76</v>
      </c>
    </row>
    <row r="303" spans="2:64" s="1" customFormat="1" ht="16.5" customHeight="1">
      <c r="B303" s="25"/>
      <c r="C303" s="106" t="s">
        <v>131</v>
      </c>
      <c r="D303" s="107" t="s">
        <v>752</v>
      </c>
      <c r="E303" s="108" t="s">
        <v>320</v>
      </c>
      <c r="F303" s="109" t="s">
        <v>139</v>
      </c>
      <c r="G303" s="110">
        <v>2</v>
      </c>
      <c r="H303" s="253">
        <v>0</v>
      </c>
      <c r="I303" s="111">
        <f>ROUND(H303*G303,2)</f>
        <v>0</v>
      </c>
      <c r="J303" s="108" t="s">
        <v>134</v>
      </c>
      <c r="K303" s="25"/>
      <c r="L303" s="112" t="s">
        <v>30</v>
      </c>
      <c r="M303" s="113" t="s">
        <v>42</v>
      </c>
      <c r="N303" s="114">
        <v>0</v>
      </c>
      <c r="O303" s="114">
        <f>N303*G303</f>
        <v>0</v>
      </c>
      <c r="P303" s="114">
        <v>0</v>
      </c>
      <c r="Q303" s="114">
        <f>P303*G303</f>
        <v>0</v>
      </c>
      <c r="R303" s="114">
        <v>0</v>
      </c>
      <c r="S303" s="115">
        <f>R303*G303</f>
        <v>0</v>
      </c>
      <c r="AQ303" s="116" t="s">
        <v>135</v>
      </c>
      <c r="AS303" s="116" t="s">
        <v>131</v>
      </c>
      <c r="AT303" s="116" t="s">
        <v>76</v>
      </c>
      <c r="AX303" s="13" t="s">
        <v>130</v>
      </c>
      <c r="BD303" s="117">
        <f>IF(M303="základní",I303,0)</f>
        <v>0</v>
      </c>
      <c r="BE303" s="117">
        <f>IF(M303="snížená",I303,0)</f>
        <v>0</v>
      </c>
      <c r="BF303" s="117">
        <f>IF(M303="zákl. přenesená",I303,0)</f>
        <v>0</v>
      </c>
      <c r="BG303" s="117">
        <f>IF(M303="sníž. přenesená",I303,0)</f>
        <v>0</v>
      </c>
      <c r="BH303" s="117">
        <f>IF(M303="nulová",I303,0)</f>
        <v>0</v>
      </c>
      <c r="BI303" s="13" t="s">
        <v>76</v>
      </c>
      <c r="BJ303" s="117">
        <f>ROUND(H303*G303,2)</f>
        <v>0</v>
      </c>
      <c r="BK303" s="13" t="s">
        <v>135</v>
      </c>
      <c r="BL303" s="116" t="s">
        <v>335</v>
      </c>
    </row>
    <row r="304" spans="2:46" s="1" customFormat="1" ht="28.8">
      <c r="B304" s="25"/>
      <c r="C304" s="118" t="s">
        <v>136</v>
      </c>
      <c r="E304" s="203" t="s">
        <v>322</v>
      </c>
      <c r="K304" s="25"/>
      <c r="L304" s="119"/>
      <c r="S304" s="46"/>
      <c r="AS304" s="13" t="s">
        <v>136</v>
      </c>
      <c r="AT304" s="13" t="s">
        <v>76</v>
      </c>
    </row>
    <row r="305" spans="2:62" s="10" customFormat="1" ht="25.95" customHeight="1">
      <c r="B305" s="97"/>
      <c r="C305" s="98" t="s">
        <v>70</v>
      </c>
      <c r="D305" s="99" t="s">
        <v>336</v>
      </c>
      <c r="E305" s="99" t="s">
        <v>337</v>
      </c>
      <c r="I305" s="100">
        <f>BJ305</f>
        <v>0</v>
      </c>
      <c r="K305" s="97"/>
      <c r="L305" s="101"/>
      <c r="O305" s="102">
        <f>SUM(O306:O323)</f>
        <v>0</v>
      </c>
      <c r="Q305" s="102">
        <f>SUM(Q306:Q323)</f>
        <v>0</v>
      </c>
      <c r="S305" s="103">
        <f>SUM(S306:S323)</f>
        <v>0</v>
      </c>
      <c r="AQ305" s="98" t="s">
        <v>76</v>
      </c>
      <c r="AS305" s="104" t="s">
        <v>70</v>
      </c>
      <c r="AT305" s="104" t="s">
        <v>71</v>
      </c>
      <c r="AX305" s="98" t="s">
        <v>130</v>
      </c>
      <c r="BJ305" s="105">
        <f>SUM(BJ306:BJ323)</f>
        <v>0</v>
      </c>
    </row>
    <row r="306" spans="2:64" s="1" customFormat="1" ht="16.5" customHeight="1">
      <c r="B306" s="25"/>
      <c r="C306" s="106" t="s">
        <v>131</v>
      </c>
      <c r="D306" s="107" t="s">
        <v>753</v>
      </c>
      <c r="E306" s="108" t="s">
        <v>141</v>
      </c>
      <c r="F306" s="109" t="s">
        <v>139</v>
      </c>
      <c r="G306" s="110">
        <v>2</v>
      </c>
      <c r="H306" s="253">
        <v>0</v>
      </c>
      <c r="I306" s="111">
        <f>ROUND(H306*G306,2)</f>
        <v>0</v>
      </c>
      <c r="J306" s="108" t="s">
        <v>134</v>
      </c>
      <c r="K306" s="25"/>
      <c r="L306" s="112" t="s">
        <v>30</v>
      </c>
      <c r="M306" s="113" t="s">
        <v>42</v>
      </c>
      <c r="N306" s="114">
        <v>0</v>
      </c>
      <c r="O306" s="114">
        <f>N306*G306</f>
        <v>0</v>
      </c>
      <c r="P306" s="114">
        <v>0</v>
      </c>
      <c r="Q306" s="114">
        <f>P306*G306</f>
        <v>0</v>
      </c>
      <c r="R306" s="114">
        <v>0</v>
      </c>
      <c r="S306" s="115">
        <f>R306*G306</f>
        <v>0</v>
      </c>
      <c r="AQ306" s="116" t="s">
        <v>135</v>
      </c>
      <c r="AS306" s="116" t="s">
        <v>131</v>
      </c>
      <c r="AT306" s="116" t="s">
        <v>76</v>
      </c>
      <c r="AX306" s="13" t="s">
        <v>130</v>
      </c>
      <c r="BD306" s="117">
        <f>IF(M306="základní",I306,0)</f>
        <v>0</v>
      </c>
      <c r="BE306" s="117">
        <f>IF(M306="snížená",I306,0)</f>
        <v>0</v>
      </c>
      <c r="BF306" s="117">
        <f>IF(M306="zákl. přenesená",I306,0)</f>
        <v>0</v>
      </c>
      <c r="BG306" s="117">
        <f>IF(M306="sníž. přenesená",I306,0)</f>
        <v>0</v>
      </c>
      <c r="BH306" s="117">
        <f>IF(M306="nulová",I306,0)</f>
        <v>0</v>
      </c>
      <c r="BI306" s="13" t="s">
        <v>76</v>
      </c>
      <c r="BJ306" s="117">
        <f>ROUND(H306*G306,2)</f>
        <v>0</v>
      </c>
      <c r="BK306" s="13" t="s">
        <v>135</v>
      </c>
      <c r="BL306" s="116" t="s">
        <v>338</v>
      </c>
    </row>
    <row r="307" spans="2:46" s="1" customFormat="1" ht="153.6">
      <c r="B307" s="25"/>
      <c r="C307" s="118" t="s">
        <v>136</v>
      </c>
      <c r="E307" s="203" t="s">
        <v>827</v>
      </c>
      <c r="K307" s="25"/>
      <c r="L307" s="119"/>
      <c r="S307" s="46"/>
      <c r="AS307" s="13" t="s">
        <v>136</v>
      </c>
      <c r="AT307" s="13" t="s">
        <v>76</v>
      </c>
    </row>
    <row r="308" spans="2:64" s="1" customFormat="1" ht="16.5" customHeight="1">
      <c r="B308" s="25"/>
      <c r="C308" s="106" t="s">
        <v>131</v>
      </c>
      <c r="D308" s="107" t="s">
        <v>754</v>
      </c>
      <c r="E308" s="108" t="s">
        <v>183</v>
      </c>
      <c r="F308" s="109" t="s">
        <v>139</v>
      </c>
      <c r="G308" s="110">
        <v>2</v>
      </c>
      <c r="H308" s="253">
        <v>0</v>
      </c>
      <c r="I308" s="111">
        <f>ROUND(H308*G308,2)</f>
        <v>0</v>
      </c>
      <c r="J308" s="108" t="s">
        <v>134</v>
      </c>
      <c r="K308" s="25"/>
      <c r="L308" s="112" t="s">
        <v>30</v>
      </c>
      <c r="M308" s="113" t="s">
        <v>42</v>
      </c>
      <c r="N308" s="114">
        <v>0</v>
      </c>
      <c r="O308" s="114">
        <f>N308*G308</f>
        <v>0</v>
      </c>
      <c r="P308" s="114">
        <v>0</v>
      </c>
      <c r="Q308" s="114">
        <f>P308*G308</f>
        <v>0</v>
      </c>
      <c r="R308" s="114">
        <v>0</v>
      </c>
      <c r="S308" s="115">
        <f>R308*G308</f>
        <v>0</v>
      </c>
      <c r="AQ308" s="116" t="s">
        <v>135</v>
      </c>
      <c r="AS308" s="116" t="s">
        <v>131</v>
      </c>
      <c r="AT308" s="116" t="s">
        <v>76</v>
      </c>
      <c r="AX308" s="13" t="s">
        <v>130</v>
      </c>
      <c r="BD308" s="117">
        <f>IF(M308="základní",I308,0)</f>
        <v>0</v>
      </c>
      <c r="BE308" s="117">
        <f>IF(M308="snížená",I308,0)</f>
        <v>0</v>
      </c>
      <c r="BF308" s="117">
        <f>IF(M308="zákl. přenesená",I308,0)</f>
        <v>0</v>
      </c>
      <c r="BG308" s="117">
        <f>IF(M308="sníž. přenesená",I308,0)</f>
        <v>0</v>
      </c>
      <c r="BH308" s="117">
        <f>IF(M308="nulová",I308,0)</f>
        <v>0</v>
      </c>
      <c r="BI308" s="13" t="s">
        <v>76</v>
      </c>
      <c r="BJ308" s="117">
        <f>ROUND(H308*G308,2)</f>
        <v>0</v>
      </c>
      <c r="BK308" s="13" t="s">
        <v>135</v>
      </c>
      <c r="BL308" s="116" t="s">
        <v>339</v>
      </c>
    </row>
    <row r="309" spans="2:46" s="1" customFormat="1" ht="38.4">
      <c r="B309" s="25"/>
      <c r="C309" s="118" t="s">
        <v>136</v>
      </c>
      <c r="E309" s="203" t="s">
        <v>340</v>
      </c>
      <c r="K309" s="25"/>
      <c r="L309" s="119"/>
      <c r="S309" s="46"/>
      <c r="AS309" s="13" t="s">
        <v>136</v>
      </c>
      <c r="AT309" s="13" t="s">
        <v>76</v>
      </c>
    </row>
    <row r="310" spans="2:64" s="1" customFormat="1" ht="16.5" customHeight="1">
      <c r="B310" s="25"/>
      <c r="C310" s="106" t="s">
        <v>131</v>
      </c>
      <c r="D310" s="107" t="s">
        <v>755</v>
      </c>
      <c r="E310" s="108" t="s">
        <v>313</v>
      </c>
      <c r="F310" s="109" t="s">
        <v>139</v>
      </c>
      <c r="G310" s="110">
        <v>1</v>
      </c>
      <c r="H310" s="253">
        <v>0</v>
      </c>
      <c r="I310" s="111">
        <f>ROUND(H310*G310,2)</f>
        <v>0</v>
      </c>
      <c r="J310" s="108" t="s">
        <v>134</v>
      </c>
      <c r="K310" s="25"/>
      <c r="L310" s="112" t="s">
        <v>30</v>
      </c>
      <c r="M310" s="113" t="s">
        <v>42</v>
      </c>
      <c r="N310" s="114">
        <v>0</v>
      </c>
      <c r="O310" s="114">
        <f>N310*G310</f>
        <v>0</v>
      </c>
      <c r="P310" s="114">
        <v>0</v>
      </c>
      <c r="Q310" s="114">
        <f>P310*G310</f>
        <v>0</v>
      </c>
      <c r="R310" s="114">
        <v>0</v>
      </c>
      <c r="S310" s="115">
        <f>R310*G310</f>
        <v>0</v>
      </c>
      <c r="AQ310" s="116" t="s">
        <v>135</v>
      </c>
      <c r="AS310" s="116" t="s">
        <v>131</v>
      </c>
      <c r="AT310" s="116" t="s">
        <v>76</v>
      </c>
      <c r="AX310" s="13" t="s">
        <v>130</v>
      </c>
      <c r="BD310" s="117">
        <f>IF(M310="základní",I310,0)</f>
        <v>0</v>
      </c>
      <c r="BE310" s="117">
        <f>IF(M310="snížená",I310,0)</f>
        <v>0</v>
      </c>
      <c r="BF310" s="117">
        <f>IF(M310="zákl. přenesená",I310,0)</f>
        <v>0</v>
      </c>
      <c r="BG310" s="117">
        <f>IF(M310="sníž. přenesená",I310,0)</f>
        <v>0</v>
      </c>
      <c r="BH310" s="117">
        <f>IF(M310="nulová",I310,0)</f>
        <v>0</v>
      </c>
      <c r="BI310" s="13" t="s">
        <v>76</v>
      </c>
      <c r="BJ310" s="117">
        <f>ROUND(H310*G310,2)</f>
        <v>0</v>
      </c>
      <c r="BK310" s="13" t="s">
        <v>135</v>
      </c>
      <c r="BL310" s="116" t="s">
        <v>341</v>
      </c>
    </row>
    <row r="311" spans="2:46" s="1" customFormat="1" ht="28.8">
      <c r="B311" s="25"/>
      <c r="C311" s="118" t="s">
        <v>136</v>
      </c>
      <c r="E311" s="203" t="s">
        <v>315</v>
      </c>
      <c r="K311" s="25"/>
      <c r="L311" s="119"/>
      <c r="S311" s="46"/>
      <c r="AS311" s="13" t="s">
        <v>136</v>
      </c>
      <c r="AT311" s="13" t="s">
        <v>76</v>
      </c>
    </row>
    <row r="312" spans="2:64" s="1" customFormat="1" ht="16.5" customHeight="1">
      <c r="B312" s="25"/>
      <c r="C312" s="106" t="s">
        <v>131</v>
      </c>
      <c r="D312" s="107" t="s">
        <v>756</v>
      </c>
      <c r="E312" s="108" t="s">
        <v>300</v>
      </c>
      <c r="F312" s="109" t="s">
        <v>139</v>
      </c>
      <c r="G312" s="110">
        <v>1</v>
      </c>
      <c r="H312" s="253">
        <v>0</v>
      </c>
      <c r="I312" s="111">
        <f>ROUND(H312*G312,2)</f>
        <v>0</v>
      </c>
      <c r="J312" s="108" t="s">
        <v>134</v>
      </c>
      <c r="K312" s="25"/>
      <c r="L312" s="112" t="s">
        <v>30</v>
      </c>
      <c r="M312" s="113" t="s">
        <v>42</v>
      </c>
      <c r="N312" s="114">
        <v>0</v>
      </c>
      <c r="O312" s="114">
        <f>N312*G312</f>
        <v>0</v>
      </c>
      <c r="P312" s="114">
        <v>0</v>
      </c>
      <c r="Q312" s="114">
        <f>P312*G312</f>
        <v>0</v>
      </c>
      <c r="R312" s="114">
        <v>0</v>
      </c>
      <c r="S312" s="115">
        <f>R312*G312</f>
        <v>0</v>
      </c>
      <c r="AQ312" s="116" t="s">
        <v>135</v>
      </c>
      <c r="AS312" s="116" t="s">
        <v>131</v>
      </c>
      <c r="AT312" s="116" t="s">
        <v>76</v>
      </c>
      <c r="AX312" s="13" t="s">
        <v>130</v>
      </c>
      <c r="BD312" s="117">
        <f>IF(M312="základní",I312,0)</f>
        <v>0</v>
      </c>
      <c r="BE312" s="117">
        <f>IF(M312="snížená",I312,0)</f>
        <v>0</v>
      </c>
      <c r="BF312" s="117">
        <f>IF(M312="zákl. přenesená",I312,0)</f>
        <v>0</v>
      </c>
      <c r="BG312" s="117">
        <f>IF(M312="sníž. přenesená",I312,0)</f>
        <v>0</v>
      </c>
      <c r="BH312" s="117">
        <f>IF(M312="nulová",I312,0)</f>
        <v>0</v>
      </c>
      <c r="BI312" s="13" t="s">
        <v>76</v>
      </c>
      <c r="BJ312" s="117">
        <f>ROUND(H312*G312,2)</f>
        <v>0</v>
      </c>
      <c r="BK312" s="13" t="s">
        <v>135</v>
      </c>
      <c r="BL312" s="116" t="s">
        <v>342</v>
      </c>
    </row>
    <row r="313" spans="2:46" s="1" customFormat="1" ht="28.8">
      <c r="B313" s="25"/>
      <c r="C313" s="118" t="s">
        <v>136</v>
      </c>
      <c r="E313" s="203" t="s">
        <v>343</v>
      </c>
      <c r="K313" s="25"/>
      <c r="L313" s="119"/>
      <c r="S313" s="46"/>
      <c r="AS313" s="13" t="s">
        <v>136</v>
      </c>
      <c r="AT313" s="13" t="s">
        <v>76</v>
      </c>
    </row>
    <row r="314" spans="2:64" s="1" customFormat="1" ht="16.5" customHeight="1">
      <c r="B314" s="25"/>
      <c r="C314" s="106" t="s">
        <v>131</v>
      </c>
      <c r="D314" s="107" t="s">
        <v>757</v>
      </c>
      <c r="E314" s="108" t="s">
        <v>194</v>
      </c>
      <c r="F314" s="109" t="s">
        <v>139</v>
      </c>
      <c r="G314" s="110">
        <v>2</v>
      </c>
      <c r="H314" s="253">
        <v>0</v>
      </c>
      <c r="I314" s="111">
        <f>ROUND(H314*G314,2)</f>
        <v>0</v>
      </c>
      <c r="J314" s="108" t="s">
        <v>134</v>
      </c>
      <c r="K314" s="25"/>
      <c r="L314" s="112" t="s">
        <v>30</v>
      </c>
      <c r="M314" s="113" t="s">
        <v>42</v>
      </c>
      <c r="N314" s="114">
        <v>0</v>
      </c>
      <c r="O314" s="114">
        <f>N314*G314</f>
        <v>0</v>
      </c>
      <c r="P314" s="114">
        <v>0</v>
      </c>
      <c r="Q314" s="114">
        <f>P314*G314</f>
        <v>0</v>
      </c>
      <c r="R314" s="114">
        <v>0</v>
      </c>
      <c r="S314" s="115">
        <f>R314*G314</f>
        <v>0</v>
      </c>
      <c r="AQ314" s="116" t="s">
        <v>135</v>
      </c>
      <c r="AS314" s="116" t="s">
        <v>131</v>
      </c>
      <c r="AT314" s="116" t="s">
        <v>76</v>
      </c>
      <c r="AX314" s="13" t="s">
        <v>130</v>
      </c>
      <c r="BD314" s="117">
        <f>IF(M314="základní",I314,0)</f>
        <v>0</v>
      </c>
      <c r="BE314" s="117">
        <f>IF(M314="snížená",I314,0)</f>
        <v>0</v>
      </c>
      <c r="BF314" s="117">
        <f>IF(M314="zákl. přenesená",I314,0)</f>
        <v>0</v>
      </c>
      <c r="BG314" s="117">
        <f>IF(M314="sníž. přenesená",I314,0)</f>
        <v>0</v>
      </c>
      <c r="BH314" s="117">
        <f>IF(M314="nulová",I314,0)</f>
        <v>0</v>
      </c>
      <c r="BI314" s="13" t="s">
        <v>76</v>
      </c>
      <c r="BJ314" s="117">
        <f>ROUND(H314*G314,2)</f>
        <v>0</v>
      </c>
      <c r="BK314" s="13" t="s">
        <v>135</v>
      </c>
      <c r="BL314" s="116" t="s">
        <v>344</v>
      </c>
    </row>
    <row r="315" spans="2:46" s="1" customFormat="1" ht="28.8">
      <c r="B315" s="25"/>
      <c r="C315" s="118" t="s">
        <v>136</v>
      </c>
      <c r="E315" s="203" t="s">
        <v>299</v>
      </c>
      <c r="K315" s="25"/>
      <c r="L315" s="119"/>
      <c r="S315" s="46"/>
      <c r="AS315" s="13" t="s">
        <v>136</v>
      </c>
      <c r="AT315" s="13" t="s">
        <v>76</v>
      </c>
    </row>
    <row r="316" spans="2:64" s="1" customFormat="1" ht="16.5" customHeight="1">
      <c r="B316" s="25"/>
      <c r="C316" s="106" t="s">
        <v>131</v>
      </c>
      <c r="D316" s="107" t="s">
        <v>758</v>
      </c>
      <c r="E316" s="108" t="s">
        <v>213</v>
      </c>
      <c r="F316" s="109" t="s">
        <v>139</v>
      </c>
      <c r="G316" s="110">
        <v>2</v>
      </c>
      <c r="H316" s="253">
        <v>0</v>
      </c>
      <c r="I316" s="111">
        <f>ROUND(H316*G316,2)</f>
        <v>0</v>
      </c>
      <c r="J316" s="108" t="s">
        <v>134</v>
      </c>
      <c r="K316" s="25"/>
      <c r="L316" s="112" t="s">
        <v>30</v>
      </c>
      <c r="M316" s="113" t="s">
        <v>42</v>
      </c>
      <c r="N316" s="114">
        <v>0</v>
      </c>
      <c r="O316" s="114">
        <f>N316*G316</f>
        <v>0</v>
      </c>
      <c r="P316" s="114">
        <v>0</v>
      </c>
      <c r="Q316" s="114">
        <f>P316*G316</f>
        <v>0</v>
      </c>
      <c r="R316" s="114">
        <v>0</v>
      </c>
      <c r="S316" s="115">
        <f>R316*G316</f>
        <v>0</v>
      </c>
      <c r="AQ316" s="116" t="s">
        <v>135</v>
      </c>
      <c r="AS316" s="116" t="s">
        <v>131</v>
      </c>
      <c r="AT316" s="116" t="s">
        <v>76</v>
      </c>
      <c r="AX316" s="13" t="s">
        <v>130</v>
      </c>
      <c r="BD316" s="117">
        <f>IF(M316="základní",I316,0)</f>
        <v>0</v>
      </c>
      <c r="BE316" s="117">
        <f>IF(M316="snížená",I316,0)</f>
        <v>0</v>
      </c>
      <c r="BF316" s="117">
        <f>IF(M316="zákl. přenesená",I316,0)</f>
        <v>0</v>
      </c>
      <c r="BG316" s="117">
        <f>IF(M316="sníž. přenesená",I316,0)</f>
        <v>0</v>
      </c>
      <c r="BH316" s="117">
        <f>IF(M316="nulová",I316,0)</f>
        <v>0</v>
      </c>
      <c r="BI316" s="13" t="s">
        <v>76</v>
      </c>
      <c r="BJ316" s="117">
        <f>ROUND(H316*G316,2)</f>
        <v>0</v>
      </c>
      <c r="BK316" s="13" t="s">
        <v>135</v>
      </c>
      <c r="BL316" s="116" t="s">
        <v>345</v>
      </c>
    </row>
    <row r="317" spans="2:46" s="1" customFormat="1" ht="28.8">
      <c r="B317" s="25"/>
      <c r="C317" s="118" t="s">
        <v>136</v>
      </c>
      <c r="E317" s="203" t="s">
        <v>346</v>
      </c>
      <c r="K317" s="25"/>
      <c r="L317" s="119"/>
      <c r="S317" s="46"/>
      <c r="AS317" s="13" t="s">
        <v>136</v>
      </c>
      <c r="AT317" s="13" t="s">
        <v>76</v>
      </c>
    </row>
    <row r="318" spans="2:64" s="1" customFormat="1" ht="16.5" customHeight="1">
      <c r="B318" s="25"/>
      <c r="C318" s="106" t="s">
        <v>131</v>
      </c>
      <c r="D318" s="107" t="s">
        <v>759</v>
      </c>
      <c r="E318" s="108" t="s">
        <v>317</v>
      </c>
      <c r="F318" s="109" t="s">
        <v>139</v>
      </c>
      <c r="G318" s="110">
        <v>4</v>
      </c>
      <c r="H318" s="253">
        <v>0</v>
      </c>
      <c r="I318" s="111">
        <f>ROUND(H318*G318,2)</f>
        <v>0</v>
      </c>
      <c r="J318" s="108" t="s">
        <v>134</v>
      </c>
      <c r="K318" s="25"/>
      <c r="L318" s="112" t="s">
        <v>30</v>
      </c>
      <c r="M318" s="113" t="s">
        <v>42</v>
      </c>
      <c r="N318" s="114">
        <v>0</v>
      </c>
      <c r="O318" s="114">
        <f>N318*G318</f>
        <v>0</v>
      </c>
      <c r="P318" s="114">
        <v>0</v>
      </c>
      <c r="Q318" s="114">
        <f>P318*G318</f>
        <v>0</v>
      </c>
      <c r="R318" s="114">
        <v>0</v>
      </c>
      <c r="S318" s="115">
        <f>R318*G318</f>
        <v>0</v>
      </c>
      <c r="AQ318" s="116" t="s">
        <v>135</v>
      </c>
      <c r="AS318" s="116" t="s">
        <v>131</v>
      </c>
      <c r="AT318" s="116" t="s">
        <v>76</v>
      </c>
      <c r="AX318" s="13" t="s">
        <v>130</v>
      </c>
      <c r="BD318" s="117">
        <f>IF(M318="základní",I318,0)</f>
        <v>0</v>
      </c>
      <c r="BE318" s="117">
        <f>IF(M318="snížená",I318,0)</f>
        <v>0</v>
      </c>
      <c r="BF318" s="117">
        <f>IF(M318="zákl. přenesená",I318,0)</f>
        <v>0</v>
      </c>
      <c r="BG318" s="117">
        <f>IF(M318="sníž. přenesená",I318,0)</f>
        <v>0</v>
      </c>
      <c r="BH318" s="117">
        <f>IF(M318="nulová",I318,0)</f>
        <v>0</v>
      </c>
      <c r="BI318" s="13" t="s">
        <v>76</v>
      </c>
      <c r="BJ318" s="117">
        <f>ROUND(H318*G318,2)</f>
        <v>0</v>
      </c>
      <c r="BK318" s="13" t="s">
        <v>135</v>
      </c>
      <c r="BL318" s="116" t="s">
        <v>347</v>
      </c>
    </row>
    <row r="319" spans="2:46" s="1" customFormat="1" ht="28.8">
      <c r="B319" s="25"/>
      <c r="C319" s="118" t="s">
        <v>136</v>
      </c>
      <c r="E319" s="203" t="s">
        <v>319</v>
      </c>
      <c r="K319" s="25"/>
      <c r="L319" s="119"/>
      <c r="S319" s="46"/>
      <c r="AS319" s="13" t="s">
        <v>136</v>
      </c>
      <c r="AT319" s="13" t="s">
        <v>76</v>
      </c>
    </row>
    <row r="320" spans="2:64" s="1" customFormat="1" ht="16.5" customHeight="1">
      <c r="B320" s="25"/>
      <c r="C320" s="106" t="s">
        <v>131</v>
      </c>
      <c r="D320" s="107" t="s">
        <v>760</v>
      </c>
      <c r="E320" s="108" t="s">
        <v>317</v>
      </c>
      <c r="F320" s="109" t="s">
        <v>139</v>
      </c>
      <c r="G320" s="110">
        <v>1</v>
      </c>
      <c r="H320" s="253">
        <v>0</v>
      </c>
      <c r="I320" s="111">
        <f>ROUND(H320*G320,2)</f>
        <v>0</v>
      </c>
      <c r="J320" s="108" t="s">
        <v>134</v>
      </c>
      <c r="K320" s="25"/>
      <c r="L320" s="112" t="s">
        <v>30</v>
      </c>
      <c r="M320" s="113" t="s">
        <v>42</v>
      </c>
      <c r="N320" s="114">
        <v>0</v>
      </c>
      <c r="O320" s="114">
        <f>N320*G320</f>
        <v>0</v>
      </c>
      <c r="P320" s="114">
        <v>0</v>
      </c>
      <c r="Q320" s="114">
        <f>P320*G320</f>
        <v>0</v>
      </c>
      <c r="R320" s="114">
        <v>0</v>
      </c>
      <c r="S320" s="115">
        <f>R320*G320</f>
        <v>0</v>
      </c>
      <c r="AQ320" s="116" t="s">
        <v>135</v>
      </c>
      <c r="AS320" s="116" t="s">
        <v>131</v>
      </c>
      <c r="AT320" s="116" t="s">
        <v>76</v>
      </c>
      <c r="AX320" s="13" t="s">
        <v>130</v>
      </c>
      <c r="BD320" s="117">
        <f>IF(M320="základní",I320,0)</f>
        <v>0</v>
      </c>
      <c r="BE320" s="117">
        <f>IF(M320="snížená",I320,0)</f>
        <v>0</v>
      </c>
      <c r="BF320" s="117">
        <f>IF(M320="zákl. přenesená",I320,0)</f>
        <v>0</v>
      </c>
      <c r="BG320" s="117">
        <f>IF(M320="sníž. přenesená",I320,0)</f>
        <v>0</v>
      </c>
      <c r="BH320" s="117">
        <f>IF(M320="nulová",I320,0)</f>
        <v>0</v>
      </c>
      <c r="BI320" s="13" t="s">
        <v>76</v>
      </c>
      <c r="BJ320" s="117">
        <f>ROUND(H320*G320,2)</f>
        <v>0</v>
      </c>
      <c r="BK320" s="13" t="s">
        <v>135</v>
      </c>
      <c r="BL320" s="116" t="s">
        <v>348</v>
      </c>
    </row>
    <row r="321" spans="2:46" s="1" customFormat="1" ht="28.8">
      <c r="B321" s="25"/>
      <c r="C321" s="118" t="s">
        <v>136</v>
      </c>
      <c r="E321" s="203" t="s">
        <v>334</v>
      </c>
      <c r="K321" s="25"/>
      <c r="L321" s="119"/>
      <c r="S321" s="46"/>
      <c r="AS321" s="13" t="s">
        <v>136</v>
      </c>
      <c r="AT321" s="13" t="s">
        <v>76</v>
      </c>
    </row>
    <row r="322" spans="2:64" s="1" customFormat="1" ht="16.5" customHeight="1">
      <c r="B322" s="25"/>
      <c r="C322" s="106" t="s">
        <v>131</v>
      </c>
      <c r="D322" s="107" t="s">
        <v>761</v>
      </c>
      <c r="E322" s="108" t="s">
        <v>320</v>
      </c>
      <c r="F322" s="109" t="s">
        <v>139</v>
      </c>
      <c r="G322" s="110">
        <v>2</v>
      </c>
      <c r="H322" s="253">
        <v>0</v>
      </c>
      <c r="I322" s="111">
        <f>ROUND(H322*G322,2)</f>
        <v>0</v>
      </c>
      <c r="J322" s="108" t="s">
        <v>134</v>
      </c>
      <c r="K322" s="25"/>
      <c r="L322" s="112" t="s">
        <v>30</v>
      </c>
      <c r="M322" s="113" t="s">
        <v>42</v>
      </c>
      <c r="N322" s="114">
        <v>0</v>
      </c>
      <c r="O322" s="114">
        <f>N322*G322</f>
        <v>0</v>
      </c>
      <c r="P322" s="114">
        <v>0</v>
      </c>
      <c r="Q322" s="114">
        <f>P322*G322</f>
        <v>0</v>
      </c>
      <c r="R322" s="114">
        <v>0</v>
      </c>
      <c r="S322" s="115">
        <f>R322*G322</f>
        <v>0</v>
      </c>
      <c r="AQ322" s="116" t="s">
        <v>135</v>
      </c>
      <c r="AS322" s="116" t="s">
        <v>131</v>
      </c>
      <c r="AT322" s="116" t="s">
        <v>76</v>
      </c>
      <c r="AX322" s="13" t="s">
        <v>130</v>
      </c>
      <c r="BD322" s="117">
        <f>IF(M322="základní",I322,0)</f>
        <v>0</v>
      </c>
      <c r="BE322" s="117">
        <f>IF(M322="snížená",I322,0)</f>
        <v>0</v>
      </c>
      <c r="BF322" s="117">
        <f>IF(M322="zákl. přenesená",I322,0)</f>
        <v>0</v>
      </c>
      <c r="BG322" s="117">
        <f>IF(M322="sníž. přenesená",I322,0)</f>
        <v>0</v>
      </c>
      <c r="BH322" s="117">
        <f>IF(M322="nulová",I322,0)</f>
        <v>0</v>
      </c>
      <c r="BI322" s="13" t="s">
        <v>76</v>
      </c>
      <c r="BJ322" s="117">
        <f>ROUND(H322*G322,2)</f>
        <v>0</v>
      </c>
      <c r="BK322" s="13" t="s">
        <v>135</v>
      </c>
      <c r="BL322" s="116" t="s">
        <v>349</v>
      </c>
    </row>
    <row r="323" spans="2:46" s="1" customFormat="1" ht="28.8">
      <c r="B323" s="25"/>
      <c r="C323" s="118" t="s">
        <v>136</v>
      </c>
      <c r="E323" s="203" t="s">
        <v>322</v>
      </c>
      <c r="K323" s="25"/>
      <c r="L323" s="119"/>
      <c r="S323" s="46"/>
      <c r="AS323" s="13" t="s">
        <v>136</v>
      </c>
      <c r="AT323" s="13" t="s">
        <v>76</v>
      </c>
    </row>
    <row r="324" spans="2:62" s="10" customFormat="1" ht="25.95" customHeight="1">
      <c r="B324" s="97"/>
      <c r="C324" s="98" t="s">
        <v>70</v>
      </c>
      <c r="D324" s="99" t="s">
        <v>350</v>
      </c>
      <c r="E324" s="99" t="s">
        <v>351</v>
      </c>
      <c r="I324" s="100">
        <f>BJ324</f>
        <v>0</v>
      </c>
      <c r="K324" s="97"/>
      <c r="L324" s="101"/>
      <c r="O324" s="102">
        <f>SUM(O325:O348)</f>
        <v>0</v>
      </c>
      <c r="Q324" s="102">
        <f>SUM(Q325:Q348)</f>
        <v>0</v>
      </c>
      <c r="S324" s="103">
        <f>SUM(S325:S348)</f>
        <v>0</v>
      </c>
      <c r="AQ324" s="98" t="s">
        <v>76</v>
      </c>
      <c r="AS324" s="104" t="s">
        <v>70</v>
      </c>
      <c r="AT324" s="104" t="s">
        <v>71</v>
      </c>
      <c r="AX324" s="98" t="s">
        <v>130</v>
      </c>
      <c r="BJ324" s="105">
        <f>SUM(BJ325:BJ348)</f>
        <v>0</v>
      </c>
    </row>
    <row r="325" spans="2:64" s="1" customFormat="1" ht="16.5" customHeight="1">
      <c r="B325" s="25"/>
      <c r="C325" s="106" t="s">
        <v>131</v>
      </c>
      <c r="D325" s="107" t="s">
        <v>762</v>
      </c>
      <c r="E325" s="108" t="s">
        <v>141</v>
      </c>
      <c r="F325" s="109" t="s">
        <v>139</v>
      </c>
      <c r="G325" s="110">
        <v>1</v>
      </c>
      <c r="H325" s="253">
        <v>0</v>
      </c>
      <c r="I325" s="111">
        <f>ROUND(H325*G325,2)</f>
        <v>0</v>
      </c>
      <c r="J325" s="108" t="s">
        <v>134</v>
      </c>
      <c r="K325" s="25"/>
      <c r="L325" s="112" t="s">
        <v>30</v>
      </c>
      <c r="M325" s="113" t="s">
        <v>42</v>
      </c>
      <c r="N325" s="114">
        <v>0</v>
      </c>
      <c r="O325" s="114">
        <f>N325*G325</f>
        <v>0</v>
      </c>
      <c r="P325" s="114">
        <v>0</v>
      </c>
      <c r="Q325" s="114">
        <f>P325*G325</f>
        <v>0</v>
      </c>
      <c r="R325" s="114">
        <v>0</v>
      </c>
      <c r="S325" s="115">
        <f>R325*G325</f>
        <v>0</v>
      </c>
      <c r="AQ325" s="116" t="s">
        <v>135</v>
      </c>
      <c r="AS325" s="116" t="s">
        <v>131</v>
      </c>
      <c r="AT325" s="116" t="s">
        <v>76</v>
      </c>
      <c r="AX325" s="13" t="s">
        <v>130</v>
      </c>
      <c r="BD325" s="117">
        <f>IF(M325="základní",I325,0)</f>
        <v>0</v>
      </c>
      <c r="BE325" s="117">
        <f>IF(M325="snížená",I325,0)</f>
        <v>0</v>
      </c>
      <c r="BF325" s="117">
        <f>IF(M325="zákl. přenesená",I325,0)</f>
        <v>0</v>
      </c>
      <c r="BG325" s="117">
        <f>IF(M325="sníž. přenesená",I325,0)</f>
        <v>0</v>
      </c>
      <c r="BH325" s="117">
        <f>IF(M325="nulová",I325,0)</f>
        <v>0</v>
      </c>
      <c r="BI325" s="13" t="s">
        <v>76</v>
      </c>
      <c r="BJ325" s="117">
        <f>ROUND(H325*G325,2)</f>
        <v>0</v>
      </c>
      <c r="BK325" s="13" t="s">
        <v>135</v>
      </c>
      <c r="BL325" s="116" t="s">
        <v>352</v>
      </c>
    </row>
    <row r="326" spans="2:46" s="1" customFormat="1" ht="153.6">
      <c r="B326" s="25"/>
      <c r="C326" s="118" t="s">
        <v>136</v>
      </c>
      <c r="E326" s="203" t="s">
        <v>852</v>
      </c>
      <c r="K326" s="25"/>
      <c r="L326" s="119"/>
      <c r="S326" s="46"/>
      <c r="AS326" s="13" t="s">
        <v>136</v>
      </c>
      <c r="AT326" s="13" t="s">
        <v>76</v>
      </c>
    </row>
    <row r="327" spans="2:64" s="1" customFormat="1" ht="16.5" customHeight="1">
      <c r="B327" s="25"/>
      <c r="C327" s="106" t="s">
        <v>131</v>
      </c>
      <c r="D327" s="107" t="s">
        <v>763</v>
      </c>
      <c r="E327" s="108" t="s">
        <v>353</v>
      </c>
      <c r="F327" s="109" t="s">
        <v>139</v>
      </c>
      <c r="G327" s="110">
        <v>1</v>
      </c>
      <c r="H327" s="253">
        <v>0</v>
      </c>
      <c r="I327" s="111">
        <f>ROUND(H327*G327,2)</f>
        <v>0</v>
      </c>
      <c r="J327" s="108" t="s">
        <v>134</v>
      </c>
      <c r="K327" s="25"/>
      <c r="L327" s="112" t="s">
        <v>30</v>
      </c>
      <c r="M327" s="113" t="s">
        <v>42</v>
      </c>
      <c r="N327" s="114">
        <v>0</v>
      </c>
      <c r="O327" s="114">
        <f>N327*G327</f>
        <v>0</v>
      </c>
      <c r="P327" s="114">
        <v>0</v>
      </c>
      <c r="Q327" s="114">
        <f>P327*G327</f>
        <v>0</v>
      </c>
      <c r="R327" s="114">
        <v>0</v>
      </c>
      <c r="S327" s="115">
        <f>R327*G327</f>
        <v>0</v>
      </c>
      <c r="AQ327" s="116" t="s">
        <v>135</v>
      </c>
      <c r="AS327" s="116" t="s">
        <v>131</v>
      </c>
      <c r="AT327" s="116" t="s">
        <v>76</v>
      </c>
      <c r="AX327" s="13" t="s">
        <v>130</v>
      </c>
      <c r="BD327" s="117">
        <f>IF(M327="základní",I327,0)</f>
        <v>0</v>
      </c>
      <c r="BE327" s="117">
        <f>IF(M327="snížená",I327,0)</f>
        <v>0</v>
      </c>
      <c r="BF327" s="117">
        <f>IF(M327="zákl. přenesená",I327,0)</f>
        <v>0</v>
      </c>
      <c r="BG327" s="117">
        <f>IF(M327="sníž. přenesená",I327,0)</f>
        <v>0</v>
      </c>
      <c r="BH327" s="117">
        <f>IF(M327="nulová",I327,0)</f>
        <v>0</v>
      </c>
      <c r="BI327" s="13" t="s">
        <v>76</v>
      </c>
      <c r="BJ327" s="117">
        <f>ROUND(H327*G327,2)</f>
        <v>0</v>
      </c>
      <c r="BK327" s="13" t="s">
        <v>135</v>
      </c>
      <c r="BL327" s="116" t="s">
        <v>354</v>
      </c>
    </row>
    <row r="328" spans="2:46" s="1" customFormat="1" ht="48">
      <c r="B328" s="25"/>
      <c r="C328" s="118" t="s">
        <v>136</v>
      </c>
      <c r="E328" s="203" t="s">
        <v>355</v>
      </c>
      <c r="K328" s="25"/>
      <c r="L328" s="119"/>
      <c r="S328" s="46"/>
      <c r="AS328" s="13" t="s">
        <v>136</v>
      </c>
      <c r="AT328" s="13" t="s">
        <v>76</v>
      </c>
    </row>
    <row r="329" spans="2:64" s="1" customFormat="1" ht="16.5" customHeight="1">
      <c r="B329" s="25"/>
      <c r="C329" s="106" t="s">
        <v>131</v>
      </c>
      <c r="D329" s="107" t="s">
        <v>764</v>
      </c>
      <c r="E329" s="108" t="s">
        <v>356</v>
      </c>
      <c r="F329" s="109" t="s">
        <v>139</v>
      </c>
      <c r="G329" s="110">
        <v>1</v>
      </c>
      <c r="H329" s="253">
        <v>0</v>
      </c>
      <c r="I329" s="111">
        <f>ROUND(H329*G329,2)</f>
        <v>0</v>
      </c>
      <c r="J329" s="108" t="s">
        <v>134</v>
      </c>
      <c r="K329" s="25"/>
      <c r="L329" s="112" t="s">
        <v>30</v>
      </c>
      <c r="M329" s="113" t="s">
        <v>42</v>
      </c>
      <c r="N329" s="114">
        <v>0</v>
      </c>
      <c r="O329" s="114">
        <f>N329*G329</f>
        <v>0</v>
      </c>
      <c r="P329" s="114">
        <v>0</v>
      </c>
      <c r="Q329" s="114">
        <f>P329*G329</f>
        <v>0</v>
      </c>
      <c r="R329" s="114">
        <v>0</v>
      </c>
      <c r="S329" s="115">
        <f>R329*G329</f>
        <v>0</v>
      </c>
      <c r="AQ329" s="116" t="s">
        <v>135</v>
      </c>
      <c r="AS329" s="116" t="s">
        <v>131</v>
      </c>
      <c r="AT329" s="116" t="s">
        <v>76</v>
      </c>
      <c r="AX329" s="13" t="s">
        <v>130</v>
      </c>
      <c r="BD329" s="117">
        <f>IF(M329="základní",I329,0)</f>
        <v>0</v>
      </c>
      <c r="BE329" s="117">
        <f>IF(M329="snížená",I329,0)</f>
        <v>0</v>
      </c>
      <c r="BF329" s="117">
        <f>IF(M329="zákl. přenesená",I329,0)</f>
        <v>0</v>
      </c>
      <c r="BG329" s="117">
        <f>IF(M329="sníž. přenesená",I329,0)</f>
        <v>0</v>
      </c>
      <c r="BH329" s="117">
        <f>IF(M329="nulová",I329,0)</f>
        <v>0</v>
      </c>
      <c r="BI329" s="13" t="s">
        <v>76</v>
      </c>
      <c r="BJ329" s="117">
        <f>ROUND(H329*G329,2)</f>
        <v>0</v>
      </c>
      <c r="BK329" s="13" t="s">
        <v>135</v>
      </c>
      <c r="BL329" s="116" t="s">
        <v>357</v>
      </c>
    </row>
    <row r="330" spans="2:46" s="1" customFormat="1" ht="28.8">
      <c r="B330" s="25"/>
      <c r="C330" s="118" t="s">
        <v>136</v>
      </c>
      <c r="E330" s="203" t="s">
        <v>832</v>
      </c>
      <c r="K330" s="25"/>
      <c r="L330" s="119"/>
      <c r="S330" s="46"/>
      <c r="AS330" s="13" t="s">
        <v>136</v>
      </c>
      <c r="AT330" s="13" t="s">
        <v>76</v>
      </c>
    </row>
    <row r="331" spans="2:64" s="1" customFormat="1" ht="16.5" customHeight="1">
      <c r="B331" s="25"/>
      <c r="C331" s="106" t="s">
        <v>131</v>
      </c>
      <c r="D331" s="107" t="s">
        <v>765</v>
      </c>
      <c r="E331" s="108" t="s">
        <v>194</v>
      </c>
      <c r="F331" s="109" t="s">
        <v>139</v>
      </c>
      <c r="G331" s="110">
        <v>1</v>
      </c>
      <c r="H331" s="253">
        <v>0</v>
      </c>
      <c r="I331" s="111">
        <f>ROUND(H331*G331,2)</f>
        <v>0</v>
      </c>
      <c r="J331" s="108" t="s">
        <v>134</v>
      </c>
      <c r="K331" s="25"/>
      <c r="L331" s="112" t="s">
        <v>30</v>
      </c>
      <c r="M331" s="113" t="s">
        <v>42</v>
      </c>
      <c r="N331" s="114">
        <v>0</v>
      </c>
      <c r="O331" s="114">
        <f>N331*G331</f>
        <v>0</v>
      </c>
      <c r="P331" s="114">
        <v>0</v>
      </c>
      <c r="Q331" s="114">
        <f>P331*G331</f>
        <v>0</v>
      </c>
      <c r="R331" s="114">
        <v>0</v>
      </c>
      <c r="S331" s="115">
        <f>R331*G331</f>
        <v>0</v>
      </c>
      <c r="AQ331" s="116" t="s">
        <v>135</v>
      </c>
      <c r="AS331" s="116" t="s">
        <v>131</v>
      </c>
      <c r="AT331" s="116" t="s">
        <v>76</v>
      </c>
      <c r="AX331" s="13" t="s">
        <v>130</v>
      </c>
      <c r="BD331" s="117">
        <f>IF(M331="základní",I331,0)</f>
        <v>0</v>
      </c>
      <c r="BE331" s="117">
        <f>IF(M331="snížená",I331,0)</f>
        <v>0</v>
      </c>
      <c r="BF331" s="117">
        <f>IF(M331="zákl. přenesená",I331,0)</f>
        <v>0</v>
      </c>
      <c r="BG331" s="117">
        <f>IF(M331="sníž. přenesená",I331,0)</f>
        <v>0</v>
      </c>
      <c r="BH331" s="117">
        <f>IF(M331="nulová",I331,0)</f>
        <v>0</v>
      </c>
      <c r="BI331" s="13" t="s">
        <v>76</v>
      </c>
      <c r="BJ331" s="117">
        <f>ROUND(H331*G331,2)</f>
        <v>0</v>
      </c>
      <c r="BK331" s="13" t="s">
        <v>135</v>
      </c>
      <c r="BL331" s="116" t="s">
        <v>358</v>
      </c>
    </row>
    <row r="332" spans="2:46" s="1" customFormat="1" ht="28.8">
      <c r="B332" s="25"/>
      <c r="C332" s="118" t="s">
        <v>136</v>
      </c>
      <c r="E332" s="203" t="s">
        <v>196</v>
      </c>
      <c r="K332" s="25"/>
      <c r="L332" s="119"/>
      <c r="S332" s="46"/>
      <c r="AS332" s="13" t="s">
        <v>136</v>
      </c>
      <c r="AT332" s="13" t="s">
        <v>76</v>
      </c>
    </row>
    <row r="333" spans="2:64" s="1" customFormat="1" ht="16.5" customHeight="1">
      <c r="B333" s="25"/>
      <c r="C333" s="106" t="s">
        <v>131</v>
      </c>
      <c r="D333" s="107" t="s">
        <v>766</v>
      </c>
      <c r="E333" s="108" t="s">
        <v>317</v>
      </c>
      <c r="F333" s="109" t="s">
        <v>139</v>
      </c>
      <c r="G333" s="110">
        <v>2</v>
      </c>
      <c r="H333" s="253">
        <v>0</v>
      </c>
      <c r="I333" s="111">
        <f>ROUND(H333*G333,2)</f>
        <v>0</v>
      </c>
      <c r="J333" s="108" t="s">
        <v>134</v>
      </c>
      <c r="K333" s="25"/>
      <c r="L333" s="112" t="s">
        <v>30</v>
      </c>
      <c r="M333" s="113" t="s">
        <v>42</v>
      </c>
      <c r="N333" s="114">
        <v>0</v>
      </c>
      <c r="O333" s="114">
        <f>N333*G333</f>
        <v>0</v>
      </c>
      <c r="P333" s="114">
        <v>0</v>
      </c>
      <c r="Q333" s="114">
        <f>P333*G333</f>
        <v>0</v>
      </c>
      <c r="R333" s="114">
        <v>0</v>
      </c>
      <c r="S333" s="115">
        <f>R333*G333</f>
        <v>0</v>
      </c>
      <c r="AQ333" s="116" t="s">
        <v>135</v>
      </c>
      <c r="AS333" s="116" t="s">
        <v>131</v>
      </c>
      <c r="AT333" s="116" t="s">
        <v>76</v>
      </c>
      <c r="AX333" s="13" t="s">
        <v>130</v>
      </c>
      <c r="BD333" s="117">
        <f>IF(M333="základní",I333,0)</f>
        <v>0</v>
      </c>
      <c r="BE333" s="117">
        <f>IF(M333="snížená",I333,0)</f>
        <v>0</v>
      </c>
      <c r="BF333" s="117">
        <f>IF(M333="zákl. přenesená",I333,0)</f>
        <v>0</v>
      </c>
      <c r="BG333" s="117">
        <f>IF(M333="sníž. přenesená",I333,0)</f>
        <v>0</v>
      </c>
      <c r="BH333" s="117">
        <f>IF(M333="nulová",I333,0)</f>
        <v>0</v>
      </c>
      <c r="BI333" s="13" t="s">
        <v>76</v>
      </c>
      <c r="BJ333" s="117">
        <f>ROUND(H333*G333,2)</f>
        <v>0</v>
      </c>
      <c r="BK333" s="13" t="s">
        <v>135</v>
      </c>
      <c r="BL333" s="116" t="s">
        <v>359</v>
      </c>
    </row>
    <row r="334" spans="2:46" s="1" customFormat="1" ht="28.8">
      <c r="B334" s="25"/>
      <c r="C334" s="118" t="s">
        <v>136</v>
      </c>
      <c r="E334" s="203" t="s">
        <v>360</v>
      </c>
      <c r="K334" s="25"/>
      <c r="L334" s="119"/>
      <c r="S334" s="46"/>
      <c r="AS334" s="13" t="s">
        <v>136</v>
      </c>
      <c r="AT334" s="13" t="s">
        <v>76</v>
      </c>
    </row>
    <row r="335" spans="2:64" s="1" customFormat="1" ht="16.5" customHeight="1">
      <c r="B335" s="25"/>
      <c r="C335" s="106" t="s">
        <v>131</v>
      </c>
      <c r="D335" s="107" t="s">
        <v>767</v>
      </c>
      <c r="E335" s="108" t="s">
        <v>320</v>
      </c>
      <c r="F335" s="109" t="s">
        <v>139</v>
      </c>
      <c r="G335" s="110">
        <v>1</v>
      </c>
      <c r="H335" s="253">
        <v>0</v>
      </c>
      <c r="I335" s="111">
        <f>ROUND(H335*G335,2)</f>
        <v>0</v>
      </c>
      <c r="J335" s="108" t="s">
        <v>134</v>
      </c>
      <c r="K335" s="25"/>
      <c r="L335" s="112" t="s">
        <v>30</v>
      </c>
      <c r="M335" s="113" t="s">
        <v>42</v>
      </c>
      <c r="N335" s="114">
        <v>0</v>
      </c>
      <c r="O335" s="114">
        <f>N335*G335</f>
        <v>0</v>
      </c>
      <c r="P335" s="114">
        <v>0</v>
      </c>
      <c r="Q335" s="114">
        <f>P335*G335</f>
        <v>0</v>
      </c>
      <c r="R335" s="114">
        <v>0</v>
      </c>
      <c r="S335" s="115">
        <f>R335*G335</f>
        <v>0</v>
      </c>
      <c r="AQ335" s="116" t="s">
        <v>135</v>
      </c>
      <c r="AS335" s="116" t="s">
        <v>131</v>
      </c>
      <c r="AT335" s="116" t="s">
        <v>76</v>
      </c>
      <c r="AX335" s="13" t="s">
        <v>130</v>
      </c>
      <c r="BD335" s="117">
        <f>IF(M335="základní",I335,0)</f>
        <v>0</v>
      </c>
      <c r="BE335" s="117">
        <f>IF(M335="snížená",I335,0)</f>
        <v>0</v>
      </c>
      <c r="BF335" s="117">
        <f>IF(M335="zákl. přenesená",I335,0)</f>
        <v>0</v>
      </c>
      <c r="BG335" s="117">
        <f>IF(M335="sníž. přenesená",I335,0)</f>
        <v>0</v>
      </c>
      <c r="BH335" s="117">
        <f>IF(M335="nulová",I335,0)</f>
        <v>0</v>
      </c>
      <c r="BI335" s="13" t="s">
        <v>76</v>
      </c>
      <c r="BJ335" s="117">
        <f>ROUND(H335*G335,2)</f>
        <v>0</v>
      </c>
      <c r="BK335" s="13" t="s">
        <v>135</v>
      </c>
      <c r="BL335" s="116" t="s">
        <v>361</v>
      </c>
    </row>
    <row r="336" spans="2:46" s="1" customFormat="1" ht="28.8">
      <c r="B336" s="25"/>
      <c r="C336" s="118" t="s">
        <v>136</v>
      </c>
      <c r="E336" s="203" t="s">
        <v>362</v>
      </c>
      <c r="K336" s="25"/>
      <c r="L336" s="119"/>
      <c r="S336" s="46"/>
      <c r="AS336" s="13" t="s">
        <v>136</v>
      </c>
      <c r="AT336" s="13" t="s">
        <v>76</v>
      </c>
    </row>
    <row r="337" spans="2:64" s="1" customFormat="1" ht="16.5" customHeight="1">
      <c r="B337" s="25"/>
      <c r="C337" s="106" t="s">
        <v>131</v>
      </c>
      <c r="D337" s="107" t="s">
        <v>768</v>
      </c>
      <c r="E337" s="108" t="s">
        <v>363</v>
      </c>
      <c r="F337" s="109" t="s">
        <v>139</v>
      </c>
      <c r="G337" s="110">
        <v>4</v>
      </c>
      <c r="H337" s="253">
        <v>0</v>
      </c>
      <c r="I337" s="111">
        <f>ROUND(H337*G337,2)</f>
        <v>0</v>
      </c>
      <c r="J337" s="108" t="s">
        <v>134</v>
      </c>
      <c r="K337" s="25"/>
      <c r="L337" s="112" t="s">
        <v>30</v>
      </c>
      <c r="M337" s="113" t="s">
        <v>42</v>
      </c>
      <c r="N337" s="114">
        <v>0</v>
      </c>
      <c r="O337" s="114">
        <f>N337*G337</f>
        <v>0</v>
      </c>
      <c r="P337" s="114">
        <v>0</v>
      </c>
      <c r="Q337" s="114">
        <f>P337*G337</f>
        <v>0</v>
      </c>
      <c r="R337" s="114">
        <v>0</v>
      </c>
      <c r="S337" s="115">
        <f>R337*G337</f>
        <v>0</v>
      </c>
      <c r="AQ337" s="116" t="s">
        <v>135</v>
      </c>
      <c r="AS337" s="116" t="s">
        <v>131</v>
      </c>
      <c r="AT337" s="116" t="s">
        <v>76</v>
      </c>
      <c r="AX337" s="13" t="s">
        <v>130</v>
      </c>
      <c r="BD337" s="117">
        <f>IF(M337="základní",I337,0)</f>
        <v>0</v>
      </c>
      <c r="BE337" s="117">
        <f>IF(M337="snížená",I337,0)</f>
        <v>0</v>
      </c>
      <c r="BF337" s="117">
        <f>IF(M337="zákl. přenesená",I337,0)</f>
        <v>0</v>
      </c>
      <c r="BG337" s="117">
        <f>IF(M337="sníž. přenesená",I337,0)</f>
        <v>0</v>
      </c>
      <c r="BH337" s="117">
        <f>IF(M337="nulová",I337,0)</f>
        <v>0</v>
      </c>
      <c r="BI337" s="13" t="s">
        <v>76</v>
      </c>
      <c r="BJ337" s="117">
        <f>ROUND(H337*G337,2)</f>
        <v>0</v>
      </c>
      <c r="BK337" s="13" t="s">
        <v>135</v>
      </c>
      <c r="BL337" s="116" t="s">
        <v>364</v>
      </c>
    </row>
    <row r="338" spans="2:46" s="1" customFormat="1" ht="28.8">
      <c r="B338" s="25"/>
      <c r="C338" s="118" t="s">
        <v>136</v>
      </c>
      <c r="E338" s="203" t="s">
        <v>365</v>
      </c>
      <c r="K338" s="25"/>
      <c r="L338" s="119"/>
      <c r="S338" s="46"/>
      <c r="AS338" s="13" t="s">
        <v>136</v>
      </c>
      <c r="AT338" s="13" t="s">
        <v>76</v>
      </c>
    </row>
    <row r="339" spans="2:64" s="1" customFormat="1" ht="16.5" customHeight="1">
      <c r="B339" s="25"/>
      <c r="C339" s="106" t="s">
        <v>131</v>
      </c>
      <c r="D339" s="107" t="s">
        <v>769</v>
      </c>
      <c r="E339" s="108" t="s">
        <v>366</v>
      </c>
      <c r="F339" s="109" t="s">
        <v>139</v>
      </c>
      <c r="G339" s="110">
        <v>3</v>
      </c>
      <c r="H339" s="253">
        <v>0</v>
      </c>
      <c r="I339" s="111">
        <f>ROUND(H339*G339,2)</f>
        <v>0</v>
      </c>
      <c r="J339" s="108" t="s">
        <v>134</v>
      </c>
      <c r="K339" s="25"/>
      <c r="L339" s="112" t="s">
        <v>30</v>
      </c>
      <c r="M339" s="113" t="s">
        <v>42</v>
      </c>
      <c r="N339" s="114">
        <v>0</v>
      </c>
      <c r="O339" s="114">
        <f>N339*G339</f>
        <v>0</v>
      </c>
      <c r="P339" s="114">
        <v>0</v>
      </c>
      <c r="Q339" s="114">
        <f>P339*G339</f>
        <v>0</v>
      </c>
      <c r="R339" s="114">
        <v>0</v>
      </c>
      <c r="S339" s="115">
        <f>R339*G339</f>
        <v>0</v>
      </c>
      <c r="AQ339" s="116" t="s">
        <v>135</v>
      </c>
      <c r="AS339" s="116" t="s">
        <v>131</v>
      </c>
      <c r="AT339" s="116" t="s">
        <v>76</v>
      </c>
      <c r="AX339" s="13" t="s">
        <v>130</v>
      </c>
      <c r="BD339" s="117">
        <f>IF(M339="základní",I339,0)</f>
        <v>0</v>
      </c>
      <c r="BE339" s="117">
        <f>IF(M339="snížená",I339,0)</f>
        <v>0</v>
      </c>
      <c r="BF339" s="117">
        <f>IF(M339="zákl. přenesená",I339,0)</f>
        <v>0</v>
      </c>
      <c r="BG339" s="117">
        <f>IF(M339="sníž. přenesená",I339,0)</f>
        <v>0</v>
      </c>
      <c r="BH339" s="117">
        <f>IF(M339="nulová",I339,0)</f>
        <v>0</v>
      </c>
      <c r="BI339" s="13" t="s">
        <v>76</v>
      </c>
      <c r="BJ339" s="117">
        <f>ROUND(H339*G339,2)</f>
        <v>0</v>
      </c>
      <c r="BK339" s="13" t="s">
        <v>135</v>
      </c>
      <c r="BL339" s="116" t="s">
        <v>367</v>
      </c>
    </row>
    <row r="340" spans="2:46" s="1" customFormat="1" ht="57.6">
      <c r="B340" s="25"/>
      <c r="C340" s="118" t="s">
        <v>136</v>
      </c>
      <c r="E340" s="203" t="s">
        <v>867</v>
      </c>
      <c r="K340" s="25"/>
      <c r="L340" s="119"/>
      <c r="S340" s="46"/>
      <c r="AS340" s="13" t="s">
        <v>136</v>
      </c>
      <c r="AT340" s="13" t="s">
        <v>76</v>
      </c>
    </row>
    <row r="341" spans="2:64" s="1" customFormat="1" ht="16.5" customHeight="1">
      <c r="B341" s="25"/>
      <c r="C341" s="106" t="s">
        <v>131</v>
      </c>
      <c r="D341" s="107" t="s">
        <v>770</v>
      </c>
      <c r="E341" s="108" t="s">
        <v>153</v>
      </c>
      <c r="F341" s="109" t="s">
        <v>139</v>
      </c>
      <c r="G341" s="110">
        <v>1</v>
      </c>
      <c r="H341" s="253">
        <v>0</v>
      </c>
      <c r="I341" s="111">
        <f>ROUND(H341*G341,2)</f>
        <v>0</v>
      </c>
      <c r="J341" s="108" t="s">
        <v>134</v>
      </c>
      <c r="K341" s="25"/>
      <c r="L341" s="112" t="s">
        <v>30</v>
      </c>
      <c r="M341" s="113" t="s">
        <v>42</v>
      </c>
      <c r="N341" s="114">
        <v>0</v>
      </c>
      <c r="O341" s="114">
        <f>N341*G341</f>
        <v>0</v>
      </c>
      <c r="P341" s="114">
        <v>0</v>
      </c>
      <c r="Q341" s="114">
        <f>P341*G341</f>
        <v>0</v>
      </c>
      <c r="R341" s="114">
        <v>0</v>
      </c>
      <c r="S341" s="115">
        <f>R341*G341</f>
        <v>0</v>
      </c>
      <c r="AQ341" s="116" t="s">
        <v>135</v>
      </c>
      <c r="AS341" s="116" t="s">
        <v>131</v>
      </c>
      <c r="AT341" s="116" t="s">
        <v>76</v>
      </c>
      <c r="AX341" s="13" t="s">
        <v>130</v>
      </c>
      <c r="BD341" s="117">
        <f>IF(M341="základní",I341,0)</f>
        <v>0</v>
      </c>
      <c r="BE341" s="117">
        <f>IF(M341="snížená",I341,0)</f>
        <v>0</v>
      </c>
      <c r="BF341" s="117">
        <f>IF(M341="zákl. přenesená",I341,0)</f>
        <v>0</v>
      </c>
      <c r="BG341" s="117">
        <f>IF(M341="sníž. přenesená",I341,0)</f>
        <v>0</v>
      </c>
      <c r="BH341" s="117">
        <f>IF(M341="nulová",I341,0)</f>
        <v>0</v>
      </c>
      <c r="BI341" s="13" t="s">
        <v>76</v>
      </c>
      <c r="BJ341" s="117">
        <f>ROUND(H341*G341,2)</f>
        <v>0</v>
      </c>
      <c r="BK341" s="13" t="s">
        <v>135</v>
      </c>
      <c r="BL341" s="116" t="s">
        <v>368</v>
      </c>
    </row>
    <row r="342" spans="2:46" s="1" customFormat="1" ht="86.4">
      <c r="B342" s="25"/>
      <c r="C342" s="118" t="s">
        <v>136</v>
      </c>
      <c r="E342" s="203" t="s">
        <v>155</v>
      </c>
      <c r="K342" s="25"/>
      <c r="L342" s="119"/>
      <c r="S342" s="46"/>
      <c r="AS342" s="13" t="s">
        <v>136</v>
      </c>
      <c r="AT342" s="13" t="s">
        <v>76</v>
      </c>
    </row>
    <row r="343" spans="2:64" s="1" customFormat="1" ht="16.5" customHeight="1">
      <c r="B343" s="25"/>
      <c r="C343" s="106" t="s">
        <v>131</v>
      </c>
      <c r="D343" s="107" t="s">
        <v>771</v>
      </c>
      <c r="E343" s="108" t="s">
        <v>324</v>
      </c>
      <c r="F343" s="109" t="s">
        <v>139</v>
      </c>
      <c r="G343" s="110">
        <v>1</v>
      </c>
      <c r="H343" s="253">
        <v>0</v>
      </c>
      <c r="I343" s="111">
        <f>ROUND(H343*G343,2)</f>
        <v>0</v>
      </c>
      <c r="J343" s="108" t="s">
        <v>134</v>
      </c>
      <c r="K343" s="25"/>
      <c r="L343" s="112" t="s">
        <v>30</v>
      </c>
      <c r="M343" s="113" t="s">
        <v>42</v>
      </c>
      <c r="N343" s="114">
        <v>0</v>
      </c>
      <c r="O343" s="114">
        <f>N343*G343</f>
        <v>0</v>
      </c>
      <c r="P343" s="114">
        <v>0</v>
      </c>
      <c r="Q343" s="114">
        <f>P343*G343</f>
        <v>0</v>
      </c>
      <c r="R343" s="114">
        <v>0</v>
      </c>
      <c r="S343" s="115">
        <f>R343*G343</f>
        <v>0</v>
      </c>
      <c r="AQ343" s="116" t="s">
        <v>135</v>
      </c>
      <c r="AS343" s="116" t="s">
        <v>131</v>
      </c>
      <c r="AT343" s="116" t="s">
        <v>76</v>
      </c>
      <c r="AX343" s="13" t="s">
        <v>130</v>
      </c>
      <c r="BD343" s="117">
        <f>IF(M343="základní",I343,0)</f>
        <v>0</v>
      </c>
      <c r="BE343" s="117">
        <f>IF(M343="snížená",I343,0)</f>
        <v>0</v>
      </c>
      <c r="BF343" s="117">
        <f>IF(M343="zákl. přenesená",I343,0)</f>
        <v>0</v>
      </c>
      <c r="BG343" s="117">
        <f>IF(M343="sníž. přenesená",I343,0)</f>
        <v>0</v>
      </c>
      <c r="BH343" s="117">
        <f>IF(M343="nulová",I343,0)</f>
        <v>0</v>
      </c>
      <c r="BI343" s="13" t="s">
        <v>76</v>
      </c>
      <c r="BJ343" s="117">
        <f>ROUND(H343*G343,2)</f>
        <v>0</v>
      </c>
      <c r="BK343" s="13" t="s">
        <v>135</v>
      </c>
      <c r="BL343" s="116" t="s">
        <v>369</v>
      </c>
    </row>
    <row r="344" spans="2:46" s="1" customFormat="1" ht="38.4">
      <c r="B344" s="25"/>
      <c r="C344" s="118" t="s">
        <v>136</v>
      </c>
      <c r="E344" s="203" t="s">
        <v>370</v>
      </c>
      <c r="K344" s="25"/>
      <c r="L344" s="119"/>
      <c r="S344" s="46"/>
      <c r="AS344" s="13" t="s">
        <v>136</v>
      </c>
      <c r="AT344" s="13" t="s">
        <v>76</v>
      </c>
    </row>
    <row r="345" spans="2:64" s="1" customFormat="1" ht="16.5" customHeight="1">
      <c r="B345" s="25"/>
      <c r="C345" s="106" t="s">
        <v>131</v>
      </c>
      <c r="D345" s="107" t="s">
        <v>772</v>
      </c>
      <c r="E345" s="108" t="s">
        <v>324</v>
      </c>
      <c r="F345" s="109" t="s">
        <v>139</v>
      </c>
      <c r="G345" s="110">
        <v>1</v>
      </c>
      <c r="H345" s="253">
        <v>0</v>
      </c>
      <c r="I345" s="111">
        <f>ROUND(H345*G345,2)</f>
        <v>0</v>
      </c>
      <c r="J345" s="108" t="s">
        <v>134</v>
      </c>
      <c r="K345" s="25"/>
      <c r="L345" s="112" t="s">
        <v>30</v>
      </c>
      <c r="M345" s="113" t="s">
        <v>42</v>
      </c>
      <c r="N345" s="114">
        <v>0</v>
      </c>
      <c r="O345" s="114">
        <f>N345*G345</f>
        <v>0</v>
      </c>
      <c r="P345" s="114">
        <v>0</v>
      </c>
      <c r="Q345" s="114">
        <f>P345*G345</f>
        <v>0</v>
      </c>
      <c r="R345" s="114">
        <v>0</v>
      </c>
      <c r="S345" s="115">
        <f>R345*G345</f>
        <v>0</v>
      </c>
      <c r="AQ345" s="116" t="s">
        <v>135</v>
      </c>
      <c r="AS345" s="116" t="s">
        <v>131</v>
      </c>
      <c r="AT345" s="116" t="s">
        <v>76</v>
      </c>
      <c r="AX345" s="13" t="s">
        <v>130</v>
      </c>
      <c r="BD345" s="117">
        <f>IF(M345="základní",I345,0)</f>
        <v>0</v>
      </c>
      <c r="BE345" s="117">
        <f>IF(M345="snížená",I345,0)</f>
        <v>0</v>
      </c>
      <c r="BF345" s="117">
        <f>IF(M345="zákl. přenesená",I345,0)</f>
        <v>0</v>
      </c>
      <c r="BG345" s="117">
        <f>IF(M345="sníž. přenesená",I345,0)</f>
        <v>0</v>
      </c>
      <c r="BH345" s="117">
        <f>IF(M345="nulová",I345,0)</f>
        <v>0</v>
      </c>
      <c r="BI345" s="13" t="s">
        <v>76</v>
      </c>
      <c r="BJ345" s="117">
        <f>ROUND(H345*G345,2)</f>
        <v>0</v>
      </c>
      <c r="BK345" s="13" t="s">
        <v>135</v>
      </c>
      <c r="BL345" s="116" t="s">
        <v>371</v>
      </c>
    </row>
    <row r="346" spans="2:46" s="1" customFormat="1" ht="38.4">
      <c r="B346" s="25"/>
      <c r="C346" s="118" t="s">
        <v>136</v>
      </c>
      <c r="E346" s="203" t="s">
        <v>372</v>
      </c>
      <c r="K346" s="25"/>
      <c r="L346" s="119"/>
      <c r="S346" s="46"/>
      <c r="AS346" s="13" t="s">
        <v>136</v>
      </c>
      <c r="AT346" s="13" t="s">
        <v>76</v>
      </c>
    </row>
    <row r="347" spans="2:64" s="1" customFormat="1" ht="16.5" customHeight="1">
      <c r="B347" s="25"/>
      <c r="C347" s="106" t="s">
        <v>131</v>
      </c>
      <c r="D347" s="107" t="s">
        <v>773</v>
      </c>
      <c r="E347" s="108" t="s">
        <v>305</v>
      </c>
      <c r="F347" s="109" t="s">
        <v>139</v>
      </c>
      <c r="G347" s="110">
        <v>3</v>
      </c>
      <c r="H347" s="253">
        <v>0</v>
      </c>
      <c r="I347" s="111">
        <f>ROUND(H347*G347,2)</f>
        <v>0</v>
      </c>
      <c r="J347" s="108" t="s">
        <v>134</v>
      </c>
      <c r="K347" s="25"/>
      <c r="L347" s="112" t="s">
        <v>30</v>
      </c>
      <c r="M347" s="113" t="s">
        <v>42</v>
      </c>
      <c r="N347" s="114">
        <v>0</v>
      </c>
      <c r="O347" s="114">
        <f>N347*G347</f>
        <v>0</v>
      </c>
      <c r="P347" s="114">
        <v>0</v>
      </c>
      <c r="Q347" s="114">
        <f>P347*G347</f>
        <v>0</v>
      </c>
      <c r="R347" s="114">
        <v>0</v>
      </c>
      <c r="S347" s="115">
        <f>R347*G347</f>
        <v>0</v>
      </c>
      <c r="AQ347" s="116" t="s">
        <v>135</v>
      </c>
      <c r="AS347" s="116" t="s">
        <v>131</v>
      </c>
      <c r="AT347" s="116" t="s">
        <v>76</v>
      </c>
      <c r="AX347" s="13" t="s">
        <v>130</v>
      </c>
      <c r="BD347" s="117">
        <f>IF(M347="základní",I347,0)</f>
        <v>0</v>
      </c>
      <c r="BE347" s="117">
        <f>IF(M347="snížená",I347,0)</f>
        <v>0</v>
      </c>
      <c r="BF347" s="117">
        <f>IF(M347="zákl. přenesená",I347,0)</f>
        <v>0</v>
      </c>
      <c r="BG347" s="117">
        <f>IF(M347="sníž. přenesená",I347,0)</f>
        <v>0</v>
      </c>
      <c r="BH347" s="117">
        <f>IF(M347="nulová",I347,0)</f>
        <v>0</v>
      </c>
      <c r="BI347" s="13" t="s">
        <v>76</v>
      </c>
      <c r="BJ347" s="117">
        <f>ROUND(H347*G347,2)</f>
        <v>0</v>
      </c>
      <c r="BK347" s="13" t="s">
        <v>135</v>
      </c>
      <c r="BL347" s="116" t="s">
        <v>373</v>
      </c>
    </row>
    <row r="348" spans="2:46" s="1" customFormat="1" ht="19.2">
      <c r="B348" s="25"/>
      <c r="C348" s="118" t="s">
        <v>136</v>
      </c>
      <c r="E348" s="203" t="s">
        <v>307</v>
      </c>
      <c r="K348" s="25"/>
      <c r="L348" s="119"/>
      <c r="S348" s="46"/>
      <c r="AS348" s="13" t="s">
        <v>136</v>
      </c>
      <c r="AT348" s="13" t="s">
        <v>76</v>
      </c>
    </row>
    <row r="349" spans="2:62" s="10" customFormat="1" ht="25.95" customHeight="1">
      <c r="B349" s="97"/>
      <c r="C349" s="98" t="s">
        <v>70</v>
      </c>
      <c r="D349" s="99" t="s">
        <v>374</v>
      </c>
      <c r="E349" s="99" t="s">
        <v>375</v>
      </c>
      <c r="I349" s="100">
        <f>BJ349</f>
        <v>0</v>
      </c>
      <c r="K349" s="97"/>
      <c r="L349" s="101"/>
      <c r="O349" s="102">
        <f>SUM(O350:O371)</f>
        <v>0</v>
      </c>
      <c r="Q349" s="102">
        <f>SUM(Q350:Q371)</f>
        <v>0</v>
      </c>
      <c r="S349" s="103">
        <f>SUM(S350:S371)</f>
        <v>0</v>
      </c>
      <c r="AQ349" s="98" t="s">
        <v>76</v>
      </c>
      <c r="AS349" s="104" t="s">
        <v>70</v>
      </c>
      <c r="AT349" s="104" t="s">
        <v>71</v>
      </c>
      <c r="AX349" s="98" t="s">
        <v>130</v>
      </c>
      <c r="BJ349" s="105">
        <f>SUM(BJ350:BJ371)</f>
        <v>0</v>
      </c>
    </row>
    <row r="350" spans="2:64" s="1" customFormat="1" ht="16.5" customHeight="1">
      <c r="B350" s="25"/>
      <c r="C350" s="106" t="s">
        <v>131</v>
      </c>
      <c r="D350" s="107" t="s">
        <v>774</v>
      </c>
      <c r="E350" s="108" t="s">
        <v>141</v>
      </c>
      <c r="F350" s="109" t="s">
        <v>139</v>
      </c>
      <c r="G350" s="110">
        <v>1</v>
      </c>
      <c r="H350" s="253">
        <v>0</v>
      </c>
      <c r="I350" s="111">
        <f>ROUND(H350*G350,2)</f>
        <v>0</v>
      </c>
      <c r="J350" s="108" t="s">
        <v>134</v>
      </c>
      <c r="K350" s="25"/>
      <c r="L350" s="112" t="s">
        <v>30</v>
      </c>
      <c r="M350" s="113" t="s">
        <v>42</v>
      </c>
      <c r="N350" s="114">
        <v>0</v>
      </c>
      <c r="O350" s="114">
        <f>N350*G350</f>
        <v>0</v>
      </c>
      <c r="P350" s="114">
        <v>0</v>
      </c>
      <c r="Q350" s="114">
        <f>P350*G350</f>
        <v>0</v>
      </c>
      <c r="R350" s="114">
        <v>0</v>
      </c>
      <c r="S350" s="115">
        <f>R350*G350</f>
        <v>0</v>
      </c>
      <c r="AQ350" s="116" t="s">
        <v>135</v>
      </c>
      <c r="AS350" s="116" t="s">
        <v>131</v>
      </c>
      <c r="AT350" s="116" t="s">
        <v>76</v>
      </c>
      <c r="AX350" s="13" t="s">
        <v>130</v>
      </c>
      <c r="BD350" s="117">
        <f>IF(M350="základní",I350,0)</f>
        <v>0</v>
      </c>
      <c r="BE350" s="117">
        <f>IF(M350="snížená",I350,0)</f>
        <v>0</v>
      </c>
      <c r="BF350" s="117">
        <f>IF(M350="zákl. přenesená",I350,0)</f>
        <v>0</v>
      </c>
      <c r="BG350" s="117">
        <f>IF(M350="sníž. přenesená",I350,0)</f>
        <v>0</v>
      </c>
      <c r="BH350" s="117">
        <f>IF(M350="nulová",I350,0)</f>
        <v>0</v>
      </c>
      <c r="BI350" s="13" t="s">
        <v>76</v>
      </c>
      <c r="BJ350" s="117">
        <f>ROUND(H350*G350,2)</f>
        <v>0</v>
      </c>
      <c r="BK350" s="13" t="s">
        <v>135</v>
      </c>
      <c r="BL350" s="116" t="s">
        <v>376</v>
      </c>
    </row>
    <row r="351" spans="2:46" s="1" customFormat="1" ht="153.6">
      <c r="B351" s="25"/>
      <c r="C351" s="118" t="s">
        <v>136</v>
      </c>
      <c r="E351" s="203" t="s">
        <v>827</v>
      </c>
      <c r="K351" s="25"/>
      <c r="L351" s="119"/>
      <c r="S351" s="46"/>
      <c r="AS351" s="13" t="s">
        <v>136</v>
      </c>
      <c r="AT351" s="13" t="s">
        <v>76</v>
      </c>
    </row>
    <row r="352" spans="2:64" s="1" customFormat="1" ht="16.5" customHeight="1">
      <c r="B352" s="25"/>
      <c r="C352" s="106" t="s">
        <v>131</v>
      </c>
      <c r="D352" s="107" t="s">
        <v>775</v>
      </c>
      <c r="E352" s="108" t="s">
        <v>183</v>
      </c>
      <c r="F352" s="109" t="s">
        <v>139</v>
      </c>
      <c r="G352" s="110">
        <v>1</v>
      </c>
      <c r="H352" s="253">
        <v>0</v>
      </c>
      <c r="I352" s="111">
        <f>ROUND(H352*G352,2)</f>
        <v>0</v>
      </c>
      <c r="J352" s="108" t="s">
        <v>134</v>
      </c>
      <c r="K352" s="25"/>
      <c r="L352" s="112" t="s">
        <v>30</v>
      </c>
      <c r="M352" s="113" t="s">
        <v>42</v>
      </c>
      <c r="N352" s="114">
        <v>0</v>
      </c>
      <c r="O352" s="114">
        <f>N352*G352</f>
        <v>0</v>
      </c>
      <c r="P352" s="114">
        <v>0</v>
      </c>
      <c r="Q352" s="114">
        <f>P352*G352</f>
        <v>0</v>
      </c>
      <c r="R352" s="114">
        <v>0</v>
      </c>
      <c r="S352" s="115">
        <f>R352*G352</f>
        <v>0</v>
      </c>
      <c r="AQ352" s="116" t="s">
        <v>135</v>
      </c>
      <c r="AS352" s="116" t="s">
        <v>131</v>
      </c>
      <c r="AT352" s="116" t="s">
        <v>76</v>
      </c>
      <c r="AX352" s="13" t="s">
        <v>130</v>
      </c>
      <c r="BD352" s="117">
        <f>IF(M352="základní",I352,0)</f>
        <v>0</v>
      </c>
      <c r="BE352" s="117">
        <f>IF(M352="snížená",I352,0)</f>
        <v>0</v>
      </c>
      <c r="BF352" s="117">
        <f>IF(M352="zákl. přenesená",I352,0)</f>
        <v>0</v>
      </c>
      <c r="BG352" s="117">
        <f>IF(M352="sníž. přenesená",I352,0)</f>
        <v>0</v>
      </c>
      <c r="BH352" s="117">
        <f>IF(M352="nulová",I352,0)</f>
        <v>0</v>
      </c>
      <c r="BI352" s="13" t="s">
        <v>76</v>
      </c>
      <c r="BJ352" s="117">
        <f>ROUND(H352*G352,2)</f>
        <v>0</v>
      </c>
      <c r="BK352" s="13" t="s">
        <v>135</v>
      </c>
      <c r="BL352" s="116" t="s">
        <v>377</v>
      </c>
    </row>
    <row r="353" spans="2:46" s="1" customFormat="1" ht="38.4">
      <c r="B353" s="25"/>
      <c r="C353" s="118" t="s">
        <v>136</v>
      </c>
      <c r="E353" s="203" t="s">
        <v>378</v>
      </c>
      <c r="K353" s="25"/>
      <c r="L353" s="119"/>
      <c r="S353" s="46"/>
      <c r="AS353" s="13" t="s">
        <v>136</v>
      </c>
      <c r="AT353" s="13" t="s">
        <v>76</v>
      </c>
    </row>
    <row r="354" spans="2:64" s="1" customFormat="1" ht="16.5" customHeight="1">
      <c r="B354" s="25"/>
      <c r="C354" s="106" t="s">
        <v>131</v>
      </c>
      <c r="D354" s="107" t="s">
        <v>776</v>
      </c>
      <c r="E354" s="108" t="s">
        <v>194</v>
      </c>
      <c r="F354" s="109" t="s">
        <v>139</v>
      </c>
      <c r="G354" s="110">
        <v>1</v>
      </c>
      <c r="H354" s="253">
        <v>0</v>
      </c>
      <c r="I354" s="111">
        <f>ROUND(H354*G354,2)</f>
        <v>0</v>
      </c>
      <c r="J354" s="108" t="s">
        <v>134</v>
      </c>
      <c r="K354" s="25"/>
      <c r="L354" s="112" t="s">
        <v>30</v>
      </c>
      <c r="M354" s="113" t="s">
        <v>42</v>
      </c>
      <c r="N354" s="114">
        <v>0</v>
      </c>
      <c r="O354" s="114">
        <f>N354*G354</f>
        <v>0</v>
      </c>
      <c r="P354" s="114">
        <v>0</v>
      </c>
      <c r="Q354" s="114">
        <f>P354*G354</f>
        <v>0</v>
      </c>
      <c r="R354" s="114">
        <v>0</v>
      </c>
      <c r="S354" s="115">
        <f>R354*G354</f>
        <v>0</v>
      </c>
      <c r="AQ354" s="116" t="s">
        <v>135</v>
      </c>
      <c r="AS354" s="116" t="s">
        <v>131</v>
      </c>
      <c r="AT354" s="116" t="s">
        <v>76</v>
      </c>
      <c r="AX354" s="13" t="s">
        <v>130</v>
      </c>
      <c r="BD354" s="117">
        <f>IF(M354="základní",I354,0)</f>
        <v>0</v>
      </c>
      <c r="BE354" s="117">
        <f>IF(M354="snížená",I354,0)</f>
        <v>0</v>
      </c>
      <c r="BF354" s="117">
        <f>IF(M354="zákl. přenesená",I354,0)</f>
        <v>0</v>
      </c>
      <c r="BG354" s="117">
        <f>IF(M354="sníž. přenesená",I354,0)</f>
        <v>0</v>
      </c>
      <c r="BH354" s="117">
        <f>IF(M354="nulová",I354,0)</f>
        <v>0</v>
      </c>
      <c r="BI354" s="13" t="s">
        <v>76</v>
      </c>
      <c r="BJ354" s="117">
        <f>ROUND(H354*G354,2)</f>
        <v>0</v>
      </c>
      <c r="BK354" s="13" t="s">
        <v>135</v>
      </c>
      <c r="BL354" s="116" t="s">
        <v>379</v>
      </c>
    </row>
    <row r="355" spans="2:46" s="1" customFormat="1" ht="28.8">
      <c r="B355" s="25"/>
      <c r="C355" s="118" t="s">
        <v>136</v>
      </c>
      <c r="E355" s="203" t="s">
        <v>196</v>
      </c>
      <c r="K355" s="25"/>
      <c r="L355" s="119"/>
      <c r="S355" s="46"/>
      <c r="AS355" s="13" t="s">
        <v>136</v>
      </c>
      <c r="AT355" s="13" t="s">
        <v>76</v>
      </c>
    </row>
    <row r="356" spans="2:64" s="1" customFormat="1" ht="16.5" customHeight="1">
      <c r="B356" s="25"/>
      <c r="C356" s="106" t="s">
        <v>131</v>
      </c>
      <c r="D356" s="107" t="s">
        <v>777</v>
      </c>
      <c r="E356" s="108" t="s">
        <v>300</v>
      </c>
      <c r="F356" s="109" t="s">
        <v>139</v>
      </c>
      <c r="G356" s="110">
        <v>1</v>
      </c>
      <c r="H356" s="253">
        <v>0</v>
      </c>
      <c r="I356" s="111">
        <f>ROUND(H356*G356,2)</f>
        <v>0</v>
      </c>
      <c r="J356" s="108" t="s">
        <v>134</v>
      </c>
      <c r="K356" s="25"/>
      <c r="L356" s="112" t="s">
        <v>30</v>
      </c>
      <c r="M356" s="113" t="s">
        <v>42</v>
      </c>
      <c r="N356" s="114">
        <v>0</v>
      </c>
      <c r="O356" s="114">
        <f>N356*G356</f>
        <v>0</v>
      </c>
      <c r="P356" s="114">
        <v>0</v>
      </c>
      <c r="Q356" s="114">
        <f>P356*G356</f>
        <v>0</v>
      </c>
      <c r="R356" s="114">
        <v>0</v>
      </c>
      <c r="S356" s="115">
        <f>R356*G356</f>
        <v>0</v>
      </c>
      <c r="AQ356" s="116" t="s">
        <v>135</v>
      </c>
      <c r="AS356" s="116" t="s">
        <v>131</v>
      </c>
      <c r="AT356" s="116" t="s">
        <v>76</v>
      </c>
      <c r="AX356" s="13" t="s">
        <v>130</v>
      </c>
      <c r="BD356" s="117">
        <f>IF(M356="základní",I356,0)</f>
        <v>0</v>
      </c>
      <c r="BE356" s="117">
        <f>IF(M356="snížená",I356,0)</f>
        <v>0</v>
      </c>
      <c r="BF356" s="117">
        <f>IF(M356="zákl. přenesená",I356,0)</f>
        <v>0</v>
      </c>
      <c r="BG356" s="117">
        <f>IF(M356="sníž. přenesená",I356,0)</f>
        <v>0</v>
      </c>
      <c r="BH356" s="117">
        <f>IF(M356="nulová",I356,0)</f>
        <v>0</v>
      </c>
      <c r="BI356" s="13" t="s">
        <v>76</v>
      </c>
      <c r="BJ356" s="117">
        <f>ROUND(H356*G356,2)</f>
        <v>0</v>
      </c>
      <c r="BK356" s="13" t="s">
        <v>135</v>
      </c>
      <c r="BL356" s="116" t="s">
        <v>380</v>
      </c>
    </row>
    <row r="357" spans="2:46" s="1" customFormat="1" ht="28.8">
      <c r="B357" s="25"/>
      <c r="C357" s="118" t="s">
        <v>136</v>
      </c>
      <c r="E357" s="203" t="s">
        <v>381</v>
      </c>
      <c r="K357" s="25"/>
      <c r="L357" s="119"/>
      <c r="S357" s="46"/>
      <c r="AS357" s="13" t="s">
        <v>136</v>
      </c>
      <c r="AT357" s="13" t="s">
        <v>76</v>
      </c>
    </row>
    <row r="358" spans="2:64" s="1" customFormat="1" ht="16.5" customHeight="1">
      <c r="B358" s="25"/>
      <c r="C358" s="106" t="s">
        <v>131</v>
      </c>
      <c r="D358" s="107" t="s">
        <v>778</v>
      </c>
      <c r="E358" s="108" t="s">
        <v>213</v>
      </c>
      <c r="F358" s="109" t="s">
        <v>139</v>
      </c>
      <c r="G358" s="110">
        <v>1</v>
      </c>
      <c r="H358" s="253">
        <v>0</v>
      </c>
      <c r="I358" s="111">
        <f>ROUND(H358*G358,2)</f>
        <v>0</v>
      </c>
      <c r="J358" s="108" t="s">
        <v>134</v>
      </c>
      <c r="K358" s="25"/>
      <c r="L358" s="112" t="s">
        <v>30</v>
      </c>
      <c r="M358" s="113" t="s">
        <v>42</v>
      </c>
      <c r="N358" s="114">
        <v>0</v>
      </c>
      <c r="O358" s="114">
        <f>N358*G358</f>
        <v>0</v>
      </c>
      <c r="P358" s="114">
        <v>0</v>
      </c>
      <c r="Q358" s="114">
        <f>P358*G358</f>
        <v>0</v>
      </c>
      <c r="R358" s="114">
        <v>0</v>
      </c>
      <c r="S358" s="115">
        <f>R358*G358</f>
        <v>0</v>
      </c>
      <c r="AQ358" s="116" t="s">
        <v>135</v>
      </c>
      <c r="AS358" s="116" t="s">
        <v>131</v>
      </c>
      <c r="AT358" s="116" t="s">
        <v>76</v>
      </c>
      <c r="AX358" s="13" t="s">
        <v>130</v>
      </c>
      <c r="BD358" s="117">
        <f>IF(M358="základní",I358,0)</f>
        <v>0</v>
      </c>
      <c r="BE358" s="117">
        <f>IF(M358="snížená",I358,0)</f>
        <v>0</v>
      </c>
      <c r="BF358" s="117">
        <f>IF(M358="zákl. přenesená",I358,0)</f>
        <v>0</v>
      </c>
      <c r="BG358" s="117">
        <f>IF(M358="sníž. přenesená",I358,0)</f>
        <v>0</v>
      </c>
      <c r="BH358" s="117">
        <f>IF(M358="nulová",I358,0)</f>
        <v>0</v>
      </c>
      <c r="BI358" s="13" t="s">
        <v>76</v>
      </c>
      <c r="BJ358" s="117">
        <f>ROUND(H358*G358,2)</f>
        <v>0</v>
      </c>
      <c r="BK358" s="13" t="s">
        <v>135</v>
      </c>
      <c r="BL358" s="116" t="s">
        <v>382</v>
      </c>
    </row>
    <row r="359" spans="2:46" s="1" customFormat="1" ht="28.8">
      <c r="B359" s="25"/>
      <c r="C359" s="118" t="s">
        <v>136</v>
      </c>
      <c r="E359" s="203" t="s">
        <v>383</v>
      </c>
      <c r="K359" s="25"/>
      <c r="L359" s="119"/>
      <c r="S359" s="46"/>
      <c r="AS359" s="13" t="s">
        <v>136</v>
      </c>
      <c r="AT359" s="13" t="s">
        <v>76</v>
      </c>
    </row>
    <row r="360" spans="2:64" s="1" customFormat="1" ht="16.5" customHeight="1">
      <c r="B360" s="25"/>
      <c r="C360" s="106" t="s">
        <v>131</v>
      </c>
      <c r="D360" s="107" t="s">
        <v>779</v>
      </c>
      <c r="E360" s="108" t="s">
        <v>363</v>
      </c>
      <c r="F360" s="109" t="s">
        <v>139</v>
      </c>
      <c r="G360" s="110">
        <v>3</v>
      </c>
      <c r="H360" s="253">
        <v>0</v>
      </c>
      <c r="I360" s="111">
        <f>ROUND(H360*G360,2)</f>
        <v>0</v>
      </c>
      <c r="J360" s="108" t="s">
        <v>134</v>
      </c>
      <c r="K360" s="25"/>
      <c r="L360" s="112" t="s">
        <v>30</v>
      </c>
      <c r="M360" s="113" t="s">
        <v>42</v>
      </c>
      <c r="N360" s="114">
        <v>0</v>
      </c>
      <c r="O360" s="114">
        <f>N360*G360</f>
        <v>0</v>
      </c>
      <c r="P360" s="114">
        <v>0</v>
      </c>
      <c r="Q360" s="114">
        <f>P360*G360</f>
        <v>0</v>
      </c>
      <c r="R360" s="114">
        <v>0</v>
      </c>
      <c r="S360" s="115">
        <f>R360*G360</f>
        <v>0</v>
      </c>
      <c r="AQ360" s="116" t="s">
        <v>135</v>
      </c>
      <c r="AS360" s="116" t="s">
        <v>131</v>
      </c>
      <c r="AT360" s="116" t="s">
        <v>76</v>
      </c>
      <c r="AX360" s="13" t="s">
        <v>130</v>
      </c>
      <c r="BD360" s="117">
        <f>IF(M360="základní",I360,0)</f>
        <v>0</v>
      </c>
      <c r="BE360" s="117">
        <f>IF(M360="snížená",I360,0)</f>
        <v>0</v>
      </c>
      <c r="BF360" s="117">
        <f>IF(M360="zákl. přenesená",I360,0)</f>
        <v>0</v>
      </c>
      <c r="BG360" s="117">
        <f>IF(M360="sníž. přenesená",I360,0)</f>
        <v>0</v>
      </c>
      <c r="BH360" s="117">
        <f>IF(M360="nulová",I360,0)</f>
        <v>0</v>
      </c>
      <c r="BI360" s="13" t="s">
        <v>76</v>
      </c>
      <c r="BJ360" s="117">
        <f>ROUND(H360*G360,2)</f>
        <v>0</v>
      </c>
      <c r="BK360" s="13" t="s">
        <v>135</v>
      </c>
      <c r="BL360" s="116" t="s">
        <v>384</v>
      </c>
    </row>
    <row r="361" spans="2:46" s="1" customFormat="1" ht="28.8">
      <c r="B361" s="25"/>
      <c r="C361" s="118" t="s">
        <v>136</v>
      </c>
      <c r="E361" s="203" t="s">
        <v>385</v>
      </c>
      <c r="K361" s="25"/>
      <c r="L361" s="119"/>
      <c r="S361" s="46"/>
      <c r="AS361" s="13" t="s">
        <v>136</v>
      </c>
      <c r="AT361" s="13" t="s">
        <v>76</v>
      </c>
    </row>
    <row r="362" spans="2:64" s="1" customFormat="1" ht="16.5" customHeight="1">
      <c r="B362" s="25"/>
      <c r="C362" s="106" t="s">
        <v>131</v>
      </c>
      <c r="D362" s="107" t="s">
        <v>780</v>
      </c>
      <c r="E362" s="108" t="s">
        <v>317</v>
      </c>
      <c r="F362" s="109" t="s">
        <v>139</v>
      </c>
      <c r="G362" s="110">
        <v>2</v>
      </c>
      <c r="H362" s="253">
        <v>0</v>
      </c>
      <c r="I362" s="111">
        <f>ROUND(H362*G362,2)</f>
        <v>0</v>
      </c>
      <c r="J362" s="108" t="s">
        <v>134</v>
      </c>
      <c r="K362" s="25"/>
      <c r="L362" s="112" t="s">
        <v>30</v>
      </c>
      <c r="M362" s="113" t="s">
        <v>42</v>
      </c>
      <c r="N362" s="114">
        <v>0</v>
      </c>
      <c r="O362" s="114">
        <f>N362*G362</f>
        <v>0</v>
      </c>
      <c r="P362" s="114">
        <v>0</v>
      </c>
      <c r="Q362" s="114">
        <f>P362*G362</f>
        <v>0</v>
      </c>
      <c r="R362" s="114">
        <v>0</v>
      </c>
      <c r="S362" s="115">
        <f>R362*G362</f>
        <v>0</v>
      </c>
      <c r="AQ362" s="116" t="s">
        <v>135</v>
      </c>
      <c r="AS362" s="116" t="s">
        <v>131</v>
      </c>
      <c r="AT362" s="116" t="s">
        <v>76</v>
      </c>
      <c r="AX362" s="13" t="s">
        <v>130</v>
      </c>
      <c r="BD362" s="117">
        <f>IF(M362="základní",I362,0)</f>
        <v>0</v>
      </c>
      <c r="BE362" s="117">
        <f>IF(M362="snížená",I362,0)</f>
        <v>0</v>
      </c>
      <c r="BF362" s="117">
        <f>IF(M362="zákl. přenesená",I362,0)</f>
        <v>0</v>
      </c>
      <c r="BG362" s="117">
        <f>IF(M362="sníž. přenesená",I362,0)</f>
        <v>0</v>
      </c>
      <c r="BH362" s="117">
        <f>IF(M362="nulová",I362,0)</f>
        <v>0</v>
      </c>
      <c r="BI362" s="13" t="s">
        <v>76</v>
      </c>
      <c r="BJ362" s="117">
        <f>ROUND(H362*G362,2)</f>
        <v>0</v>
      </c>
      <c r="BK362" s="13" t="s">
        <v>135</v>
      </c>
      <c r="BL362" s="116" t="s">
        <v>386</v>
      </c>
    </row>
    <row r="363" spans="2:46" s="1" customFormat="1" ht="28.8">
      <c r="B363" s="25"/>
      <c r="C363" s="118" t="s">
        <v>136</v>
      </c>
      <c r="E363" s="203" t="s">
        <v>360</v>
      </c>
      <c r="K363" s="25"/>
      <c r="L363" s="119"/>
      <c r="S363" s="46"/>
      <c r="AS363" s="13" t="s">
        <v>136</v>
      </c>
      <c r="AT363" s="13" t="s">
        <v>76</v>
      </c>
    </row>
    <row r="364" spans="2:64" s="1" customFormat="1" ht="16.5" customHeight="1">
      <c r="B364" s="25"/>
      <c r="C364" s="106" t="s">
        <v>131</v>
      </c>
      <c r="D364" s="107" t="s">
        <v>781</v>
      </c>
      <c r="E364" s="108" t="s">
        <v>320</v>
      </c>
      <c r="F364" s="109" t="s">
        <v>139</v>
      </c>
      <c r="G364" s="110">
        <v>1</v>
      </c>
      <c r="H364" s="253">
        <v>0</v>
      </c>
      <c r="I364" s="111">
        <f>ROUND(H364*G364,2)</f>
        <v>0</v>
      </c>
      <c r="J364" s="108" t="s">
        <v>134</v>
      </c>
      <c r="K364" s="25"/>
      <c r="L364" s="112" t="s">
        <v>30</v>
      </c>
      <c r="M364" s="113" t="s">
        <v>42</v>
      </c>
      <c r="N364" s="114">
        <v>0</v>
      </c>
      <c r="O364" s="114">
        <f>N364*G364</f>
        <v>0</v>
      </c>
      <c r="P364" s="114">
        <v>0</v>
      </c>
      <c r="Q364" s="114">
        <f>P364*G364</f>
        <v>0</v>
      </c>
      <c r="R364" s="114">
        <v>0</v>
      </c>
      <c r="S364" s="115">
        <f>R364*G364</f>
        <v>0</v>
      </c>
      <c r="AQ364" s="116" t="s">
        <v>135</v>
      </c>
      <c r="AS364" s="116" t="s">
        <v>131</v>
      </c>
      <c r="AT364" s="116" t="s">
        <v>76</v>
      </c>
      <c r="AX364" s="13" t="s">
        <v>130</v>
      </c>
      <c r="BD364" s="117">
        <f>IF(M364="základní",I364,0)</f>
        <v>0</v>
      </c>
      <c r="BE364" s="117">
        <f>IF(M364="snížená",I364,0)</f>
        <v>0</v>
      </c>
      <c r="BF364" s="117">
        <f>IF(M364="zákl. přenesená",I364,0)</f>
        <v>0</v>
      </c>
      <c r="BG364" s="117">
        <f>IF(M364="sníž. přenesená",I364,0)</f>
        <v>0</v>
      </c>
      <c r="BH364" s="117">
        <f>IF(M364="nulová",I364,0)</f>
        <v>0</v>
      </c>
      <c r="BI364" s="13" t="s">
        <v>76</v>
      </c>
      <c r="BJ364" s="117">
        <f>ROUND(H364*G364,2)</f>
        <v>0</v>
      </c>
      <c r="BK364" s="13" t="s">
        <v>135</v>
      </c>
      <c r="BL364" s="116" t="s">
        <v>387</v>
      </c>
    </row>
    <row r="365" spans="2:46" s="1" customFormat="1" ht="28.8">
      <c r="B365" s="25"/>
      <c r="C365" s="118" t="s">
        <v>136</v>
      </c>
      <c r="E365" s="203" t="s">
        <v>362</v>
      </c>
      <c r="K365" s="25"/>
      <c r="L365" s="119"/>
      <c r="S365" s="46"/>
      <c r="AS365" s="13" t="s">
        <v>136</v>
      </c>
      <c r="AT365" s="13" t="s">
        <v>76</v>
      </c>
    </row>
    <row r="366" spans="2:64" s="1" customFormat="1" ht="16.5" customHeight="1">
      <c r="B366" s="25"/>
      <c r="C366" s="106" t="s">
        <v>131</v>
      </c>
      <c r="D366" s="107" t="s">
        <v>782</v>
      </c>
      <c r="E366" s="108" t="s">
        <v>153</v>
      </c>
      <c r="F366" s="109" t="s">
        <v>139</v>
      </c>
      <c r="G366" s="110">
        <v>1</v>
      </c>
      <c r="H366" s="253">
        <v>0</v>
      </c>
      <c r="I366" s="111">
        <f>ROUND(H366*G366,2)</f>
        <v>0</v>
      </c>
      <c r="J366" s="108" t="s">
        <v>134</v>
      </c>
      <c r="K366" s="25"/>
      <c r="L366" s="112" t="s">
        <v>30</v>
      </c>
      <c r="M366" s="113" t="s">
        <v>42</v>
      </c>
      <c r="N366" s="114">
        <v>0</v>
      </c>
      <c r="O366" s="114">
        <f>N366*G366</f>
        <v>0</v>
      </c>
      <c r="P366" s="114">
        <v>0</v>
      </c>
      <c r="Q366" s="114">
        <f>P366*G366</f>
        <v>0</v>
      </c>
      <c r="R366" s="114">
        <v>0</v>
      </c>
      <c r="S366" s="115">
        <f>R366*G366</f>
        <v>0</v>
      </c>
      <c r="AQ366" s="116" t="s">
        <v>135</v>
      </c>
      <c r="AS366" s="116" t="s">
        <v>131</v>
      </c>
      <c r="AT366" s="116" t="s">
        <v>76</v>
      </c>
      <c r="AX366" s="13" t="s">
        <v>130</v>
      </c>
      <c r="BD366" s="117">
        <f>IF(M366="základní",I366,0)</f>
        <v>0</v>
      </c>
      <c r="BE366" s="117">
        <f>IF(M366="snížená",I366,0)</f>
        <v>0</v>
      </c>
      <c r="BF366" s="117">
        <f>IF(M366="zákl. přenesená",I366,0)</f>
        <v>0</v>
      </c>
      <c r="BG366" s="117">
        <f>IF(M366="sníž. přenesená",I366,0)</f>
        <v>0</v>
      </c>
      <c r="BH366" s="117">
        <f>IF(M366="nulová",I366,0)</f>
        <v>0</v>
      </c>
      <c r="BI366" s="13" t="s">
        <v>76</v>
      </c>
      <c r="BJ366" s="117">
        <f>ROUND(H366*G366,2)</f>
        <v>0</v>
      </c>
      <c r="BK366" s="13" t="s">
        <v>135</v>
      </c>
      <c r="BL366" s="116" t="s">
        <v>388</v>
      </c>
    </row>
    <row r="367" spans="2:46" s="1" customFormat="1" ht="86.4">
      <c r="B367" s="25"/>
      <c r="C367" s="118" t="s">
        <v>136</v>
      </c>
      <c r="E367" s="203" t="s">
        <v>155</v>
      </c>
      <c r="K367" s="25"/>
      <c r="L367" s="119"/>
      <c r="S367" s="46"/>
      <c r="AS367" s="13" t="s">
        <v>136</v>
      </c>
      <c r="AT367" s="13" t="s">
        <v>76</v>
      </c>
    </row>
    <row r="368" spans="2:64" s="1" customFormat="1" ht="16.5" customHeight="1">
      <c r="B368" s="25"/>
      <c r="C368" s="106" t="s">
        <v>131</v>
      </c>
      <c r="D368" s="107" t="s">
        <v>783</v>
      </c>
      <c r="E368" s="108" t="s">
        <v>156</v>
      </c>
      <c r="F368" s="109" t="s">
        <v>139</v>
      </c>
      <c r="G368" s="110">
        <v>2</v>
      </c>
      <c r="H368" s="253">
        <v>0</v>
      </c>
      <c r="I368" s="111">
        <f>ROUND(H368*G368,2)</f>
        <v>0</v>
      </c>
      <c r="J368" s="108" t="s">
        <v>134</v>
      </c>
      <c r="K368" s="25"/>
      <c r="L368" s="112" t="s">
        <v>30</v>
      </c>
      <c r="M368" s="113" t="s">
        <v>42</v>
      </c>
      <c r="N368" s="114">
        <v>0</v>
      </c>
      <c r="O368" s="114">
        <f>N368*G368</f>
        <v>0</v>
      </c>
      <c r="P368" s="114">
        <v>0</v>
      </c>
      <c r="Q368" s="114">
        <f>P368*G368</f>
        <v>0</v>
      </c>
      <c r="R368" s="114">
        <v>0</v>
      </c>
      <c r="S368" s="115">
        <f>R368*G368</f>
        <v>0</v>
      </c>
      <c r="AQ368" s="116" t="s">
        <v>135</v>
      </c>
      <c r="AS368" s="116" t="s">
        <v>131</v>
      </c>
      <c r="AT368" s="116" t="s">
        <v>76</v>
      </c>
      <c r="AX368" s="13" t="s">
        <v>130</v>
      </c>
      <c r="BD368" s="117">
        <f>IF(M368="základní",I368,0)</f>
        <v>0</v>
      </c>
      <c r="BE368" s="117">
        <f>IF(M368="snížená",I368,0)</f>
        <v>0</v>
      </c>
      <c r="BF368" s="117">
        <f>IF(M368="zákl. přenesená",I368,0)</f>
        <v>0</v>
      </c>
      <c r="BG368" s="117">
        <f>IF(M368="sníž. přenesená",I368,0)</f>
        <v>0</v>
      </c>
      <c r="BH368" s="117">
        <f>IF(M368="nulová",I368,0)</f>
        <v>0</v>
      </c>
      <c r="BI368" s="13" t="s">
        <v>76</v>
      </c>
      <c r="BJ368" s="117">
        <f>ROUND(H368*G368,2)</f>
        <v>0</v>
      </c>
      <c r="BK368" s="13" t="s">
        <v>135</v>
      </c>
      <c r="BL368" s="116" t="s">
        <v>389</v>
      </c>
    </row>
    <row r="369" spans="2:46" s="1" customFormat="1" ht="76.8">
      <c r="B369" s="25"/>
      <c r="C369" s="118" t="s">
        <v>136</v>
      </c>
      <c r="E369" s="203" t="s">
        <v>828</v>
      </c>
      <c r="K369" s="25"/>
      <c r="L369" s="119"/>
      <c r="S369" s="46"/>
      <c r="AS369" s="13" t="s">
        <v>136</v>
      </c>
      <c r="AT369" s="13" t="s">
        <v>76</v>
      </c>
    </row>
    <row r="370" spans="2:64" s="1" customFormat="1" ht="21.75" customHeight="1">
      <c r="B370" s="25"/>
      <c r="C370" s="106" t="s">
        <v>131</v>
      </c>
      <c r="D370" s="107" t="s">
        <v>784</v>
      </c>
      <c r="E370" s="108" t="s">
        <v>390</v>
      </c>
      <c r="F370" s="109" t="s">
        <v>133</v>
      </c>
      <c r="G370" s="110">
        <v>1</v>
      </c>
      <c r="H370" s="253">
        <v>0</v>
      </c>
      <c r="I370" s="111">
        <f>ROUND(H370*G370,2)</f>
        <v>0</v>
      </c>
      <c r="J370" s="108" t="s">
        <v>134</v>
      </c>
      <c r="K370" s="25"/>
      <c r="L370" s="112" t="s">
        <v>30</v>
      </c>
      <c r="M370" s="113" t="s">
        <v>42</v>
      </c>
      <c r="N370" s="114">
        <v>0</v>
      </c>
      <c r="O370" s="114">
        <f>N370*G370</f>
        <v>0</v>
      </c>
      <c r="P370" s="114">
        <v>0</v>
      </c>
      <c r="Q370" s="114">
        <f>P370*G370</f>
        <v>0</v>
      </c>
      <c r="R370" s="114">
        <v>0</v>
      </c>
      <c r="S370" s="115">
        <f>R370*G370</f>
        <v>0</v>
      </c>
      <c r="AQ370" s="116" t="s">
        <v>135</v>
      </c>
      <c r="AS370" s="116" t="s">
        <v>131</v>
      </c>
      <c r="AT370" s="116" t="s">
        <v>76</v>
      </c>
      <c r="AX370" s="13" t="s">
        <v>130</v>
      </c>
      <c r="BD370" s="117">
        <f>IF(M370="základní",I370,0)</f>
        <v>0</v>
      </c>
      <c r="BE370" s="117">
        <f>IF(M370="snížená",I370,0)</f>
        <v>0</v>
      </c>
      <c r="BF370" s="117">
        <f>IF(M370="zákl. přenesená",I370,0)</f>
        <v>0</v>
      </c>
      <c r="BG370" s="117">
        <f>IF(M370="sníž. přenesená",I370,0)</f>
        <v>0</v>
      </c>
      <c r="BH370" s="117">
        <f>IF(M370="nulová",I370,0)</f>
        <v>0</v>
      </c>
      <c r="BI370" s="13" t="s">
        <v>76</v>
      </c>
      <c r="BJ370" s="117">
        <f>ROUND(H370*G370,2)</f>
        <v>0</v>
      </c>
      <c r="BK370" s="13" t="s">
        <v>135</v>
      </c>
      <c r="BL370" s="116" t="s">
        <v>391</v>
      </c>
    </row>
    <row r="371" spans="2:46" s="1" customFormat="1" ht="57.6">
      <c r="B371" s="25"/>
      <c r="C371" s="118" t="s">
        <v>136</v>
      </c>
      <c r="E371" s="203" t="s">
        <v>868</v>
      </c>
      <c r="K371" s="25"/>
      <c r="L371" s="119"/>
      <c r="S371" s="46"/>
      <c r="AS371" s="13" t="s">
        <v>136</v>
      </c>
      <c r="AT371" s="13" t="s">
        <v>76</v>
      </c>
    </row>
    <row r="372" spans="2:62" s="10" customFormat="1" ht="25.95" customHeight="1">
      <c r="B372" s="97"/>
      <c r="C372" s="98" t="s">
        <v>70</v>
      </c>
      <c r="D372" s="99" t="s">
        <v>392</v>
      </c>
      <c r="E372" s="99" t="s">
        <v>393</v>
      </c>
      <c r="I372" s="100">
        <f>BJ372</f>
        <v>0</v>
      </c>
      <c r="K372" s="97"/>
      <c r="L372" s="101"/>
      <c r="O372" s="102">
        <f>SUM(O373:O374)</f>
        <v>0</v>
      </c>
      <c r="Q372" s="102">
        <f>SUM(Q373:Q374)</f>
        <v>0</v>
      </c>
      <c r="S372" s="103">
        <f>SUM(S373:S374)</f>
        <v>0</v>
      </c>
      <c r="AQ372" s="98" t="s">
        <v>76</v>
      </c>
      <c r="AS372" s="104" t="s">
        <v>70</v>
      </c>
      <c r="AT372" s="104" t="s">
        <v>71</v>
      </c>
      <c r="AX372" s="98" t="s">
        <v>130</v>
      </c>
      <c r="BJ372" s="105">
        <f>SUM(BJ373:BJ374)</f>
        <v>0</v>
      </c>
    </row>
    <row r="373" spans="2:64" s="1" customFormat="1" ht="16.5" customHeight="1">
      <c r="B373" s="25"/>
      <c r="C373" s="106" t="s">
        <v>131</v>
      </c>
      <c r="D373" s="107" t="s">
        <v>785</v>
      </c>
      <c r="E373" s="108" t="s">
        <v>222</v>
      </c>
      <c r="F373" s="109" t="s">
        <v>133</v>
      </c>
      <c r="G373" s="110">
        <v>1</v>
      </c>
      <c r="H373" s="253">
        <v>0</v>
      </c>
      <c r="I373" s="111">
        <f>ROUND(H373*G373,2)</f>
        <v>0</v>
      </c>
      <c r="J373" s="108" t="s">
        <v>134</v>
      </c>
      <c r="K373" s="25"/>
      <c r="L373" s="112" t="s">
        <v>30</v>
      </c>
      <c r="M373" s="113" t="s">
        <v>42</v>
      </c>
      <c r="N373" s="114">
        <v>0</v>
      </c>
      <c r="O373" s="114">
        <f>N373*G373</f>
        <v>0</v>
      </c>
      <c r="P373" s="114">
        <v>0</v>
      </c>
      <c r="Q373" s="114">
        <f>P373*G373</f>
        <v>0</v>
      </c>
      <c r="R373" s="114">
        <v>0</v>
      </c>
      <c r="S373" s="115">
        <f>R373*G373</f>
        <v>0</v>
      </c>
      <c r="AQ373" s="116" t="s">
        <v>135</v>
      </c>
      <c r="AS373" s="116" t="s">
        <v>131</v>
      </c>
      <c r="AT373" s="116" t="s">
        <v>76</v>
      </c>
      <c r="AX373" s="13" t="s">
        <v>130</v>
      </c>
      <c r="BD373" s="117">
        <f>IF(M373="základní",I373,0)</f>
        <v>0</v>
      </c>
      <c r="BE373" s="117">
        <f>IF(M373="snížená",I373,0)</f>
        <v>0</v>
      </c>
      <c r="BF373" s="117">
        <f>IF(M373="zákl. přenesená",I373,0)</f>
        <v>0</v>
      </c>
      <c r="BG373" s="117">
        <f>IF(M373="sníž. přenesená",I373,0)</f>
        <v>0</v>
      </c>
      <c r="BH373" s="117">
        <f>IF(M373="nulová",I373,0)</f>
        <v>0</v>
      </c>
      <c r="BI373" s="13" t="s">
        <v>76</v>
      </c>
      <c r="BJ373" s="117">
        <f>ROUND(H373*G373,2)</f>
        <v>0</v>
      </c>
      <c r="BK373" s="13" t="s">
        <v>135</v>
      </c>
      <c r="BL373" s="116" t="s">
        <v>394</v>
      </c>
    </row>
    <row r="374" spans="2:46" s="1" customFormat="1" ht="67.2">
      <c r="B374" s="25"/>
      <c r="C374" s="118" t="s">
        <v>136</v>
      </c>
      <c r="E374" s="203" t="s">
        <v>874</v>
      </c>
      <c r="K374" s="25"/>
      <c r="L374" s="119"/>
      <c r="S374" s="46"/>
      <c r="AS374" s="13" t="s">
        <v>136</v>
      </c>
      <c r="AT374" s="13" t="s">
        <v>76</v>
      </c>
    </row>
    <row r="375" spans="2:62" s="10" customFormat="1" ht="25.95" customHeight="1">
      <c r="B375" s="97"/>
      <c r="C375" s="98" t="s">
        <v>70</v>
      </c>
      <c r="D375" s="99" t="s">
        <v>395</v>
      </c>
      <c r="E375" s="99" t="s">
        <v>396</v>
      </c>
      <c r="I375" s="100">
        <f>BJ375</f>
        <v>0</v>
      </c>
      <c r="K375" s="97"/>
      <c r="L375" s="101"/>
      <c r="O375" s="102">
        <f>SUM(O376:O389)</f>
        <v>0</v>
      </c>
      <c r="Q375" s="102">
        <f>SUM(Q376:Q389)</f>
        <v>0</v>
      </c>
      <c r="S375" s="103">
        <f>SUM(S376:S389)</f>
        <v>0</v>
      </c>
      <c r="AQ375" s="98" t="s">
        <v>76</v>
      </c>
      <c r="AS375" s="104" t="s">
        <v>70</v>
      </c>
      <c r="AT375" s="104" t="s">
        <v>71</v>
      </c>
      <c r="AX375" s="98" t="s">
        <v>130</v>
      </c>
      <c r="BJ375" s="105">
        <f>SUM(BJ376:BJ389)</f>
        <v>0</v>
      </c>
    </row>
    <row r="376" spans="2:64" s="1" customFormat="1" ht="16.5" customHeight="1">
      <c r="B376" s="25"/>
      <c r="C376" s="106" t="s">
        <v>131</v>
      </c>
      <c r="D376" s="107" t="s">
        <v>786</v>
      </c>
      <c r="E376" s="108" t="s">
        <v>215</v>
      </c>
      <c r="F376" s="109" t="s">
        <v>139</v>
      </c>
      <c r="G376" s="110">
        <v>19</v>
      </c>
      <c r="H376" s="253">
        <v>0</v>
      </c>
      <c r="I376" s="111">
        <f>ROUND(H376*G376,2)</f>
        <v>0</v>
      </c>
      <c r="J376" s="108" t="s">
        <v>134</v>
      </c>
      <c r="K376" s="25"/>
      <c r="L376" s="112" t="s">
        <v>30</v>
      </c>
      <c r="M376" s="113" t="s">
        <v>42</v>
      </c>
      <c r="N376" s="114">
        <v>0</v>
      </c>
      <c r="O376" s="114">
        <f>N376*G376</f>
        <v>0</v>
      </c>
      <c r="P376" s="114">
        <v>0</v>
      </c>
      <c r="Q376" s="114">
        <f>P376*G376</f>
        <v>0</v>
      </c>
      <c r="R376" s="114">
        <v>0</v>
      </c>
      <c r="S376" s="115">
        <f>R376*G376</f>
        <v>0</v>
      </c>
      <c r="AQ376" s="116" t="s">
        <v>135</v>
      </c>
      <c r="AS376" s="116" t="s">
        <v>131</v>
      </c>
      <c r="AT376" s="116" t="s">
        <v>76</v>
      </c>
      <c r="AX376" s="13" t="s">
        <v>130</v>
      </c>
      <c r="BD376" s="117">
        <f>IF(M376="základní",I376,0)</f>
        <v>0</v>
      </c>
      <c r="BE376" s="117">
        <f>IF(M376="snížená",I376,0)</f>
        <v>0</v>
      </c>
      <c r="BF376" s="117">
        <f>IF(M376="zákl. přenesená",I376,0)</f>
        <v>0</v>
      </c>
      <c r="BG376" s="117">
        <f>IF(M376="sníž. přenesená",I376,0)</f>
        <v>0</v>
      </c>
      <c r="BH376" s="117">
        <f>IF(M376="nulová",I376,0)</f>
        <v>0</v>
      </c>
      <c r="BI376" s="13" t="s">
        <v>76</v>
      </c>
      <c r="BJ376" s="117">
        <f>ROUND(H376*G376,2)</f>
        <v>0</v>
      </c>
      <c r="BK376" s="13" t="s">
        <v>135</v>
      </c>
      <c r="BL376" s="116" t="s">
        <v>398</v>
      </c>
    </row>
    <row r="377" spans="2:46" s="1" customFormat="1" ht="67.2">
      <c r="B377" s="25"/>
      <c r="C377" s="118" t="s">
        <v>136</v>
      </c>
      <c r="E377" s="203" t="s">
        <v>871</v>
      </c>
      <c r="K377" s="25"/>
      <c r="L377" s="119"/>
      <c r="S377" s="46"/>
      <c r="AS377" s="13" t="s">
        <v>136</v>
      </c>
      <c r="AT377" s="13" t="s">
        <v>76</v>
      </c>
    </row>
    <row r="378" spans="2:64" s="1" customFormat="1" ht="16.5" customHeight="1">
      <c r="B378" s="25"/>
      <c r="C378" s="106" t="s">
        <v>131</v>
      </c>
      <c r="D378" s="107" t="s">
        <v>787</v>
      </c>
      <c r="E378" s="108" t="s">
        <v>260</v>
      </c>
      <c r="F378" s="109" t="s">
        <v>139</v>
      </c>
      <c r="G378" s="110">
        <v>38</v>
      </c>
      <c r="H378" s="253">
        <v>0</v>
      </c>
      <c r="I378" s="111">
        <f>ROUND(H378*G378,2)</f>
        <v>0</v>
      </c>
      <c r="J378" s="108" t="s">
        <v>134</v>
      </c>
      <c r="K378" s="25"/>
      <c r="L378" s="112" t="s">
        <v>30</v>
      </c>
      <c r="M378" s="113" t="s">
        <v>42</v>
      </c>
      <c r="N378" s="114">
        <v>0</v>
      </c>
      <c r="O378" s="114">
        <f>N378*G378</f>
        <v>0</v>
      </c>
      <c r="P378" s="114">
        <v>0</v>
      </c>
      <c r="Q378" s="114">
        <f>P378*G378</f>
        <v>0</v>
      </c>
      <c r="R378" s="114">
        <v>0</v>
      </c>
      <c r="S378" s="115">
        <f>R378*G378</f>
        <v>0</v>
      </c>
      <c r="AQ378" s="116" t="s">
        <v>135</v>
      </c>
      <c r="AS378" s="116" t="s">
        <v>131</v>
      </c>
      <c r="AT378" s="116" t="s">
        <v>76</v>
      </c>
      <c r="AX378" s="13" t="s">
        <v>130</v>
      </c>
      <c r="BD378" s="117">
        <f>IF(M378="základní",I378,0)</f>
        <v>0</v>
      </c>
      <c r="BE378" s="117">
        <f>IF(M378="snížená",I378,0)</f>
        <v>0</v>
      </c>
      <c r="BF378" s="117">
        <f>IF(M378="zákl. přenesená",I378,0)</f>
        <v>0</v>
      </c>
      <c r="BG378" s="117">
        <f>IF(M378="sníž. přenesená",I378,0)</f>
        <v>0</v>
      </c>
      <c r="BH378" s="117">
        <f>IF(M378="nulová",I378,0)</f>
        <v>0</v>
      </c>
      <c r="BI378" s="13" t="s">
        <v>76</v>
      </c>
      <c r="BJ378" s="117">
        <f>ROUND(H378*G378,2)</f>
        <v>0</v>
      </c>
      <c r="BK378" s="13" t="s">
        <v>135</v>
      </c>
      <c r="BL378" s="116" t="s">
        <v>399</v>
      </c>
    </row>
    <row r="379" spans="2:46" s="1" customFormat="1" ht="57.6">
      <c r="B379" s="25"/>
      <c r="C379" s="118" t="s">
        <v>136</v>
      </c>
      <c r="E379" s="203" t="s">
        <v>851</v>
      </c>
      <c r="K379" s="25"/>
      <c r="L379" s="119"/>
      <c r="S379" s="46"/>
      <c r="AS379" s="13" t="s">
        <v>136</v>
      </c>
      <c r="AT379" s="13" t="s">
        <v>76</v>
      </c>
    </row>
    <row r="380" spans="2:64" s="1" customFormat="1" ht="16.5" customHeight="1">
      <c r="B380" s="25"/>
      <c r="C380" s="106" t="s">
        <v>131</v>
      </c>
      <c r="D380" s="107" t="s">
        <v>788</v>
      </c>
      <c r="E380" s="108" t="s">
        <v>400</v>
      </c>
      <c r="F380" s="109" t="s">
        <v>401</v>
      </c>
      <c r="G380" s="110">
        <v>19</v>
      </c>
      <c r="H380" s="253">
        <v>0</v>
      </c>
      <c r="I380" s="111">
        <f>ROUND(H380*G380,2)</f>
        <v>0</v>
      </c>
      <c r="J380" s="108" t="s">
        <v>134</v>
      </c>
      <c r="K380" s="25"/>
      <c r="L380" s="112" t="s">
        <v>30</v>
      </c>
      <c r="M380" s="113" t="s">
        <v>42</v>
      </c>
      <c r="N380" s="114">
        <v>0</v>
      </c>
      <c r="O380" s="114">
        <f>N380*G380</f>
        <v>0</v>
      </c>
      <c r="P380" s="114">
        <v>0</v>
      </c>
      <c r="Q380" s="114">
        <f>P380*G380</f>
        <v>0</v>
      </c>
      <c r="R380" s="114">
        <v>0</v>
      </c>
      <c r="S380" s="115">
        <f>R380*G380</f>
        <v>0</v>
      </c>
      <c r="AQ380" s="116" t="s">
        <v>135</v>
      </c>
      <c r="AS380" s="116" t="s">
        <v>131</v>
      </c>
      <c r="AT380" s="116" t="s">
        <v>76</v>
      </c>
      <c r="AX380" s="13" t="s">
        <v>130</v>
      </c>
      <c r="BD380" s="117">
        <f>IF(M380="základní",I380,0)</f>
        <v>0</v>
      </c>
      <c r="BE380" s="117">
        <f>IF(M380="snížená",I380,0)</f>
        <v>0</v>
      </c>
      <c r="BF380" s="117">
        <f>IF(M380="zákl. přenesená",I380,0)</f>
        <v>0</v>
      </c>
      <c r="BG380" s="117">
        <f>IF(M380="sníž. přenesená",I380,0)</f>
        <v>0</v>
      </c>
      <c r="BH380" s="117">
        <f>IF(M380="nulová",I380,0)</f>
        <v>0</v>
      </c>
      <c r="BI380" s="13" t="s">
        <v>76</v>
      </c>
      <c r="BJ380" s="117">
        <f>ROUND(H380*G380,2)</f>
        <v>0</v>
      </c>
      <c r="BK380" s="13" t="s">
        <v>135</v>
      </c>
      <c r="BL380" s="116" t="s">
        <v>402</v>
      </c>
    </row>
    <row r="381" spans="2:46" s="1" customFormat="1" ht="144">
      <c r="B381" s="25"/>
      <c r="C381" s="118" t="s">
        <v>136</v>
      </c>
      <c r="E381" s="203" t="s">
        <v>869</v>
      </c>
      <c r="K381" s="25"/>
      <c r="L381" s="119"/>
      <c r="S381" s="46"/>
      <c r="AS381" s="13" t="s">
        <v>136</v>
      </c>
      <c r="AT381" s="13" t="s">
        <v>76</v>
      </c>
    </row>
    <row r="382" spans="2:64" s="1" customFormat="1" ht="16.5" customHeight="1">
      <c r="B382" s="25"/>
      <c r="C382" s="106" t="s">
        <v>131</v>
      </c>
      <c r="D382" s="107" t="s">
        <v>789</v>
      </c>
      <c r="E382" s="108" t="s">
        <v>138</v>
      </c>
      <c r="F382" s="109" t="s">
        <v>139</v>
      </c>
      <c r="G382" s="110">
        <v>19</v>
      </c>
      <c r="H382" s="253">
        <v>0</v>
      </c>
      <c r="I382" s="111">
        <f>ROUND(H382*G382,2)</f>
        <v>0</v>
      </c>
      <c r="J382" s="108" t="s">
        <v>134</v>
      </c>
      <c r="K382" s="25"/>
      <c r="L382" s="112" t="s">
        <v>30</v>
      </c>
      <c r="M382" s="113" t="s">
        <v>42</v>
      </c>
      <c r="N382" s="114">
        <v>0</v>
      </c>
      <c r="O382" s="114">
        <f>N382*G382</f>
        <v>0</v>
      </c>
      <c r="P382" s="114">
        <v>0</v>
      </c>
      <c r="Q382" s="114">
        <f>P382*G382</f>
        <v>0</v>
      </c>
      <c r="R382" s="114">
        <v>0</v>
      </c>
      <c r="S382" s="115">
        <f>R382*G382</f>
        <v>0</v>
      </c>
      <c r="AQ382" s="116" t="s">
        <v>135</v>
      </c>
      <c r="AS382" s="116" t="s">
        <v>131</v>
      </c>
      <c r="AT382" s="116" t="s">
        <v>76</v>
      </c>
      <c r="AX382" s="13" t="s">
        <v>130</v>
      </c>
      <c r="BD382" s="117">
        <f>IF(M382="základní",I382,0)</f>
        <v>0</v>
      </c>
      <c r="BE382" s="117">
        <f>IF(M382="snížená",I382,0)</f>
        <v>0</v>
      </c>
      <c r="BF382" s="117">
        <f>IF(M382="zákl. přenesená",I382,0)</f>
        <v>0</v>
      </c>
      <c r="BG382" s="117">
        <f>IF(M382="sníž. přenesená",I382,0)</f>
        <v>0</v>
      </c>
      <c r="BH382" s="117">
        <f>IF(M382="nulová",I382,0)</f>
        <v>0</v>
      </c>
      <c r="BI382" s="13" t="s">
        <v>76</v>
      </c>
      <c r="BJ382" s="117">
        <f>ROUND(H382*G382,2)</f>
        <v>0</v>
      </c>
      <c r="BK382" s="13" t="s">
        <v>135</v>
      </c>
      <c r="BL382" s="116" t="s">
        <v>403</v>
      </c>
    </row>
    <row r="383" spans="2:46" s="1" customFormat="1" ht="48">
      <c r="B383" s="25"/>
      <c r="C383" s="118" t="s">
        <v>136</v>
      </c>
      <c r="E383" s="203" t="s">
        <v>836</v>
      </c>
      <c r="K383" s="25"/>
      <c r="L383" s="119"/>
      <c r="S383" s="46"/>
      <c r="AS383" s="13" t="s">
        <v>136</v>
      </c>
      <c r="AT383" s="13" t="s">
        <v>76</v>
      </c>
    </row>
    <row r="384" spans="2:64" s="1" customFormat="1" ht="16.5" customHeight="1">
      <c r="B384" s="25"/>
      <c r="C384" s="106" t="s">
        <v>131</v>
      </c>
      <c r="D384" s="107" t="s">
        <v>790</v>
      </c>
      <c r="E384" s="108" t="s">
        <v>404</v>
      </c>
      <c r="F384" s="109" t="s">
        <v>139</v>
      </c>
      <c r="G384" s="110">
        <v>19</v>
      </c>
      <c r="H384" s="253">
        <v>0</v>
      </c>
      <c r="I384" s="111">
        <f>ROUND(H384*G384,2)</f>
        <v>0</v>
      </c>
      <c r="J384" s="108" t="s">
        <v>134</v>
      </c>
      <c r="K384" s="25"/>
      <c r="L384" s="112" t="s">
        <v>30</v>
      </c>
      <c r="M384" s="113" t="s">
        <v>42</v>
      </c>
      <c r="N384" s="114">
        <v>0</v>
      </c>
      <c r="O384" s="114">
        <f>N384*G384</f>
        <v>0</v>
      </c>
      <c r="P384" s="114">
        <v>0</v>
      </c>
      <c r="Q384" s="114">
        <f>P384*G384</f>
        <v>0</v>
      </c>
      <c r="R384" s="114">
        <v>0</v>
      </c>
      <c r="S384" s="115">
        <f>R384*G384</f>
        <v>0</v>
      </c>
      <c r="AQ384" s="116" t="s">
        <v>135</v>
      </c>
      <c r="AS384" s="116" t="s">
        <v>131</v>
      </c>
      <c r="AT384" s="116" t="s">
        <v>76</v>
      </c>
      <c r="AX384" s="13" t="s">
        <v>130</v>
      </c>
      <c r="BD384" s="117">
        <f>IF(M384="základní",I384,0)</f>
        <v>0</v>
      </c>
      <c r="BE384" s="117">
        <f>IF(M384="snížená",I384,0)</f>
        <v>0</v>
      </c>
      <c r="BF384" s="117">
        <f>IF(M384="zákl. přenesená",I384,0)</f>
        <v>0</v>
      </c>
      <c r="BG384" s="117">
        <f>IF(M384="sníž. přenesená",I384,0)</f>
        <v>0</v>
      </c>
      <c r="BH384" s="117">
        <f>IF(M384="nulová",I384,0)</f>
        <v>0</v>
      </c>
      <c r="BI384" s="13" t="s">
        <v>76</v>
      </c>
      <c r="BJ384" s="117">
        <f>ROUND(H384*G384,2)</f>
        <v>0</v>
      </c>
      <c r="BK384" s="13" t="s">
        <v>135</v>
      </c>
      <c r="BL384" s="116" t="s">
        <v>405</v>
      </c>
    </row>
    <row r="385" spans="2:46" s="1" customFormat="1" ht="57.6">
      <c r="B385" s="25"/>
      <c r="C385" s="118" t="s">
        <v>136</v>
      </c>
      <c r="E385" s="203" t="s">
        <v>406</v>
      </c>
      <c r="K385" s="25"/>
      <c r="L385" s="119"/>
      <c r="S385" s="46"/>
      <c r="AS385" s="13" t="s">
        <v>136</v>
      </c>
      <c r="AT385" s="13" t="s">
        <v>76</v>
      </c>
    </row>
    <row r="386" spans="2:64" s="1" customFormat="1" ht="16.5" customHeight="1">
      <c r="B386" s="25"/>
      <c r="C386" s="106" t="s">
        <v>131</v>
      </c>
      <c r="D386" s="107" t="s">
        <v>791</v>
      </c>
      <c r="E386" s="108" t="s">
        <v>407</v>
      </c>
      <c r="F386" s="109" t="s">
        <v>139</v>
      </c>
      <c r="G386" s="110">
        <v>19</v>
      </c>
      <c r="H386" s="253">
        <v>0</v>
      </c>
      <c r="I386" s="111">
        <f>ROUND(H386*G386,2)</f>
        <v>0</v>
      </c>
      <c r="J386" s="108" t="s">
        <v>134</v>
      </c>
      <c r="K386" s="25"/>
      <c r="L386" s="112" t="s">
        <v>30</v>
      </c>
      <c r="M386" s="113" t="s">
        <v>42</v>
      </c>
      <c r="N386" s="114">
        <v>0</v>
      </c>
      <c r="O386" s="114">
        <f>N386*G386</f>
        <v>0</v>
      </c>
      <c r="P386" s="114">
        <v>0</v>
      </c>
      <c r="Q386" s="114">
        <f>P386*G386</f>
        <v>0</v>
      </c>
      <c r="R386" s="114">
        <v>0</v>
      </c>
      <c r="S386" s="115">
        <f>R386*G386</f>
        <v>0</v>
      </c>
      <c r="AQ386" s="116" t="s">
        <v>135</v>
      </c>
      <c r="AS386" s="116" t="s">
        <v>131</v>
      </c>
      <c r="AT386" s="116" t="s">
        <v>76</v>
      </c>
      <c r="AX386" s="13" t="s">
        <v>130</v>
      </c>
      <c r="BD386" s="117">
        <f>IF(M386="základní",I386,0)</f>
        <v>0</v>
      </c>
      <c r="BE386" s="117">
        <f>IF(M386="snížená",I386,0)</f>
        <v>0</v>
      </c>
      <c r="BF386" s="117">
        <f>IF(M386="zákl. přenesená",I386,0)</f>
        <v>0</v>
      </c>
      <c r="BG386" s="117">
        <f>IF(M386="sníž. přenesená",I386,0)</f>
        <v>0</v>
      </c>
      <c r="BH386" s="117">
        <f>IF(M386="nulová",I386,0)</f>
        <v>0</v>
      </c>
      <c r="BI386" s="13" t="s">
        <v>76</v>
      </c>
      <c r="BJ386" s="117">
        <f>ROUND(H386*G386,2)</f>
        <v>0</v>
      </c>
      <c r="BK386" s="13" t="s">
        <v>135</v>
      </c>
      <c r="BL386" s="116" t="s">
        <v>408</v>
      </c>
    </row>
    <row r="387" spans="2:46" s="1" customFormat="1" ht="19.2">
      <c r="B387" s="25"/>
      <c r="C387" s="118" t="s">
        <v>136</v>
      </c>
      <c r="E387" s="203" t="s">
        <v>409</v>
      </c>
      <c r="K387" s="25"/>
      <c r="L387" s="119"/>
      <c r="S387" s="46"/>
      <c r="AS387" s="13" t="s">
        <v>136</v>
      </c>
      <c r="AT387" s="13" t="s">
        <v>76</v>
      </c>
    </row>
    <row r="388" spans="2:64" s="1" customFormat="1" ht="16.5" customHeight="1">
      <c r="B388" s="25"/>
      <c r="C388" s="106" t="s">
        <v>131</v>
      </c>
      <c r="D388" s="107" t="s">
        <v>792</v>
      </c>
      <c r="E388" s="108" t="s">
        <v>410</v>
      </c>
      <c r="F388" s="109" t="s">
        <v>139</v>
      </c>
      <c r="G388" s="110">
        <v>19</v>
      </c>
      <c r="H388" s="253">
        <v>0</v>
      </c>
      <c r="I388" s="111">
        <f>ROUND(H388*G388,2)</f>
        <v>0</v>
      </c>
      <c r="J388" s="108" t="s">
        <v>134</v>
      </c>
      <c r="K388" s="25"/>
      <c r="L388" s="112" t="s">
        <v>30</v>
      </c>
      <c r="M388" s="113" t="s">
        <v>42</v>
      </c>
      <c r="N388" s="114">
        <v>0</v>
      </c>
      <c r="O388" s="114">
        <f>N388*G388</f>
        <v>0</v>
      </c>
      <c r="P388" s="114">
        <v>0</v>
      </c>
      <c r="Q388" s="114">
        <f>P388*G388</f>
        <v>0</v>
      </c>
      <c r="R388" s="114">
        <v>0</v>
      </c>
      <c r="S388" s="115">
        <f>R388*G388</f>
        <v>0</v>
      </c>
      <c r="AQ388" s="116" t="s">
        <v>135</v>
      </c>
      <c r="AS388" s="116" t="s">
        <v>131</v>
      </c>
      <c r="AT388" s="116" t="s">
        <v>76</v>
      </c>
      <c r="AX388" s="13" t="s">
        <v>130</v>
      </c>
      <c r="BD388" s="117">
        <f>IF(M388="základní",I388,0)</f>
        <v>0</v>
      </c>
      <c r="BE388" s="117">
        <f>IF(M388="snížená",I388,0)</f>
        <v>0</v>
      </c>
      <c r="BF388" s="117">
        <f>IF(M388="zákl. přenesená",I388,0)</f>
        <v>0</v>
      </c>
      <c r="BG388" s="117">
        <f>IF(M388="sníž. přenesená",I388,0)</f>
        <v>0</v>
      </c>
      <c r="BH388" s="117">
        <f>IF(M388="nulová",I388,0)</f>
        <v>0</v>
      </c>
      <c r="BI388" s="13" t="s">
        <v>76</v>
      </c>
      <c r="BJ388" s="117">
        <f>ROUND(H388*G388,2)</f>
        <v>0</v>
      </c>
      <c r="BK388" s="13" t="s">
        <v>135</v>
      </c>
      <c r="BL388" s="116" t="s">
        <v>411</v>
      </c>
    </row>
    <row r="389" spans="2:46" s="1" customFormat="1" ht="19.2">
      <c r="B389" s="25"/>
      <c r="C389" s="118" t="s">
        <v>136</v>
      </c>
      <c r="E389" s="203" t="s">
        <v>412</v>
      </c>
      <c r="K389" s="25"/>
      <c r="L389" s="119"/>
      <c r="S389" s="46"/>
      <c r="AS389" s="13" t="s">
        <v>136</v>
      </c>
      <c r="AT389" s="13" t="s">
        <v>76</v>
      </c>
    </row>
    <row r="390" spans="2:62" s="10" customFormat="1" ht="25.95" customHeight="1">
      <c r="B390" s="97"/>
      <c r="C390" s="98" t="s">
        <v>70</v>
      </c>
      <c r="D390" s="99" t="s">
        <v>413</v>
      </c>
      <c r="E390" s="99" t="s">
        <v>414</v>
      </c>
      <c r="I390" s="100">
        <f>BJ390</f>
        <v>0</v>
      </c>
      <c r="K390" s="97"/>
      <c r="L390" s="101"/>
      <c r="O390" s="102">
        <f>SUM(O391:O392)</f>
        <v>0</v>
      </c>
      <c r="Q390" s="102">
        <f>SUM(Q391:Q392)</f>
        <v>0</v>
      </c>
      <c r="S390" s="103">
        <f>SUM(S391:S392)</f>
        <v>0</v>
      </c>
      <c r="AQ390" s="98" t="s">
        <v>76</v>
      </c>
      <c r="AS390" s="104" t="s">
        <v>70</v>
      </c>
      <c r="AT390" s="104" t="s">
        <v>71</v>
      </c>
      <c r="AX390" s="98" t="s">
        <v>130</v>
      </c>
      <c r="BJ390" s="105">
        <f>SUM(BJ391:BJ392)</f>
        <v>0</v>
      </c>
    </row>
    <row r="391" spans="2:64" s="1" customFormat="1" ht="16.5" customHeight="1">
      <c r="B391" s="25"/>
      <c r="C391" s="106" t="s">
        <v>131</v>
      </c>
      <c r="D391" s="107" t="s">
        <v>793</v>
      </c>
      <c r="E391" s="108" t="s">
        <v>415</v>
      </c>
      <c r="F391" s="109" t="s">
        <v>139</v>
      </c>
      <c r="G391" s="110">
        <v>3</v>
      </c>
      <c r="H391" s="253">
        <v>0</v>
      </c>
      <c r="I391" s="111">
        <f>ROUND(H391*G391,2)</f>
        <v>0</v>
      </c>
      <c r="J391" s="108" t="s">
        <v>134</v>
      </c>
      <c r="K391" s="25"/>
      <c r="L391" s="112" t="s">
        <v>30</v>
      </c>
      <c r="M391" s="113" t="s">
        <v>42</v>
      </c>
      <c r="N391" s="114">
        <v>0</v>
      </c>
      <c r="O391" s="114">
        <f>N391*G391</f>
        <v>0</v>
      </c>
      <c r="P391" s="114">
        <v>0</v>
      </c>
      <c r="Q391" s="114">
        <f>P391*G391</f>
        <v>0</v>
      </c>
      <c r="R391" s="114">
        <v>0</v>
      </c>
      <c r="S391" s="115">
        <f>R391*G391</f>
        <v>0</v>
      </c>
      <c r="AQ391" s="116" t="s">
        <v>135</v>
      </c>
      <c r="AS391" s="116" t="s">
        <v>131</v>
      </c>
      <c r="AT391" s="116" t="s">
        <v>76</v>
      </c>
      <c r="AX391" s="13" t="s">
        <v>130</v>
      </c>
      <c r="BD391" s="117">
        <f>IF(M391="základní",I391,0)</f>
        <v>0</v>
      </c>
      <c r="BE391" s="117">
        <f>IF(M391="snížená",I391,0)</f>
        <v>0</v>
      </c>
      <c r="BF391" s="117">
        <f>IF(M391="zákl. přenesená",I391,0)</f>
        <v>0</v>
      </c>
      <c r="BG391" s="117">
        <f>IF(M391="sníž. přenesená",I391,0)</f>
        <v>0</v>
      </c>
      <c r="BH391" s="117">
        <f>IF(M391="nulová",I391,0)</f>
        <v>0</v>
      </c>
      <c r="BI391" s="13" t="s">
        <v>76</v>
      </c>
      <c r="BJ391" s="117">
        <f>ROUND(H391*G391,2)</f>
        <v>0</v>
      </c>
      <c r="BK391" s="13" t="s">
        <v>135</v>
      </c>
      <c r="BL391" s="116" t="s">
        <v>416</v>
      </c>
    </row>
    <row r="392" spans="2:46" s="1" customFormat="1" ht="48">
      <c r="B392" s="25"/>
      <c r="C392" s="118" t="s">
        <v>136</v>
      </c>
      <c r="E392" s="203" t="s">
        <v>417</v>
      </c>
      <c r="K392" s="25"/>
      <c r="L392" s="119"/>
      <c r="S392" s="46"/>
      <c r="AS392" s="13" t="s">
        <v>136</v>
      </c>
      <c r="AT392" s="13" t="s">
        <v>76</v>
      </c>
    </row>
    <row r="393" spans="2:62" s="10" customFormat="1" ht="25.95" customHeight="1">
      <c r="B393" s="97"/>
      <c r="C393" s="98" t="s">
        <v>70</v>
      </c>
      <c r="D393" s="99" t="s">
        <v>418</v>
      </c>
      <c r="E393" s="99" t="s">
        <v>419</v>
      </c>
      <c r="I393" s="100">
        <f>BJ393</f>
        <v>0</v>
      </c>
      <c r="K393" s="97"/>
      <c r="L393" s="101"/>
      <c r="O393" s="102">
        <f>SUM(O394:O395)</f>
        <v>0</v>
      </c>
      <c r="Q393" s="102">
        <f>SUM(Q394:Q395)</f>
        <v>0</v>
      </c>
      <c r="S393" s="103">
        <f>SUM(S394:S395)</f>
        <v>0</v>
      </c>
      <c r="AQ393" s="98" t="s">
        <v>76</v>
      </c>
      <c r="AS393" s="104" t="s">
        <v>70</v>
      </c>
      <c r="AT393" s="104" t="s">
        <v>71</v>
      </c>
      <c r="AX393" s="98" t="s">
        <v>130</v>
      </c>
      <c r="BJ393" s="105">
        <f>SUM(BJ394:BJ395)</f>
        <v>0</v>
      </c>
    </row>
    <row r="394" spans="2:64" s="1" customFormat="1" ht="16.5" customHeight="1">
      <c r="B394" s="25"/>
      <c r="C394" s="106" t="s">
        <v>131</v>
      </c>
      <c r="D394" s="107" t="s">
        <v>794</v>
      </c>
      <c r="E394" s="108" t="s">
        <v>415</v>
      </c>
      <c r="F394" s="109" t="s">
        <v>139</v>
      </c>
      <c r="G394" s="110">
        <v>11</v>
      </c>
      <c r="H394" s="253">
        <v>0</v>
      </c>
      <c r="I394" s="111">
        <f>ROUND(H394*G394,2)</f>
        <v>0</v>
      </c>
      <c r="J394" s="108" t="s">
        <v>134</v>
      </c>
      <c r="K394" s="25"/>
      <c r="L394" s="112" t="s">
        <v>30</v>
      </c>
      <c r="M394" s="113" t="s">
        <v>42</v>
      </c>
      <c r="N394" s="114">
        <v>0</v>
      </c>
      <c r="O394" s="114">
        <f>N394*G394</f>
        <v>0</v>
      </c>
      <c r="P394" s="114">
        <v>0</v>
      </c>
      <c r="Q394" s="114">
        <f>P394*G394</f>
        <v>0</v>
      </c>
      <c r="R394" s="114">
        <v>0</v>
      </c>
      <c r="S394" s="115">
        <f>R394*G394</f>
        <v>0</v>
      </c>
      <c r="AQ394" s="116" t="s">
        <v>135</v>
      </c>
      <c r="AS394" s="116" t="s">
        <v>131</v>
      </c>
      <c r="AT394" s="116" t="s">
        <v>76</v>
      </c>
      <c r="AX394" s="13" t="s">
        <v>130</v>
      </c>
      <c r="BD394" s="117">
        <f>IF(M394="základní",I394,0)</f>
        <v>0</v>
      </c>
      <c r="BE394" s="117">
        <f>IF(M394="snížená",I394,0)</f>
        <v>0</v>
      </c>
      <c r="BF394" s="117">
        <f>IF(M394="zákl. přenesená",I394,0)</f>
        <v>0</v>
      </c>
      <c r="BG394" s="117">
        <f>IF(M394="sníž. přenesená",I394,0)</f>
        <v>0</v>
      </c>
      <c r="BH394" s="117">
        <f>IF(M394="nulová",I394,0)</f>
        <v>0</v>
      </c>
      <c r="BI394" s="13" t="s">
        <v>76</v>
      </c>
      <c r="BJ394" s="117">
        <f>ROUND(H394*G394,2)</f>
        <v>0</v>
      </c>
      <c r="BK394" s="13" t="s">
        <v>135</v>
      </c>
      <c r="BL394" s="116" t="s">
        <v>420</v>
      </c>
    </row>
    <row r="395" spans="2:46" s="1" customFormat="1" ht="48">
      <c r="B395" s="25"/>
      <c r="C395" s="118" t="s">
        <v>136</v>
      </c>
      <c r="E395" s="203" t="s">
        <v>417</v>
      </c>
      <c r="K395" s="25"/>
      <c r="L395" s="119"/>
      <c r="S395" s="46"/>
      <c r="AS395" s="13" t="s">
        <v>136</v>
      </c>
      <c r="AT395" s="13" t="s">
        <v>76</v>
      </c>
    </row>
    <row r="396" spans="2:62" s="10" customFormat="1" ht="25.95" customHeight="1">
      <c r="B396" s="97"/>
      <c r="C396" s="98" t="s">
        <v>70</v>
      </c>
      <c r="D396" s="99" t="s">
        <v>421</v>
      </c>
      <c r="E396" s="99" t="s">
        <v>422</v>
      </c>
      <c r="I396" s="100">
        <f>BJ396</f>
        <v>0</v>
      </c>
      <c r="K396" s="97"/>
      <c r="L396" s="101"/>
      <c r="O396" s="102">
        <f>SUM(O397:O406)</f>
        <v>0</v>
      </c>
      <c r="Q396" s="102">
        <f>SUM(Q397:Q406)</f>
        <v>0</v>
      </c>
      <c r="S396" s="103">
        <f>SUM(S397:S406)</f>
        <v>0</v>
      </c>
      <c r="AQ396" s="98" t="s">
        <v>76</v>
      </c>
      <c r="AS396" s="104" t="s">
        <v>70</v>
      </c>
      <c r="AT396" s="104" t="s">
        <v>71</v>
      </c>
      <c r="AX396" s="98" t="s">
        <v>130</v>
      </c>
      <c r="BJ396" s="105">
        <f>SUM(BJ397:BJ406)</f>
        <v>0</v>
      </c>
    </row>
    <row r="397" spans="2:64" s="1" customFormat="1" ht="16.5" customHeight="1">
      <c r="B397" s="25"/>
      <c r="C397" s="106" t="s">
        <v>131</v>
      </c>
      <c r="D397" s="107" t="s">
        <v>795</v>
      </c>
      <c r="E397" s="108" t="s">
        <v>423</v>
      </c>
      <c r="F397" s="109" t="s">
        <v>139</v>
      </c>
      <c r="G397" s="110">
        <v>1</v>
      </c>
      <c r="H397" s="253">
        <v>0</v>
      </c>
      <c r="I397" s="111">
        <f>ROUND(H397*G397,2)</f>
        <v>0</v>
      </c>
      <c r="J397" s="108" t="s">
        <v>134</v>
      </c>
      <c r="K397" s="25"/>
      <c r="L397" s="112" t="s">
        <v>30</v>
      </c>
      <c r="M397" s="113" t="s">
        <v>42</v>
      </c>
      <c r="N397" s="114">
        <v>0</v>
      </c>
      <c r="O397" s="114">
        <f>N397*G397</f>
        <v>0</v>
      </c>
      <c r="P397" s="114">
        <v>0</v>
      </c>
      <c r="Q397" s="114">
        <f>P397*G397</f>
        <v>0</v>
      </c>
      <c r="R397" s="114">
        <v>0</v>
      </c>
      <c r="S397" s="115">
        <f>R397*G397</f>
        <v>0</v>
      </c>
      <c r="AQ397" s="116" t="s">
        <v>135</v>
      </c>
      <c r="AS397" s="116" t="s">
        <v>131</v>
      </c>
      <c r="AT397" s="116" t="s">
        <v>76</v>
      </c>
      <c r="AX397" s="13" t="s">
        <v>130</v>
      </c>
      <c r="BD397" s="117">
        <f>IF(M397="základní",I397,0)</f>
        <v>0</v>
      </c>
      <c r="BE397" s="117">
        <f>IF(M397="snížená",I397,0)</f>
        <v>0</v>
      </c>
      <c r="BF397" s="117">
        <f>IF(M397="zákl. přenesená",I397,0)</f>
        <v>0</v>
      </c>
      <c r="BG397" s="117">
        <f>IF(M397="sníž. přenesená",I397,0)</f>
        <v>0</v>
      </c>
      <c r="BH397" s="117">
        <f>IF(M397="nulová",I397,0)</f>
        <v>0</v>
      </c>
      <c r="BI397" s="13" t="s">
        <v>76</v>
      </c>
      <c r="BJ397" s="117">
        <f>ROUND(H397*G397,2)</f>
        <v>0</v>
      </c>
      <c r="BK397" s="13" t="s">
        <v>135</v>
      </c>
      <c r="BL397" s="116" t="s">
        <v>424</v>
      </c>
    </row>
    <row r="398" spans="2:46" s="1" customFormat="1" ht="38.4">
      <c r="B398" s="25"/>
      <c r="C398" s="118" t="s">
        <v>136</v>
      </c>
      <c r="E398" s="203" t="s">
        <v>425</v>
      </c>
      <c r="K398" s="25"/>
      <c r="L398" s="119"/>
      <c r="S398" s="46"/>
      <c r="AS398" s="13" t="s">
        <v>136</v>
      </c>
      <c r="AT398" s="13" t="s">
        <v>76</v>
      </c>
    </row>
    <row r="399" spans="2:64" s="1" customFormat="1" ht="16.5" customHeight="1">
      <c r="B399" s="25"/>
      <c r="C399" s="106" t="s">
        <v>131</v>
      </c>
      <c r="D399" s="107" t="s">
        <v>796</v>
      </c>
      <c r="E399" s="108" t="s">
        <v>426</v>
      </c>
      <c r="F399" s="109" t="s">
        <v>139</v>
      </c>
      <c r="G399" s="110">
        <v>1</v>
      </c>
      <c r="H399" s="253">
        <v>0</v>
      </c>
      <c r="I399" s="111">
        <f>ROUND(H399*G399,2)</f>
        <v>0</v>
      </c>
      <c r="J399" s="108" t="s">
        <v>134</v>
      </c>
      <c r="K399" s="25"/>
      <c r="L399" s="112" t="s">
        <v>30</v>
      </c>
      <c r="M399" s="113" t="s">
        <v>42</v>
      </c>
      <c r="N399" s="114">
        <v>0</v>
      </c>
      <c r="O399" s="114">
        <f>N399*G399</f>
        <v>0</v>
      </c>
      <c r="P399" s="114">
        <v>0</v>
      </c>
      <c r="Q399" s="114">
        <f>P399*G399</f>
        <v>0</v>
      </c>
      <c r="R399" s="114">
        <v>0</v>
      </c>
      <c r="S399" s="115">
        <f>R399*G399</f>
        <v>0</v>
      </c>
      <c r="AQ399" s="116" t="s">
        <v>135</v>
      </c>
      <c r="AS399" s="116" t="s">
        <v>131</v>
      </c>
      <c r="AT399" s="116" t="s">
        <v>76</v>
      </c>
      <c r="AX399" s="13" t="s">
        <v>130</v>
      </c>
      <c r="BD399" s="117">
        <f>IF(M399="základní",I399,0)</f>
        <v>0</v>
      </c>
      <c r="BE399" s="117">
        <f>IF(M399="snížená",I399,0)</f>
        <v>0</v>
      </c>
      <c r="BF399" s="117">
        <f>IF(M399="zákl. přenesená",I399,0)</f>
        <v>0</v>
      </c>
      <c r="BG399" s="117">
        <f>IF(M399="sníž. přenesená",I399,0)</f>
        <v>0</v>
      </c>
      <c r="BH399" s="117">
        <f>IF(M399="nulová",I399,0)</f>
        <v>0</v>
      </c>
      <c r="BI399" s="13" t="s">
        <v>76</v>
      </c>
      <c r="BJ399" s="117">
        <f>ROUND(H399*G399,2)</f>
        <v>0</v>
      </c>
      <c r="BK399" s="13" t="s">
        <v>135</v>
      </c>
      <c r="BL399" s="116" t="s">
        <v>427</v>
      </c>
    </row>
    <row r="400" spans="2:46" s="1" customFormat="1" ht="28.8">
      <c r="B400" s="25"/>
      <c r="C400" s="118" t="s">
        <v>136</v>
      </c>
      <c r="E400" s="203" t="s">
        <v>428</v>
      </c>
      <c r="K400" s="25"/>
      <c r="L400" s="119"/>
      <c r="S400" s="46"/>
      <c r="AS400" s="13" t="s">
        <v>136</v>
      </c>
      <c r="AT400" s="13" t="s">
        <v>76</v>
      </c>
    </row>
    <row r="401" spans="2:64" s="1" customFormat="1" ht="16.5" customHeight="1">
      <c r="B401" s="25"/>
      <c r="C401" s="106" t="s">
        <v>131</v>
      </c>
      <c r="D401" s="107" t="s">
        <v>797</v>
      </c>
      <c r="E401" s="108" t="s">
        <v>183</v>
      </c>
      <c r="F401" s="109" t="s">
        <v>139</v>
      </c>
      <c r="G401" s="110">
        <v>1</v>
      </c>
      <c r="H401" s="253">
        <v>0</v>
      </c>
      <c r="I401" s="111">
        <f>ROUND(H401*G401,2)</f>
        <v>0</v>
      </c>
      <c r="J401" s="108" t="s">
        <v>134</v>
      </c>
      <c r="K401" s="25"/>
      <c r="L401" s="112" t="s">
        <v>30</v>
      </c>
      <c r="M401" s="113" t="s">
        <v>42</v>
      </c>
      <c r="N401" s="114">
        <v>0</v>
      </c>
      <c r="O401" s="114">
        <f>N401*G401</f>
        <v>0</v>
      </c>
      <c r="P401" s="114">
        <v>0</v>
      </c>
      <c r="Q401" s="114">
        <f>P401*G401</f>
        <v>0</v>
      </c>
      <c r="R401" s="114">
        <v>0</v>
      </c>
      <c r="S401" s="115">
        <f>R401*G401</f>
        <v>0</v>
      </c>
      <c r="AQ401" s="116" t="s">
        <v>135</v>
      </c>
      <c r="AS401" s="116" t="s">
        <v>131</v>
      </c>
      <c r="AT401" s="116" t="s">
        <v>76</v>
      </c>
      <c r="AX401" s="13" t="s">
        <v>130</v>
      </c>
      <c r="BD401" s="117">
        <f>IF(M401="základní",I401,0)</f>
        <v>0</v>
      </c>
      <c r="BE401" s="117">
        <f>IF(M401="snížená",I401,0)</f>
        <v>0</v>
      </c>
      <c r="BF401" s="117">
        <f>IF(M401="zákl. přenesená",I401,0)</f>
        <v>0</v>
      </c>
      <c r="BG401" s="117">
        <f>IF(M401="sníž. přenesená",I401,0)</f>
        <v>0</v>
      </c>
      <c r="BH401" s="117">
        <f>IF(M401="nulová",I401,0)</f>
        <v>0</v>
      </c>
      <c r="BI401" s="13" t="s">
        <v>76</v>
      </c>
      <c r="BJ401" s="117">
        <f>ROUND(H401*G401,2)</f>
        <v>0</v>
      </c>
      <c r="BK401" s="13" t="s">
        <v>135</v>
      </c>
      <c r="BL401" s="116" t="s">
        <v>429</v>
      </c>
    </row>
    <row r="402" spans="2:46" s="1" customFormat="1" ht="38.4">
      <c r="B402" s="25"/>
      <c r="C402" s="118" t="s">
        <v>136</v>
      </c>
      <c r="E402" s="203" t="s">
        <v>430</v>
      </c>
      <c r="K402" s="25"/>
      <c r="L402" s="119"/>
      <c r="S402" s="46"/>
      <c r="AS402" s="13" t="s">
        <v>136</v>
      </c>
      <c r="AT402" s="13" t="s">
        <v>76</v>
      </c>
    </row>
    <row r="403" spans="2:64" s="1" customFormat="1" ht="16.5" customHeight="1">
      <c r="B403" s="25"/>
      <c r="C403" s="106" t="s">
        <v>131</v>
      </c>
      <c r="D403" s="107" t="s">
        <v>798</v>
      </c>
      <c r="E403" s="108" t="s">
        <v>260</v>
      </c>
      <c r="F403" s="109" t="s">
        <v>139</v>
      </c>
      <c r="G403" s="110">
        <v>1</v>
      </c>
      <c r="H403" s="253">
        <v>0</v>
      </c>
      <c r="I403" s="111">
        <f>ROUND(H403*G403,2)</f>
        <v>0</v>
      </c>
      <c r="J403" s="108" t="s">
        <v>134</v>
      </c>
      <c r="K403" s="25"/>
      <c r="L403" s="112" t="s">
        <v>30</v>
      </c>
      <c r="M403" s="113" t="s">
        <v>42</v>
      </c>
      <c r="N403" s="114">
        <v>0</v>
      </c>
      <c r="O403" s="114">
        <f>N403*G403</f>
        <v>0</v>
      </c>
      <c r="P403" s="114">
        <v>0</v>
      </c>
      <c r="Q403" s="114">
        <f>P403*G403</f>
        <v>0</v>
      </c>
      <c r="R403" s="114">
        <v>0</v>
      </c>
      <c r="S403" s="115">
        <f>R403*G403</f>
        <v>0</v>
      </c>
      <c r="AQ403" s="116" t="s">
        <v>135</v>
      </c>
      <c r="AS403" s="116" t="s">
        <v>131</v>
      </c>
      <c r="AT403" s="116" t="s">
        <v>76</v>
      </c>
      <c r="AX403" s="13" t="s">
        <v>130</v>
      </c>
      <c r="BD403" s="117">
        <f>IF(M403="základní",I403,0)</f>
        <v>0</v>
      </c>
      <c r="BE403" s="117">
        <f>IF(M403="snížená",I403,0)</f>
        <v>0</v>
      </c>
      <c r="BF403" s="117">
        <f>IF(M403="zákl. přenesená",I403,0)</f>
        <v>0</v>
      </c>
      <c r="BG403" s="117">
        <f>IF(M403="sníž. přenesená",I403,0)</f>
        <v>0</v>
      </c>
      <c r="BH403" s="117">
        <f>IF(M403="nulová",I403,0)</f>
        <v>0</v>
      </c>
      <c r="BI403" s="13" t="s">
        <v>76</v>
      </c>
      <c r="BJ403" s="117">
        <f>ROUND(H403*G403,2)</f>
        <v>0</v>
      </c>
      <c r="BK403" s="13" t="s">
        <v>135</v>
      </c>
      <c r="BL403" s="116" t="s">
        <v>431</v>
      </c>
    </row>
    <row r="404" spans="2:46" s="1" customFormat="1" ht="76.8">
      <c r="B404" s="25"/>
      <c r="C404" s="118" t="s">
        <v>136</v>
      </c>
      <c r="E404" s="203" t="s">
        <v>858</v>
      </c>
      <c r="K404" s="25"/>
      <c r="L404" s="119"/>
      <c r="S404" s="46"/>
      <c r="AS404" s="13" t="s">
        <v>136</v>
      </c>
      <c r="AT404" s="13" t="s">
        <v>76</v>
      </c>
    </row>
    <row r="405" spans="2:64" s="1" customFormat="1" ht="16.5" customHeight="1">
      <c r="B405" s="25"/>
      <c r="C405" s="106" t="s">
        <v>131</v>
      </c>
      <c r="D405" s="107" t="s">
        <v>799</v>
      </c>
      <c r="E405" s="108" t="s">
        <v>213</v>
      </c>
      <c r="F405" s="109" t="s">
        <v>139</v>
      </c>
      <c r="G405" s="110">
        <v>2</v>
      </c>
      <c r="H405" s="253">
        <v>0</v>
      </c>
      <c r="I405" s="111">
        <f>ROUND(H405*G405,2)</f>
        <v>0</v>
      </c>
      <c r="J405" s="108" t="s">
        <v>134</v>
      </c>
      <c r="K405" s="25"/>
      <c r="L405" s="112" t="s">
        <v>30</v>
      </c>
      <c r="M405" s="113" t="s">
        <v>42</v>
      </c>
      <c r="N405" s="114">
        <v>0</v>
      </c>
      <c r="O405" s="114">
        <f>N405*G405</f>
        <v>0</v>
      </c>
      <c r="P405" s="114">
        <v>0</v>
      </c>
      <c r="Q405" s="114">
        <f>P405*G405</f>
        <v>0</v>
      </c>
      <c r="R405" s="114">
        <v>0</v>
      </c>
      <c r="S405" s="115">
        <f>R405*G405</f>
        <v>0</v>
      </c>
      <c r="AQ405" s="116" t="s">
        <v>135</v>
      </c>
      <c r="AS405" s="116" t="s">
        <v>131</v>
      </c>
      <c r="AT405" s="116" t="s">
        <v>76</v>
      </c>
      <c r="AX405" s="13" t="s">
        <v>130</v>
      </c>
      <c r="BD405" s="117">
        <f>IF(M405="základní",I405,0)</f>
        <v>0</v>
      </c>
      <c r="BE405" s="117">
        <f>IF(M405="snížená",I405,0)</f>
        <v>0</v>
      </c>
      <c r="BF405" s="117">
        <f>IF(M405="zákl. přenesená",I405,0)</f>
        <v>0</v>
      </c>
      <c r="BG405" s="117">
        <f>IF(M405="sníž. přenesená",I405,0)</f>
        <v>0</v>
      </c>
      <c r="BH405" s="117">
        <f>IF(M405="nulová",I405,0)</f>
        <v>0</v>
      </c>
      <c r="BI405" s="13" t="s">
        <v>76</v>
      </c>
      <c r="BJ405" s="117">
        <f>ROUND(H405*G405,2)</f>
        <v>0</v>
      </c>
      <c r="BK405" s="13" t="s">
        <v>135</v>
      </c>
      <c r="BL405" s="116" t="s">
        <v>432</v>
      </c>
    </row>
    <row r="406" spans="2:46" s="1" customFormat="1" ht="28.8">
      <c r="B406" s="25"/>
      <c r="C406" s="118" t="s">
        <v>136</v>
      </c>
      <c r="E406" s="203" t="s">
        <v>346</v>
      </c>
      <c r="K406" s="25"/>
      <c r="L406" s="119"/>
      <c r="S406" s="46"/>
      <c r="AS406" s="13" t="s">
        <v>136</v>
      </c>
      <c r="AT406" s="13" t="s">
        <v>76</v>
      </c>
    </row>
    <row r="407" spans="2:62" s="10" customFormat="1" ht="25.95" customHeight="1">
      <c r="B407" s="97"/>
      <c r="C407" s="98" t="s">
        <v>70</v>
      </c>
      <c r="D407" s="99" t="s">
        <v>433</v>
      </c>
      <c r="E407" s="99" t="s">
        <v>434</v>
      </c>
      <c r="I407" s="100">
        <f>BJ407</f>
        <v>0</v>
      </c>
      <c r="K407" s="97"/>
      <c r="L407" s="101"/>
      <c r="O407" s="102">
        <f>SUM(O408:O413)</f>
        <v>0</v>
      </c>
      <c r="Q407" s="102">
        <f>SUM(Q408:Q413)</f>
        <v>0</v>
      </c>
      <c r="S407" s="103">
        <f>SUM(S408:S413)</f>
        <v>0</v>
      </c>
      <c r="AQ407" s="98" t="s">
        <v>76</v>
      </c>
      <c r="AS407" s="104" t="s">
        <v>70</v>
      </c>
      <c r="AT407" s="104" t="s">
        <v>71</v>
      </c>
      <c r="AX407" s="98" t="s">
        <v>130</v>
      </c>
      <c r="BJ407" s="105">
        <f>SUM(BJ408:BJ413)</f>
        <v>0</v>
      </c>
    </row>
    <row r="408" spans="2:64" s="1" customFormat="1" ht="16.5" customHeight="1">
      <c r="B408" s="25"/>
      <c r="C408" s="106" t="s">
        <v>131</v>
      </c>
      <c r="D408" s="107" t="s">
        <v>800</v>
      </c>
      <c r="E408" s="108" t="s">
        <v>435</v>
      </c>
      <c r="F408" s="109" t="s">
        <v>133</v>
      </c>
      <c r="G408" s="110">
        <v>1</v>
      </c>
      <c r="H408" s="253">
        <v>0</v>
      </c>
      <c r="I408" s="111">
        <f>ROUND(H408*G408,2)</f>
        <v>0</v>
      </c>
      <c r="J408" s="108" t="s">
        <v>134</v>
      </c>
      <c r="K408" s="25"/>
      <c r="L408" s="112" t="s">
        <v>30</v>
      </c>
      <c r="M408" s="113" t="s">
        <v>42</v>
      </c>
      <c r="N408" s="114">
        <v>0</v>
      </c>
      <c r="O408" s="114">
        <f>N408*G408</f>
        <v>0</v>
      </c>
      <c r="P408" s="114">
        <v>0</v>
      </c>
      <c r="Q408" s="114">
        <f>P408*G408</f>
        <v>0</v>
      </c>
      <c r="R408" s="114">
        <v>0</v>
      </c>
      <c r="S408" s="115">
        <f>R408*G408</f>
        <v>0</v>
      </c>
      <c r="AQ408" s="116" t="s">
        <v>135</v>
      </c>
      <c r="AS408" s="116" t="s">
        <v>131</v>
      </c>
      <c r="AT408" s="116" t="s">
        <v>76</v>
      </c>
      <c r="AX408" s="13" t="s">
        <v>130</v>
      </c>
      <c r="BD408" s="117">
        <f>IF(M408="základní",I408,0)</f>
        <v>0</v>
      </c>
      <c r="BE408" s="117">
        <f>IF(M408="snížená",I408,0)</f>
        <v>0</v>
      </c>
      <c r="BF408" s="117">
        <f>IF(M408="zákl. přenesená",I408,0)</f>
        <v>0</v>
      </c>
      <c r="BG408" s="117">
        <f>IF(M408="sníž. přenesená",I408,0)</f>
        <v>0</v>
      </c>
      <c r="BH408" s="117">
        <f>IF(M408="nulová",I408,0)</f>
        <v>0</v>
      </c>
      <c r="BI408" s="13" t="s">
        <v>76</v>
      </c>
      <c r="BJ408" s="117">
        <f>ROUND(H408*G408,2)</f>
        <v>0</v>
      </c>
      <c r="BK408" s="13" t="s">
        <v>135</v>
      </c>
      <c r="BL408" s="116" t="s">
        <v>436</v>
      </c>
    </row>
    <row r="409" spans="2:46" s="1" customFormat="1" ht="67.2">
      <c r="B409" s="25"/>
      <c r="C409" s="118" t="s">
        <v>136</v>
      </c>
      <c r="E409" s="203" t="s">
        <v>870</v>
      </c>
      <c r="K409" s="25"/>
      <c r="L409" s="119"/>
      <c r="S409" s="46"/>
      <c r="AS409" s="13" t="s">
        <v>136</v>
      </c>
      <c r="AT409" s="13" t="s">
        <v>76</v>
      </c>
    </row>
    <row r="410" spans="2:64" s="1" customFormat="1" ht="16.5" customHeight="1">
      <c r="B410" s="25"/>
      <c r="C410" s="106" t="s">
        <v>131</v>
      </c>
      <c r="D410" s="107" t="s">
        <v>801</v>
      </c>
      <c r="E410" s="108" t="s">
        <v>437</v>
      </c>
      <c r="F410" s="109" t="s">
        <v>139</v>
      </c>
      <c r="G410" s="110">
        <v>1</v>
      </c>
      <c r="H410" s="253">
        <v>0</v>
      </c>
      <c r="I410" s="111">
        <f>ROUND(H410*G410,2)</f>
        <v>0</v>
      </c>
      <c r="J410" s="108" t="s">
        <v>134</v>
      </c>
      <c r="K410" s="25"/>
      <c r="L410" s="112" t="s">
        <v>30</v>
      </c>
      <c r="M410" s="113" t="s">
        <v>42</v>
      </c>
      <c r="N410" s="114">
        <v>0</v>
      </c>
      <c r="O410" s="114">
        <f>N410*G410</f>
        <v>0</v>
      </c>
      <c r="P410" s="114">
        <v>0</v>
      </c>
      <c r="Q410" s="114">
        <f>P410*G410</f>
        <v>0</v>
      </c>
      <c r="R410" s="114">
        <v>0</v>
      </c>
      <c r="S410" s="115">
        <f>R410*G410</f>
        <v>0</v>
      </c>
      <c r="AQ410" s="116" t="s">
        <v>135</v>
      </c>
      <c r="AS410" s="116" t="s">
        <v>131</v>
      </c>
      <c r="AT410" s="116" t="s">
        <v>76</v>
      </c>
      <c r="AX410" s="13" t="s">
        <v>130</v>
      </c>
      <c r="BD410" s="117">
        <f>IF(M410="základní",I410,0)</f>
        <v>0</v>
      </c>
      <c r="BE410" s="117">
        <f>IF(M410="snížená",I410,0)</f>
        <v>0</v>
      </c>
      <c r="BF410" s="117">
        <f>IF(M410="zákl. přenesená",I410,0)</f>
        <v>0</v>
      </c>
      <c r="BG410" s="117">
        <f>IF(M410="sníž. přenesená",I410,0)</f>
        <v>0</v>
      </c>
      <c r="BH410" s="117">
        <f>IF(M410="nulová",I410,0)</f>
        <v>0</v>
      </c>
      <c r="BI410" s="13" t="s">
        <v>76</v>
      </c>
      <c r="BJ410" s="117">
        <f>ROUND(H410*G410,2)</f>
        <v>0</v>
      </c>
      <c r="BK410" s="13" t="s">
        <v>135</v>
      </c>
      <c r="BL410" s="116" t="s">
        <v>438</v>
      </c>
    </row>
    <row r="411" spans="2:46" s="1" customFormat="1" ht="38.4">
      <c r="B411" s="25"/>
      <c r="C411" s="118" t="s">
        <v>136</v>
      </c>
      <c r="E411" s="203" t="s">
        <v>439</v>
      </c>
      <c r="K411" s="25"/>
      <c r="L411" s="119"/>
      <c r="S411" s="46"/>
      <c r="AS411" s="13" t="s">
        <v>136</v>
      </c>
      <c r="AT411" s="13" t="s">
        <v>76</v>
      </c>
    </row>
    <row r="412" spans="2:64" s="1" customFormat="1" ht="16.5" customHeight="1">
      <c r="B412" s="25"/>
      <c r="C412" s="106" t="s">
        <v>131</v>
      </c>
      <c r="D412" s="107" t="s">
        <v>802</v>
      </c>
      <c r="E412" s="108" t="s">
        <v>440</v>
      </c>
      <c r="F412" s="109" t="s">
        <v>139</v>
      </c>
      <c r="G412" s="110">
        <v>2</v>
      </c>
      <c r="H412" s="253">
        <v>0</v>
      </c>
      <c r="I412" s="111">
        <f>ROUND(H412*G412,2)</f>
        <v>0</v>
      </c>
      <c r="J412" s="108" t="s">
        <v>134</v>
      </c>
      <c r="K412" s="25"/>
      <c r="L412" s="112" t="s">
        <v>30</v>
      </c>
      <c r="M412" s="113" t="s">
        <v>42</v>
      </c>
      <c r="N412" s="114">
        <v>0</v>
      </c>
      <c r="O412" s="114">
        <f>N412*G412</f>
        <v>0</v>
      </c>
      <c r="P412" s="114">
        <v>0</v>
      </c>
      <c r="Q412" s="114">
        <f>P412*G412</f>
        <v>0</v>
      </c>
      <c r="R412" s="114">
        <v>0</v>
      </c>
      <c r="S412" s="115">
        <f>R412*G412</f>
        <v>0</v>
      </c>
      <c r="AQ412" s="116" t="s">
        <v>135</v>
      </c>
      <c r="AS412" s="116" t="s">
        <v>131</v>
      </c>
      <c r="AT412" s="116" t="s">
        <v>76</v>
      </c>
      <c r="AX412" s="13" t="s">
        <v>130</v>
      </c>
      <c r="BD412" s="117">
        <f>IF(M412="základní",I412,0)</f>
        <v>0</v>
      </c>
      <c r="BE412" s="117">
        <f>IF(M412="snížená",I412,0)</f>
        <v>0</v>
      </c>
      <c r="BF412" s="117">
        <f>IF(M412="zákl. přenesená",I412,0)</f>
        <v>0</v>
      </c>
      <c r="BG412" s="117">
        <f>IF(M412="sníž. přenesená",I412,0)</f>
        <v>0</v>
      </c>
      <c r="BH412" s="117">
        <f>IF(M412="nulová",I412,0)</f>
        <v>0</v>
      </c>
      <c r="BI412" s="13" t="s">
        <v>76</v>
      </c>
      <c r="BJ412" s="117">
        <f>ROUND(H412*G412,2)</f>
        <v>0</v>
      </c>
      <c r="BK412" s="13" t="s">
        <v>135</v>
      </c>
      <c r="BL412" s="116" t="s">
        <v>441</v>
      </c>
    </row>
    <row r="413" spans="2:46" s="1" customFormat="1" ht="19.2">
      <c r="B413" s="25"/>
      <c r="C413" s="118" t="s">
        <v>136</v>
      </c>
      <c r="E413" s="203" t="s">
        <v>442</v>
      </c>
      <c r="K413" s="25"/>
      <c r="L413" s="119"/>
      <c r="S413" s="46"/>
      <c r="AS413" s="13" t="s">
        <v>136</v>
      </c>
      <c r="AT413" s="13" t="s">
        <v>76</v>
      </c>
    </row>
    <row r="414" spans="2:62" s="10" customFormat="1" ht="25.95" customHeight="1">
      <c r="B414" s="97"/>
      <c r="C414" s="98" t="s">
        <v>70</v>
      </c>
      <c r="D414" s="99" t="s">
        <v>443</v>
      </c>
      <c r="E414" s="99" t="s">
        <v>444</v>
      </c>
      <c r="I414" s="100">
        <f>BJ414</f>
        <v>0</v>
      </c>
      <c r="K414" s="97"/>
      <c r="L414" s="101"/>
      <c r="O414" s="102">
        <f>SUM(O415:O416)</f>
        <v>0</v>
      </c>
      <c r="Q414" s="102">
        <f>SUM(Q415:Q416)</f>
        <v>0</v>
      </c>
      <c r="S414" s="103">
        <f>SUM(S415:S416)</f>
        <v>0</v>
      </c>
      <c r="AQ414" s="98" t="s">
        <v>76</v>
      </c>
      <c r="AS414" s="104" t="s">
        <v>70</v>
      </c>
      <c r="AT414" s="104" t="s">
        <v>71</v>
      </c>
      <c r="AX414" s="98" t="s">
        <v>130</v>
      </c>
      <c r="BJ414" s="105">
        <f>SUM(BJ415:BJ416)</f>
        <v>0</v>
      </c>
    </row>
    <row r="415" spans="2:64" s="1" customFormat="1" ht="16.5" customHeight="1">
      <c r="B415" s="25"/>
      <c r="C415" s="106" t="s">
        <v>131</v>
      </c>
      <c r="D415" s="107" t="s">
        <v>803</v>
      </c>
      <c r="E415" s="108" t="s">
        <v>415</v>
      </c>
      <c r="F415" s="109" t="s">
        <v>139</v>
      </c>
      <c r="G415" s="110">
        <v>1</v>
      </c>
      <c r="H415" s="253">
        <v>0</v>
      </c>
      <c r="I415" s="111">
        <f>ROUND(H415*G415,2)</f>
        <v>0</v>
      </c>
      <c r="J415" s="108" t="s">
        <v>134</v>
      </c>
      <c r="K415" s="25"/>
      <c r="L415" s="112" t="s">
        <v>30</v>
      </c>
      <c r="M415" s="113" t="s">
        <v>42</v>
      </c>
      <c r="N415" s="114">
        <v>0</v>
      </c>
      <c r="O415" s="114">
        <f>N415*G415</f>
        <v>0</v>
      </c>
      <c r="P415" s="114">
        <v>0</v>
      </c>
      <c r="Q415" s="114">
        <f>P415*G415</f>
        <v>0</v>
      </c>
      <c r="R415" s="114">
        <v>0</v>
      </c>
      <c r="S415" s="115">
        <f>R415*G415</f>
        <v>0</v>
      </c>
      <c r="AQ415" s="116" t="s">
        <v>135</v>
      </c>
      <c r="AS415" s="116" t="s">
        <v>131</v>
      </c>
      <c r="AT415" s="116" t="s">
        <v>76</v>
      </c>
      <c r="AX415" s="13" t="s">
        <v>130</v>
      </c>
      <c r="BD415" s="117">
        <f>IF(M415="základní",I415,0)</f>
        <v>0</v>
      </c>
      <c r="BE415" s="117">
        <f>IF(M415="snížená",I415,0)</f>
        <v>0</v>
      </c>
      <c r="BF415" s="117">
        <f>IF(M415="zákl. přenesená",I415,0)</f>
        <v>0</v>
      </c>
      <c r="BG415" s="117">
        <f>IF(M415="sníž. přenesená",I415,0)</f>
        <v>0</v>
      </c>
      <c r="BH415" s="117">
        <f>IF(M415="nulová",I415,0)</f>
        <v>0</v>
      </c>
      <c r="BI415" s="13" t="s">
        <v>76</v>
      </c>
      <c r="BJ415" s="117">
        <f>ROUND(H415*G415,2)</f>
        <v>0</v>
      </c>
      <c r="BK415" s="13" t="s">
        <v>135</v>
      </c>
      <c r="BL415" s="116" t="s">
        <v>445</v>
      </c>
    </row>
    <row r="416" spans="2:46" s="1" customFormat="1" ht="48">
      <c r="B416" s="25"/>
      <c r="C416" s="118" t="s">
        <v>136</v>
      </c>
      <c r="E416" s="203" t="s">
        <v>417</v>
      </c>
      <c r="K416" s="25"/>
      <c r="L416" s="119"/>
      <c r="S416" s="46"/>
      <c r="AS416" s="13" t="s">
        <v>136</v>
      </c>
      <c r="AT416" s="13" t="s">
        <v>76</v>
      </c>
    </row>
    <row r="417" spans="2:62" s="10" customFormat="1" ht="25.95" customHeight="1">
      <c r="B417" s="97"/>
      <c r="C417" s="98" t="s">
        <v>70</v>
      </c>
      <c r="D417" s="99" t="s">
        <v>446</v>
      </c>
      <c r="E417" s="99" t="s">
        <v>447</v>
      </c>
      <c r="I417" s="100">
        <f>BJ417</f>
        <v>0</v>
      </c>
      <c r="K417" s="97"/>
      <c r="L417" s="101"/>
      <c r="O417" s="102">
        <f>SUM(O418:O455)</f>
        <v>0</v>
      </c>
      <c r="Q417" s="102">
        <f>SUM(Q418:Q455)</f>
        <v>0</v>
      </c>
      <c r="S417" s="103">
        <f>SUM(S418:S455)</f>
        <v>0</v>
      </c>
      <c r="AQ417" s="98" t="s">
        <v>76</v>
      </c>
      <c r="AS417" s="104" t="s">
        <v>70</v>
      </c>
      <c r="AT417" s="104" t="s">
        <v>71</v>
      </c>
      <c r="AX417" s="98" t="s">
        <v>130</v>
      </c>
      <c r="BJ417" s="105">
        <f>SUM(BJ418:BJ455)</f>
        <v>0</v>
      </c>
    </row>
    <row r="418" spans="2:64" s="1" customFormat="1" ht="16.5" customHeight="1">
      <c r="B418" s="25"/>
      <c r="C418" s="106" t="s">
        <v>131</v>
      </c>
      <c r="D418" s="107" t="s">
        <v>804</v>
      </c>
      <c r="E418" s="108" t="s">
        <v>141</v>
      </c>
      <c r="F418" s="109" t="s">
        <v>139</v>
      </c>
      <c r="G418" s="110">
        <v>3</v>
      </c>
      <c r="H418" s="253">
        <v>0</v>
      </c>
      <c r="I418" s="111">
        <f>ROUND(H418*G418,2)</f>
        <v>0</v>
      </c>
      <c r="J418" s="108" t="s">
        <v>134</v>
      </c>
      <c r="K418" s="25"/>
      <c r="L418" s="112" t="s">
        <v>30</v>
      </c>
      <c r="M418" s="113" t="s">
        <v>42</v>
      </c>
      <c r="N418" s="114">
        <v>0</v>
      </c>
      <c r="O418" s="114">
        <f>N418*G418</f>
        <v>0</v>
      </c>
      <c r="P418" s="114">
        <v>0</v>
      </c>
      <c r="Q418" s="114">
        <f>P418*G418</f>
        <v>0</v>
      </c>
      <c r="R418" s="114">
        <v>0</v>
      </c>
      <c r="S418" s="115">
        <f>R418*G418</f>
        <v>0</v>
      </c>
      <c r="AQ418" s="116" t="s">
        <v>135</v>
      </c>
      <c r="AS418" s="116" t="s">
        <v>131</v>
      </c>
      <c r="AT418" s="116" t="s">
        <v>76</v>
      </c>
      <c r="AX418" s="13" t="s">
        <v>130</v>
      </c>
      <c r="BD418" s="117">
        <f>IF(M418="základní",I418,0)</f>
        <v>0</v>
      </c>
      <c r="BE418" s="117">
        <f>IF(M418="snížená",I418,0)</f>
        <v>0</v>
      </c>
      <c r="BF418" s="117">
        <f>IF(M418="zákl. přenesená",I418,0)</f>
        <v>0</v>
      </c>
      <c r="BG418" s="117">
        <f>IF(M418="sníž. přenesená",I418,0)</f>
        <v>0</v>
      </c>
      <c r="BH418" s="117">
        <f>IF(M418="nulová",I418,0)</f>
        <v>0</v>
      </c>
      <c r="BI418" s="13" t="s">
        <v>76</v>
      </c>
      <c r="BJ418" s="117">
        <f>ROUND(H418*G418,2)</f>
        <v>0</v>
      </c>
      <c r="BK418" s="13" t="s">
        <v>135</v>
      </c>
      <c r="BL418" s="116" t="s">
        <v>448</v>
      </c>
    </row>
    <row r="419" spans="2:46" s="1" customFormat="1" ht="153.6">
      <c r="B419" s="25"/>
      <c r="C419" s="118" t="s">
        <v>136</v>
      </c>
      <c r="E419" s="203" t="s">
        <v>827</v>
      </c>
      <c r="K419" s="25"/>
      <c r="L419" s="119"/>
      <c r="S419" s="46"/>
      <c r="AS419" s="13" t="s">
        <v>136</v>
      </c>
      <c r="AT419" s="13" t="s">
        <v>76</v>
      </c>
    </row>
    <row r="420" spans="2:64" s="1" customFormat="1" ht="16.5" customHeight="1">
      <c r="B420" s="25"/>
      <c r="C420" s="106" t="s">
        <v>131</v>
      </c>
      <c r="D420" s="107" t="s">
        <v>805</v>
      </c>
      <c r="E420" s="108" t="s">
        <v>183</v>
      </c>
      <c r="F420" s="109" t="s">
        <v>139</v>
      </c>
      <c r="G420" s="110">
        <v>3</v>
      </c>
      <c r="H420" s="253">
        <v>0</v>
      </c>
      <c r="I420" s="111">
        <f>ROUND(H420*G420,2)</f>
        <v>0</v>
      </c>
      <c r="J420" s="108" t="s">
        <v>134</v>
      </c>
      <c r="K420" s="25"/>
      <c r="L420" s="112" t="s">
        <v>30</v>
      </c>
      <c r="M420" s="113" t="s">
        <v>42</v>
      </c>
      <c r="N420" s="114">
        <v>0</v>
      </c>
      <c r="O420" s="114">
        <f>N420*G420</f>
        <v>0</v>
      </c>
      <c r="P420" s="114">
        <v>0</v>
      </c>
      <c r="Q420" s="114">
        <f>P420*G420</f>
        <v>0</v>
      </c>
      <c r="R420" s="114">
        <v>0</v>
      </c>
      <c r="S420" s="115">
        <f>R420*G420</f>
        <v>0</v>
      </c>
      <c r="AQ420" s="116" t="s">
        <v>135</v>
      </c>
      <c r="AS420" s="116" t="s">
        <v>131</v>
      </c>
      <c r="AT420" s="116" t="s">
        <v>76</v>
      </c>
      <c r="AX420" s="13" t="s">
        <v>130</v>
      </c>
      <c r="BD420" s="117">
        <f>IF(M420="základní",I420,0)</f>
        <v>0</v>
      </c>
      <c r="BE420" s="117">
        <f>IF(M420="snížená",I420,0)</f>
        <v>0</v>
      </c>
      <c r="BF420" s="117">
        <f>IF(M420="zákl. přenesená",I420,0)</f>
        <v>0</v>
      </c>
      <c r="BG420" s="117">
        <f>IF(M420="sníž. přenesená",I420,0)</f>
        <v>0</v>
      </c>
      <c r="BH420" s="117">
        <f>IF(M420="nulová",I420,0)</f>
        <v>0</v>
      </c>
      <c r="BI420" s="13" t="s">
        <v>76</v>
      </c>
      <c r="BJ420" s="117">
        <f>ROUND(H420*G420,2)</f>
        <v>0</v>
      </c>
      <c r="BK420" s="13" t="s">
        <v>135</v>
      </c>
      <c r="BL420" s="116" t="s">
        <v>449</v>
      </c>
    </row>
    <row r="421" spans="2:46" s="1" customFormat="1" ht="38.4">
      <c r="B421" s="25"/>
      <c r="C421" s="118" t="s">
        <v>136</v>
      </c>
      <c r="E421" s="203" t="s">
        <v>340</v>
      </c>
      <c r="K421" s="25"/>
      <c r="L421" s="119"/>
      <c r="S421" s="46"/>
      <c r="AS421" s="13" t="s">
        <v>136</v>
      </c>
      <c r="AT421" s="13" t="s">
        <v>76</v>
      </c>
    </row>
    <row r="422" spans="2:64" s="1" customFormat="1" ht="16.5" customHeight="1">
      <c r="B422" s="25"/>
      <c r="C422" s="106" t="s">
        <v>131</v>
      </c>
      <c r="D422" s="107" t="s">
        <v>806</v>
      </c>
      <c r="E422" s="108" t="s">
        <v>300</v>
      </c>
      <c r="F422" s="109" t="s">
        <v>139</v>
      </c>
      <c r="G422" s="110">
        <v>3</v>
      </c>
      <c r="H422" s="253">
        <v>0</v>
      </c>
      <c r="I422" s="111">
        <f>ROUND(H422*G422,2)</f>
        <v>0</v>
      </c>
      <c r="J422" s="108" t="s">
        <v>134</v>
      </c>
      <c r="K422" s="25"/>
      <c r="L422" s="112" t="s">
        <v>30</v>
      </c>
      <c r="M422" s="113" t="s">
        <v>42</v>
      </c>
      <c r="N422" s="114">
        <v>0</v>
      </c>
      <c r="O422" s="114">
        <f>N422*G422</f>
        <v>0</v>
      </c>
      <c r="P422" s="114">
        <v>0</v>
      </c>
      <c r="Q422" s="114">
        <f>P422*G422</f>
        <v>0</v>
      </c>
      <c r="R422" s="114">
        <v>0</v>
      </c>
      <c r="S422" s="115">
        <f>R422*G422</f>
        <v>0</v>
      </c>
      <c r="AQ422" s="116" t="s">
        <v>135</v>
      </c>
      <c r="AS422" s="116" t="s">
        <v>131</v>
      </c>
      <c r="AT422" s="116" t="s">
        <v>76</v>
      </c>
      <c r="AX422" s="13" t="s">
        <v>130</v>
      </c>
      <c r="BD422" s="117">
        <f>IF(M422="základní",I422,0)</f>
        <v>0</v>
      </c>
      <c r="BE422" s="117">
        <f>IF(M422="snížená",I422,0)</f>
        <v>0</v>
      </c>
      <c r="BF422" s="117">
        <f>IF(M422="zákl. přenesená",I422,0)</f>
        <v>0</v>
      </c>
      <c r="BG422" s="117">
        <f>IF(M422="sníž. přenesená",I422,0)</f>
        <v>0</v>
      </c>
      <c r="BH422" s="117">
        <f>IF(M422="nulová",I422,0)</f>
        <v>0</v>
      </c>
      <c r="BI422" s="13" t="s">
        <v>76</v>
      </c>
      <c r="BJ422" s="117">
        <f>ROUND(H422*G422,2)</f>
        <v>0</v>
      </c>
      <c r="BK422" s="13" t="s">
        <v>135</v>
      </c>
      <c r="BL422" s="116" t="s">
        <v>450</v>
      </c>
    </row>
    <row r="423" spans="2:46" s="1" customFormat="1" ht="28.8">
      <c r="B423" s="25"/>
      <c r="C423" s="118" t="s">
        <v>136</v>
      </c>
      <c r="E423" s="203" t="s">
        <v>343</v>
      </c>
      <c r="K423" s="25"/>
      <c r="L423" s="119"/>
      <c r="S423" s="46"/>
      <c r="AS423" s="13" t="s">
        <v>136</v>
      </c>
      <c r="AT423" s="13" t="s">
        <v>76</v>
      </c>
    </row>
    <row r="424" spans="2:64" s="1" customFormat="1" ht="16.5" customHeight="1">
      <c r="B424" s="25"/>
      <c r="C424" s="106" t="s">
        <v>131</v>
      </c>
      <c r="D424" s="107" t="s">
        <v>807</v>
      </c>
      <c r="E424" s="108" t="s">
        <v>194</v>
      </c>
      <c r="F424" s="109" t="s">
        <v>139</v>
      </c>
      <c r="G424" s="110">
        <v>3</v>
      </c>
      <c r="H424" s="253">
        <v>0</v>
      </c>
      <c r="I424" s="111">
        <f>ROUND(H424*G424,2)</f>
        <v>0</v>
      </c>
      <c r="J424" s="108" t="s">
        <v>134</v>
      </c>
      <c r="K424" s="25"/>
      <c r="L424" s="112" t="s">
        <v>30</v>
      </c>
      <c r="M424" s="113" t="s">
        <v>42</v>
      </c>
      <c r="N424" s="114">
        <v>0</v>
      </c>
      <c r="O424" s="114">
        <f>N424*G424</f>
        <v>0</v>
      </c>
      <c r="P424" s="114">
        <v>0</v>
      </c>
      <c r="Q424" s="114">
        <f>P424*G424</f>
        <v>0</v>
      </c>
      <c r="R424" s="114">
        <v>0</v>
      </c>
      <c r="S424" s="115">
        <f>R424*G424</f>
        <v>0</v>
      </c>
      <c r="AQ424" s="116" t="s">
        <v>135</v>
      </c>
      <c r="AS424" s="116" t="s">
        <v>131</v>
      </c>
      <c r="AT424" s="116" t="s">
        <v>76</v>
      </c>
      <c r="AX424" s="13" t="s">
        <v>130</v>
      </c>
      <c r="BD424" s="117">
        <f>IF(M424="základní",I424,0)</f>
        <v>0</v>
      </c>
      <c r="BE424" s="117">
        <f>IF(M424="snížená",I424,0)</f>
        <v>0</v>
      </c>
      <c r="BF424" s="117">
        <f>IF(M424="zákl. přenesená",I424,0)</f>
        <v>0</v>
      </c>
      <c r="BG424" s="117">
        <f>IF(M424="sníž. přenesená",I424,0)</f>
        <v>0</v>
      </c>
      <c r="BH424" s="117">
        <f>IF(M424="nulová",I424,0)</f>
        <v>0</v>
      </c>
      <c r="BI424" s="13" t="s">
        <v>76</v>
      </c>
      <c r="BJ424" s="117">
        <f>ROUND(H424*G424,2)</f>
        <v>0</v>
      </c>
      <c r="BK424" s="13" t="s">
        <v>135</v>
      </c>
      <c r="BL424" s="116" t="s">
        <v>451</v>
      </c>
    </row>
    <row r="425" spans="2:46" s="1" customFormat="1" ht="28.8">
      <c r="B425" s="25"/>
      <c r="C425" s="118" t="s">
        <v>136</v>
      </c>
      <c r="E425" s="203" t="s">
        <v>299</v>
      </c>
      <c r="K425" s="25"/>
      <c r="L425" s="119"/>
      <c r="S425" s="46"/>
      <c r="AS425" s="13" t="s">
        <v>136</v>
      </c>
      <c r="AT425" s="13" t="s">
        <v>76</v>
      </c>
    </row>
    <row r="426" spans="2:64" s="1" customFormat="1" ht="16.5" customHeight="1">
      <c r="B426" s="25"/>
      <c r="C426" s="106" t="s">
        <v>131</v>
      </c>
      <c r="D426" s="107" t="s">
        <v>808</v>
      </c>
      <c r="E426" s="108" t="s">
        <v>213</v>
      </c>
      <c r="F426" s="109" t="s">
        <v>139</v>
      </c>
      <c r="G426" s="110">
        <v>3</v>
      </c>
      <c r="H426" s="253">
        <v>0</v>
      </c>
      <c r="I426" s="111">
        <f>ROUND(H426*G426,2)</f>
        <v>0</v>
      </c>
      <c r="J426" s="108" t="s">
        <v>134</v>
      </c>
      <c r="K426" s="25"/>
      <c r="L426" s="112" t="s">
        <v>30</v>
      </c>
      <c r="M426" s="113" t="s">
        <v>42</v>
      </c>
      <c r="N426" s="114">
        <v>0</v>
      </c>
      <c r="O426" s="114">
        <f>N426*G426</f>
        <v>0</v>
      </c>
      <c r="P426" s="114">
        <v>0</v>
      </c>
      <c r="Q426" s="114">
        <f>P426*G426</f>
        <v>0</v>
      </c>
      <c r="R426" s="114">
        <v>0</v>
      </c>
      <c r="S426" s="115">
        <f>R426*G426</f>
        <v>0</v>
      </c>
      <c r="AQ426" s="116" t="s">
        <v>135</v>
      </c>
      <c r="AS426" s="116" t="s">
        <v>131</v>
      </c>
      <c r="AT426" s="116" t="s">
        <v>76</v>
      </c>
      <c r="AX426" s="13" t="s">
        <v>130</v>
      </c>
      <c r="BD426" s="117">
        <f>IF(M426="základní",I426,0)</f>
        <v>0</v>
      </c>
      <c r="BE426" s="117">
        <f>IF(M426="snížená",I426,0)</f>
        <v>0</v>
      </c>
      <c r="BF426" s="117">
        <f>IF(M426="zákl. přenesená",I426,0)</f>
        <v>0</v>
      </c>
      <c r="BG426" s="117">
        <f>IF(M426="sníž. přenesená",I426,0)</f>
        <v>0</v>
      </c>
      <c r="BH426" s="117">
        <f>IF(M426="nulová",I426,0)</f>
        <v>0</v>
      </c>
      <c r="BI426" s="13" t="s">
        <v>76</v>
      </c>
      <c r="BJ426" s="117">
        <f>ROUND(H426*G426,2)</f>
        <v>0</v>
      </c>
      <c r="BK426" s="13" t="s">
        <v>135</v>
      </c>
      <c r="BL426" s="116" t="s">
        <v>452</v>
      </c>
    </row>
    <row r="427" spans="2:46" s="1" customFormat="1" ht="28.8">
      <c r="B427" s="25"/>
      <c r="C427" s="118" t="s">
        <v>136</v>
      </c>
      <c r="E427" s="203" t="s">
        <v>346</v>
      </c>
      <c r="K427" s="25"/>
      <c r="L427" s="119"/>
      <c r="S427" s="46"/>
      <c r="AS427" s="13" t="s">
        <v>136</v>
      </c>
      <c r="AT427" s="13" t="s">
        <v>76</v>
      </c>
    </row>
    <row r="428" spans="2:64" s="1" customFormat="1" ht="16.5" customHeight="1">
      <c r="B428" s="25"/>
      <c r="C428" s="106" t="s">
        <v>131</v>
      </c>
      <c r="D428" s="107" t="s">
        <v>809</v>
      </c>
      <c r="E428" s="108" t="s">
        <v>363</v>
      </c>
      <c r="F428" s="109" t="s">
        <v>139</v>
      </c>
      <c r="G428" s="110">
        <v>3</v>
      </c>
      <c r="H428" s="253">
        <v>0</v>
      </c>
      <c r="I428" s="111">
        <f>ROUND(H428*G428,2)</f>
        <v>0</v>
      </c>
      <c r="J428" s="108" t="s">
        <v>134</v>
      </c>
      <c r="K428" s="25"/>
      <c r="L428" s="112" t="s">
        <v>30</v>
      </c>
      <c r="M428" s="113" t="s">
        <v>42</v>
      </c>
      <c r="N428" s="114">
        <v>0</v>
      </c>
      <c r="O428" s="114">
        <f>N428*G428</f>
        <v>0</v>
      </c>
      <c r="P428" s="114">
        <v>0</v>
      </c>
      <c r="Q428" s="114">
        <f>P428*G428</f>
        <v>0</v>
      </c>
      <c r="R428" s="114">
        <v>0</v>
      </c>
      <c r="S428" s="115">
        <f>R428*G428</f>
        <v>0</v>
      </c>
      <c r="AQ428" s="116" t="s">
        <v>135</v>
      </c>
      <c r="AS428" s="116" t="s">
        <v>131</v>
      </c>
      <c r="AT428" s="116" t="s">
        <v>76</v>
      </c>
      <c r="AX428" s="13" t="s">
        <v>130</v>
      </c>
      <c r="BD428" s="117">
        <f>IF(M428="základní",I428,0)</f>
        <v>0</v>
      </c>
      <c r="BE428" s="117">
        <f>IF(M428="snížená",I428,0)</f>
        <v>0</v>
      </c>
      <c r="BF428" s="117">
        <f>IF(M428="zákl. přenesená",I428,0)</f>
        <v>0</v>
      </c>
      <c r="BG428" s="117">
        <f>IF(M428="sníž. přenesená",I428,0)</f>
        <v>0</v>
      </c>
      <c r="BH428" s="117">
        <f>IF(M428="nulová",I428,0)</f>
        <v>0</v>
      </c>
      <c r="BI428" s="13" t="s">
        <v>76</v>
      </c>
      <c r="BJ428" s="117">
        <f>ROUND(H428*G428,2)</f>
        <v>0</v>
      </c>
      <c r="BK428" s="13" t="s">
        <v>135</v>
      </c>
      <c r="BL428" s="116" t="s">
        <v>453</v>
      </c>
    </row>
    <row r="429" spans="2:46" s="1" customFormat="1" ht="28.8">
      <c r="B429" s="25"/>
      <c r="C429" s="118" t="s">
        <v>136</v>
      </c>
      <c r="E429" s="203" t="s">
        <v>454</v>
      </c>
      <c r="K429" s="25"/>
      <c r="L429" s="119"/>
      <c r="S429" s="46"/>
      <c r="AS429" s="13" t="s">
        <v>136</v>
      </c>
      <c r="AT429" s="13" t="s">
        <v>76</v>
      </c>
    </row>
    <row r="430" spans="2:64" s="1" customFormat="1" ht="16.5" customHeight="1">
      <c r="B430" s="25"/>
      <c r="C430" s="106" t="s">
        <v>131</v>
      </c>
      <c r="D430" s="107" t="s">
        <v>810</v>
      </c>
      <c r="E430" s="108" t="s">
        <v>317</v>
      </c>
      <c r="F430" s="109" t="s">
        <v>139</v>
      </c>
      <c r="G430" s="110">
        <v>2</v>
      </c>
      <c r="H430" s="253">
        <v>0</v>
      </c>
      <c r="I430" s="111">
        <f>ROUND(H430*G430,2)</f>
        <v>0</v>
      </c>
      <c r="J430" s="108" t="s">
        <v>134</v>
      </c>
      <c r="K430" s="25"/>
      <c r="L430" s="112" t="s">
        <v>30</v>
      </c>
      <c r="M430" s="113" t="s">
        <v>42</v>
      </c>
      <c r="N430" s="114">
        <v>0</v>
      </c>
      <c r="O430" s="114">
        <f>N430*G430</f>
        <v>0</v>
      </c>
      <c r="P430" s="114">
        <v>0</v>
      </c>
      <c r="Q430" s="114">
        <f>P430*G430</f>
        <v>0</v>
      </c>
      <c r="R430" s="114">
        <v>0</v>
      </c>
      <c r="S430" s="115">
        <f>R430*G430</f>
        <v>0</v>
      </c>
      <c r="AQ430" s="116" t="s">
        <v>135</v>
      </c>
      <c r="AS430" s="116" t="s">
        <v>131</v>
      </c>
      <c r="AT430" s="116" t="s">
        <v>76</v>
      </c>
      <c r="AX430" s="13" t="s">
        <v>130</v>
      </c>
      <c r="BD430" s="117">
        <f>IF(M430="základní",I430,0)</f>
        <v>0</v>
      </c>
      <c r="BE430" s="117">
        <f>IF(M430="snížená",I430,0)</f>
        <v>0</v>
      </c>
      <c r="BF430" s="117">
        <f>IF(M430="zákl. přenesená",I430,0)</f>
        <v>0</v>
      </c>
      <c r="BG430" s="117">
        <f>IF(M430="sníž. přenesená",I430,0)</f>
        <v>0</v>
      </c>
      <c r="BH430" s="117">
        <f>IF(M430="nulová",I430,0)</f>
        <v>0</v>
      </c>
      <c r="BI430" s="13" t="s">
        <v>76</v>
      </c>
      <c r="BJ430" s="117">
        <f>ROUND(H430*G430,2)</f>
        <v>0</v>
      </c>
      <c r="BK430" s="13" t="s">
        <v>135</v>
      </c>
      <c r="BL430" s="116" t="s">
        <v>455</v>
      </c>
    </row>
    <row r="431" spans="2:46" s="1" customFormat="1" ht="28.8">
      <c r="B431" s="25"/>
      <c r="C431" s="118" t="s">
        <v>136</v>
      </c>
      <c r="E431" s="203" t="s">
        <v>319</v>
      </c>
      <c r="K431" s="25"/>
      <c r="L431" s="119"/>
      <c r="S431" s="46"/>
      <c r="AS431" s="13" t="s">
        <v>136</v>
      </c>
      <c r="AT431" s="13" t="s">
        <v>76</v>
      </c>
    </row>
    <row r="432" spans="2:64" s="1" customFormat="1" ht="16.5" customHeight="1">
      <c r="B432" s="25"/>
      <c r="C432" s="106" t="s">
        <v>131</v>
      </c>
      <c r="D432" s="107" t="s">
        <v>811</v>
      </c>
      <c r="E432" s="108" t="s">
        <v>320</v>
      </c>
      <c r="F432" s="109" t="s">
        <v>139</v>
      </c>
      <c r="G432" s="110">
        <v>1</v>
      </c>
      <c r="H432" s="253">
        <v>0</v>
      </c>
      <c r="I432" s="111">
        <f>ROUND(H432*G432,2)</f>
        <v>0</v>
      </c>
      <c r="J432" s="108" t="s">
        <v>134</v>
      </c>
      <c r="K432" s="25"/>
      <c r="L432" s="112" t="s">
        <v>30</v>
      </c>
      <c r="M432" s="113" t="s">
        <v>42</v>
      </c>
      <c r="N432" s="114">
        <v>0</v>
      </c>
      <c r="O432" s="114">
        <f>N432*G432</f>
        <v>0</v>
      </c>
      <c r="P432" s="114">
        <v>0</v>
      </c>
      <c r="Q432" s="114">
        <f>P432*G432</f>
        <v>0</v>
      </c>
      <c r="R432" s="114">
        <v>0</v>
      </c>
      <c r="S432" s="115">
        <f>R432*G432</f>
        <v>0</v>
      </c>
      <c r="AQ432" s="116" t="s">
        <v>135</v>
      </c>
      <c r="AS432" s="116" t="s">
        <v>131</v>
      </c>
      <c r="AT432" s="116" t="s">
        <v>76</v>
      </c>
      <c r="AX432" s="13" t="s">
        <v>130</v>
      </c>
      <c r="BD432" s="117">
        <f>IF(M432="základní",I432,0)</f>
        <v>0</v>
      </c>
      <c r="BE432" s="117">
        <f>IF(M432="snížená",I432,0)</f>
        <v>0</v>
      </c>
      <c r="BF432" s="117">
        <f>IF(M432="zákl. přenesená",I432,0)</f>
        <v>0</v>
      </c>
      <c r="BG432" s="117">
        <f>IF(M432="sníž. přenesená",I432,0)</f>
        <v>0</v>
      </c>
      <c r="BH432" s="117">
        <f>IF(M432="nulová",I432,0)</f>
        <v>0</v>
      </c>
      <c r="BI432" s="13" t="s">
        <v>76</v>
      </c>
      <c r="BJ432" s="117">
        <f>ROUND(H432*G432,2)</f>
        <v>0</v>
      </c>
      <c r="BK432" s="13" t="s">
        <v>135</v>
      </c>
      <c r="BL432" s="116" t="s">
        <v>456</v>
      </c>
    </row>
    <row r="433" spans="2:46" s="1" customFormat="1" ht="28.8">
      <c r="B433" s="25"/>
      <c r="C433" s="118" t="s">
        <v>136</v>
      </c>
      <c r="E433" s="203" t="s">
        <v>362</v>
      </c>
      <c r="K433" s="25"/>
      <c r="L433" s="119"/>
      <c r="S433" s="46"/>
      <c r="AS433" s="13" t="s">
        <v>136</v>
      </c>
      <c r="AT433" s="13" t="s">
        <v>76</v>
      </c>
    </row>
    <row r="434" spans="2:64" s="1" customFormat="1" ht="16.5" customHeight="1">
      <c r="B434" s="25"/>
      <c r="C434" s="106" t="s">
        <v>131</v>
      </c>
      <c r="D434" s="107" t="s">
        <v>812</v>
      </c>
      <c r="E434" s="108" t="s">
        <v>197</v>
      </c>
      <c r="F434" s="109" t="s">
        <v>133</v>
      </c>
      <c r="G434" s="110">
        <v>1</v>
      </c>
      <c r="H434" s="253">
        <v>0</v>
      </c>
      <c r="I434" s="111">
        <f>ROUND(H434*G434,2)</f>
        <v>0</v>
      </c>
      <c r="J434" s="108" t="s">
        <v>134</v>
      </c>
      <c r="K434" s="25"/>
      <c r="L434" s="112" t="s">
        <v>30</v>
      </c>
      <c r="M434" s="113" t="s">
        <v>42</v>
      </c>
      <c r="N434" s="114">
        <v>0</v>
      </c>
      <c r="O434" s="114">
        <f>N434*G434</f>
        <v>0</v>
      </c>
      <c r="P434" s="114">
        <v>0</v>
      </c>
      <c r="Q434" s="114">
        <f>P434*G434</f>
        <v>0</v>
      </c>
      <c r="R434" s="114">
        <v>0</v>
      </c>
      <c r="S434" s="115">
        <f>R434*G434</f>
        <v>0</v>
      </c>
      <c r="AQ434" s="116" t="s">
        <v>135</v>
      </c>
      <c r="AS434" s="116" t="s">
        <v>131</v>
      </c>
      <c r="AT434" s="116" t="s">
        <v>76</v>
      </c>
      <c r="AX434" s="13" t="s">
        <v>130</v>
      </c>
      <c r="BD434" s="117">
        <f>IF(M434="základní",I434,0)</f>
        <v>0</v>
      </c>
      <c r="BE434" s="117">
        <f>IF(M434="snížená",I434,0)</f>
        <v>0</v>
      </c>
      <c r="BF434" s="117">
        <f>IF(M434="zákl. přenesená",I434,0)</f>
        <v>0</v>
      </c>
      <c r="BG434" s="117">
        <f>IF(M434="sníž. přenesená",I434,0)</f>
        <v>0</v>
      </c>
      <c r="BH434" s="117">
        <f>IF(M434="nulová",I434,0)</f>
        <v>0</v>
      </c>
      <c r="BI434" s="13" t="s">
        <v>76</v>
      </c>
      <c r="BJ434" s="117">
        <f>ROUND(H434*G434,2)</f>
        <v>0</v>
      </c>
      <c r="BK434" s="13" t="s">
        <v>135</v>
      </c>
      <c r="BL434" s="116" t="s">
        <v>457</v>
      </c>
    </row>
    <row r="435" spans="2:46" s="1" customFormat="1" ht="38.4">
      <c r="B435" s="25"/>
      <c r="C435" s="118" t="s">
        <v>136</v>
      </c>
      <c r="E435" s="203" t="s">
        <v>285</v>
      </c>
      <c r="K435" s="25"/>
      <c r="L435" s="119"/>
      <c r="S435" s="46"/>
      <c r="AS435" s="13" t="s">
        <v>136</v>
      </c>
      <c r="AT435" s="13" t="s">
        <v>76</v>
      </c>
    </row>
    <row r="436" spans="2:64" s="1" customFormat="1" ht="16.5" customHeight="1">
      <c r="B436" s="25"/>
      <c r="C436" s="106" t="s">
        <v>131</v>
      </c>
      <c r="D436" s="107" t="s">
        <v>813</v>
      </c>
      <c r="E436" s="108" t="s">
        <v>200</v>
      </c>
      <c r="F436" s="109" t="s">
        <v>139</v>
      </c>
      <c r="G436" s="110">
        <v>1</v>
      </c>
      <c r="H436" s="253">
        <v>0</v>
      </c>
      <c r="I436" s="111">
        <f>ROUND(H436*G436,2)</f>
        <v>0</v>
      </c>
      <c r="J436" s="108" t="s">
        <v>134</v>
      </c>
      <c r="K436" s="25"/>
      <c r="L436" s="112" t="s">
        <v>30</v>
      </c>
      <c r="M436" s="113" t="s">
        <v>42</v>
      </c>
      <c r="N436" s="114">
        <v>0</v>
      </c>
      <c r="O436" s="114">
        <f>N436*G436</f>
        <v>0</v>
      </c>
      <c r="P436" s="114">
        <v>0</v>
      </c>
      <c r="Q436" s="114">
        <f>P436*G436</f>
        <v>0</v>
      </c>
      <c r="R436" s="114">
        <v>0</v>
      </c>
      <c r="S436" s="115">
        <f>R436*G436</f>
        <v>0</v>
      </c>
      <c r="AQ436" s="116" t="s">
        <v>135</v>
      </c>
      <c r="AS436" s="116" t="s">
        <v>131</v>
      </c>
      <c r="AT436" s="116" t="s">
        <v>76</v>
      </c>
      <c r="AX436" s="13" t="s">
        <v>130</v>
      </c>
      <c r="BD436" s="117">
        <f>IF(M436="základní",I436,0)</f>
        <v>0</v>
      </c>
      <c r="BE436" s="117">
        <f>IF(M436="snížená",I436,0)</f>
        <v>0</v>
      </c>
      <c r="BF436" s="117">
        <f>IF(M436="zákl. přenesená",I436,0)</f>
        <v>0</v>
      </c>
      <c r="BG436" s="117">
        <f>IF(M436="sníž. přenesená",I436,0)</f>
        <v>0</v>
      </c>
      <c r="BH436" s="117">
        <f>IF(M436="nulová",I436,0)</f>
        <v>0</v>
      </c>
      <c r="BI436" s="13" t="s">
        <v>76</v>
      </c>
      <c r="BJ436" s="117">
        <f>ROUND(H436*G436,2)</f>
        <v>0</v>
      </c>
      <c r="BK436" s="13" t="s">
        <v>135</v>
      </c>
      <c r="BL436" s="116" t="s">
        <v>458</v>
      </c>
    </row>
    <row r="437" spans="2:46" s="1" customFormat="1" ht="67.2">
      <c r="B437" s="25"/>
      <c r="C437" s="118" t="s">
        <v>136</v>
      </c>
      <c r="E437" s="203" t="s">
        <v>857</v>
      </c>
      <c r="K437" s="25"/>
      <c r="L437" s="119"/>
      <c r="S437" s="46"/>
      <c r="AS437" s="13" t="s">
        <v>136</v>
      </c>
      <c r="AT437" s="13" t="s">
        <v>76</v>
      </c>
    </row>
    <row r="438" spans="2:64" s="1" customFormat="1" ht="16.5" customHeight="1">
      <c r="B438" s="25"/>
      <c r="C438" s="106" t="s">
        <v>131</v>
      </c>
      <c r="D438" s="107" t="s">
        <v>814</v>
      </c>
      <c r="E438" s="108" t="s">
        <v>247</v>
      </c>
      <c r="F438" s="109" t="s">
        <v>139</v>
      </c>
      <c r="G438" s="110">
        <v>1</v>
      </c>
      <c r="H438" s="253">
        <v>0</v>
      </c>
      <c r="I438" s="111">
        <f>ROUND(H438*G438,2)</f>
        <v>0</v>
      </c>
      <c r="J438" s="108" t="s">
        <v>134</v>
      </c>
      <c r="K438" s="25"/>
      <c r="L438" s="112" t="s">
        <v>30</v>
      </c>
      <c r="M438" s="113" t="s">
        <v>42</v>
      </c>
      <c r="N438" s="114">
        <v>0</v>
      </c>
      <c r="O438" s="114">
        <f>N438*G438</f>
        <v>0</v>
      </c>
      <c r="P438" s="114">
        <v>0</v>
      </c>
      <c r="Q438" s="114">
        <f>P438*G438</f>
        <v>0</v>
      </c>
      <c r="R438" s="114">
        <v>0</v>
      </c>
      <c r="S438" s="115">
        <f>R438*G438</f>
        <v>0</v>
      </c>
      <c r="AQ438" s="116" t="s">
        <v>135</v>
      </c>
      <c r="AS438" s="116" t="s">
        <v>131</v>
      </c>
      <c r="AT438" s="116" t="s">
        <v>76</v>
      </c>
      <c r="AX438" s="13" t="s">
        <v>130</v>
      </c>
      <c r="BD438" s="117">
        <f>IF(M438="základní",I438,0)</f>
        <v>0</v>
      </c>
      <c r="BE438" s="117">
        <f>IF(M438="snížená",I438,0)</f>
        <v>0</v>
      </c>
      <c r="BF438" s="117">
        <f>IF(M438="zákl. přenesená",I438,0)</f>
        <v>0</v>
      </c>
      <c r="BG438" s="117">
        <f>IF(M438="sníž. přenesená",I438,0)</f>
        <v>0</v>
      </c>
      <c r="BH438" s="117">
        <f>IF(M438="nulová",I438,0)</f>
        <v>0</v>
      </c>
      <c r="BI438" s="13" t="s">
        <v>76</v>
      </c>
      <c r="BJ438" s="117">
        <f>ROUND(H438*G438,2)</f>
        <v>0</v>
      </c>
      <c r="BK438" s="13" t="s">
        <v>135</v>
      </c>
      <c r="BL438" s="116" t="s">
        <v>459</v>
      </c>
    </row>
    <row r="439" spans="2:46" s="1" customFormat="1" ht="57.6">
      <c r="B439" s="25"/>
      <c r="C439" s="118" t="s">
        <v>136</v>
      </c>
      <c r="E439" s="203" t="s">
        <v>837</v>
      </c>
      <c r="K439" s="25"/>
      <c r="L439" s="119"/>
      <c r="S439" s="46"/>
      <c r="AS439" s="13" t="s">
        <v>136</v>
      </c>
      <c r="AT439" s="13" t="s">
        <v>76</v>
      </c>
    </row>
    <row r="440" spans="2:64" s="1" customFormat="1" ht="16.5" customHeight="1">
      <c r="B440" s="25"/>
      <c r="C440" s="106" t="s">
        <v>131</v>
      </c>
      <c r="D440" s="107" t="s">
        <v>815</v>
      </c>
      <c r="E440" s="108" t="s">
        <v>173</v>
      </c>
      <c r="F440" s="109" t="s">
        <v>139</v>
      </c>
      <c r="G440" s="110">
        <v>1</v>
      </c>
      <c r="H440" s="253">
        <v>0</v>
      </c>
      <c r="I440" s="111">
        <f>ROUND(H440*G440,2)</f>
        <v>0</v>
      </c>
      <c r="J440" s="108" t="s">
        <v>134</v>
      </c>
      <c r="K440" s="25"/>
      <c r="L440" s="112" t="s">
        <v>30</v>
      </c>
      <c r="M440" s="113" t="s">
        <v>42</v>
      </c>
      <c r="N440" s="114">
        <v>0</v>
      </c>
      <c r="O440" s="114">
        <f>N440*G440</f>
        <v>0</v>
      </c>
      <c r="P440" s="114">
        <v>0</v>
      </c>
      <c r="Q440" s="114">
        <f>P440*G440</f>
        <v>0</v>
      </c>
      <c r="R440" s="114">
        <v>0</v>
      </c>
      <c r="S440" s="115">
        <f>R440*G440</f>
        <v>0</v>
      </c>
      <c r="AQ440" s="116" t="s">
        <v>135</v>
      </c>
      <c r="AS440" s="116" t="s">
        <v>131</v>
      </c>
      <c r="AT440" s="116" t="s">
        <v>76</v>
      </c>
      <c r="AX440" s="13" t="s">
        <v>130</v>
      </c>
      <c r="BD440" s="117">
        <f>IF(M440="základní",I440,0)</f>
        <v>0</v>
      </c>
      <c r="BE440" s="117">
        <f>IF(M440="snížená",I440,0)</f>
        <v>0</v>
      </c>
      <c r="BF440" s="117">
        <f>IF(M440="zákl. přenesená",I440,0)</f>
        <v>0</v>
      </c>
      <c r="BG440" s="117">
        <f>IF(M440="sníž. přenesená",I440,0)</f>
        <v>0</v>
      </c>
      <c r="BH440" s="117">
        <f>IF(M440="nulová",I440,0)</f>
        <v>0</v>
      </c>
      <c r="BI440" s="13" t="s">
        <v>76</v>
      </c>
      <c r="BJ440" s="117">
        <f>ROUND(H440*G440,2)</f>
        <v>0</v>
      </c>
      <c r="BK440" s="13" t="s">
        <v>135</v>
      </c>
      <c r="BL440" s="116" t="s">
        <v>460</v>
      </c>
    </row>
    <row r="441" spans="2:46" s="1" customFormat="1" ht="19.2">
      <c r="B441" s="25"/>
      <c r="C441" s="118" t="s">
        <v>136</v>
      </c>
      <c r="E441" s="203" t="s">
        <v>175</v>
      </c>
      <c r="K441" s="25"/>
      <c r="L441" s="119"/>
      <c r="S441" s="46"/>
      <c r="AS441" s="13" t="s">
        <v>136</v>
      </c>
      <c r="AT441" s="13" t="s">
        <v>76</v>
      </c>
    </row>
    <row r="442" spans="2:64" s="1" customFormat="1" ht="16.5" customHeight="1">
      <c r="B442" s="25"/>
      <c r="C442" s="106" t="s">
        <v>131</v>
      </c>
      <c r="D442" s="107" t="s">
        <v>816</v>
      </c>
      <c r="E442" s="108" t="s">
        <v>170</v>
      </c>
      <c r="F442" s="109" t="s">
        <v>139</v>
      </c>
      <c r="G442" s="110">
        <v>1</v>
      </c>
      <c r="H442" s="253">
        <v>0</v>
      </c>
      <c r="I442" s="111">
        <f>ROUND(H442*G442,2)</f>
        <v>0</v>
      </c>
      <c r="J442" s="108" t="s">
        <v>134</v>
      </c>
      <c r="K442" s="25"/>
      <c r="L442" s="112" t="s">
        <v>30</v>
      </c>
      <c r="M442" s="113" t="s">
        <v>42</v>
      </c>
      <c r="N442" s="114">
        <v>0</v>
      </c>
      <c r="O442" s="114">
        <f>N442*G442</f>
        <v>0</v>
      </c>
      <c r="P442" s="114">
        <v>0</v>
      </c>
      <c r="Q442" s="114">
        <f>P442*G442</f>
        <v>0</v>
      </c>
      <c r="R442" s="114">
        <v>0</v>
      </c>
      <c r="S442" s="115">
        <f>R442*G442</f>
        <v>0</v>
      </c>
      <c r="AQ442" s="116" t="s">
        <v>135</v>
      </c>
      <c r="AS442" s="116" t="s">
        <v>131</v>
      </c>
      <c r="AT442" s="116" t="s">
        <v>76</v>
      </c>
      <c r="AX442" s="13" t="s">
        <v>130</v>
      </c>
      <c r="BD442" s="117">
        <f>IF(M442="základní",I442,0)</f>
        <v>0</v>
      </c>
      <c r="BE442" s="117">
        <f>IF(M442="snížená",I442,0)</f>
        <v>0</v>
      </c>
      <c r="BF442" s="117">
        <f>IF(M442="zákl. přenesená",I442,0)</f>
        <v>0</v>
      </c>
      <c r="BG442" s="117">
        <f>IF(M442="sníž. přenesená",I442,0)</f>
        <v>0</v>
      </c>
      <c r="BH442" s="117">
        <f>IF(M442="nulová",I442,0)</f>
        <v>0</v>
      </c>
      <c r="BI442" s="13" t="s">
        <v>76</v>
      </c>
      <c r="BJ442" s="117">
        <f>ROUND(H442*G442,2)</f>
        <v>0</v>
      </c>
      <c r="BK442" s="13" t="s">
        <v>135</v>
      </c>
      <c r="BL442" s="116" t="s">
        <v>461</v>
      </c>
    </row>
    <row r="443" spans="2:46" s="1" customFormat="1" ht="28.8">
      <c r="B443" s="25"/>
      <c r="C443" s="118" t="s">
        <v>136</v>
      </c>
      <c r="E443" s="203" t="s">
        <v>290</v>
      </c>
      <c r="K443" s="25"/>
      <c r="L443" s="119"/>
      <c r="S443" s="46"/>
      <c r="AS443" s="13" t="s">
        <v>136</v>
      </c>
      <c r="AT443" s="13" t="s">
        <v>76</v>
      </c>
    </row>
    <row r="444" spans="2:64" s="1" customFormat="1" ht="16.5" customHeight="1">
      <c r="B444" s="25"/>
      <c r="C444" s="106" t="s">
        <v>131</v>
      </c>
      <c r="D444" s="107" t="s">
        <v>817</v>
      </c>
      <c r="E444" s="108" t="s">
        <v>176</v>
      </c>
      <c r="F444" s="109" t="s">
        <v>177</v>
      </c>
      <c r="G444" s="110">
        <v>1.6</v>
      </c>
      <c r="H444" s="253">
        <v>0</v>
      </c>
      <c r="I444" s="111">
        <f>ROUND(H444*G444,2)</f>
        <v>0</v>
      </c>
      <c r="J444" s="108" t="s">
        <v>134</v>
      </c>
      <c r="K444" s="25"/>
      <c r="L444" s="112" t="s">
        <v>30</v>
      </c>
      <c r="M444" s="113" t="s">
        <v>42</v>
      </c>
      <c r="N444" s="114">
        <v>0</v>
      </c>
      <c r="O444" s="114">
        <f>N444*G444</f>
        <v>0</v>
      </c>
      <c r="P444" s="114">
        <v>0</v>
      </c>
      <c r="Q444" s="114">
        <f>P444*G444</f>
        <v>0</v>
      </c>
      <c r="R444" s="114">
        <v>0</v>
      </c>
      <c r="S444" s="115">
        <f>R444*G444</f>
        <v>0</v>
      </c>
      <c r="AQ444" s="116" t="s">
        <v>135</v>
      </c>
      <c r="AS444" s="116" t="s">
        <v>131</v>
      </c>
      <c r="AT444" s="116" t="s">
        <v>76</v>
      </c>
      <c r="AX444" s="13" t="s">
        <v>130</v>
      </c>
      <c r="BD444" s="117">
        <f>IF(M444="základní",I444,0)</f>
        <v>0</v>
      </c>
      <c r="BE444" s="117">
        <f>IF(M444="snížená",I444,0)</f>
        <v>0</v>
      </c>
      <c r="BF444" s="117">
        <f>IF(M444="zákl. přenesená",I444,0)</f>
        <v>0</v>
      </c>
      <c r="BG444" s="117">
        <f>IF(M444="sníž. přenesená",I444,0)</f>
        <v>0</v>
      </c>
      <c r="BH444" s="117">
        <f>IF(M444="nulová",I444,0)</f>
        <v>0</v>
      </c>
      <c r="BI444" s="13" t="s">
        <v>76</v>
      </c>
      <c r="BJ444" s="117">
        <f>ROUND(H444*G444,2)</f>
        <v>0</v>
      </c>
      <c r="BK444" s="13" t="s">
        <v>135</v>
      </c>
      <c r="BL444" s="116" t="s">
        <v>462</v>
      </c>
    </row>
    <row r="445" spans="2:46" s="1" customFormat="1" ht="38.4">
      <c r="B445" s="25"/>
      <c r="C445" s="118" t="s">
        <v>136</v>
      </c>
      <c r="E445" s="203" t="s">
        <v>292</v>
      </c>
      <c r="K445" s="25"/>
      <c r="L445" s="119"/>
      <c r="S445" s="46"/>
      <c r="AS445" s="13" t="s">
        <v>136</v>
      </c>
      <c r="AT445" s="13" t="s">
        <v>76</v>
      </c>
    </row>
    <row r="446" spans="2:64" s="1" customFormat="1" ht="16.5" customHeight="1">
      <c r="B446" s="25"/>
      <c r="C446" s="106" t="s">
        <v>131</v>
      </c>
      <c r="D446" s="107" t="s">
        <v>818</v>
      </c>
      <c r="E446" s="108" t="s">
        <v>215</v>
      </c>
      <c r="F446" s="109" t="s">
        <v>139</v>
      </c>
      <c r="G446" s="110">
        <v>1</v>
      </c>
      <c r="H446" s="253">
        <v>0</v>
      </c>
      <c r="I446" s="111">
        <f>ROUND(H446*G446,2)</f>
        <v>0</v>
      </c>
      <c r="J446" s="108" t="s">
        <v>134</v>
      </c>
      <c r="K446" s="25"/>
      <c r="L446" s="112" t="s">
        <v>30</v>
      </c>
      <c r="M446" s="113" t="s">
        <v>42</v>
      </c>
      <c r="N446" s="114">
        <v>0</v>
      </c>
      <c r="O446" s="114">
        <f>N446*G446</f>
        <v>0</v>
      </c>
      <c r="P446" s="114">
        <v>0</v>
      </c>
      <c r="Q446" s="114">
        <f>P446*G446</f>
        <v>0</v>
      </c>
      <c r="R446" s="114">
        <v>0</v>
      </c>
      <c r="S446" s="115">
        <f>R446*G446</f>
        <v>0</v>
      </c>
      <c r="AQ446" s="116" t="s">
        <v>135</v>
      </c>
      <c r="AS446" s="116" t="s">
        <v>131</v>
      </c>
      <c r="AT446" s="116" t="s">
        <v>76</v>
      </c>
      <c r="AX446" s="13" t="s">
        <v>130</v>
      </c>
      <c r="BD446" s="117">
        <f>IF(M446="základní",I446,0)</f>
        <v>0</v>
      </c>
      <c r="BE446" s="117">
        <f>IF(M446="snížená",I446,0)</f>
        <v>0</v>
      </c>
      <c r="BF446" s="117">
        <f>IF(M446="zákl. přenesená",I446,0)</f>
        <v>0</v>
      </c>
      <c r="BG446" s="117">
        <f>IF(M446="sníž. přenesená",I446,0)</f>
        <v>0</v>
      </c>
      <c r="BH446" s="117">
        <f>IF(M446="nulová",I446,0)</f>
        <v>0</v>
      </c>
      <c r="BI446" s="13" t="s">
        <v>76</v>
      </c>
      <c r="BJ446" s="117">
        <f>ROUND(H446*G446,2)</f>
        <v>0</v>
      </c>
      <c r="BK446" s="13" t="s">
        <v>135</v>
      </c>
      <c r="BL446" s="116" t="s">
        <v>463</v>
      </c>
    </row>
    <row r="447" spans="2:46" s="1" customFormat="1" ht="28.8">
      <c r="B447" s="25"/>
      <c r="C447" s="118" t="s">
        <v>136</v>
      </c>
      <c r="E447" s="203" t="s">
        <v>217</v>
      </c>
      <c r="K447" s="25"/>
      <c r="L447" s="119"/>
      <c r="S447" s="46"/>
      <c r="AS447" s="13" t="s">
        <v>136</v>
      </c>
      <c r="AT447" s="13" t="s">
        <v>76</v>
      </c>
    </row>
    <row r="448" spans="2:64" s="1" customFormat="1" ht="16.5" customHeight="1">
      <c r="B448" s="25"/>
      <c r="C448" s="106" t="s">
        <v>131</v>
      </c>
      <c r="D448" s="107" t="s">
        <v>819</v>
      </c>
      <c r="E448" s="108" t="s">
        <v>218</v>
      </c>
      <c r="F448" s="109" t="s">
        <v>139</v>
      </c>
      <c r="G448" s="110">
        <v>1</v>
      </c>
      <c r="H448" s="253">
        <v>0</v>
      </c>
      <c r="I448" s="111">
        <f>ROUND(H448*G448,2)</f>
        <v>0</v>
      </c>
      <c r="J448" s="108" t="s">
        <v>134</v>
      </c>
      <c r="K448" s="25"/>
      <c r="L448" s="112" t="s">
        <v>30</v>
      </c>
      <c r="M448" s="113" t="s">
        <v>42</v>
      </c>
      <c r="N448" s="114">
        <v>0</v>
      </c>
      <c r="O448" s="114">
        <f>N448*G448</f>
        <v>0</v>
      </c>
      <c r="P448" s="114">
        <v>0</v>
      </c>
      <c r="Q448" s="114">
        <f>P448*G448</f>
        <v>0</v>
      </c>
      <c r="R448" s="114">
        <v>0</v>
      </c>
      <c r="S448" s="115">
        <f>R448*G448</f>
        <v>0</v>
      </c>
      <c r="AQ448" s="116" t="s">
        <v>135</v>
      </c>
      <c r="AS448" s="116" t="s">
        <v>131</v>
      </c>
      <c r="AT448" s="116" t="s">
        <v>76</v>
      </c>
      <c r="AX448" s="13" t="s">
        <v>130</v>
      </c>
      <c r="BD448" s="117">
        <f>IF(M448="základní",I448,0)</f>
        <v>0</v>
      </c>
      <c r="BE448" s="117">
        <f>IF(M448="snížená",I448,0)</f>
        <v>0</v>
      </c>
      <c r="BF448" s="117">
        <f>IF(M448="zákl. přenesená",I448,0)</f>
        <v>0</v>
      </c>
      <c r="BG448" s="117">
        <f>IF(M448="sníž. přenesená",I448,0)</f>
        <v>0</v>
      </c>
      <c r="BH448" s="117">
        <f>IF(M448="nulová",I448,0)</f>
        <v>0</v>
      </c>
      <c r="BI448" s="13" t="s">
        <v>76</v>
      </c>
      <c r="BJ448" s="117">
        <f>ROUND(H448*G448,2)</f>
        <v>0</v>
      </c>
      <c r="BK448" s="13" t="s">
        <v>135</v>
      </c>
      <c r="BL448" s="116" t="s">
        <v>464</v>
      </c>
    </row>
    <row r="449" spans="2:46" s="1" customFormat="1" ht="57.6">
      <c r="B449" s="25"/>
      <c r="C449" s="118" t="s">
        <v>136</v>
      </c>
      <c r="E449" s="203" t="s">
        <v>829</v>
      </c>
      <c r="K449" s="25"/>
      <c r="L449" s="119"/>
      <c r="S449" s="46"/>
      <c r="AS449" s="13" t="s">
        <v>136</v>
      </c>
      <c r="AT449" s="13" t="s">
        <v>76</v>
      </c>
    </row>
    <row r="450" spans="2:64" s="1" customFormat="1" ht="16.5" customHeight="1">
      <c r="B450" s="25"/>
      <c r="C450" s="106" t="s">
        <v>131</v>
      </c>
      <c r="D450" s="107" t="s">
        <v>820</v>
      </c>
      <c r="E450" s="108" t="s">
        <v>153</v>
      </c>
      <c r="F450" s="109" t="s">
        <v>139</v>
      </c>
      <c r="G450" s="110">
        <v>2</v>
      </c>
      <c r="H450" s="253">
        <v>0</v>
      </c>
      <c r="I450" s="111">
        <f>ROUND(H450*G450,2)</f>
        <v>0</v>
      </c>
      <c r="J450" s="108" t="s">
        <v>134</v>
      </c>
      <c r="K450" s="25"/>
      <c r="L450" s="112" t="s">
        <v>30</v>
      </c>
      <c r="M450" s="113" t="s">
        <v>42</v>
      </c>
      <c r="N450" s="114">
        <v>0</v>
      </c>
      <c r="O450" s="114">
        <f>N450*G450</f>
        <v>0</v>
      </c>
      <c r="P450" s="114">
        <v>0</v>
      </c>
      <c r="Q450" s="114">
        <f>P450*G450</f>
        <v>0</v>
      </c>
      <c r="R450" s="114">
        <v>0</v>
      </c>
      <c r="S450" s="115">
        <f>R450*G450</f>
        <v>0</v>
      </c>
      <c r="AQ450" s="116" t="s">
        <v>135</v>
      </c>
      <c r="AS450" s="116" t="s">
        <v>131</v>
      </c>
      <c r="AT450" s="116" t="s">
        <v>76</v>
      </c>
      <c r="AX450" s="13" t="s">
        <v>130</v>
      </c>
      <c r="BD450" s="117">
        <f>IF(M450="základní",I450,0)</f>
        <v>0</v>
      </c>
      <c r="BE450" s="117">
        <f>IF(M450="snížená",I450,0)</f>
        <v>0</v>
      </c>
      <c r="BF450" s="117">
        <f>IF(M450="zákl. přenesená",I450,0)</f>
        <v>0</v>
      </c>
      <c r="BG450" s="117">
        <f>IF(M450="sníž. přenesená",I450,0)</f>
        <v>0</v>
      </c>
      <c r="BH450" s="117">
        <f>IF(M450="nulová",I450,0)</f>
        <v>0</v>
      </c>
      <c r="BI450" s="13" t="s">
        <v>76</v>
      </c>
      <c r="BJ450" s="117">
        <f>ROUND(H450*G450,2)</f>
        <v>0</v>
      </c>
      <c r="BK450" s="13" t="s">
        <v>135</v>
      </c>
      <c r="BL450" s="116" t="s">
        <v>465</v>
      </c>
    </row>
    <row r="451" spans="2:46" s="1" customFormat="1" ht="86.4">
      <c r="B451" s="25"/>
      <c r="C451" s="118" t="s">
        <v>136</v>
      </c>
      <c r="E451" s="203" t="s">
        <v>155</v>
      </c>
      <c r="K451" s="25"/>
      <c r="L451" s="119"/>
      <c r="S451" s="46"/>
      <c r="AS451" s="13" t="s">
        <v>136</v>
      </c>
      <c r="AT451" s="13" t="s">
        <v>76</v>
      </c>
    </row>
    <row r="452" spans="2:64" s="1" customFormat="1" ht="16.5" customHeight="1">
      <c r="B452" s="25"/>
      <c r="C452" s="106" t="s">
        <v>131</v>
      </c>
      <c r="D452" s="107" t="s">
        <v>821</v>
      </c>
      <c r="E452" s="108" t="s">
        <v>260</v>
      </c>
      <c r="F452" s="109" t="s">
        <v>139</v>
      </c>
      <c r="G452" s="110">
        <v>4</v>
      </c>
      <c r="H452" s="253">
        <v>0</v>
      </c>
      <c r="I452" s="111">
        <f>ROUND(H452*G452,2)</f>
        <v>0</v>
      </c>
      <c r="J452" s="108" t="s">
        <v>134</v>
      </c>
      <c r="K452" s="25"/>
      <c r="L452" s="112" t="s">
        <v>30</v>
      </c>
      <c r="M452" s="113" t="s">
        <v>42</v>
      </c>
      <c r="N452" s="114">
        <v>0</v>
      </c>
      <c r="O452" s="114">
        <f>N452*G452</f>
        <v>0</v>
      </c>
      <c r="P452" s="114">
        <v>0</v>
      </c>
      <c r="Q452" s="114">
        <f>P452*G452</f>
        <v>0</v>
      </c>
      <c r="R452" s="114">
        <v>0</v>
      </c>
      <c r="S452" s="115">
        <f>R452*G452</f>
        <v>0</v>
      </c>
      <c r="AQ452" s="116" t="s">
        <v>135</v>
      </c>
      <c r="AS452" s="116" t="s">
        <v>131</v>
      </c>
      <c r="AT452" s="116" t="s">
        <v>76</v>
      </c>
      <c r="AX452" s="13" t="s">
        <v>130</v>
      </c>
      <c r="BD452" s="117">
        <f>IF(M452="základní",I452,0)</f>
        <v>0</v>
      </c>
      <c r="BE452" s="117">
        <f>IF(M452="snížená",I452,0)</f>
        <v>0</v>
      </c>
      <c r="BF452" s="117">
        <f>IF(M452="zákl. přenesená",I452,0)</f>
        <v>0</v>
      </c>
      <c r="BG452" s="117">
        <f>IF(M452="sníž. přenesená",I452,0)</f>
        <v>0</v>
      </c>
      <c r="BH452" s="117">
        <f>IF(M452="nulová",I452,0)</f>
        <v>0</v>
      </c>
      <c r="BI452" s="13" t="s">
        <v>76</v>
      </c>
      <c r="BJ452" s="117">
        <f>ROUND(H452*G452,2)</f>
        <v>0</v>
      </c>
      <c r="BK452" s="13" t="s">
        <v>135</v>
      </c>
      <c r="BL452" s="116" t="s">
        <v>466</v>
      </c>
    </row>
    <row r="453" spans="2:46" s="1" customFormat="1" ht="76.8">
      <c r="B453" s="25"/>
      <c r="C453" s="118" t="s">
        <v>136</v>
      </c>
      <c r="E453" s="203" t="s">
        <v>858</v>
      </c>
      <c r="K453" s="25"/>
      <c r="L453" s="119"/>
      <c r="S453" s="46"/>
      <c r="AS453" s="13" t="s">
        <v>136</v>
      </c>
      <c r="AT453" s="13" t="s">
        <v>76</v>
      </c>
    </row>
    <row r="454" spans="2:64" s="1" customFormat="1" ht="16.5" customHeight="1">
      <c r="B454" s="25"/>
      <c r="C454" s="106" t="s">
        <v>131</v>
      </c>
      <c r="D454" s="107" t="s">
        <v>822</v>
      </c>
      <c r="E454" s="108" t="s">
        <v>305</v>
      </c>
      <c r="F454" s="109" t="s">
        <v>139</v>
      </c>
      <c r="G454" s="110">
        <v>1</v>
      </c>
      <c r="H454" s="253">
        <v>0</v>
      </c>
      <c r="I454" s="111">
        <f>ROUND(H454*G454,2)</f>
        <v>0</v>
      </c>
      <c r="J454" s="108" t="s">
        <v>134</v>
      </c>
      <c r="K454" s="25"/>
      <c r="L454" s="112" t="s">
        <v>30</v>
      </c>
      <c r="M454" s="113" t="s">
        <v>42</v>
      </c>
      <c r="N454" s="114">
        <v>0</v>
      </c>
      <c r="O454" s="114">
        <f>N454*G454</f>
        <v>0</v>
      </c>
      <c r="P454" s="114">
        <v>0</v>
      </c>
      <c r="Q454" s="114">
        <f>P454*G454</f>
        <v>0</v>
      </c>
      <c r="R454" s="114">
        <v>0</v>
      </c>
      <c r="S454" s="115">
        <f>R454*G454</f>
        <v>0</v>
      </c>
      <c r="AQ454" s="116" t="s">
        <v>135</v>
      </c>
      <c r="AS454" s="116" t="s">
        <v>131</v>
      </c>
      <c r="AT454" s="116" t="s">
        <v>76</v>
      </c>
      <c r="AX454" s="13" t="s">
        <v>130</v>
      </c>
      <c r="BD454" s="117">
        <f>IF(M454="základní",I454,0)</f>
        <v>0</v>
      </c>
      <c r="BE454" s="117">
        <f>IF(M454="snížená",I454,0)</f>
        <v>0</v>
      </c>
      <c r="BF454" s="117">
        <f>IF(M454="zákl. přenesená",I454,0)</f>
        <v>0</v>
      </c>
      <c r="BG454" s="117">
        <f>IF(M454="sníž. přenesená",I454,0)</f>
        <v>0</v>
      </c>
      <c r="BH454" s="117">
        <f>IF(M454="nulová",I454,0)</f>
        <v>0</v>
      </c>
      <c r="BI454" s="13" t="s">
        <v>76</v>
      </c>
      <c r="BJ454" s="117">
        <f>ROUND(H454*G454,2)</f>
        <v>0</v>
      </c>
      <c r="BK454" s="13" t="s">
        <v>135</v>
      </c>
      <c r="BL454" s="116" t="s">
        <v>467</v>
      </c>
    </row>
    <row r="455" spans="2:46" s="1" customFormat="1" ht="19.2">
      <c r="B455" s="25"/>
      <c r="C455" s="118" t="s">
        <v>136</v>
      </c>
      <c r="E455" s="203" t="s">
        <v>468</v>
      </c>
      <c r="K455" s="25"/>
      <c r="L455" s="119"/>
      <c r="S455" s="46"/>
      <c r="AS455" s="13" t="s">
        <v>136</v>
      </c>
      <c r="AT455" s="13" t="s">
        <v>76</v>
      </c>
    </row>
    <row r="456" spans="2:62" s="10" customFormat="1" ht="25.95" customHeight="1">
      <c r="B456" s="97"/>
      <c r="C456" s="98" t="s">
        <v>70</v>
      </c>
      <c r="D456" s="99" t="s">
        <v>469</v>
      </c>
      <c r="E456" s="99" t="s">
        <v>470</v>
      </c>
      <c r="I456" s="100">
        <f>BJ456</f>
        <v>0</v>
      </c>
      <c r="K456" s="97"/>
      <c r="L456" s="101"/>
      <c r="O456" s="102">
        <f>SUM(O457:O458)</f>
        <v>0</v>
      </c>
      <c r="Q456" s="102">
        <f>SUM(Q457:Q458)</f>
        <v>0</v>
      </c>
      <c r="S456" s="103">
        <f>SUM(S457:S458)</f>
        <v>0</v>
      </c>
      <c r="AQ456" s="98" t="s">
        <v>76</v>
      </c>
      <c r="AS456" s="104" t="s">
        <v>70</v>
      </c>
      <c r="AT456" s="104" t="s">
        <v>71</v>
      </c>
      <c r="AX456" s="98" t="s">
        <v>130</v>
      </c>
      <c r="BJ456" s="105">
        <f>SUM(BJ457:BJ458)</f>
        <v>0</v>
      </c>
    </row>
    <row r="457" spans="2:64" s="1" customFormat="1" ht="16.5" customHeight="1">
      <c r="B457" s="25"/>
      <c r="C457" s="106" t="s">
        <v>131</v>
      </c>
      <c r="D457" s="107" t="s">
        <v>823</v>
      </c>
      <c r="E457" s="108" t="s">
        <v>471</v>
      </c>
      <c r="F457" s="109" t="s">
        <v>139</v>
      </c>
      <c r="G457" s="110">
        <v>8</v>
      </c>
      <c r="H457" s="253">
        <v>0</v>
      </c>
      <c r="I457" s="111">
        <f>ROUND(H457*G457,2)</f>
        <v>0</v>
      </c>
      <c r="J457" s="108" t="s">
        <v>134</v>
      </c>
      <c r="K457" s="25"/>
      <c r="L457" s="112" t="s">
        <v>30</v>
      </c>
      <c r="M457" s="113" t="s">
        <v>42</v>
      </c>
      <c r="N457" s="114">
        <v>0</v>
      </c>
      <c r="O457" s="114">
        <f>N457*G457</f>
        <v>0</v>
      </c>
      <c r="P457" s="114">
        <v>0</v>
      </c>
      <c r="Q457" s="114">
        <f>P457*G457</f>
        <v>0</v>
      </c>
      <c r="R457" s="114">
        <v>0</v>
      </c>
      <c r="S457" s="115">
        <f>R457*G457</f>
        <v>0</v>
      </c>
      <c r="AQ457" s="116" t="s">
        <v>135</v>
      </c>
      <c r="AS457" s="116" t="s">
        <v>131</v>
      </c>
      <c r="AT457" s="116" t="s">
        <v>76</v>
      </c>
      <c r="AX457" s="13" t="s">
        <v>130</v>
      </c>
      <c r="BD457" s="117">
        <f>IF(M457="základní",I457,0)</f>
        <v>0</v>
      </c>
      <c r="BE457" s="117">
        <f>IF(M457="snížená",I457,0)</f>
        <v>0</v>
      </c>
      <c r="BF457" s="117">
        <f>IF(M457="zákl. přenesená",I457,0)</f>
        <v>0</v>
      </c>
      <c r="BG457" s="117">
        <f>IF(M457="sníž. přenesená",I457,0)</f>
        <v>0</v>
      </c>
      <c r="BH457" s="117">
        <f>IF(M457="nulová",I457,0)</f>
        <v>0</v>
      </c>
      <c r="BI457" s="13" t="s">
        <v>76</v>
      </c>
      <c r="BJ457" s="117">
        <f>ROUND(H457*G457,2)</f>
        <v>0</v>
      </c>
      <c r="BK457" s="13" t="s">
        <v>135</v>
      </c>
      <c r="BL457" s="116" t="s">
        <v>472</v>
      </c>
    </row>
    <row r="458" spans="2:46" s="1" customFormat="1" ht="28.8">
      <c r="B458" s="25"/>
      <c r="C458" s="118" t="s">
        <v>136</v>
      </c>
      <c r="E458" s="203" t="s">
        <v>473</v>
      </c>
      <c r="K458" s="25"/>
      <c r="L458" s="119"/>
      <c r="S458" s="46"/>
      <c r="AS458" s="13" t="s">
        <v>136</v>
      </c>
      <c r="AT458" s="13" t="s">
        <v>76</v>
      </c>
    </row>
    <row r="459" spans="2:62" s="10" customFormat="1" ht="25.95" customHeight="1">
      <c r="B459" s="97"/>
      <c r="C459" s="98" t="s">
        <v>70</v>
      </c>
      <c r="D459" s="99" t="s">
        <v>474</v>
      </c>
      <c r="E459" s="99" t="s">
        <v>475</v>
      </c>
      <c r="I459" s="100">
        <f>BJ459</f>
        <v>0</v>
      </c>
      <c r="K459" s="97"/>
      <c r="L459" s="101"/>
      <c r="O459" s="102">
        <f>SUM(O460:O461)</f>
        <v>0</v>
      </c>
      <c r="Q459" s="102">
        <f>SUM(Q460:Q461)</f>
        <v>0</v>
      </c>
      <c r="S459" s="103">
        <f>SUM(S460:S461)</f>
        <v>0</v>
      </c>
      <c r="AQ459" s="98" t="s">
        <v>76</v>
      </c>
      <c r="AS459" s="104" t="s">
        <v>70</v>
      </c>
      <c r="AT459" s="104" t="s">
        <v>71</v>
      </c>
      <c r="AX459" s="98" t="s">
        <v>130</v>
      </c>
      <c r="BJ459" s="105">
        <f>SUM(BJ460:BJ461)</f>
        <v>0</v>
      </c>
    </row>
    <row r="460" spans="2:64" s="1" customFormat="1" ht="16.5" customHeight="1">
      <c r="B460" s="25"/>
      <c r="C460" s="106" t="s">
        <v>131</v>
      </c>
      <c r="D460" s="107" t="s">
        <v>824</v>
      </c>
      <c r="E460" s="108" t="s">
        <v>476</v>
      </c>
      <c r="F460" s="109" t="s">
        <v>133</v>
      </c>
      <c r="G460" s="110">
        <v>1</v>
      </c>
      <c r="H460" s="253">
        <v>0</v>
      </c>
      <c r="I460" s="111">
        <f>ROUND(H460*G460,2)</f>
        <v>0</v>
      </c>
      <c r="J460" s="108" t="s">
        <v>134</v>
      </c>
      <c r="K460" s="25"/>
      <c r="L460" s="112" t="s">
        <v>30</v>
      </c>
      <c r="M460" s="113" t="s">
        <v>42</v>
      </c>
      <c r="N460" s="114">
        <v>0</v>
      </c>
      <c r="O460" s="114">
        <f>N460*G460</f>
        <v>0</v>
      </c>
      <c r="P460" s="114">
        <v>0</v>
      </c>
      <c r="Q460" s="114">
        <f>P460*G460</f>
        <v>0</v>
      </c>
      <c r="R460" s="114">
        <v>0</v>
      </c>
      <c r="S460" s="115">
        <f>R460*G460</f>
        <v>0</v>
      </c>
      <c r="AQ460" s="116" t="s">
        <v>135</v>
      </c>
      <c r="AS460" s="116" t="s">
        <v>131</v>
      </c>
      <c r="AT460" s="116" t="s">
        <v>76</v>
      </c>
      <c r="AX460" s="13" t="s">
        <v>130</v>
      </c>
      <c r="BD460" s="117">
        <f>IF(M460="základní",I460,0)</f>
        <v>0</v>
      </c>
      <c r="BE460" s="117">
        <f>IF(M460="snížená",I460,0)</f>
        <v>0</v>
      </c>
      <c r="BF460" s="117">
        <f>IF(M460="zákl. přenesená",I460,0)</f>
        <v>0</v>
      </c>
      <c r="BG460" s="117">
        <f>IF(M460="sníž. přenesená",I460,0)</f>
        <v>0</v>
      </c>
      <c r="BH460" s="117">
        <f>IF(M460="nulová",I460,0)</f>
        <v>0</v>
      </c>
      <c r="BI460" s="13" t="s">
        <v>76</v>
      </c>
      <c r="BJ460" s="117">
        <f>ROUND(H460*G460,2)</f>
        <v>0</v>
      </c>
      <c r="BK460" s="13" t="s">
        <v>135</v>
      </c>
      <c r="BL460" s="116" t="s">
        <v>477</v>
      </c>
    </row>
    <row r="461" spans="2:64" s="1" customFormat="1" ht="16.5" customHeight="1">
      <c r="B461" s="25"/>
      <c r="C461" s="106" t="s">
        <v>131</v>
      </c>
      <c r="D461" s="107" t="s">
        <v>825</v>
      </c>
      <c r="E461" s="108" t="s">
        <v>478</v>
      </c>
      <c r="F461" s="109" t="s">
        <v>133</v>
      </c>
      <c r="G461" s="110">
        <v>1</v>
      </c>
      <c r="H461" s="253">
        <v>0</v>
      </c>
      <c r="I461" s="111">
        <f>ROUND(H461*G461,2)</f>
        <v>0</v>
      </c>
      <c r="J461" s="108" t="s">
        <v>134</v>
      </c>
      <c r="K461" s="25"/>
      <c r="L461" s="120" t="s">
        <v>30</v>
      </c>
      <c r="M461" s="121" t="s">
        <v>42</v>
      </c>
      <c r="N461" s="122">
        <v>0</v>
      </c>
      <c r="O461" s="122">
        <f>N461*G461</f>
        <v>0</v>
      </c>
      <c r="P461" s="122">
        <v>0</v>
      </c>
      <c r="Q461" s="122">
        <f>P461*G461</f>
        <v>0</v>
      </c>
      <c r="R461" s="122">
        <v>0</v>
      </c>
      <c r="S461" s="123">
        <f>R461*G461</f>
        <v>0</v>
      </c>
      <c r="AQ461" s="116" t="s">
        <v>135</v>
      </c>
      <c r="AS461" s="116" t="s">
        <v>131</v>
      </c>
      <c r="AT461" s="116" t="s">
        <v>76</v>
      </c>
      <c r="AX461" s="13" t="s">
        <v>130</v>
      </c>
      <c r="BD461" s="117">
        <f>IF(M461="základní",I461,0)</f>
        <v>0</v>
      </c>
      <c r="BE461" s="117">
        <f>IF(M461="snížená",I461,0)</f>
        <v>0</v>
      </c>
      <c r="BF461" s="117">
        <f>IF(M461="zákl. přenesená",I461,0)</f>
        <v>0</v>
      </c>
      <c r="BG461" s="117">
        <f>IF(M461="sníž. přenesená",I461,0)</f>
        <v>0</v>
      </c>
      <c r="BH461" s="117">
        <f>IF(M461="nulová",I461,0)</f>
        <v>0</v>
      </c>
      <c r="BI461" s="13" t="s">
        <v>76</v>
      </c>
      <c r="BJ461" s="117">
        <f>ROUND(H461*G461,2)</f>
        <v>0</v>
      </c>
      <c r="BK461" s="13" t="s">
        <v>135</v>
      </c>
      <c r="BL461" s="116" t="s">
        <v>479</v>
      </c>
    </row>
    <row r="462" spans="2:11" s="1" customFormat="1" ht="6.9" customHeight="1">
      <c r="B462" s="34"/>
      <c r="C462" s="35"/>
      <c r="D462" s="35"/>
      <c r="E462" s="35"/>
      <c r="F462" s="35"/>
      <c r="G462" s="35"/>
      <c r="H462" s="35"/>
      <c r="I462" s="35"/>
      <c r="J462" s="35"/>
      <c r="K462" s="25"/>
    </row>
  </sheetData>
  <sheetProtection algorithmName="SHA-512" hashValue="8ZuJOHP38EEDl7rHBj0LbOlrhrD3rv+qJVrQ2AzWMYf8GNuLCar+93aRqVUNo7JcN2WfJmqaLPFIq/Dx5ymZCA==" saltValue="QK4P34YpC4IocYNGWdqGOA==" spinCount="100000" sheet="1" formatColumns="0" formatRows="0" autoFilter="0"/>
  <protectedRanges>
    <protectedRange sqref="H1:H1048576" name="Oblast1"/>
  </protectedRanges>
  <autoFilter ref="C108:J461"/>
  <mergeCells count="9">
    <mergeCell ref="D50:G50"/>
    <mergeCell ref="D99:G99"/>
    <mergeCell ref="D101:G101"/>
    <mergeCell ref="K2:U2"/>
    <mergeCell ref="D7:G7"/>
    <mergeCell ref="D9:G9"/>
    <mergeCell ref="D18:G18"/>
    <mergeCell ref="D27:G27"/>
    <mergeCell ref="D48:G48"/>
  </mergeCells>
  <printOptions/>
  <pageMargins left="0.39375" right="0.39375" top="0.39375" bottom="0.39375" header="0" footer="0"/>
  <pageSetup blackAndWhite="1" fitToHeight="100" fitToWidth="1" horizontalDpi="600" verticalDpi="600" orientation="portrait" paperSize="9" scale="7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29">
      <selection activeCell="D11" sqref="D11:J11"/>
    </sheetView>
  </sheetViews>
  <sheetFormatPr defaultColWidth="9.140625" defaultRowHeight="12"/>
  <cols>
    <col min="1" max="1" width="8.28125" style="124" customWidth="1"/>
    <col min="2" max="2" width="1.7109375" style="124" customWidth="1"/>
    <col min="3" max="4" width="5.00390625" style="124" customWidth="1"/>
    <col min="5" max="5" width="11.7109375" style="124" customWidth="1"/>
    <col min="6" max="6" width="9.140625" style="124" customWidth="1"/>
    <col min="7" max="7" width="5.00390625" style="124" customWidth="1"/>
    <col min="8" max="8" width="77.8515625" style="124" customWidth="1"/>
    <col min="9" max="10" width="20.00390625" style="124" customWidth="1"/>
    <col min="11" max="11" width="1.7109375" style="124" customWidth="1"/>
  </cols>
  <sheetData>
    <row r="1" ht="37.5" customHeight="1"/>
    <row r="2" spans="2:11" ht="7.5" customHeight="1">
      <c r="B2" s="125"/>
      <c r="C2" s="126"/>
      <c r="D2" s="126"/>
      <c r="E2" s="126"/>
      <c r="F2" s="126"/>
      <c r="G2" s="126"/>
      <c r="H2" s="126"/>
      <c r="I2" s="126"/>
      <c r="J2" s="126"/>
      <c r="K2" s="127"/>
    </row>
    <row r="3" spans="2:11" s="11" customFormat="1" ht="45" customHeight="1">
      <c r="B3" s="128"/>
      <c r="C3" s="243" t="s">
        <v>480</v>
      </c>
      <c r="D3" s="243"/>
      <c r="E3" s="243"/>
      <c r="F3" s="243"/>
      <c r="G3" s="243"/>
      <c r="H3" s="243"/>
      <c r="I3" s="243"/>
      <c r="J3" s="243"/>
      <c r="K3" s="129"/>
    </row>
    <row r="4" spans="2:11" ht="25.5" customHeight="1">
      <c r="B4" s="130"/>
      <c r="C4" s="244" t="s">
        <v>481</v>
      </c>
      <c r="D4" s="244"/>
      <c r="E4" s="244"/>
      <c r="F4" s="244"/>
      <c r="G4" s="244"/>
      <c r="H4" s="244"/>
      <c r="I4" s="244"/>
      <c r="J4" s="244"/>
      <c r="K4" s="131"/>
    </row>
    <row r="5" spans="2:11" ht="5.25" customHeight="1">
      <c r="B5" s="130"/>
      <c r="C5" s="132"/>
      <c r="D5" s="132"/>
      <c r="E5" s="132"/>
      <c r="F5" s="132"/>
      <c r="G5" s="132"/>
      <c r="H5" s="132"/>
      <c r="I5" s="132"/>
      <c r="J5" s="132"/>
      <c r="K5" s="131"/>
    </row>
    <row r="6" spans="2:11" ht="15" customHeight="1">
      <c r="B6" s="130"/>
      <c r="C6" s="242" t="s">
        <v>482</v>
      </c>
      <c r="D6" s="242"/>
      <c r="E6" s="242"/>
      <c r="F6" s="242"/>
      <c r="G6" s="242"/>
      <c r="H6" s="242"/>
      <c r="I6" s="242"/>
      <c r="J6" s="242"/>
      <c r="K6" s="131"/>
    </row>
    <row r="7" spans="2:11" ht="15" customHeight="1">
      <c r="B7" s="134"/>
      <c r="C7" s="242" t="s">
        <v>483</v>
      </c>
      <c r="D7" s="242"/>
      <c r="E7" s="242"/>
      <c r="F7" s="242"/>
      <c r="G7" s="242"/>
      <c r="H7" s="242"/>
      <c r="I7" s="242"/>
      <c r="J7" s="242"/>
      <c r="K7" s="131"/>
    </row>
    <row r="8" spans="2:11" ht="12.75" customHeight="1">
      <c r="B8" s="134"/>
      <c r="C8" s="133"/>
      <c r="D8" s="133"/>
      <c r="E8" s="133"/>
      <c r="F8" s="133"/>
      <c r="G8" s="133"/>
      <c r="H8" s="133"/>
      <c r="I8" s="133"/>
      <c r="J8" s="133"/>
      <c r="K8" s="131"/>
    </row>
    <row r="9" spans="2:11" ht="15" customHeight="1">
      <c r="B9" s="134"/>
      <c r="C9" s="242" t="s">
        <v>484</v>
      </c>
      <c r="D9" s="242"/>
      <c r="E9" s="242"/>
      <c r="F9" s="242"/>
      <c r="G9" s="242"/>
      <c r="H9" s="242"/>
      <c r="I9" s="242"/>
      <c r="J9" s="242"/>
      <c r="K9" s="131"/>
    </row>
    <row r="10" spans="2:11" ht="15" customHeight="1">
      <c r="B10" s="134"/>
      <c r="C10" s="133"/>
      <c r="D10" s="242" t="s">
        <v>485</v>
      </c>
      <c r="E10" s="242"/>
      <c r="F10" s="242"/>
      <c r="G10" s="242"/>
      <c r="H10" s="242"/>
      <c r="I10" s="242"/>
      <c r="J10" s="242"/>
      <c r="K10" s="131"/>
    </row>
    <row r="11" spans="2:11" ht="15" customHeight="1">
      <c r="B11" s="134"/>
      <c r="C11" s="135"/>
      <c r="D11" s="242" t="s">
        <v>486</v>
      </c>
      <c r="E11" s="242"/>
      <c r="F11" s="242"/>
      <c r="G11" s="242"/>
      <c r="H11" s="242"/>
      <c r="I11" s="242"/>
      <c r="J11" s="242"/>
      <c r="K11" s="131"/>
    </row>
    <row r="12" spans="2:11" ht="15" customHeight="1">
      <c r="B12" s="134"/>
      <c r="C12" s="135"/>
      <c r="D12" s="133"/>
      <c r="E12" s="133"/>
      <c r="F12" s="133"/>
      <c r="G12" s="133"/>
      <c r="H12" s="133"/>
      <c r="I12" s="133"/>
      <c r="J12" s="133"/>
      <c r="K12" s="131"/>
    </row>
    <row r="13" spans="2:11" ht="15" customHeight="1">
      <c r="B13" s="134"/>
      <c r="C13" s="135"/>
      <c r="D13" s="136" t="s">
        <v>487</v>
      </c>
      <c r="E13" s="133"/>
      <c r="F13" s="133"/>
      <c r="G13" s="133"/>
      <c r="H13" s="133"/>
      <c r="I13" s="133"/>
      <c r="J13" s="133"/>
      <c r="K13" s="131"/>
    </row>
    <row r="14" spans="2:11" ht="12.75" customHeight="1">
      <c r="B14" s="134"/>
      <c r="C14" s="135"/>
      <c r="D14" s="135"/>
      <c r="E14" s="135"/>
      <c r="F14" s="135"/>
      <c r="G14" s="135"/>
      <c r="H14" s="135"/>
      <c r="I14" s="135"/>
      <c r="J14" s="135"/>
      <c r="K14" s="131"/>
    </row>
    <row r="15" spans="2:11" ht="15" customHeight="1">
      <c r="B15" s="134"/>
      <c r="C15" s="135"/>
      <c r="D15" s="242" t="s">
        <v>488</v>
      </c>
      <c r="E15" s="242"/>
      <c r="F15" s="242"/>
      <c r="G15" s="242"/>
      <c r="H15" s="242"/>
      <c r="I15" s="242"/>
      <c r="J15" s="242"/>
      <c r="K15" s="131"/>
    </row>
    <row r="16" spans="2:11" ht="15" customHeight="1">
      <c r="B16" s="134"/>
      <c r="C16" s="135"/>
      <c r="D16" s="242" t="s">
        <v>489</v>
      </c>
      <c r="E16" s="242"/>
      <c r="F16" s="242"/>
      <c r="G16" s="242"/>
      <c r="H16" s="242"/>
      <c r="I16" s="242"/>
      <c r="J16" s="242"/>
      <c r="K16" s="131"/>
    </row>
    <row r="17" spans="2:11" ht="15" customHeight="1">
      <c r="B17" s="134"/>
      <c r="C17" s="135"/>
      <c r="D17" s="242" t="s">
        <v>490</v>
      </c>
      <c r="E17" s="242"/>
      <c r="F17" s="242"/>
      <c r="G17" s="242"/>
      <c r="H17" s="242"/>
      <c r="I17" s="242"/>
      <c r="J17" s="242"/>
      <c r="K17" s="131"/>
    </row>
    <row r="18" spans="2:11" ht="15" customHeight="1">
      <c r="B18" s="134"/>
      <c r="C18" s="135"/>
      <c r="D18" s="135"/>
      <c r="E18" s="137" t="s">
        <v>78</v>
      </c>
      <c r="F18" s="242" t="s">
        <v>491</v>
      </c>
      <c r="G18" s="242"/>
      <c r="H18" s="242"/>
      <c r="I18" s="242"/>
      <c r="J18" s="242"/>
      <c r="K18" s="131"/>
    </row>
    <row r="19" spans="2:11" ht="15" customHeight="1">
      <c r="B19" s="134"/>
      <c r="C19" s="135"/>
      <c r="D19" s="135"/>
      <c r="E19" s="137" t="s">
        <v>492</v>
      </c>
      <c r="F19" s="242" t="s">
        <v>493</v>
      </c>
      <c r="G19" s="242"/>
      <c r="H19" s="242"/>
      <c r="I19" s="242"/>
      <c r="J19" s="242"/>
      <c r="K19" s="131"/>
    </row>
    <row r="20" spans="2:11" ht="15" customHeight="1">
      <c r="B20" s="134"/>
      <c r="C20" s="135"/>
      <c r="D20" s="135"/>
      <c r="E20" s="137" t="s">
        <v>494</v>
      </c>
      <c r="F20" s="242" t="s">
        <v>495</v>
      </c>
      <c r="G20" s="242"/>
      <c r="H20" s="242"/>
      <c r="I20" s="242"/>
      <c r="J20" s="242"/>
      <c r="K20" s="131"/>
    </row>
    <row r="21" spans="2:11" ht="15" customHeight="1">
      <c r="B21" s="134"/>
      <c r="C21" s="135"/>
      <c r="D21" s="135"/>
      <c r="E21" s="137" t="s">
        <v>496</v>
      </c>
      <c r="F21" s="242" t="s">
        <v>497</v>
      </c>
      <c r="G21" s="242"/>
      <c r="H21" s="242"/>
      <c r="I21" s="242"/>
      <c r="J21" s="242"/>
      <c r="K21" s="131"/>
    </row>
    <row r="22" spans="2:11" ht="15" customHeight="1">
      <c r="B22" s="134"/>
      <c r="C22" s="135"/>
      <c r="D22" s="135"/>
      <c r="E22" s="137" t="s">
        <v>498</v>
      </c>
      <c r="F22" s="242" t="s">
        <v>499</v>
      </c>
      <c r="G22" s="242"/>
      <c r="H22" s="242"/>
      <c r="I22" s="242"/>
      <c r="J22" s="242"/>
      <c r="K22" s="131"/>
    </row>
    <row r="23" spans="2:11" ht="15" customHeight="1">
      <c r="B23" s="134"/>
      <c r="C23" s="135"/>
      <c r="D23" s="135"/>
      <c r="E23" s="137" t="s">
        <v>500</v>
      </c>
      <c r="F23" s="242" t="s">
        <v>501</v>
      </c>
      <c r="G23" s="242"/>
      <c r="H23" s="242"/>
      <c r="I23" s="242"/>
      <c r="J23" s="242"/>
      <c r="K23" s="131"/>
    </row>
    <row r="24" spans="2:11" ht="12.75" customHeight="1">
      <c r="B24" s="134"/>
      <c r="C24" s="135"/>
      <c r="D24" s="135"/>
      <c r="E24" s="135"/>
      <c r="F24" s="135"/>
      <c r="G24" s="135"/>
      <c r="H24" s="135"/>
      <c r="I24" s="135"/>
      <c r="J24" s="135"/>
      <c r="K24" s="131"/>
    </row>
    <row r="25" spans="2:11" ht="15" customHeight="1">
      <c r="B25" s="134"/>
      <c r="C25" s="242" t="s">
        <v>502</v>
      </c>
      <c r="D25" s="242"/>
      <c r="E25" s="242"/>
      <c r="F25" s="242"/>
      <c r="G25" s="242"/>
      <c r="H25" s="242"/>
      <c r="I25" s="242"/>
      <c r="J25" s="242"/>
      <c r="K25" s="131"/>
    </row>
    <row r="26" spans="2:11" ht="15" customHeight="1">
      <c r="B26" s="134"/>
      <c r="C26" s="242" t="s">
        <v>503</v>
      </c>
      <c r="D26" s="242"/>
      <c r="E26" s="242"/>
      <c r="F26" s="242"/>
      <c r="G26" s="242"/>
      <c r="H26" s="242"/>
      <c r="I26" s="242"/>
      <c r="J26" s="242"/>
      <c r="K26" s="131"/>
    </row>
    <row r="27" spans="2:11" ht="15" customHeight="1">
      <c r="B27" s="134"/>
      <c r="C27" s="133"/>
      <c r="D27" s="242" t="s">
        <v>504</v>
      </c>
      <c r="E27" s="242"/>
      <c r="F27" s="242"/>
      <c r="G27" s="242"/>
      <c r="H27" s="242"/>
      <c r="I27" s="242"/>
      <c r="J27" s="242"/>
      <c r="K27" s="131"/>
    </row>
    <row r="28" spans="2:11" ht="15" customHeight="1">
      <c r="B28" s="134"/>
      <c r="C28" s="135"/>
      <c r="D28" s="242" t="s">
        <v>505</v>
      </c>
      <c r="E28" s="242"/>
      <c r="F28" s="242"/>
      <c r="G28" s="242"/>
      <c r="H28" s="242"/>
      <c r="I28" s="242"/>
      <c r="J28" s="242"/>
      <c r="K28" s="131"/>
    </row>
    <row r="29" spans="2:11" ht="12.75" customHeight="1">
      <c r="B29" s="134"/>
      <c r="C29" s="135"/>
      <c r="D29" s="135"/>
      <c r="E29" s="135"/>
      <c r="F29" s="135"/>
      <c r="G29" s="135"/>
      <c r="H29" s="135"/>
      <c r="I29" s="135"/>
      <c r="J29" s="135"/>
      <c r="K29" s="131"/>
    </row>
    <row r="30" spans="2:11" ht="15" customHeight="1">
      <c r="B30" s="134"/>
      <c r="C30" s="135"/>
      <c r="D30" s="242" t="s">
        <v>506</v>
      </c>
      <c r="E30" s="242"/>
      <c r="F30" s="242"/>
      <c r="G30" s="242"/>
      <c r="H30" s="242"/>
      <c r="I30" s="242"/>
      <c r="J30" s="242"/>
      <c r="K30" s="131"/>
    </row>
    <row r="31" spans="2:11" ht="15" customHeight="1">
      <c r="B31" s="134"/>
      <c r="C31" s="135"/>
      <c r="D31" s="242" t="s">
        <v>507</v>
      </c>
      <c r="E31" s="242"/>
      <c r="F31" s="242"/>
      <c r="G31" s="242"/>
      <c r="H31" s="242"/>
      <c r="I31" s="242"/>
      <c r="J31" s="242"/>
      <c r="K31" s="131"/>
    </row>
    <row r="32" spans="2:11" ht="12.75" customHeight="1">
      <c r="B32" s="134"/>
      <c r="C32" s="135"/>
      <c r="D32" s="135"/>
      <c r="E32" s="135"/>
      <c r="F32" s="135"/>
      <c r="G32" s="135"/>
      <c r="H32" s="135"/>
      <c r="I32" s="135"/>
      <c r="J32" s="135"/>
      <c r="K32" s="131"/>
    </row>
    <row r="33" spans="2:11" ht="15" customHeight="1">
      <c r="B33" s="134"/>
      <c r="C33" s="135"/>
      <c r="D33" s="242" t="s">
        <v>508</v>
      </c>
      <c r="E33" s="242"/>
      <c r="F33" s="242"/>
      <c r="G33" s="242"/>
      <c r="H33" s="242"/>
      <c r="I33" s="242"/>
      <c r="J33" s="242"/>
      <c r="K33" s="131"/>
    </row>
    <row r="34" spans="2:11" ht="15" customHeight="1">
      <c r="B34" s="134"/>
      <c r="C34" s="135"/>
      <c r="D34" s="242" t="s">
        <v>509</v>
      </c>
      <c r="E34" s="242"/>
      <c r="F34" s="242"/>
      <c r="G34" s="242"/>
      <c r="H34" s="242"/>
      <c r="I34" s="242"/>
      <c r="J34" s="242"/>
      <c r="K34" s="131"/>
    </row>
    <row r="35" spans="2:11" ht="15" customHeight="1">
      <c r="B35" s="134"/>
      <c r="C35" s="135"/>
      <c r="D35" s="242" t="s">
        <v>510</v>
      </c>
      <c r="E35" s="242"/>
      <c r="F35" s="242"/>
      <c r="G35" s="242"/>
      <c r="H35" s="242"/>
      <c r="I35" s="242"/>
      <c r="J35" s="242"/>
      <c r="K35" s="131"/>
    </row>
    <row r="36" spans="2:11" ht="15" customHeight="1">
      <c r="B36" s="134"/>
      <c r="C36" s="135"/>
      <c r="D36" s="133"/>
      <c r="E36" s="136" t="s">
        <v>117</v>
      </c>
      <c r="F36" s="133"/>
      <c r="G36" s="242" t="s">
        <v>511</v>
      </c>
      <c r="H36" s="242"/>
      <c r="I36" s="242"/>
      <c r="J36" s="242"/>
      <c r="K36" s="131"/>
    </row>
    <row r="37" spans="2:11" ht="30.75" customHeight="1">
      <c r="B37" s="134"/>
      <c r="C37" s="135"/>
      <c r="D37" s="133"/>
      <c r="E37" s="136" t="s">
        <v>512</v>
      </c>
      <c r="F37" s="133"/>
      <c r="G37" s="242" t="s">
        <v>513</v>
      </c>
      <c r="H37" s="242"/>
      <c r="I37" s="242"/>
      <c r="J37" s="242"/>
      <c r="K37" s="131"/>
    </row>
    <row r="38" spans="2:11" ht="15" customHeight="1">
      <c r="B38" s="134"/>
      <c r="C38" s="135"/>
      <c r="D38" s="133"/>
      <c r="E38" s="136" t="s">
        <v>52</v>
      </c>
      <c r="F38" s="133"/>
      <c r="G38" s="242" t="s">
        <v>514</v>
      </c>
      <c r="H38" s="242"/>
      <c r="I38" s="242"/>
      <c r="J38" s="242"/>
      <c r="K38" s="131"/>
    </row>
    <row r="39" spans="2:11" ht="15" customHeight="1">
      <c r="B39" s="134"/>
      <c r="C39" s="135"/>
      <c r="D39" s="133"/>
      <c r="E39" s="136" t="s">
        <v>53</v>
      </c>
      <c r="F39" s="133"/>
      <c r="G39" s="242" t="s">
        <v>515</v>
      </c>
      <c r="H39" s="242"/>
      <c r="I39" s="242"/>
      <c r="J39" s="242"/>
      <c r="K39" s="131"/>
    </row>
    <row r="40" spans="2:11" ht="15" customHeight="1">
      <c r="B40" s="134"/>
      <c r="C40" s="135"/>
      <c r="D40" s="133"/>
      <c r="E40" s="136" t="s">
        <v>118</v>
      </c>
      <c r="F40" s="133"/>
      <c r="G40" s="242" t="s">
        <v>516</v>
      </c>
      <c r="H40" s="242"/>
      <c r="I40" s="242"/>
      <c r="J40" s="242"/>
      <c r="K40" s="131"/>
    </row>
    <row r="41" spans="2:11" ht="15" customHeight="1">
      <c r="B41" s="134"/>
      <c r="C41" s="135"/>
      <c r="D41" s="133"/>
      <c r="E41" s="136" t="s">
        <v>119</v>
      </c>
      <c r="F41" s="133"/>
      <c r="G41" s="242" t="s">
        <v>517</v>
      </c>
      <c r="H41" s="242"/>
      <c r="I41" s="242"/>
      <c r="J41" s="242"/>
      <c r="K41" s="131"/>
    </row>
    <row r="42" spans="2:11" ht="15" customHeight="1">
      <c r="B42" s="134"/>
      <c r="C42" s="135"/>
      <c r="D42" s="133"/>
      <c r="E42" s="136" t="s">
        <v>518</v>
      </c>
      <c r="F42" s="133"/>
      <c r="G42" s="242" t="s">
        <v>519</v>
      </c>
      <c r="H42" s="242"/>
      <c r="I42" s="242"/>
      <c r="J42" s="242"/>
      <c r="K42" s="131"/>
    </row>
    <row r="43" spans="2:11" ht="15" customHeight="1">
      <c r="B43" s="134"/>
      <c r="C43" s="135"/>
      <c r="D43" s="133"/>
      <c r="E43" s="136"/>
      <c r="F43" s="133"/>
      <c r="G43" s="242" t="s">
        <v>520</v>
      </c>
      <c r="H43" s="242"/>
      <c r="I43" s="242"/>
      <c r="J43" s="242"/>
      <c r="K43" s="131"/>
    </row>
    <row r="44" spans="2:11" ht="15" customHeight="1">
      <c r="B44" s="134"/>
      <c r="C44" s="135"/>
      <c r="D44" s="133"/>
      <c r="E44" s="136" t="s">
        <v>521</v>
      </c>
      <c r="F44" s="133"/>
      <c r="G44" s="242" t="s">
        <v>522</v>
      </c>
      <c r="H44" s="242"/>
      <c r="I44" s="242"/>
      <c r="J44" s="242"/>
      <c r="K44" s="131"/>
    </row>
    <row r="45" spans="2:11" ht="15" customHeight="1">
      <c r="B45" s="134"/>
      <c r="C45" s="135"/>
      <c r="D45" s="133"/>
      <c r="E45" s="136" t="s">
        <v>121</v>
      </c>
      <c r="F45" s="133"/>
      <c r="G45" s="242" t="s">
        <v>523</v>
      </c>
      <c r="H45" s="242"/>
      <c r="I45" s="242"/>
      <c r="J45" s="242"/>
      <c r="K45" s="131"/>
    </row>
    <row r="46" spans="2:11" ht="12.75" customHeight="1">
      <c r="B46" s="134"/>
      <c r="C46" s="135"/>
      <c r="D46" s="133"/>
      <c r="E46" s="133"/>
      <c r="F46" s="133"/>
      <c r="G46" s="133"/>
      <c r="H46" s="133"/>
      <c r="I46" s="133"/>
      <c r="J46" s="133"/>
      <c r="K46" s="131"/>
    </row>
    <row r="47" spans="2:11" ht="15" customHeight="1">
      <c r="B47" s="134"/>
      <c r="C47" s="135"/>
      <c r="D47" s="242" t="s">
        <v>524</v>
      </c>
      <c r="E47" s="242"/>
      <c r="F47" s="242"/>
      <c r="G47" s="242"/>
      <c r="H47" s="242"/>
      <c r="I47" s="242"/>
      <c r="J47" s="242"/>
      <c r="K47" s="131"/>
    </row>
    <row r="48" spans="2:11" ht="15" customHeight="1">
      <c r="B48" s="134"/>
      <c r="C48" s="135"/>
      <c r="D48" s="135"/>
      <c r="E48" s="242" t="s">
        <v>525</v>
      </c>
      <c r="F48" s="242"/>
      <c r="G48" s="242"/>
      <c r="H48" s="242"/>
      <c r="I48" s="242"/>
      <c r="J48" s="242"/>
      <c r="K48" s="131"/>
    </row>
    <row r="49" spans="2:11" ht="15" customHeight="1">
      <c r="B49" s="134"/>
      <c r="C49" s="135"/>
      <c r="D49" s="135"/>
      <c r="E49" s="242" t="s">
        <v>526</v>
      </c>
      <c r="F49" s="242"/>
      <c r="G49" s="242"/>
      <c r="H49" s="242"/>
      <c r="I49" s="242"/>
      <c r="J49" s="242"/>
      <c r="K49" s="131"/>
    </row>
    <row r="50" spans="2:11" ht="15" customHeight="1">
      <c r="B50" s="134"/>
      <c r="C50" s="135"/>
      <c r="D50" s="135"/>
      <c r="E50" s="242" t="s">
        <v>527</v>
      </c>
      <c r="F50" s="242"/>
      <c r="G50" s="242"/>
      <c r="H50" s="242"/>
      <c r="I50" s="242"/>
      <c r="J50" s="242"/>
      <c r="K50" s="131"/>
    </row>
    <row r="51" spans="2:11" ht="15" customHeight="1">
      <c r="B51" s="134"/>
      <c r="C51" s="135"/>
      <c r="D51" s="242" t="s">
        <v>528</v>
      </c>
      <c r="E51" s="242"/>
      <c r="F51" s="242"/>
      <c r="G51" s="242"/>
      <c r="H51" s="242"/>
      <c r="I51" s="242"/>
      <c r="J51" s="242"/>
      <c r="K51" s="131"/>
    </row>
    <row r="52" spans="2:11" ht="25.5" customHeight="1">
      <c r="B52" s="130"/>
      <c r="C52" s="244" t="s">
        <v>529</v>
      </c>
      <c r="D52" s="244"/>
      <c r="E52" s="244"/>
      <c r="F52" s="244"/>
      <c r="G52" s="244"/>
      <c r="H52" s="244"/>
      <c r="I52" s="244"/>
      <c r="J52" s="244"/>
      <c r="K52" s="131"/>
    </row>
    <row r="53" spans="2:11" ht="5.25" customHeight="1">
      <c r="B53" s="130"/>
      <c r="C53" s="132"/>
      <c r="D53" s="132"/>
      <c r="E53" s="132"/>
      <c r="F53" s="132"/>
      <c r="G53" s="132"/>
      <c r="H53" s="132"/>
      <c r="I53" s="132"/>
      <c r="J53" s="132"/>
      <c r="K53" s="131"/>
    </row>
    <row r="54" spans="2:11" ht="15" customHeight="1">
      <c r="B54" s="130"/>
      <c r="C54" s="242" t="s">
        <v>530</v>
      </c>
      <c r="D54" s="242"/>
      <c r="E54" s="242"/>
      <c r="F54" s="242"/>
      <c r="G54" s="242"/>
      <c r="H54" s="242"/>
      <c r="I54" s="242"/>
      <c r="J54" s="242"/>
      <c r="K54" s="131"/>
    </row>
    <row r="55" spans="2:11" ht="15" customHeight="1">
      <c r="B55" s="130"/>
      <c r="C55" s="242" t="s">
        <v>531</v>
      </c>
      <c r="D55" s="242"/>
      <c r="E55" s="242"/>
      <c r="F55" s="242"/>
      <c r="G55" s="242"/>
      <c r="H55" s="242"/>
      <c r="I55" s="242"/>
      <c r="J55" s="242"/>
      <c r="K55" s="131"/>
    </row>
    <row r="56" spans="2:11" ht="12.75" customHeight="1">
      <c r="B56" s="130"/>
      <c r="C56" s="133"/>
      <c r="D56" s="133"/>
      <c r="E56" s="133"/>
      <c r="F56" s="133"/>
      <c r="G56" s="133"/>
      <c r="H56" s="133"/>
      <c r="I56" s="133"/>
      <c r="J56" s="133"/>
      <c r="K56" s="131"/>
    </row>
    <row r="57" spans="2:11" ht="15" customHeight="1">
      <c r="B57" s="130"/>
      <c r="C57" s="242" t="s">
        <v>532</v>
      </c>
      <c r="D57" s="242"/>
      <c r="E57" s="242"/>
      <c r="F57" s="242"/>
      <c r="G57" s="242"/>
      <c r="H57" s="242"/>
      <c r="I57" s="242"/>
      <c r="J57" s="242"/>
      <c r="K57" s="131"/>
    </row>
    <row r="58" spans="2:11" ht="15" customHeight="1">
      <c r="B58" s="130"/>
      <c r="C58" s="135"/>
      <c r="D58" s="242" t="s">
        <v>533</v>
      </c>
      <c r="E58" s="242"/>
      <c r="F58" s="242"/>
      <c r="G58" s="242"/>
      <c r="H58" s="242"/>
      <c r="I58" s="242"/>
      <c r="J58" s="242"/>
      <c r="K58" s="131"/>
    </row>
    <row r="59" spans="2:11" ht="15" customHeight="1">
      <c r="B59" s="130"/>
      <c r="C59" s="135"/>
      <c r="D59" s="242" t="s">
        <v>534</v>
      </c>
      <c r="E59" s="242"/>
      <c r="F59" s="242"/>
      <c r="G59" s="242"/>
      <c r="H59" s="242"/>
      <c r="I59" s="242"/>
      <c r="J59" s="242"/>
      <c r="K59" s="131"/>
    </row>
    <row r="60" spans="2:11" ht="15" customHeight="1">
      <c r="B60" s="130"/>
      <c r="C60" s="135"/>
      <c r="D60" s="242" t="s">
        <v>535</v>
      </c>
      <c r="E60" s="242"/>
      <c r="F60" s="242"/>
      <c r="G60" s="242"/>
      <c r="H60" s="242"/>
      <c r="I60" s="242"/>
      <c r="J60" s="242"/>
      <c r="K60" s="131"/>
    </row>
    <row r="61" spans="2:11" ht="15" customHeight="1">
      <c r="B61" s="130"/>
      <c r="C61" s="135"/>
      <c r="D61" s="242" t="s">
        <v>536</v>
      </c>
      <c r="E61" s="242"/>
      <c r="F61" s="242"/>
      <c r="G61" s="242"/>
      <c r="H61" s="242"/>
      <c r="I61" s="242"/>
      <c r="J61" s="242"/>
      <c r="K61" s="131"/>
    </row>
    <row r="62" spans="2:11" ht="15" customHeight="1">
      <c r="B62" s="130"/>
      <c r="C62" s="135"/>
      <c r="D62" s="246" t="s">
        <v>537</v>
      </c>
      <c r="E62" s="246"/>
      <c r="F62" s="246"/>
      <c r="G62" s="246"/>
      <c r="H62" s="246"/>
      <c r="I62" s="246"/>
      <c r="J62" s="246"/>
      <c r="K62" s="131"/>
    </row>
    <row r="63" spans="2:11" ht="15" customHeight="1">
      <c r="B63" s="130"/>
      <c r="C63" s="135"/>
      <c r="D63" s="242" t="s">
        <v>538</v>
      </c>
      <c r="E63" s="242"/>
      <c r="F63" s="242"/>
      <c r="G63" s="242"/>
      <c r="H63" s="242"/>
      <c r="I63" s="242"/>
      <c r="J63" s="242"/>
      <c r="K63" s="131"/>
    </row>
    <row r="64" spans="2:11" ht="12.75" customHeight="1">
      <c r="B64" s="130"/>
      <c r="C64" s="135"/>
      <c r="D64" s="135"/>
      <c r="E64" s="138"/>
      <c r="F64" s="135"/>
      <c r="G64" s="135"/>
      <c r="H64" s="135"/>
      <c r="I64" s="135"/>
      <c r="J64" s="135"/>
      <c r="K64" s="131"/>
    </row>
    <row r="65" spans="2:11" ht="15" customHeight="1">
      <c r="B65" s="130"/>
      <c r="C65" s="135"/>
      <c r="D65" s="242" t="s">
        <v>539</v>
      </c>
      <c r="E65" s="242"/>
      <c r="F65" s="242"/>
      <c r="G65" s="242"/>
      <c r="H65" s="242"/>
      <c r="I65" s="242"/>
      <c r="J65" s="242"/>
      <c r="K65" s="131"/>
    </row>
    <row r="66" spans="2:11" ht="15" customHeight="1">
      <c r="B66" s="130"/>
      <c r="C66" s="135"/>
      <c r="D66" s="246" t="s">
        <v>540</v>
      </c>
      <c r="E66" s="246"/>
      <c r="F66" s="246"/>
      <c r="G66" s="246"/>
      <c r="H66" s="246"/>
      <c r="I66" s="246"/>
      <c r="J66" s="246"/>
      <c r="K66" s="131"/>
    </row>
    <row r="67" spans="2:11" ht="15" customHeight="1">
      <c r="B67" s="130"/>
      <c r="C67" s="135"/>
      <c r="D67" s="242" t="s">
        <v>541</v>
      </c>
      <c r="E67" s="242"/>
      <c r="F67" s="242"/>
      <c r="G67" s="242"/>
      <c r="H67" s="242"/>
      <c r="I67" s="242"/>
      <c r="J67" s="242"/>
      <c r="K67" s="131"/>
    </row>
    <row r="68" spans="2:11" ht="15" customHeight="1">
      <c r="B68" s="130"/>
      <c r="C68" s="135"/>
      <c r="D68" s="242" t="s">
        <v>542</v>
      </c>
      <c r="E68" s="242"/>
      <c r="F68" s="242"/>
      <c r="G68" s="242"/>
      <c r="H68" s="242"/>
      <c r="I68" s="242"/>
      <c r="J68" s="242"/>
      <c r="K68" s="131"/>
    </row>
    <row r="69" spans="2:11" ht="15" customHeight="1">
      <c r="B69" s="130"/>
      <c r="C69" s="135"/>
      <c r="D69" s="242" t="s">
        <v>543</v>
      </c>
      <c r="E69" s="242"/>
      <c r="F69" s="242"/>
      <c r="G69" s="242"/>
      <c r="H69" s="242"/>
      <c r="I69" s="242"/>
      <c r="J69" s="242"/>
      <c r="K69" s="131"/>
    </row>
    <row r="70" spans="2:11" ht="15" customHeight="1">
      <c r="B70" s="130"/>
      <c r="C70" s="135"/>
      <c r="D70" s="242" t="s">
        <v>544</v>
      </c>
      <c r="E70" s="242"/>
      <c r="F70" s="242"/>
      <c r="G70" s="242"/>
      <c r="H70" s="242"/>
      <c r="I70" s="242"/>
      <c r="J70" s="242"/>
      <c r="K70" s="131"/>
    </row>
    <row r="71" spans="2:11" ht="12.75" customHeight="1">
      <c r="B71" s="139"/>
      <c r="C71" s="140"/>
      <c r="D71" s="140"/>
      <c r="E71" s="140"/>
      <c r="F71" s="140"/>
      <c r="G71" s="140"/>
      <c r="H71" s="140"/>
      <c r="I71" s="140"/>
      <c r="J71" s="140"/>
      <c r="K71" s="141"/>
    </row>
    <row r="72" spans="2:11" ht="18.75" customHeight="1">
      <c r="B72" s="142"/>
      <c r="C72" s="142"/>
      <c r="D72" s="142"/>
      <c r="E72" s="142"/>
      <c r="F72" s="142"/>
      <c r="G72" s="142"/>
      <c r="H72" s="142"/>
      <c r="I72" s="142"/>
      <c r="J72" s="142"/>
      <c r="K72" s="143"/>
    </row>
    <row r="73" spans="2:11" ht="18.75" customHeight="1">
      <c r="B73" s="143"/>
      <c r="C73" s="143"/>
      <c r="D73" s="143"/>
      <c r="E73" s="143"/>
      <c r="F73" s="143"/>
      <c r="G73" s="143"/>
      <c r="H73" s="143"/>
      <c r="I73" s="143"/>
      <c r="J73" s="143"/>
      <c r="K73" s="143"/>
    </row>
    <row r="74" spans="2:11" ht="7.5" customHeight="1">
      <c r="B74" s="144"/>
      <c r="C74" s="145"/>
      <c r="D74" s="145"/>
      <c r="E74" s="145"/>
      <c r="F74" s="145"/>
      <c r="G74" s="145"/>
      <c r="H74" s="145"/>
      <c r="I74" s="145"/>
      <c r="J74" s="145"/>
      <c r="K74" s="146"/>
    </row>
    <row r="75" spans="2:11" ht="45" customHeight="1">
      <c r="B75" s="147"/>
      <c r="C75" s="245" t="s">
        <v>545</v>
      </c>
      <c r="D75" s="245"/>
      <c r="E75" s="245"/>
      <c r="F75" s="245"/>
      <c r="G75" s="245"/>
      <c r="H75" s="245"/>
      <c r="I75" s="245"/>
      <c r="J75" s="245"/>
      <c r="K75" s="148"/>
    </row>
    <row r="76" spans="2:11" ht="17.25" customHeight="1">
      <c r="B76" s="147"/>
      <c r="C76" s="149" t="s">
        <v>546</v>
      </c>
      <c r="D76" s="149"/>
      <c r="E76" s="149"/>
      <c r="F76" s="149" t="s">
        <v>547</v>
      </c>
      <c r="G76" s="150"/>
      <c r="H76" s="149" t="s">
        <v>53</v>
      </c>
      <c r="I76" s="149" t="s">
        <v>56</v>
      </c>
      <c r="J76" s="149" t="s">
        <v>548</v>
      </c>
      <c r="K76" s="148"/>
    </row>
    <row r="77" spans="2:11" ht="17.25" customHeight="1">
      <c r="B77" s="147"/>
      <c r="C77" s="151" t="s">
        <v>549</v>
      </c>
      <c r="D77" s="151"/>
      <c r="E77" s="151"/>
      <c r="F77" s="152" t="s">
        <v>550</v>
      </c>
      <c r="G77" s="153"/>
      <c r="H77" s="151"/>
      <c r="I77" s="151"/>
      <c r="J77" s="151" t="s">
        <v>551</v>
      </c>
      <c r="K77" s="148"/>
    </row>
    <row r="78" spans="2:11" ht="5.25" customHeight="1">
      <c r="B78" s="147"/>
      <c r="C78" s="154"/>
      <c r="D78" s="154"/>
      <c r="E78" s="154"/>
      <c r="F78" s="154"/>
      <c r="G78" s="155"/>
      <c r="H78" s="154"/>
      <c r="I78" s="154"/>
      <c r="J78" s="154"/>
      <c r="K78" s="148"/>
    </row>
    <row r="79" spans="2:11" ht="15" customHeight="1">
      <c r="B79" s="147"/>
      <c r="C79" s="136" t="s">
        <v>52</v>
      </c>
      <c r="D79" s="156"/>
      <c r="E79" s="156"/>
      <c r="F79" s="157" t="s">
        <v>552</v>
      </c>
      <c r="G79" s="158"/>
      <c r="H79" s="136" t="s">
        <v>553</v>
      </c>
      <c r="I79" s="136" t="s">
        <v>554</v>
      </c>
      <c r="J79" s="136">
        <v>20</v>
      </c>
      <c r="K79" s="148"/>
    </row>
    <row r="80" spans="2:11" ht="15" customHeight="1">
      <c r="B80" s="147"/>
      <c r="C80" s="136" t="s">
        <v>555</v>
      </c>
      <c r="D80" s="136"/>
      <c r="E80" s="136"/>
      <c r="F80" s="157" t="s">
        <v>552</v>
      </c>
      <c r="G80" s="158"/>
      <c r="H80" s="136" t="s">
        <v>556</v>
      </c>
      <c r="I80" s="136" t="s">
        <v>554</v>
      </c>
      <c r="J80" s="136">
        <v>120</v>
      </c>
      <c r="K80" s="148"/>
    </row>
    <row r="81" spans="2:11" ht="15" customHeight="1">
      <c r="B81" s="159"/>
      <c r="C81" s="136" t="s">
        <v>557</v>
      </c>
      <c r="D81" s="136"/>
      <c r="E81" s="136"/>
      <c r="F81" s="157" t="s">
        <v>558</v>
      </c>
      <c r="G81" s="158"/>
      <c r="H81" s="136" t="s">
        <v>559</v>
      </c>
      <c r="I81" s="136" t="s">
        <v>554</v>
      </c>
      <c r="J81" s="136">
        <v>50</v>
      </c>
      <c r="K81" s="148"/>
    </row>
    <row r="82" spans="2:11" ht="15" customHeight="1">
      <c r="B82" s="159"/>
      <c r="C82" s="136" t="s">
        <v>560</v>
      </c>
      <c r="D82" s="136"/>
      <c r="E82" s="136"/>
      <c r="F82" s="157" t="s">
        <v>552</v>
      </c>
      <c r="G82" s="158"/>
      <c r="H82" s="136" t="s">
        <v>561</v>
      </c>
      <c r="I82" s="136" t="s">
        <v>562</v>
      </c>
      <c r="J82" s="136"/>
      <c r="K82" s="148"/>
    </row>
    <row r="83" spans="2:11" ht="15" customHeight="1">
      <c r="B83" s="159"/>
      <c r="C83" s="136" t="s">
        <v>563</v>
      </c>
      <c r="D83" s="136"/>
      <c r="E83" s="136"/>
      <c r="F83" s="157" t="s">
        <v>558</v>
      </c>
      <c r="G83" s="136"/>
      <c r="H83" s="136" t="s">
        <v>564</v>
      </c>
      <c r="I83" s="136" t="s">
        <v>554</v>
      </c>
      <c r="J83" s="136">
        <v>15</v>
      </c>
      <c r="K83" s="148"/>
    </row>
    <row r="84" spans="2:11" ht="15" customHeight="1">
      <c r="B84" s="159"/>
      <c r="C84" s="136" t="s">
        <v>565</v>
      </c>
      <c r="D84" s="136"/>
      <c r="E84" s="136"/>
      <c r="F84" s="157" t="s">
        <v>558</v>
      </c>
      <c r="G84" s="136"/>
      <c r="H84" s="136" t="s">
        <v>566</v>
      </c>
      <c r="I84" s="136" t="s">
        <v>554</v>
      </c>
      <c r="J84" s="136">
        <v>15</v>
      </c>
      <c r="K84" s="148"/>
    </row>
    <row r="85" spans="2:11" ht="15" customHeight="1">
      <c r="B85" s="159"/>
      <c r="C85" s="136" t="s">
        <v>567</v>
      </c>
      <c r="D85" s="136"/>
      <c r="E85" s="136"/>
      <c r="F85" s="157" t="s">
        <v>558</v>
      </c>
      <c r="G85" s="136"/>
      <c r="H85" s="136" t="s">
        <v>568</v>
      </c>
      <c r="I85" s="136" t="s">
        <v>554</v>
      </c>
      <c r="J85" s="136">
        <v>20</v>
      </c>
      <c r="K85" s="148"/>
    </row>
    <row r="86" spans="2:11" ht="15" customHeight="1">
      <c r="B86" s="159"/>
      <c r="C86" s="136" t="s">
        <v>569</v>
      </c>
      <c r="D86" s="136"/>
      <c r="E86" s="136"/>
      <c r="F86" s="157" t="s">
        <v>558</v>
      </c>
      <c r="G86" s="136"/>
      <c r="H86" s="136" t="s">
        <v>570</v>
      </c>
      <c r="I86" s="136" t="s">
        <v>554</v>
      </c>
      <c r="J86" s="136">
        <v>20</v>
      </c>
      <c r="K86" s="148"/>
    </row>
    <row r="87" spans="2:11" ht="15" customHeight="1">
      <c r="B87" s="159"/>
      <c r="C87" s="136" t="s">
        <v>571</v>
      </c>
      <c r="D87" s="136"/>
      <c r="E87" s="136"/>
      <c r="F87" s="157" t="s">
        <v>558</v>
      </c>
      <c r="G87" s="158"/>
      <c r="H87" s="136" t="s">
        <v>572</v>
      </c>
      <c r="I87" s="136" t="s">
        <v>554</v>
      </c>
      <c r="J87" s="136">
        <v>50</v>
      </c>
      <c r="K87" s="148"/>
    </row>
    <row r="88" spans="2:11" ht="15" customHeight="1">
      <c r="B88" s="159"/>
      <c r="C88" s="136" t="s">
        <v>573</v>
      </c>
      <c r="D88" s="136"/>
      <c r="E88" s="136"/>
      <c r="F88" s="157" t="s">
        <v>558</v>
      </c>
      <c r="G88" s="158"/>
      <c r="H88" s="136" t="s">
        <v>574</v>
      </c>
      <c r="I88" s="136" t="s">
        <v>554</v>
      </c>
      <c r="J88" s="136">
        <v>20</v>
      </c>
      <c r="K88" s="148"/>
    </row>
    <row r="89" spans="2:11" ht="15" customHeight="1">
      <c r="B89" s="159"/>
      <c r="C89" s="136" t="s">
        <v>575</v>
      </c>
      <c r="D89" s="136"/>
      <c r="E89" s="136"/>
      <c r="F89" s="157" t="s">
        <v>558</v>
      </c>
      <c r="G89" s="158"/>
      <c r="H89" s="136" t="s">
        <v>576</v>
      </c>
      <c r="I89" s="136" t="s">
        <v>554</v>
      </c>
      <c r="J89" s="136">
        <v>20</v>
      </c>
      <c r="K89" s="148"/>
    </row>
    <row r="90" spans="2:11" ht="15" customHeight="1">
      <c r="B90" s="159"/>
      <c r="C90" s="136" t="s">
        <v>577</v>
      </c>
      <c r="D90" s="136"/>
      <c r="E90" s="136"/>
      <c r="F90" s="157" t="s">
        <v>558</v>
      </c>
      <c r="G90" s="158"/>
      <c r="H90" s="136" t="s">
        <v>578</v>
      </c>
      <c r="I90" s="136" t="s">
        <v>554</v>
      </c>
      <c r="J90" s="136">
        <v>50</v>
      </c>
      <c r="K90" s="148"/>
    </row>
    <row r="91" spans="2:11" ht="15" customHeight="1">
      <c r="B91" s="159"/>
      <c r="C91" s="136" t="s">
        <v>579</v>
      </c>
      <c r="D91" s="136"/>
      <c r="E91" s="136"/>
      <c r="F91" s="157" t="s">
        <v>558</v>
      </c>
      <c r="G91" s="158"/>
      <c r="H91" s="136" t="s">
        <v>579</v>
      </c>
      <c r="I91" s="136" t="s">
        <v>554</v>
      </c>
      <c r="J91" s="136">
        <v>50</v>
      </c>
      <c r="K91" s="148"/>
    </row>
    <row r="92" spans="2:11" ht="15" customHeight="1">
      <c r="B92" s="159"/>
      <c r="C92" s="136" t="s">
        <v>580</v>
      </c>
      <c r="D92" s="136"/>
      <c r="E92" s="136"/>
      <c r="F92" s="157" t="s">
        <v>558</v>
      </c>
      <c r="G92" s="158"/>
      <c r="H92" s="136" t="s">
        <v>581</v>
      </c>
      <c r="I92" s="136" t="s">
        <v>554</v>
      </c>
      <c r="J92" s="136">
        <v>255</v>
      </c>
      <c r="K92" s="148"/>
    </row>
    <row r="93" spans="2:11" ht="15" customHeight="1">
      <c r="B93" s="159"/>
      <c r="C93" s="136" t="s">
        <v>582</v>
      </c>
      <c r="D93" s="136"/>
      <c r="E93" s="136"/>
      <c r="F93" s="157" t="s">
        <v>552</v>
      </c>
      <c r="G93" s="158"/>
      <c r="H93" s="136" t="s">
        <v>583</v>
      </c>
      <c r="I93" s="136" t="s">
        <v>584</v>
      </c>
      <c r="J93" s="136"/>
      <c r="K93" s="148"/>
    </row>
    <row r="94" spans="2:11" ht="15" customHeight="1">
      <c r="B94" s="159"/>
      <c r="C94" s="136" t="s">
        <v>585</v>
      </c>
      <c r="D94" s="136"/>
      <c r="E94" s="136"/>
      <c r="F94" s="157" t="s">
        <v>552</v>
      </c>
      <c r="G94" s="158"/>
      <c r="H94" s="136" t="s">
        <v>586</v>
      </c>
      <c r="I94" s="136" t="s">
        <v>587</v>
      </c>
      <c r="J94" s="136"/>
      <c r="K94" s="148"/>
    </row>
    <row r="95" spans="2:11" ht="15" customHeight="1">
      <c r="B95" s="159"/>
      <c r="C95" s="136" t="s">
        <v>588</v>
      </c>
      <c r="D95" s="136"/>
      <c r="E95" s="136"/>
      <c r="F95" s="157" t="s">
        <v>552</v>
      </c>
      <c r="G95" s="158"/>
      <c r="H95" s="136" t="s">
        <v>588</v>
      </c>
      <c r="I95" s="136" t="s">
        <v>587</v>
      </c>
      <c r="J95" s="136"/>
      <c r="K95" s="148"/>
    </row>
    <row r="96" spans="2:11" ht="15" customHeight="1">
      <c r="B96" s="159"/>
      <c r="C96" s="136" t="s">
        <v>37</v>
      </c>
      <c r="D96" s="136"/>
      <c r="E96" s="136"/>
      <c r="F96" s="157" t="s">
        <v>552</v>
      </c>
      <c r="G96" s="158"/>
      <c r="H96" s="136" t="s">
        <v>589</v>
      </c>
      <c r="I96" s="136" t="s">
        <v>587</v>
      </c>
      <c r="J96" s="136"/>
      <c r="K96" s="148"/>
    </row>
    <row r="97" spans="2:11" ht="15" customHeight="1">
      <c r="B97" s="159"/>
      <c r="C97" s="136" t="s">
        <v>47</v>
      </c>
      <c r="D97" s="136"/>
      <c r="E97" s="136"/>
      <c r="F97" s="157" t="s">
        <v>552</v>
      </c>
      <c r="G97" s="158"/>
      <c r="H97" s="136" t="s">
        <v>590</v>
      </c>
      <c r="I97" s="136" t="s">
        <v>587</v>
      </c>
      <c r="J97" s="136"/>
      <c r="K97" s="148"/>
    </row>
    <row r="98" spans="2:11" ht="15" customHeight="1">
      <c r="B98" s="160"/>
      <c r="C98" s="161"/>
      <c r="D98" s="161"/>
      <c r="E98" s="161"/>
      <c r="F98" s="161"/>
      <c r="G98" s="161"/>
      <c r="H98" s="161"/>
      <c r="I98" s="161"/>
      <c r="J98" s="161"/>
      <c r="K98" s="162"/>
    </row>
    <row r="99" spans="2:11" ht="18.75" customHeight="1">
      <c r="B99" s="163"/>
      <c r="C99" s="164"/>
      <c r="D99" s="164"/>
      <c r="E99" s="164"/>
      <c r="F99" s="164"/>
      <c r="G99" s="164"/>
      <c r="H99" s="164"/>
      <c r="I99" s="164"/>
      <c r="J99" s="164"/>
      <c r="K99" s="163"/>
    </row>
    <row r="100" spans="2:11" ht="18.75" customHeight="1">
      <c r="B100" s="143"/>
      <c r="C100" s="143"/>
      <c r="D100" s="143"/>
      <c r="E100" s="143"/>
      <c r="F100" s="143"/>
      <c r="G100" s="143"/>
      <c r="H100" s="143"/>
      <c r="I100" s="143"/>
      <c r="J100" s="143"/>
      <c r="K100" s="143"/>
    </row>
    <row r="101" spans="2:11" ht="7.5" customHeight="1">
      <c r="B101" s="144"/>
      <c r="C101" s="145"/>
      <c r="D101" s="145"/>
      <c r="E101" s="145"/>
      <c r="F101" s="145"/>
      <c r="G101" s="145"/>
      <c r="H101" s="145"/>
      <c r="I101" s="145"/>
      <c r="J101" s="145"/>
      <c r="K101" s="146"/>
    </row>
    <row r="102" spans="2:11" ht="45" customHeight="1">
      <c r="B102" s="147"/>
      <c r="C102" s="245" t="s">
        <v>591</v>
      </c>
      <c r="D102" s="245"/>
      <c r="E102" s="245"/>
      <c r="F102" s="245"/>
      <c r="G102" s="245"/>
      <c r="H102" s="245"/>
      <c r="I102" s="245"/>
      <c r="J102" s="245"/>
      <c r="K102" s="148"/>
    </row>
    <row r="103" spans="2:11" ht="17.25" customHeight="1">
      <c r="B103" s="147"/>
      <c r="C103" s="149" t="s">
        <v>546</v>
      </c>
      <c r="D103" s="149"/>
      <c r="E103" s="149"/>
      <c r="F103" s="149" t="s">
        <v>547</v>
      </c>
      <c r="G103" s="150"/>
      <c r="H103" s="149" t="s">
        <v>53</v>
      </c>
      <c r="I103" s="149" t="s">
        <v>56</v>
      </c>
      <c r="J103" s="149" t="s">
        <v>548</v>
      </c>
      <c r="K103" s="148"/>
    </row>
    <row r="104" spans="2:11" ht="17.25" customHeight="1">
      <c r="B104" s="147"/>
      <c r="C104" s="151" t="s">
        <v>549</v>
      </c>
      <c r="D104" s="151"/>
      <c r="E104" s="151"/>
      <c r="F104" s="152" t="s">
        <v>550</v>
      </c>
      <c r="G104" s="153"/>
      <c r="H104" s="151"/>
      <c r="I104" s="151"/>
      <c r="J104" s="151" t="s">
        <v>551</v>
      </c>
      <c r="K104" s="148"/>
    </row>
    <row r="105" spans="2:11" ht="5.25" customHeight="1">
      <c r="B105" s="147"/>
      <c r="C105" s="149"/>
      <c r="D105" s="149"/>
      <c r="E105" s="149"/>
      <c r="F105" s="149"/>
      <c r="G105" s="165"/>
      <c r="H105" s="149"/>
      <c r="I105" s="149"/>
      <c r="J105" s="149"/>
      <c r="K105" s="148"/>
    </row>
    <row r="106" spans="2:11" ht="15" customHeight="1">
      <c r="B106" s="147"/>
      <c r="C106" s="136" t="s">
        <v>52</v>
      </c>
      <c r="D106" s="156"/>
      <c r="E106" s="156"/>
      <c r="F106" s="157" t="s">
        <v>552</v>
      </c>
      <c r="G106" s="136"/>
      <c r="H106" s="136" t="s">
        <v>592</v>
      </c>
      <c r="I106" s="136" t="s">
        <v>554</v>
      </c>
      <c r="J106" s="136">
        <v>20</v>
      </c>
      <c r="K106" s="148"/>
    </row>
    <row r="107" spans="2:11" ht="15" customHeight="1">
      <c r="B107" s="147"/>
      <c r="C107" s="136" t="s">
        <v>555</v>
      </c>
      <c r="D107" s="136"/>
      <c r="E107" s="136"/>
      <c r="F107" s="157" t="s">
        <v>552</v>
      </c>
      <c r="G107" s="136"/>
      <c r="H107" s="136" t="s">
        <v>592</v>
      </c>
      <c r="I107" s="136" t="s">
        <v>554</v>
      </c>
      <c r="J107" s="136">
        <v>120</v>
      </c>
      <c r="K107" s="148"/>
    </row>
    <row r="108" spans="2:11" ht="15" customHeight="1">
      <c r="B108" s="159"/>
      <c r="C108" s="136" t="s">
        <v>557</v>
      </c>
      <c r="D108" s="136"/>
      <c r="E108" s="136"/>
      <c r="F108" s="157" t="s">
        <v>558</v>
      </c>
      <c r="G108" s="136"/>
      <c r="H108" s="136" t="s">
        <v>592</v>
      </c>
      <c r="I108" s="136" t="s">
        <v>554</v>
      </c>
      <c r="J108" s="136">
        <v>50</v>
      </c>
      <c r="K108" s="148"/>
    </row>
    <row r="109" spans="2:11" ht="15" customHeight="1">
      <c r="B109" s="159"/>
      <c r="C109" s="136" t="s">
        <v>560</v>
      </c>
      <c r="D109" s="136"/>
      <c r="E109" s="136"/>
      <c r="F109" s="157" t="s">
        <v>552</v>
      </c>
      <c r="G109" s="136"/>
      <c r="H109" s="136" t="s">
        <v>592</v>
      </c>
      <c r="I109" s="136" t="s">
        <v>562</v>
      </c>
      <c r="J109" s="136"/>
      <c r="K109" s="148"/>
    </row>
    <row r="110" spans="2:11" ht="15" customHeight="1">
      <c r="B110" s="159"/>
      <c r="C110" s="136" t="s">
        <v>571</v>
      </c>
      <c r="D110" s="136"/>
      <c r="E110" s="136"/>
      <c r="F110" s="157" t="s">
        <v>558</v>
      </c>
      <c r="G110" s="136"/>
      <c r="H110" s="136" t="s">
        <v>592</v>
      </c>
      <c r="I110" s="136" t="s">
        <v>554</v>
      </c>
      <c r="J110" s="136">
        <v>50</v>
      </c>
      <c r="K110" s="148"/>
    </row>
    <row r="111" spans="2:11" ht="15" customHeight="1">
      <c r="B111" s="159"/>
      <c r="C111" s="136" t="s">
        <v>579</v>
      </c>
      <c r="D111" s="136"/>
      <c r="E111" s="136"/>
      <c r="F111" s="157" t="s">
        <v>558</v>
      </c>
      <c r="G111" s="136"/>
      <c r="H111" s="136" t="s">
        <v>592</v>
      </c>
      <c r="I111" s="136" t="s">
        <v>554</v>
      </c>
      <c r="J111" s="136">
        <v>50</v>
      </c>
      <c r="K111" s="148"/>
    </row>
    <row r="112" spans="2:11" ht="15" customHeight="1">
      <c r="B112" s="159"/>
      <c r="C112" s="136" t="s">
        <v>577</v>
      </c>
      <c r="D112" s="136"/>
      <c r="E112" s="136"/>
      <c r="F112" s="157" t="s">
        <v>558</v>
      </c>
      <c r="G112" s="136"/>
      <c r="H112" s="136" t="s">
        <v>592</v>
      </c>
      <c r="I112" s="136" t="s">
        <v>554</v>
      </c>
      <c r="J112" s="136">
        <v>50</v>
      </c>
      <c r="K112" s="148"/>
    </row>
    <row r="113" spans="2:11" ht="15" customHeight="1">
      <c r="B113" s="159"/>
      <c r="C113" s="136" t="s">
        <v>52</v>
      </c>
      <c r="D113" s="136"/>
      <c r="E113" s="136"/>
      <c r="F113" s="157" t="s">
        <v>552</v>
      </c>
      <c r="G113" s="136"/>
      <c r="H113" s="136" t="s">
        <v>593</v>
      </c>
      <c r="I113" s="136" t="s">
        <v>554</v>
      </c>
      <c r="J113" s="136">
        <v>20</v>
      </c>
      <c r="K113" s="148"/>
    </row>
    <row r="114" spans="2:11" ht="15" customHeight="1">
      <c r="B114" s="159"/>
      <c r="C114" s="136" t="s">
        <v>594</v>
      </c>
      <c r="D114" s="136"/>
      <c r="E114" s="136"/>
      <c r="F114" s="157" t="s">
        <v>552</v>
      </c>
      <c r="G114" s="136"/>
      <c r="H114" s="136" t="s">
        <v>595</v>
      </c>
      <c r="I114" s="136" t="s">
        <v>554</v>
      </c>
      <c r="J114" s="136">
        <v>120</v>
      </c>
      <c r="K114" s="148"/>
    </row>
    <row r="115" spans="2:11" ht="15" customHeight="1">
      <c r="B115" s="159"/>
      <c r="C115" s="136" t="s">
        <v>37</v>
      </c>
      <c r="D115" s="136"/>
      <c r="E115" s="136"/>
      <c r="F115" s="157" t="s">
        <v>552</v>
      </c>
      <c r="G115" s="136"/>
      <c r="H115" s="136" t="s">
        <v>596</v>
      </c>
      <c r="I115" s="136" t="s">
        <v>587</v>
      </c>
      <c r="J115" s="136"/>
      <c r="K115" s="148"/>
    </row>
    <row r="116" spans="2:11" ht="15" customHeight="1">
      <c r="B116" s="159"/>
      <c r="C116" s="136" t="s">
        <v>47</v>
      </c>
      <c r="D116" s="136"/>
      <c r="E116" s="136"/>
      <c r="F116" s="157" t="s">
        <v>552</v>
      </c>
      <c r="G116" s="136"/>
      <c r="H116" s="136" t="s">
        <v>597</v>
      </c>
      <c r="I116" s="136" t="s">
        <v>587</v>
      </c>
      <c r="J116" s="136"/>
      <c r="K116" s="148"/>
    </row>
    <row r="117" spans="2:11" ht="15" customHeight="1">
      <c r="B117" s="159"/>
      <c r="C117" s="136" t="s">
        <v>56</v>
      </c>
      <c r="D117" s="136"/>
      <c r="E117" s="136"/>
      <c r="F117" s="157" t="s">
        <v>552</v>
      </c>
      <c r="G117" s="136"/>
      <c r="H117" s="136" t="s">
        <v>598</v>
      </c>
      <c r="I117" s="136" t="s">
        <v>599</v>
      </c>
      <c r="J117" s="136"/>
      <c r="K117" s="148"/>
    </row>
    <row r="118" spans="2:11" ht="15" customHeight="1">
      <c r="B118" s="160"/>
      <c r="C118" s="166"/>
      <c r="D118" s="166"/>
      <c r="E118" s="166"/>
      <c r="F118" s="166"/>
      <c r="G118" s="166"/>
      <c r="H118" s="166"/>
      <c r="I118" s="166"/>
      <c r="J118" s="166"/>
      <c r="K118" s="162"/>
    </row>
    <row r="119" spans="2:11" ht="18.75" customHeight="1">
      <c r="B119" s="167"/>
      <c r="C119" s="168"/>
      <c r="D119" s="168"/>
      <c r="E119" s="168"/>
      <c r="F119" s="169"/>
      <c r="G119" s="168"/>
      <c r="H119" s="168"/>
      <c r="I119" s="168"/>
      <c r="J119" s="168"/>
      <c r="K119" s="167"/>
    </row>
    <row r="120" spans="2:11" ht="18.75" customHeight="1">
      <c r="B120" s="143"/>
      <c r="C120" s="143"/>
      <c r="D120" s="143"/>
      <c r="E120" s="143"/>
      <c r="F120" s="143"/>
      <c r="G120" s="143"/>
      <c r="H120" s="143"/>
      <c r="I120" s="143"/>
      <c r="J120" s="143"/>
      <c r="K120" s="143"/>
    </row>
    <row r="121" spans="2:11" ht="7.5" customHeight="1">
      <c r="B121" s="170"/>
      <c r="C121" s="171"/>
      <c r="D121" s="171"/>
      <c r="E121" s="171"/>
      <c r="F121" s="171"/>
      <c r="G121" s="171"/>
      <c r="H121" s="171"/>
      <c r="I121" s="171"/>
      <c r="J121" s="171"/>
      <c r="K121" s="172"/>
    </row>
    <row r="122" spans="2:11" ht="45" customHeight="1">
      <c r="B122" s="173"/>
      <c r="C122" s="243" t="s">
        <v>600</v>
      </c>
      <c r="D122" s="243"/>
      <c r="E122" s="243"/>
      <c r="F122" s="243"/>
      <c r="G122" s="243"/>
      <c r="H122" s="243"/>
      <c r="I122" s="243"/>
      <c r="J122" s="243"/>
      <c r="K122" s="174"/>
    </row>
    <row r="123" spans="2:11" ht="17.25" customHeight="1">
      <c r="B123" s="175"/>
      <c r="C123" s="149" t="s">
        <v>546</v>
      </c>
      <c r="D123" s="149"/>
      <c r="E123" s="149"/>
      <c r="F123" s="149" t="s">
        <v>547</v>
      </c>
      <c r="G123" s="150"/>
      <c r="H123" s="149" t="s">
        <v>53</v>
      </c>
      <c r="I123" s="149" t="s">
        <v>56</v>
      </c>
      <c r="J123" s="149" t="s">
        <v>548</v>
      </c>
      <c r="K123" s="176"/>
    </row>
    <row r="124" spans="2:11" ht="17.25" customHeight="1">
      <c r="B124" s="175"/>
      <c r="C124" s="151" t="s">
        <v>549</v>
      </c>
      <c r="D124" s="151"/>
      <c r="E124" s="151"/>
      <c r="F124" s="152" t="s">
        <v>550</v>
      </c>
      <c r="G124" s="153"/>
      <c r="H124" s="151"/>
      <c r="I124" s="151"/>
      <c r="J124" s="151" t="s">
        <v>551</v>
      </c>
      <c r="K124" s="176"/>
    </row>
    <row r="125" spans="2:11" ht="5.25" customHeight="1">
      <c r="B125" s="177"/>
      <c r="C125" s="154"/>
      <c r="D125" s="154"/>
      <c r="E125" s="154"/>
      <c r="F125" s="154"/>
      <c r="G125" s="178"/>
      <c r="H125" s="154"/>
      <c r="I125" s="154"/>
      <c r="J125" s="154"/>
      <c r="K125" s="179"/>
    </row>
    <row r="126" spans="2:11" ht="15" customHeight="1">
      <c r="B126" s="177"/>
      <c r="C126" s="136" t="s">
        <v>555</v>
      </c>
      <c r="D126" s="156"/>
      <c r="E126" s="156"/>
      <c r="F126" s="157" t="s">
        <v>552</v>
      </c>
      <c r="G126" s="136"/>
      <c r="H126" s="136" t="s">
        <v>592</v>
      </c>
      <c r="I126" s="136" t="s">
        <v>554</v>
      </c>
      <c r="J126" s="136">
        <v>120</v>
      </c>
      <c r="K126" s="180"/>
    </row>
    <row r="127" spans="2:11" ht="15" customHeight="1">
      <c r="B127" s="177"/>
      <c r="C127" s="136" t="s">
        <v>601</v>
      </c>
      <c r="D127" s="136"/>
      <c r="E127" s="136"/>
      <c r="F127" s="157" t="s">
        <v>552</v>
      </c>
      <c r="G127" s="136"/>
      <c r="H127" s="136" t="s">
        <v>602</v>
      </c>
      <c r="I127" s="136" t="s">
        <v>554</v>
      </c>
      <c r="J127" s="136" t="s">
        <v>603</v>
      </c>
      <c r="K127" s="180"/>
    </row>
    <row r="128" spans="2:11" ht="15" customHeight="1">
      <c r="B128" s="177"/>
      <c r="C128" s="136" t="s">
        <v>500</v>
      </c>
      <c r="D128" s="136"/>
      <c r="E128" s="136"/>
      <c r="F128" s="157" t="s">
        <v>552</v>
      </c>
      <c r="G128" s="136"/>
      <c r="H128" s="136" t="s">
        <v>604</v>
      </c>
      <c r="I128" s="136" t="s">
        <v>554</v>
      </c>
      <c r="J128" s="136" t="s">
        <v>603</v>
      </c>
      <c r="K128" s="180"/>
    </row>
    <row r="129" spans="2:11" ht="15" customHeight="1">
      <c r="B129" s="177"/>
      <c r="C129" s="136" t="s">
        <v>563</v>
      </c>
      <c r="D129" s="136"/>
      <c r="E129" s="136"/>
      <c r="F129" s="157" t="s">
        <v>558</v>
      </c>
      <c r="G129" s="136"/>
      <c r="H129" s="136" t="s">
        <v>564</v>
      </c>
      <c r="I129" s="136" t="s">
        <v>554</v>
      </c>
      <c r="J129" s="136">
        <v>15</v>
      </c>
      <c r="K129" s="180"/>
    </row>
    <row r="130" spans="2:11" ht="15" customHeight="1">
      <c r="B130" s="177"/>
      <c r="C130" s="136" t="s">
        <v>565</v>
      </c>
      <c r="D130" s="136"/>
      <c r="E130" s="136"/>
      <c r="F130" s="157" t="s">
        <v>558</v>
      </c>
      <c r="G130" s="136"/>
      <c r="H130" s="136" t="s">
        <v>566</v>
      </c>
      <c r="I130" s="136" t="s">
        <v>554</v>
      </c>
      <c r="J130" s="136">
        <v>15</v>
      </c>
      <c r="K130" s="180"/>
    </row>
    <row r="131" spans="2:11" ht="15" customHeight="1">
      <c r="B131" s="177"/>
      <c r="C131" s="136" t="s">
        <v>567</v>
      </c>
      <c r="D131" s="136"/>
      <c r="E131" s="136"/>
      <c r="F131" s="157" t="s">
        <v>558</v>
      </c>
      <c r="G131" s="136"/>
      <c r="H131" s="136" t="s">
        <v>568</v>
      </c>
      <c r="I131" s="136" t="s">
        <v>554</v>
      </c>
      <c r="J131" s="136">
        <v>20</v>
      </c>
      <c r="K131" s="180"/>
    </row>
    <row r="132" spans="2:11" ht="15" customHeight="1">
      <c r="B132" s="177"/>
      <c r="C132" s="136" t="s">
        <v>569</v>
      </c>
      <c r="D132" s="136"/>
      <c r="E132" s="136"/>
      <c r="F132" s="157" t="s">
        <v>558</v>
      </c>
      <c r="G132" s="136"/>
      <c r="H132" s="136" t="s">
        <v>570</v>
      </c>
      <c r="I132" s="136" t="s">
        <v>554</v>
      </c>
      <c r="J132" s="136">
        <v>20</v>
      </c>
      <c r="K132" s="180"/>
    </row>
    <row r="133" spans="2:11" ht="15" customHeight="1">
      <c r="B133" s="177"/>
      <c r="C133" s="136" t="s">
        <v>557</v>
      </c>
      <c r="D133" s="136"/>
      <c r="E133" s="136"/>
      <c r="F133" s="157" t="s">
        <v>558</v>
      </c>
      <c r="G133" s="136"/>
      <c r="H133" s="136" t="s">
        <v>592</v>
      </c>
      <c r="I133" s="136" t="s">
        <v>554</v>
      </c>
      <c r="J133" s="136">
        <v>50</v>
      </c>
      <c r="K133" s="180"/>
    </row>
    <row r="134" spans="2:11" ht="15" customHeight="1">
      <c r="B134" s="177"/>
      <c r="C134" s="136" t="s">
        <v>571</v>
      </c>
      <c r="D134" s="136"/>
      <c r="E134" s="136"/>
      <c r="F134" s="157" t="s">
        <v>558</v>
      </c>
      <c r="G134" s="136"/>
      <c r="H134" s="136" t="s">
        <v>592</v>
      </c>
      <c r="I134" s="136" t="s">
        <v>554</v>
      </c>
      <c r="J134" s="136">
        <v>50</v>
      </c>
      <c r="K134" s="180"/>
    </row>
    <row r="135" spans="2:11" ht="15" customHeight="1">
      <c r="B135" s="177"/>
      <c r="C135" s="136" t="s">
        <v>577</v>
      </c>
      <c r="D135" s="136"/>
      <c r="E135" s="136"/>
      <c r="F135" s="157" t="s">
        <v>558</v>
      </c>
      <c r="G135" s="136"/>
      <c r="H135" s="136" t="s">
        <v>592</v>
      </c>
      <c r="I135" s="136" t="s">
        <v>554</v>
      </c>
      <c r="J135" s="136">
        <v>50</v>
      </c>
      <c r="K135" s="180"/>
    </row>
    <row r="136" spans="2:11" ht="15" customHeight="1">
      <c r="B136" s="177"/>
      <c r="C136" s="136" t="s">
        <v>579</v>
      </c>
      <c r="D136" s="136"/>
      <c r="E136" s="136"/>
      <c r="F136" s="157" t="s">
        <v>558</v>
      </c>
      <c r="G136" s="136"/>
      <c r="H136" s="136" t="s">
        <v>592</v>
      </c>
      <c r="I136" s="136" t="s">
        <v>554</v>
      </c>
      <c r="J136" s="136">
        <v>50</v>
      </c>
      <c r="K136" s="180"/>
    </row>
    <row r="137" spans="2:11" ht="15" customHeight="1">
      <c r="B137" s="177"/>
      <c r="C137" s="136" t="s">
        <v>580</v>
      </c>
      <c r="D137" s="136"/>
      <c r="E137" s="136"/>
      <c r="F137" s="157" t="s">
        <v>558</v>
      </c>
      <c r="G137" s="136"/>
      <c r="H137" s="136" t="s">
        <v>605</v>
      </c>
      <c r="I137" s="136" t="s">
        <v>554</v>
      </c>
      <c r="J137" s="136">
        <v>255</v>
      </c>
      <c r="K137" s="180"/>
    </row>
    <row r="138" spans="2:11" ht="15" customHeight="1">
      <c r="B138" s="177"/>
      <c r="C138" s="136" t="s">
        <v>582</v>
      </c>
      <c r="D138" s="136"/>
      <c r="E138" s="136"/>
      <c r="F138" s="157" t="s">
        <v>552</v>
      </c>
      <c r="G138" s="136"/>
      <c r="H138" s="136" t="s">
        <v>606</v>
      </c>
      <c r="I138" s="136" t="s">
        <v>584</v>
      </c>
      <c r="J138" s="136"/>
      <c r="K138" s="180"/>
    </row>
    <row r="139" spans="2:11" ht="15" customHeight="1">
      <c r="B139" s="177"/>
      <c r="C139" s="136" t="s">
        <v>585</v>
      </c>
      <c r="D139" s="136"/>
      <c r="E139" s="136"/>
      <c r="F139" s="157" t="s">
        <v>552</v>
      </c>
      <c r="G139" s="136"/>
      <c r="H139" s="136" t="s">
        <v>607</v>
      </c>
      <c r="I139" s="136" t="s">
        <v>587</v>
      </c>
      <c r="J139" s="136"/>
      <c r="K139" s="180"/>
    </row>
    <row r="140" spans="2:11" ht="15" customHeight="1">
      <c r="B140" s="177"/>
      <c r="C140" s="136" t="s">
        <v>588</v>
      </c>
      <c r="D140" s="136"/>
      <c r="E140" s="136"/>
      <c r="F140" s="157" t="s">
        <v>552</v>
      </c>
      <c r="G140" s="136"/>
      <c r="H140" s="136" t="s">
        <v>588</v>
      </c>
      <c r="I140" s="136" t="s">
        <v>587</v>
      </c>
      <c r="J140" s="136"/>
      <c r="K140" s="180"/>
    </row>
    <row r="141" spans="2:11" ht="15" customHeight="1">
      <c r="B141" s="177"/>
      <c r="C141" s="136" t="s">
        <v>37</v>
      </c>
      <c r="D141" s="136"/>
      <c r="E141" s="136"/>
      <c r="F141" s="157" t="s">
        <v>552</v>
      </c>
      <c r="G141" s="136"/>
      <c r="H141" s="136" t="s">
        <v>608</v>
      </c>
      <c r="I141" s="136" t="s">
        <v>587</v>
      </c>
      <c r="J141" s="136"/>
      <c r="K141" s="180"/>
    </row>
    <row r="142" spans="2:11" ht="15" customHeight="1">
      <c r="B142" s="177"/>
      <c r="C142" s="136" t="s">
        <v>609</v>
      </c>
      <c r="D142" s="136"/>
      <c r="E142" s="136"/>
      <c r="F142" s="157" t="s">
        <v>552</v>
      </c>
      <c r="G142" s="136"/>
      <c r="H142" s="136" t="s">
        <v>610</v>
      </c>
      <c r="I142" s="136" t="s">
        <v>587</v>
      </c>
      <c r="J142" s="136"/>
      <c r="K142" s="180"/>
    </row>
    <row r="143" spans="2:11" ht="15" customHeight="1">
      <c r="B143" s="181"/>
      <c r="C143" s="182"/>
      <c r="D143" s="182"/>
      <c r="E143" s="182"/>
      <c r="F143" s="182"/>
      <c r="G143" s="182"/>
      <c r="H143" s="182"/>
      <c r="I143" s="182"/>
      <c r="J143" s="182"/>
      <c r="K143" s="183"/>
    </row>
    <row r="144" spans="2:11" ht="18.75" customHeight="1">
      <c r="B144" s="168"/>
      <c r="C144" s="168"/>
      <c r="D144" s="168"/>
      <c r="E144" s="168"/>
      <c r="F144" s="169"/>
      <c r="G144" s="168"/>
      <c r="H144" s="168"/>
      <c r="I144" s="168"/>
      <c r="J144" s="168"/>
      <c r="K144" s="168"/>
    </row>
    <row r="145" spans="2:11" ht="18.75" customHeight="1">
      <c r="B145" s="143"/>
      <c r="C145" s="143"/>
      <c r="D145" s="143"/>
      <c r="E145" s="143"/>
      <c r="F145" s="143"/>
      <c r="G145" s="143"/>
      <c r="H145" s="143"/>
      <c r="I145" s="143"/>
      <c r="J145" s="143"/>
      <c r="K145" s="143"/>
    </row>
    <row r="146" spans="2:11" ht="7.5" customHeight="1">
      <c r="B146" s="144"/>
      <c r="C146" s="145"/>
      <c r="D146" s="145"/>
      <c r="E146" s="145"/>
      <c r="F146" s="145"/>
      <c r="G146" s="145"/>
      <c r="H146" s="145"/>
      <c r="I146" s="145"/>
      <c r="J146" s="145"/>
      <c r="K146" s="146"/>
    </row>
    <row r="147" spans="2:11" ht="45" customHeight="1">
      <c r="B147" s="147"/>
      <c r="C147" s="245" t="s">
        <v>611</v>
      </c>
      <c r="D147" s="245"/>
      <c r="E147" s="245"/>
      <c r="F147" s="245"/>
      <c r="G147" s="245"/>
      <c r="H147" s="245"/>
      <c r="I147" s="245"/>
      <c r="J147" s="245"/>
      <c r="K147" s="148"/>
    </row>
    <row r="148" spans="2:11" ht="17.25" customHeight="1">
      <c r="B148" s="147"/>
      <c r="C148" s="149" t="s">
        <v>546</v>
      </c>
      <c r="D148" s="149"/>
      <c r="E148" s="149"/>
      <c r="F148" s="149" t="s">
        <v>547</v>
      </c>
      <c r="G148" s="150"/>
      <c r="H148" s="149" t="s">
        <v>53</v>
      </c>
      <c r="I148" s="149" t="s">
        <v>56</v>
      </c>
      <c r="J148" s="149" t="s">
        <v>548</v>
      </c>
      <c r="K148" s="148"/>
    </row>
    <row r="149" spans="2:11" ht="17.25" customHeight="1">
      <c r="B149" s="147"/>
      <c r="C149" s="151" t="s">
        <v>549</v>
      </c>
      <c r="D149" s="151"/>
      <c r="E149" s="151"/>
      <c r="F149" s="152" t="s">
        <v>550</v>
      </c>
      <c r="G149" s="153"/>
      <c r="H149" s="151"/>
      <c r="I149" s="151"/>
      <c r="J149" s="151" t="s">
        <v>551</v>
      </c>
      <c r="K149" s="148"/>
    </row>
    <row r="150" spans="2:11" ht="5.25" customHeight="1">
      <c r="B150" s="159"/>
      <c r="C150" s="154"/>
      <c r="D150" s="154"/>
      <c r="E150" s="154"/>
      <c r="F150" s="154"/>
      <c r="G150" s="155"/>
      <c r="H150" s="154"/>
      <c r="I150" s="154"/>
      <c r="J150" s="154"/>
      <c r="K150" s="180"/>
    </row>
    <row r="151" spans="2:11" ht="15" customHeight="1">
      <c r="B151" s="159"/>
      <c r="C151" s="184" t="s">
        <v>555</v>
      </c>
      <c r="D151" s="136"/>
      <c r="E151" s="136"/>
      <c r="F151" s="185" t="s">
        <v>552</v>
      </c>
      <c r="G151" s="136"/>
      <c r="H151" s="184" t="s">
        <v>592</v>
      </c>
      <c r="I151" s="184" t="s">
        <v>554</v>
      </c>
      <c r="J151" s="184">
        <v>120</v>
      </c>
      <c r="K151" s="180"/>
    </row>
    <row r="152" spans="2:11" ht="15" customHeight="1">
      <c r="B152" s="159"/>
      <c r="C152" s="184" t="s">
        <v>601</v>
      </c>
      <c r="D152" s="136"/>
      <c r="E152" s="136"/>
      <c r="F152" s="185" t="s">
        <v>552</v>
      </c>
      <c r="G152" s="136"/>
      <c r="H152" s="184" t="s">
        <v>612</v>
      </c>
      <c r="I152" s="184" t="s">
        <v>554</v>
      </c>
      <c r="J152" s="184" t="s">
        <v>603</v>
      </c>
      <c r="K152" s="180"/>
    </row>
    <row r="153" spans="2:11" ht="15" customHeight="1">
      <c r="B153" s="159"/>
      <c r="C153" s="184" t="s">
        <v>500</v>
      </c>
      <c r="D153" s="136"/>
      <c r="E153" s="136"/>
      <c r="F153" s="185" t="s">
        <v>552</v>
      </c>
      <c r="G153" s="136"/>
      <c r="H153" s="184" t="s">
        <v>613</v>
      </c>
      <c r="I153" s="184" t="s">
        <v>554</v>
      </c>
      <c r="J153" s="184" t="s">
        <v>603</v>
      </c>
      <c r="K153" s="180"/>
    </row>
    <row r="154" spans="2:11" ht="15" customHeight="1">
      <c r="B154" s="159"/>
      <c r="C154" s="184" t="s">
        <v>557</v>
      </c>
      <c r="D154" s="136"/>
      <c r="E154" s="136"/>
      <c r="F154" s="185" t="s">
        <v>558</v>
      </c>
      <c r="G154" s="136"/>
      <c r="H154" s="184" t="s">
        <v>592</v>
      </c>
      <c r="I154" s="184" t="s">
        <v>554</v>
      </c>
      <c r="J154" s="184">
        <v>50</v>
      </c>
      <c r="K154" s="180"/>
    </row>
    <row r="155" spans="2:11" ht="15" customHeight="1">
      <c r="B155" s="159"/>
      <c r="C155" s="184" t="s">
        <v>560</v>
      </c>
      <c r="D155" s="136"/>
      <c r="E155" s="136"/>
      <c r="F155" s="185" t="s">
        <v>552</v>
      </c>
      <c r="G155" s="136"/>
      <c r="H155" s="184" t="s">
        <v>592</v>
      </c>
      <c r="I155" s="184" t="s">
        <v>562</v>
      </c>
      <c r="J155" s="184"/>
      <c r="K155" s="180"/>
    </row>
    <row r="156" spans="2:11" ht="15" customHeight="1">
      <c r="B156" s="159"/>
      <c r="C156" s="184" t="s">
        <v>571</v>
      </c>
      <c r="D156" s="136"/>
      <c r="E156" s="136"/>
      <c r="F156" s="185" t="s">
        <v>558</v>
      </c>
      <c r="G156" s="136"/>
      <c r="H156" s="184" t="s">
        <v>592</v>
      </c>
      <c r="I156" s="184" t="s">
        <v>554</v>
      </c>
      <c r="J156" s="184">
        <v>50</v>
      </c>
      <c r="K156" s="180"/>
    </row>
    <row r="157" spans="2:11" ht="15" customHeight="1">
      <c r="B157" s="159"/>
      <c r="C157" s="184" t="s">
        <v>579</v>
      </c>
      <c r="D157" s="136"/>
      <c r="E157" s="136"/>
      <c r="F157" s="185" t="s">
        <v>558</v>
      </c>
      <c r="G157" s="136"/>
      <c r="H157" s="184" t="s">
        <v>592</v>
      </c>
      <c r="I157" s="184" t="s">
        <v>554</v>
      </c>
      <c r="J157" s="184">
        <v>50</v>
      </c>
      <c r="K157" s="180"/>
    </row>
    <row r="158" spans="2:11" ht="15" customHeight="1">
      <c r="B158" s="159"/>
      <c r="C158" s="184" t="s">
        <v>577</v>
      </c>
      <c r="D158" s="136"/>
      <c r="E158" s="136"/>
      <c r="F158" s="185" t="s">
        <v>558</v>
      </c>
      <c r="G158" s="136"/>
      <c r="H158" s="184" t="s">
        <v>592</v>
      </c>
      <c r="I158" s="184" t="s">
        <v>554</v>
      </c>
      <c r="J158" s="184">
        <v>50</v>
      </c>
      <c r="K158" s="180"/>
    </row>
    <row r="159" spans="2:11" ht="15" customHeight="1">
      <c r="B159" s="159"/>
      <c r="C159" s="184" t="s">
        <v>84</v>
      </c>
      <c r="D159" s="136"/>
      <c r="E159" s="136"/>
      <c r="F159" s="185" t="s">
        <v>552</v>
      </c>
      <c r="G159" s="136"/>
      <c r="H159" s="184" t="s">
        <v>614</v>
      </c>
      <c r="I159" s="184" t="s">
        <v>554</v>
      </c>
      <c r="J159" s="184" t="s">
        <v>615</v>
      </c>
      <c r="K159" s="180"/>
    </row>
    <row r="160" spans="2:11" ht="15" customHeight="1">
      <c r="B160" s="159"/>
      <c r="C160" s="184" t="s">
        <v>616</v>
      </c>
      <c r="D160" s="136"/>
      <c r="E160" s="136"/>
      <c r="F160" s="185" t="s">
        <v>552</v>
      </c>
      <c r="G160" s="136"/>
      <c r="H160" s="184" t="s">
        <v>617</v>
      </c>
      <c r="I160" s="184" t="s">
        <v>587</v>
      </c>
      <c r="J160" s="184"/>
      <c r="K160" s="180"/>
    </row>
    <row r="161" spans="2:11" ht="15" customHeight="1">
      <c r="B161" s="186"/>
      <c r="C161" s="166"/>
      <c r="D161" s="166"/>
      <c r="E161" s="166"/>
      <c r="F161" s="166"/>
      <c r="G161" s="166"/>
      <c r="H161" s="166"/>
      <c r="I161" s="166"/>
      <c r="J161" s="166"/>
      <c r="K161" s="187"/>
    </row>
    <row r="162" spans="2:11" ht="18.75" customHeight="1">
      <c r="B162" s="168"/>
      <c r="C162" s="178"/>
      <c r="D162" s="178"/>
      <c r="E162" s="178"/>
      <c r="F162" s="188"/>
      <c r="G162" s="178"/>
      <c r="H162" s="178"/>
      <c r="I162" s="178"/>
      <c r="J162" s="178"/>
      <c r="K162" s="168"/>
    </row>
    <row r="163" spans="2:11" ht="18.75" customHeight="1">
      <c r="B163" s="143"/>
      <c r="C163" s="143"/>
      <c r="D163" s="143"/>
      <c r="E163" s="143"/>
      <c r="F163" s="143"/>
      <c r="G163" s="143"/>
      <c r="H163" s="143"/>
      <c r="I163" s="143"/>
      <c r="J163" s="143"/>
      <c r="K163" s="143"/>
    </row>
    <row r="164" spans="2:11" ht="7.5" customHeight="1">
      <c r="B164" s="125"/>
      <c r="C164" s="126"/>
      <c r="D164" s="126"/>
      <c r="E164" s="126"/>
      <c r="F164" s="126"/>
      <c r="G164" s="126"/>
      <c r="H164" s="126"/>
      <c r="I164" s="126"/>
      <c r="J164" s="126"/>
      <c r="K164" s="127"/>
    </row>
    <row r="165" spans="2:11" ht="45" customHeight="1">
      <c r="B165" s="128"/>
      <c r="C165" s="243" t="s">
        <v>618</v>
      </c>
      <c r="D165" s="243"/>
      <c r="E165" s="243"/>
      <c r="F165" s="243"/>
      <c r="G165" s="243"/>
      <c r="H165" s="243"/>
      <c r="I165" s="243"/>
      <c r="J165" s="243"/>
      <c r="K165" s="129"/>
    </row>
    <row r="166" spans="2:11" ht="17.25" customHeight="1">
      <c r="B166" s="128"/>
      <c r="C166" s="149" t="s">
        <v>546</v>
      </c>
      <c r="D166" s="149"/>
      <c r="E166" s="149"/>
      <c r="F166" s="149" t="s">
        <v>547</v>
      </c>
      <c r="G166" s="189"/>
      <c r="H166" s="190" t="s">
        <v>53</v>
      </c>
      <c r="I166" s="190" t="s">
        <v>56</v>
      </c>
      <c r="J166" s="149" t="s">
        <v>548</v>
      </c>
      <c r="K166" s="129"/>
    </row>
    <row r="167" spans="2:11" ht="17.25" customHeight="1">
      <c r="B167" s="130"/>
      <c r="C167" s="151" t="s">
        <v>549</v>
      </c>
      <c r="D167" s="151"/>
      <c r="E167" s="151"/>
      <c r="F167" s="152" t="s">
        <v>550</v>
      </c>
      <c r="G167" s="191"/>
      <c r="H167" s="192"/>
      <c r="I167" s="192"/>
      <c r="J167" s="151" t="s">
        <v>551</v>
      </c>
      <c r="K167" s="131"/>
    </row>
    <row r="168" spans="2:11" ht="5.25" customHeight="1">
      <c r="B168" s="159"/>
      <c r="C168" s="154"/>
      <c r="D168" s="154"/>
      <c r="E168" s="154"/>
      <c r="F168" s="154"/>
      <c r="G168" s="155"/>
      <c r="H168" s="154"/>
      <c r="I168" s="154"/>
      <c r="J168" s="154"/>
      <c r="K168" s="180"/>
    </row>
    <row r="169" spans="2:11" ht="15" customHeight="1">
      <c r="B169" s="159"/>
      <c r="C169" s="136" t="s">
        <v>555</v>
      </c>
      <c r="D169" s="136"/>
      <c r="E169" s="136"/>
      <c r="F169" s="157" t="s">
        <v>552</v>
      </c>
      <c r="G169" s="136"/>
      <c r="H169" s="136" t="s">
        <v>592</v>
      </c>
      <c r="I169" s="136" t="s">
        <v>554</v>
      </c>
      <c r="J169" s="136">
        <v>120</v>
      </c>
      <c r="K169" s="180"/>
    </row>
    <row r="170" spans="2:11" ht="15" customHeight="1">
      <c r="B170" s="159"/>
      <c r="C170" s="136" t="s">
        <v>601</v>
      </c>
      <c r="D170" s="136"/>
      <c r="E170" s="136"/>
      <c r="F170" s="157" t="s">
        <v>552</v>
      </c>
      <c r="G170" s="136"/>
      <c r="H170" s="136" t="s">
        <v>602</v>
      </c>
      <c r="I170" s="136" t="s">
        <v>554</v>
      </c>
      <c r="J170" s="136" t="s">
        <v>603</v>
      </c>
      <c r="K170" s="180"/>
    </row>
    <row r="171" spans="2:11" ht="15" customHeight="1">
      <c r="B171" s="159"/>
      <c r="C171" s="136" t="s">
        <v>500</v>
      </c>
      <c r="D171" s="136"/>
      <c r="E171" s="136"/>
      <c r="F171" s="157" t="s">
        <v>552</v>
      </c>
      <c r="G171" s="136"/>
      <c r="H171" s="136" t="s">
        <v>619</v>
      </c>
      <c r="I171" s="136" t="s">
        <v>554</v>
      </c>
      <c r="J171" s="136" t="s">
        <v>603</v>
      </c>
      <c r="K171" s="180"/>
    </row>
    <row r="172" spans="2:11" ht="15" customHeight="1">
      <c r="B172" s="159"/>
      <c r="C172" s="136" t="s">
        <v>557</v>
      </c>
      <c r="D172" s="136"/>
      <c r="E172" s="136"/>
      <c r="F172" s="157" t="s">
        <v>558</v>
      </c>
      <c r="G172" s="136"/>
      <c r="H172" s="136" t="s">
        <v>619</v>
      </c>
      <c r="I172" s="136" t="s">
        <v>554</v>
      </c>
      <c r="J172" s="136">
        <v>50</v>
      </c>
      <c r="K172" s="180"/>
    </row>
    <row r="173" spans="2:11" ht="15" customHeight="1">
      <c r="B173" s="159"/>
      <c r="C173" s="136" t="s">
        <v>560</v>
      </c>
      <c r="D173" s="136"/>
      <c r="E173" s="136"/>
      <c r="F173" s="157" t="s">
        <v>552</v>
      </c>
      <c r="G173" s="136"/>
      <c r="H173" s="136" t="s">
        <v>619</v>
      </c>
      <c r="I173" s="136" t="s">
        <v>562</v>
      </c>
      <c r="J173" s="136"/>
      <c r="K173" s="180"/>
    </row>
    <row r="174" spans="2:11" ht="15" customHeight="1">
      <c r="B174" s="159"/>
      <c r="C174" s="136" t="s">
        <v>571</v>
      </c>
      <c r="D174" s="136"/>
      <c r="E174" s="136"/>
      <c r="F174" s="157" t="s">
        <v>558</v>
      </c>
      <c r="G174" s="136"/>
      <c r="H174" s="136" t="s">
        <v>619</v>
      </c>
      <c r="I174" s="136" t="s">
        <v>554</v>
      </c>
      <c r="J174" s="136">
        <v>50</v>
      </c>
      <c r="K174" s="180"/>
    </row>
    <row r="175" spans="2:11" ht="15" customHeight="1">
      <c r="B175" s="159"/>
      <c r="C175" s="136" t="s">
        <v>579</v>
      </c>
      <c r="D175" s="136"/>
      <c r="E175" s="136"/>
      <c r="F175" s="157" t="s">
        <v>558</v>
      </c>
      <c r="G175" s="136"/>
      <c r="H175" s="136" t="s">
        <v>619</v>
      </c>
      <c r="I175" s="136" t="s">
        <v>554</v>
      </c>
      <c r="J175" s="136">
        <v>50</v>
      </c>
      <c r="K175" s="180"/>
    </row>
    <row r="176" spans="2:11" ht="15" customHeight="1">
      <c r="B176" s="159"/>
      <c r="C176" s="136" t="s">
        <v>577</v>
      </c>
      <c r="D176" s="136"/>
      <c r="E176" s="136"/>
      <c r="F176" s="157" t="s">
        <v>558</v>
      </c>
      <c r="G176" s="136"/>
      <c r="H176" s="136" t="s">
        <v>619</v>
      </c>
      <c r="I176" s="136" t="s">
        <v>554</v>
      </c>
      <c r="J176" s="136">
        <v>50</v>
      </c>
      <c r="K176" s="180"/>
    </row>
    <row r="177" spans="2:11" ht="15" customHeight="1">
      <c r="B177" s="159"/>
      <c r="C177" s="136" t="s">
        <v>117</v>
      </c>
      <c r="D177" s="136"/>
      <c r="E177" s="136"/>
      <c r="F177" s="157" t="s">
        <v>552</v>
      </c>
      <c r="G177" s="136"/>
      <c r="H177" s="136" t="s">
        <v>620</v>
      </c>
      <c r="I177" s="136" t="s">
        <v>621</v>
      </c>
      <c r="J177" s="136"/>
      <c r="K177" s="180"/>
    </row>
    <row r="178" spans="2:11" ht="15" customHeight="1">
      <c r="B178" s="159"/>
      <c r="C178" s="136" t="s">
        <v>56</v>
      </c>
      <c r="D178" s="136"/>
      <c r="E178" s="136"/>
      <c r="F178" s="157" t="s">
        <v>552</v>
      </c>
      <c r="G178" s="136"/>
      <c r="H178" s="136" t="s">
        <v>622</v>
      </c>
      <c r="I178" s="136" t="s">
        <v>623</v>
      </c>
      <c r="J178" s="136">
        <v>1</v>
      </c>
      <c r="K178" s="180"/>
    </row>
    <row r="179" spans="2:11" ht="15" customHeight="1">
      <c r="B179" s="159"/>
      <c r="C179" s="136" t="s">
        <v>52</v>
      </c>
      <c r="D179" s="136"/>
      <c r="E179" s="136"/>
      <c r="F179" s="157" t="s">
        <v>552</v>
      </c>
      <c r="G179" s="136"/>
      <c r="H179" s="136" t="s">
        <v>624</v>
      </c>
      <c r="I179" s="136" t="s">
        <v>554</v>
      </c>
      <c r="J179" s="136">
        <v>20</v>
      </c>
      <c r="K179" s="180"/>
    </row>
    <row r="180" spans="2:11" ht="15" customHeight="1">
      <c r="B180" s="159"/>
      <c r="C180" s="136" t="s">
        <v>53</v>
      </c>
      <c r="D180" s="136"/>
      <c r="E180" s="136"/>
      <c r="F180" s="157" t="s">
        <v>552</v>
      </c>
      <c r="G180" s="136"/>
      <c r="H180" s="136" t="s">
        <v>625</v>
      </c>
      <c r="I180" s="136" t="s">
        <v>554</v>
      </c>
      <c r="J180" s="136">
        <v>255</v>
      </c>
      <c r="K180" s="180"/>
    </row>
    <row r="181" spans="2:11" ht="15" customHeight="1">
      <c r="B181" s="159"/>
      <c r="C181" s="136" t="s">
        <v>118</v>
      </c>
      <c r="D181" s="136"/>
      <c r="E181" s="136"/>
      <c r="F181" s="157" t="s">
        <v>552</v>
      </c>
      <c r="G181" s="136"/>
      <c r="H181" s="136" t="s">
        <v>516</v>
      </c>
      <c r="I181" s="136" t="s">
        <v>554</v>
      </c>
      <c r="J181" s="136">
        <v>10</v>
      </c>
      <c r="K181" s="180"/>
    </row>
    <row r="182" spans="2:11" ht="15" customHeight="1">
      <c r="B182" s="159"/>
      <c r="C182" s="136" t="s">
        <v>119</v>
      </c>
      <c r="D182" s="136"/>
      <c r="E182" s="136"/>
      <c r="F182" s="157" t="s">
        <v>552</v>
      </c>
      <c r="G182" s="136"/>
      <c r="H182" s="136" t="s">
        <v>626</v>
      </c>
      <c r="I182" s="136" t="s">
        <v>587</v>
      </c>
      <c r="J182" s="136"/>
      <c r="K182" s="180"/>
    </row>
    <row r="183" spans="2:11" ht="15" customHeight="1">
      <c r="B183" s="159"/>
      <c r="C183" s="136" t="s">
        <v>627</v>
      </c>
      <c r="D183" s="136"/>
      <c r="E183" s="136"/>
      <c r="F183" s="157" t="s">
        <v>552</v>
      </c>
      <c r="G183" s="136"/>
      <c r="H183" s="136" t="s">
        <v>628</v>
      </c>
      <c r="I183" s="136" t="s">
        <v>587</v>
      </c>
      <c r="J183" s="136"/>
      <c r="K183" s="180"/>
    </row>
    <row r="184" spans="2:11" ht="15" customHeight="1">
      <c r="B184" s="159"/>
      <c r="C184" s="136" t="s">
        <v>616</v>
      </c>
      <c r="D184" s="136"/>
      <c r="E184" s="136"/>
      <c r="F184" s="157" t="s">
        <v>552</v>
      </c>
      <c r="G184" s="136"/>
      <c r="H184" s="136" t="s">
        <v>629</v>
      </c>
      <c r="I184" s="136" t="s">
        <v>587</v>
      </c>
      <c r="J184" s="136"/>
      <c r="K184" s="180"/>
    </row>
    <row r="185" spans="2:11" ht="15" customHeight="1">
      <c r="B185" s="159"/>
      <c r="C185" s="136" t="s">
        <v>121</v>
      </c>
      <c r="D185" s="136"/>
      <c r="E185" s="136"/>
      <c r="F185" s="157" t="s">
        <v>558</v>
      </c>
      <c r="G185" s="136"/>
      <c r="H185" s="136" t="s">
        <v>630</v>
      </c>
      <c r="I185" s="136" t="s">
        <v>554</v>
      </c>
      <c r="J185" s="136">
        <v>50</v>
      </c>
      <c r="K185" s="180"/>
    </row>
    <row r="186" spans="2:11" ht="15" customHeight="1">
      <c r="B186" s="159"/>
      <c r="C186" s="136" t="s">
        <v>631</v>
      </c>
      <c r="D186" s="136"/>
      <c r="E186" s="136"/>
      <c r="F186" s="157" t="s">
        <v>558</v>
      </c>
      <c r="G186" s="136"/>
      <c r="H186" s="136" t="s">
        <v>632</v>
      </c>
      <c r="I186" s="136" t="s">
        <v>633</v>
      </c>
      <c r="J186" s="136"/>
      <c r="K186" s="180"/>
    </row>
    <row r="187" spans="2:11" ht="15" customHeight="1">
      <c r="B187" s="159"/>
      <c r="C187" s="136" t="s">
        <v>634</v>
      </c>
      <c r="D187" s="136"/>
      <c r="E187" s="136"/>
      <c r="F187" s="157" t="s">
        <v>558</v>
      </c>
      <c r="G187" s="136"/>
      <c r="H187" s="136" t="s">
        <v>635</v>
      </c>
      <c r="I187" s="136" t="s">
        <v>633</v>
      </c>
      <c r="J187" s="136"/>
      <c r="K187" s="180"/>
    </row>
    <row r="188" spans="2:11" ht="15" customHeight="1">
      <c r="B188" s="159"/>
      <c r="C188" s="136" t="s">
        <v>636</v>
      </c>
      <c r="D188" s="136"/>
      <c r="E188" s="136"/>
      <c r="F188" s="157" t="s">
        <v>558</v>
      </c>
      <c r="G188" s="136"/>
      <c r="H188" s="136" t="s">
        <v>637</v>
      </c>
      <c r="I188" s="136" t="s">
        <v>633</v>
      </c>
      <c r="J188" s="136"/>
      <c r="K188" s="180"/>
    </row>
    <row r="189" spans="2:11" ht="15" customHeight="1">
      <c r="B189" s="159"/>
      <c r="C189" s="193" t="s">
        <v>638</v>
      </c>
      <c r="D189" s="136"/>
      <c r="E189" s="136"/>
      <c r="F189" s="157" t="s">
        <v>558</v>
      </c>
      <c r="G189" s="136"/>
      <c r="H189" s="136" t="s">
        <v>639</v>
      </c>
      <c r="I189" s="136" t="s">
        <v>640</v>
      </c>
      <c r="J189" s="194" t="s">
        <v>641</v>
      </c>
      <c r="K189" s="180"/>
    </row>
    <row r="190" spans="2:11" ht="15" customHeight="1">
      <c r="B190" s="159"/>
      <c r="C190" s="193" t="s">
        <v>41</v>
      </c>
      <c r="D190" s="136"/>
      <c r="E190" s="136"/>
      <c r="F190" s="157" t="s">
        <v>552</v>
      </c>
      <c r="G190" s="136"/>
      <c r="H190" s="133" t="s">
        <v>642</v>
      </c>
      <c r="I190" s="136" t="s">
        <v>643</v>
      </c>
      <c r="J190" s="136"/>
      <c r="K190" s="180"/>
    </row>
    <row r="191" spans="2:11" ht="15" customHeight="1">
      <c r="B191" s="159"/>
      <c r="C191" s="193" t="s">
        <v>644</v>
      </c>
      <c r="D191" s="136"/>
      <c r="E191" s="136"/>
      <c r="F191" s="157" t="s">
        <v>552</v>
      </c>
      <c r="G191" s="136"/>
      <c r="H191" s="136" t="s">
        <v>645</v>
      </c>
      <c r="I191" s="136" t="s">
        <v>587</v>
      </c>
      <c r="J191" s="136"/>
      <c r="K191" s="180"/>
    </row>
    <row r="192" spans="2:11" ht="15" customHeight="1">
      <c r="B192" s="159"/>
      <c r="C192" s="193" t="s">
        <v>646</v>
      </c>
      <c r="D192" s="136"/>
      <c r="E192" s="136"/>
      <c r="F192" s="157" t="s">
        <v>552</v>
      </c>
      <c r="G192" s="136"/>
      <c r="H192" s="136" t="s">
        <v>647</v>
      </c>
      <c r="I192" s="136" t="s">
        <v>587</v>
      </c>
      <c r="J192" s="136"/>
      <c r="K192" s="180"/>
    </row>
    <row r="193" spans="2:11" ht="15" customHeight="1">
      <c r="B193" s="159"/>
      <c r="C193" s="193" t="s">
        <v>648</v>
      </c>
      <c r="D193" s="136"/>
      <c r="E193" s="136"/>
      <c r="F193" s="157" t="s">
        <v>558</v>
      </c>
      <c r="G193" s="136"/>
      <c r="H193" s="136" t="s">
        <v>649</v>
      </c>
      <c r="I193" s="136" t="s">
        <v>587</v>
      </c>
      <c r="J193" s="136"/>
      <c r="K193" s="180"/>
    </row>
    <row r="194" spans="2:11" ht="15" customHeight="1">
      <c r="B194" s="186"/>
      <c r="C194" s="195"/>
      <c r="D194" s="166"/>
      <c r="E194" s="166"/>
      <c r="F194" s="166"/>
      <c r="G194" s="166"/>
      <c r="H194" s="166"/>
      <c r="I194" s="166"/>
      <c r="J194" s="166"/>
      <c r="K194" s="187"/>
    </row>
    <row r="195" spans="2:11" ht="18.75" customHeight="1">
      <c r="B195" s="168"/>
      <c r="C195" s="178"/>
      <c r="D195" s="178"/>
      <c r="E195" s="178"/>
      <c r="F195" s="188"/>
      <c r="G195" s="178"/>
      <c r="H195" s="178"/>
      <c r="I195" s="178"/>
      <c r="J195" s="178"/>
      <c r="K195" s="168"/>
    </row>
    <row r="196" spans="2:11" ht="18.75" customHeight="1">
      <c r="B196" s="168"/>
      <c r="C196" s="178"/>
      <c r="D196" s="178"/>
      <c r="E196" s="178"/>
      <c r="F196" s="188"/>
      <c r="G196" s="178"/>
      <c r="H196" s="178"/>
      <c r="I196" s="178"/>
      <c r="J196" s="178"/>
      <c r="K196" s="168"/>
    </row>
    <row r="197" spans="2:11" ht="18.75" customHeight="1">
      <c r="B197" s="143"/>
      <c r="C197" s="143"/>
      <c r="D197" s="143"/>
      <c r="E197" s="143"/>
      <c r="F197" s="143"/>
      <c r="G197" s="143"/>
      <c r="H197" s="143"/>
      <c r="I197" s="143"/>
      <c r="J197" s="143"/>
      <c r="K197" s="143"/>
    </row>
    <row r="198" spans="2:11" ht="12">
      <c r="B198" s="125"/>
      <c r="C198" s="126"/>
      <c r="D198" s="126"/>
      <c r="E198" s="126"/>
      <c r="F198" s="126"/>
      <c r="G198" s="126"/>
      <c r="H198" s="126"/>
      <c r="I198" s="126"/>
      <c r="J198" s="126"/>
      <c r="K198" s="127"/>
    </row>
    <row r="199" spans="2:11" ht="22.2">
      <c r="B199" s="128"/>
      <c r="C199" s="243" t="s">
        <v>650</v>
      </c>
      <c r="D199" s="243"/>
      <c r="E199" s="243"/>
      <c r="F199" s="243"/>
      <c r="G199" s="243"/>
      <c r="H199" s="243"/>
      <c r="I199" s="243"/>
      <c r="J199" s="243"/>
      <c r="K199" s="129"/>
    </row>
    <row r="200" spans="2:11" ht="25.5" customHeight="1">
      <c r="B200" s="128"/>
      <c r="C200" s="196" t="s">
        <v>651</v>
      </c>
      <c r="D200" s="196"/>
      <c r="E200" s="196"/>
      <c r="F200" s="196" t="s">
        <v>652</v>
      </c>
      <c r="G200" s="197"/>
      <c r="H200" s="249" t="s">
        <v>653</v>
      </c>
      <c r="I200" s="249"/>
      <c r="J200" s="249"/>
      <c r="K200" s="129"/>
    </row>
    <row r="201" spans="2:11" ht="5.25" customHeight="1">
      <c r="B201" s="159"/>
      <c r="C201" s="154"/>
      <c r="D201" s="154"/>
      <c r="E201" s="154"/>
      <c r="F201" s="154"/>
      <c r="G201" s="178"/>
      <c r="H201" s="154"/>
      <c r="I201" s="154"/>
      <c r="J201" s="154"/>
      <c r="K201" s="180"/>
    </row>
    <row r="202" spans="2:11" ht="15" customHeight="1">
      <c r="B202" s="159"/>
      <c r="C202" s="136" t="s">
        <v>643</v>
      </c>
      <c r="D202" s="136"/>
      <c r="E202" s="136"/>
      <c r="F202" s="157" t="s">
        <v>42</v>
      </c>
      <c r="G202" s="136"/>
      <c r="H202" s="248" t="s">
        <v>654</v>
      </c>
      <c r="I202" s="248"/>
      <c r="J202" s="248"/>
      <c r="K202" s="180"/>
    </row>
    <row r="203" spans="2:11" ht="15" customHeight="1">
      <c r="B203" s="159"/>
      <c r="C203" s="136"/>
      <c r="D203" s="136"/>
      <c r="E203" s="136"/>
      <c r="F203" s="157" t="s">
        <v>43</v>
      </c>
      <c r="G203" s="136"/>
      <c r="H203" s="248" t="s">
        <v>655</v>
      </c>
      <c r="I203" s="248"/>
      <c r="J203" s="248"/>
      <c r="K203" s="180"/>
    </row>
    <row r="204" spans="2:11" ht="15" customHeight="1">
      <c r="B204" s="159"/>
      <c r="C204" s="136"/>
      <c r="D204" s="136"/>
      <c r="E204" s="136"/>
      <c r="F204" s="157" t="s">
        <v>46</v>
      </c>
      <c r="G204" s="136"/>
      <c r="H204" s="248" t="s">
        <v>656</v>
      </c>
      <c r="I204" s="248"/>
      <c r="J204" s="248"/>
      <c r="K204" s="180"/>
    </row>
    <row r="205" spans="2:11" ht="15" customHeight="1">
      <c r="B205" s="159"/>
      <c r="C205" s="136"/>
      <c r="D205" s="136"/>
      <c r="E205" s="136"/>
      <c r="F205" s="157" t="s">
        <v>44</v>
      </c>
      <c r="G205" s="136"/>
      <c r="H205" s="248" t="s">
        <v>657</v>
      </c>
      <c r="I205" s="248"/>
      <c r="J205" s="248"/>
      <c r="K205" s="180"/>
    </row>
    <row r="206" spans="2:11" ht="15" customHeight="1">
      <c r="B206" s="159"/>
      <c r="C206" s="136"/>
      <c r="D206" s="136"/>
      <c r="E206" s="136"/>
      <c r="F206" s="157" t="s">
        <v>45</v>
      </c>
      <c r="G206" s="136"/>
      <c r="H206" s="248" t="s">
        <v>658</v>
      </c>
      <c r="I206" s="248"/>
      <c r="J206" s="248"/>
      <c r="K206" s="180"/>
    </row>
    <row r="207" spans="2:11" ht="15" customHeight="1">
      <c r="B207" s="159"/>
      <c r="C207" s="136"/>
      <c r="D207" s="136"/>
      <c r="E207" s="136"/>
      <c r="F207" s="157"/>
      <c r="G207" s="136"/>
      <c r="H207" s="136"/>
      <c r="I207" s="136"/>
      <c r="J207" s="136"/>
      <c r="K207" s="180"/>
    </row>
    <row r="208" spans="2:11" ht="15" customHeight="1">
      <c r="B208" s="159"/>
      <c r="C208" s="136" t="s">
        <v>599</v>
      </c>
      <c r="D208" s="136"/>
      <c r="E208" s="136"/>
      <c r="F208" s="157" t="s">
        <v>78</v>
      </c>
      <c r="G208" s="136"/>
      <c r="H208" s="248" t="s">
        <v>659</v>
      </c>
      <c r="I208" s="248"/>
      <c r="J208" s="248"/>
      <c r="K208" s="180"/>
    </row>
    <row r="209" spans="2:11" ht="15" customHeight="1">
      <c r="B209" s="159"/>
      <c r="C209" s="136"/>
      <c r="D209" s="136"/>
      <c r="E209" s="136"/>
      <c r="F209" s="157" t="s">
        <v>494</v>
      </c>
      <c r="G209" s="136"/>
      <c r="H209" s="248" t="s">
        <v>495</v>
      </c>
      <c r="I209" s="248"/>
      <c r="J209" s="248"/>
      <c r="K209" s="180"/>
    </row>
    <row r="210" spans="2:11" ht="15" customHeight="1">
      <c r="B210" s="159"/>
      <c r="C210" s="136"/>
      <c r="D210" s="136"/>
      <c r="E210" s="136"/>
      <c r="F210" s="157" t="s">
        <v>492</v>
      </c>
      <c r="G210" s="136"/>
      <c r="H210" s="248" t="s">
        <v>660</v>
      </c>
      <c r="I210" s="248"/>
      <c r="J210" s="248"/>
      <c r="K210" s="180"/>
    </row>
    <row r="211" spans="2:11" ht="15" customHeight="1">
      <c r="B211" s="198"/>
      <c r="C211" s="136"/>
      <c r="D211" s="136"/>
      <c r="E211" s="136"/>
      <c r="F211" s="157" t="s">
        <v>496</v>
      </c>
      <c r="G211" s="193"/>
      <c r="H211" s="247" t="s">
        <v>497</v>
      </c>
      <c r="I211" s="247"/>
      <c r="J211" s="247"/>
      <c r="K211" s="199"/>
    </row>
    <row r="212" spans="2:11" ht="15" customHeight="1">
      <c r="B212" s="198"/>
      <c r="C212" s="136"/>
      <c r="D212" s="136"/>
      <c r="E212" s="136"/>
      <c r="F212" s="157" t="s">
        <v>498</v>
      </c>
      <c r="G212" s="193"/>
      <c r="H212" s="247" t="s">
        <v>661</v>
      </c>
      <c r="I212" s="247"/>
      <c r="J212" s="247"/>
      <c r="K212" s="199"/>
    </row>
    <row r="213" spans="2:11" ht="15" customHeight="1">
      <c r="B213" s="198"/>
      <c r="C213" s="136"/>
      <c r="D213" s="136"/>
      <c r="E213" s="136"/>
      <c r="F213" s="157"/>
      <c r="G213" s="193"/>
      <c r="H213" s="184"/>
      <c r="I213" s="184"/>
      <c r="J213" s="184"/>
      <c r="K213" s="199"/>
    </row>
    <row r="214" spans="2:11" ht="15" customHeight="1">
      <c r="B214" s="198"/>
      <c r="C214" s="136" t="s">
        <v>623</v>
      </c>
      <c r="D214" s="136"/>
      <c r="E214" s="136"/>
      <c r="F214" s="157">
        <v>1</v>
      </c>
      <c r="G214" s="193"/>
      <c r="H214" s="247" t="s">
        <v>662</v>
      </c>
      <c r="I214" s="247"/>
      <c r="J214" s="247"/>
      <c r="K214" s="199"/>
    </row>
    <row r="215" spans="2:11" ht="15" customHeight="1">
      <c r="B215" s="198"/>
      <c r="C215" s="136"/>
      <c r="D215" s="136"/>
      <c r="E215" s="136"/>
      <c r="F215" s="157">
        <v>2</v>
      </c>
      <c r="G215" s="193"/>
      <c r="H215" s="247" t="s">
        <v>663</v>
      </c>
      <c r="I215" s="247"/>
      <c r="J215" s="247"/>
      <c r="K215" s="199"/>
    </row>
    <row r="216" spans="2:11" ht="15" customHeight="1">
      <c r="B216" s="198"/>
      <c r="C216" s="136"/>
      <c r="D216" s="136"/>
      <c r="E216" s="136"/>
      <c r="F216" s="157">
        <v>3</v>
      </c>
      <c r="G216" s="193"/>
      <c r="H216" s="247" t="s">
        <v>664</v>
      </c>
      <c r="I216" s="247"/>
      <c r="J216" s="247"/>
      <c r="K216" s="199"/>
    </row>
    <row r="217" spans="2:11" ht="15" customHeight="1">
      <c r="B217" s="198"/>
      <c r="C217" s="136"/>
      <c r="D217" s="136"/>
      <c r="E217" s="136"/>
      <c r="F217" s="157">
        <v>4</v>
      </c>
      <c r="G217" s="193"/>
      <c r="H217" s="247" t="s">
        <v>665</v>
      </c>
      <c r="I217" s="247"/>
      <c r="J217" s="247"/>
      <c r="K217" s="199"/>
    </row>
    <row r="218" spans="2:11" ht="12.75" customHeight="1">
      <c r="B218" s="200"/>
      <c r="C218" s="201"/>
      <c r="D218" s="201"/>
      <c r="E218" s="201"/>
      <c r="F218" s="201"/>
      <c r="G218" s="201"/>
      <c r="H218" s="201"/>
      <c r="I218" s="201"/>
      <c r="J218" s="201"/>
      <c r="K218" s="20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Hrdlička</dc:creator>
  <cp:keywords/>
  <dc:description/>
  <cp:lastModifiedBy>Hana Weigner Kukletová</cp:lastModifiedBy>
  <cp:lastPrinted>2023-09-27T07:33:05Z</cp:lastPrinted>
  <dcterms:created xsi:type="dcterms:W3CDTF">2023-09-11T08:53:24Z</dcterms:created>
  <dcterms:modified xsi:type="dcterms:W3CDTF">2023-09-27T08:17:28Z</dcterms:modified>
  <cp:category/>
  <cp:version/>
  <cp:contentType/>
  <cp:contentStatus/>
</cp:coreProperties>
</file>