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stislav.otevrel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002" sheetId="3" r:id="rId3"/>
    <sheet name="SO 021" sheetId="4" r:id="rId4"/>
    <sheet name="SO 107" sheetId="5" r:id="rId5"/>
    <sheet name="SO 108.1" sheetId="6" r:id="rId6"/>
    <sheet name="SO 182" sheetId="7" r:id="rId7"/>
    <sheet name="SO 201" sheetId="8" r:id="rId8"/>
    <sheet name="SO 801" sheetId="9" r:id="rId9"/>
  </sheets>
  <definedNames/>
  <calcPr/>
  <webPublishing/>
</workbook>
</file>

<file path=xl/sharedStrings.xml><?xml version="1.0" encoding="utf-8"?>
<sst xmlns="http://schemas.openxmlformats.org/spreadsheetml/2006/main" count="2775" uniqueCount="817">
  <si>
    <t>Firma: Firma</t>
  </si>
  <si>
    <t>Rekapitulace ceny</t>
  </si>
  <si>
    <t>Stavba: 19130 - II/348 Herálec – most ev. č. 348-003</t>
  </si>
  <si>
    <t xml:space="preserve">Varianta: 1 -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</si>
  <si>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</si>
  <si>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</si>
  <si>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</si>
  <si>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</si>
  <si>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</si>
  <si>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</si>
  <si>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</si>
  <si>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</si>
  <si>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</si>
  <si>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</si>
  <si>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</si>
  <si>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19130</t>
  </si>
  <si>
    <t>II/348 Herálec – most ev. č. 348-003</t>
  </si>
  <si>
    <t>O</t>
  </si>
  <si>
    <t>Rozpočet:</t>
  </si>
  <si>
    <t>0,00</t>
  </si>
  <si>
    <t>15,00</t>
  </si>
  <si>
    <t>21,00</t>
  </si>
  <si>
    <t>3</t>
  </si>
  <si>
    <t>2</t>
  </si>
  <si>
    <t>SO 001</t>
  </si>
  <si>
    <t>Demolice mostu ev.č. 348-003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</si>
  <si>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</si>
  <si>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</si>
  <si>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</si>
  <si>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</si>
  <si>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</si>
  <si>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</si>
  <si>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</si>
  <si>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</si>
  <si>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</si>
  <si>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</si>
  <si>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</si>
  <si>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</si>
  <si>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</si>
  <si>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</si>
  <si>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</si>
  <si>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</si>
  <si>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</si>
  <si>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</si>
  <si>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</si>
  <si>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</si>
  <si>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</si>
  <si>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</si>
  <si>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</si>
  <si>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</si>
  <si>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</si>
  <si>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beton, železobeton, kámen</t>
  </si>
  <si>
    <t>VV</t>
  </si>
  <si>
    <t>kce ze železobetonu (pol. 966166): 9,85*2,5=24,625 [A] 
kamenné sloupky (pol.966126): 0,648*2,4=1,555 [B] 
rybník (pol. 966136): 5,82*3,4=19,788 [C] 
Celkem: A+B+C=45,968 [D]</t>
  </si>
  <si>
    <t>TS</t>
  </si>
  <si>
    <t>zahrnuje veškeré poplatky provozovateli skládky související s uložením odpadu na skládce.</t>
  </si>
  <si>
    <t>Zemní práce</t>
  </si>
  <si>
    <t>131831</t>
  </si>
  <si>
    <t>HLOUBENÍ JAM ZAPAŽ I NEPAŽ TŘ. II, ODVOZ DO 1KM</t>
  </si>
  <si>
    <t>M3</t>
  </si>
  <si>
    <t>výkopy pro demolici vč. uložení na meziskládku - viz SO801</t>
  </si>
  <si>
    <t>29,5*7=206,500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</si>
  <si>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</si>
  <si>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</si>
  <si>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</si>
  <si>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</si>
  <si>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</si>
  <si>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demontáž stávajícího zábradlí, vč. odvozu do sběru, výzisk předán investorovi</t>
  </si>
  <si>
    <t>8,6+8,6=17,200 [A]</t>
  </si>
  <si>
    <t>položka zahrnuje: 
- demontáž a odstranění zařízení 
- jeho odvoz na předepsané místo</t>
  </si>
  <si>
    <t>9115C3</t>
  </si>
  <si>
    <t>SVODIDLO OCEL MOSTNÍ JEDNOSTR, ÚROVEŇ ZADRŽ H2 - DEMONTÁŽ S PŘESUNEM</t>
  </si>
  <si>
    <t>demontáž stávajícího svodidla, vč. odvozu do sběru, výzisk předán investorovi</t>
  </si>
  <si>
    <t>12,3+12,4=24,700 [A]</t>
  </si>
  <si>
    <t>912283</t>
  </si>
  <si>
    <t>SMĚROVÉ SLOUPKY Z PLAST HMOT - DEMONTÁŽ A ODVOZ</t>
  </si>
  <si>
    <t>KUS</t>
  </si>
  <si>
    <t>vč. odvozu na skládku</t>
  </si>
  <si>
    <t>položka zahrnuje demontáž stávajícího sloupku, jeho odvoz do skladu nebo na skládku</t>
  </si>
  <si>
    <t>966126</t>
  </si>
  <si>
    <t>BOURÁNÍ KONSTRUKCÍ Z KAMENE NA SUCHO S ODVOZEM DO 12KM</t>
  </si>
  <si>
    <t>odstranění kamennách sloupků původníchs vodidel, vč. odvozu na skládku</t>
  </si>
  <si>
    <t>9*0,3*0,3*0,8=0,648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</si>
  <si>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</si>
  <si>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</t>
  </si>
  <si>
    <t>966131</t>
  </si>
  <si>
    <t>BOURÁNÍ KONSTRUKCÍ Z KAMENE NA MC S ODVOZEM DO 1KM</t>
  </si>
  <si>
    <t>demolice stávajícího mostu, kámen použit na zpevnění koryta - viz SO201</t>
  </si>
  <si>
    <t>OP1 + OP2: 2*4,76*5,7=54,264 [A] 
klenba: 1*4,17*5,7=23,769 [B] 
líc OP2:1*0,8*6,4=5,120 [C] 
křídla: 2*4,85*0,5=4,850 [D] 
Celkem: A+B+C+D=88,003 [E]</t>
  </si>
  <si>
    <t>8</t>
  </si>
  <si>
    <t>966136</t>
  </si>
  <si>
    <t>BOURÁNÍ KONSTRUKCÍ Z KAMENE NA MC S ODVOZEM DO 12KM</t>
  </si>
  <si>
    <t>demolice původní výpustě rybníka, vč. odvozu na skládku</t>
  </si>
  <si>
    <t>(4,5+5,2)*0,3*2=5,820 [A]</t>
  </si>
  <si>
    <t>966166</t>
  </si>
  <si>
    <t>BOURÁNÍ KONSTRUKCÍ ZE ŽELEZOBETONU S ODVOZEM DO 12KM</t>
  </si>
  <si>
    <t>demolice stávajícího mostu, vč. odvozu na skládku</t>
  </si>
  <si>
    <t>ŽB nosníky: 2*0,5*0,65*9,4=6,110 [A] 
levá římsa: 0,13*0,71*9,32=0,860 [B] 
pravá římsa:0,13*0,74*9,36=0,900 [C] 
úložné bloky pod nosníky: 4*0,55*0,5*1,8=1,980 [D] 
Celkem: A+B+C+D=9,850 [E]</t>
  </si>
  <si>
    <t>966186</t>
  </si>
  <si>
    <t>DEMONTÁŽ KONSTRUKCÍ KOVOVÝCH S ODVOZEM DO 12KM</t>
  </si>
  <si>
    <t>svodnice vpravo před mostem, vč. odvozu do sběru, výzisk předán investorovi</t>
  </si>
  <si>
    <t>2*3*50 kg/m/1000=0,300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</si>
  <si>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</si>
  <si>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002</t>
  </si>
  <si>
    <t>Všeobecná</t>
  </si>
  <si>
    <t>02811</t>
  </si>
  <si>
    <t>PRŮZKUMNÉ PRÁCE GEOTECHNICKÉ NA POVRCHU</t>
  </si>
  <si>
    <t>KPL</t>
  </si>
  <si>
    <t>Dohled při provádění mikropilot geotechnikem (posudek souladu s PDPS) + posudek zeminy/podkladních nestmelených vrstev vozovky pro zpětné využití, ČERPÁNO SE SOUHLASEM INVESTORA</t>
  </si>
  <si>
    <t>zahrnuje veškeré náklady spojené s objednatelem požadovanými pracemi</t>
  </si>
  <si>
    <t>02910</t>
  </si>
  <si>
    <t>a</t>
  </si>
  <si>
    <t>OSTATNÍ POŽADAVKY - ZEMĚMĚŘIČSKÁ MĚŘENÍ</t>
  </si>
  <si>
    <t>vytyčení nově budovaných konstrukcí během stavby</t>
  </si>
  <si>
    <t>zahrnuje veškeré náklady spojené s objednatelem požadovanými pracemi,   
- pro stanovení orientační investorské ceny určete jednotkovou cenu jako 1% odhadované ceny stavby</t>
  </si>
  <si>
    <t>b</t>
  </si>
  <si>
    <t>vytyčení stavby vč. záborů a obvodu staveniště</t>
  </si>
  <si>
    <t>c</t>
  </si>
  <si>
    <t>geodetické zaměření skutečného stavu po provedení stavby vč. DTM dle smlouvy o dílo</t>
  </si>
  <si>
    <t>d</t>
  </si>
  <si>
    <t>Geometrický oddělovací plán vč. projednání s vlastníky pozemků, Krajem Vysočina a KSUS Vysočiny a podání na KÚ, vč. tisku</t>
  </si>
  <si>
    <t>02940</t>
  </si>
  <si>
    <t>OSTATNÍ POŽADAVKY - VYPRACOVÁNÍ DOKUMENTACE</t>
  </si>
  <si>
    <t>aktualizace HAP a POP vč. projednání a schválení u příslušných úřadů</t>
  </si>
  <si>
    <t>029412</t>
  </si>
  <si>
    <t>OSTATNÍ POŽADAVKY - VYPRACOVÁNÍ MOSTNÍHO LISTU</t>
  </si>
  <si>
    <t>vypracování ML, vč. tisku a vložení do BMS (dle ČSN 73 6220, 736221 a 736222)</t>
  </si>
  <si>
    <t>02943</t>
  </si>
  <si>
    <t>OSTATNÍ POŽADAVKY - VYPRACOVÁNÍ RDS</t>
  </si>
  <si>
    <t>Vypracování RDS SO 201 vč. VTD prefabrikátů, SO 107 a SO108.1 vč. 3x tisku</t>
  </si>
  <si>
    <t>02944</t>
  </si>
  <si>
    <t>OSTAT POŽADAVKY - DOKUMENTACE SKUTEČ PROVEDENÍ V DIGIT FORMĚ</t>
  </si>
  <si>
    <t>Vypracování DSPS vč. 2x tisku</t>
  </si>
  <si>
    <t>029522</t>
  </si>
  <si>
    <t>OSTATNÍ POŽADAVKY - REVIZNÍ ZPRÁVY</t>
  </si>
  <si>
    <t>podrobný pasport okolíních nemovitostí a okolí před a po stavbě</t>
  </si>
  <si>
    <t>11</t>
  </si>
  <si>
    <t>029531</t>
  </si>
  <si>
    <t>OSTATNÍ POŽADAVKY - HLAVNÍ MOSTNÍ PROHLÍDKA</t>
  </si>
  <si>
    <t>první hlavní prohlídka mostu se zápisem do BMS vč. tisku (dle ČSN 73 6220, 736221 a 736222), vč. projednání, odsouhlasení a tisku</t>
  </si>
  <si>
    <t>položka zahrnuje :  
- úkony dle ČSN 73 6221  
- provedení hlavní mostní prohlídky oprávněnou fyzickou nebo právnickou osobou  
- vyhotovení záznamu (protokolu), který jednoznačně definuje stav mostu</t>
  </si>
  <si>
    <t>12</t>
  </si>
  <si>
    <t>02960</t>
  </si>
  <si>
    <t>OSTATNÍ POŽADAVKY - ODBORNÝ DOZOR</t>
  </si>
  <si>
    <t>veškerá nutná opatření dle plánu a koordinátora BOZP</t>
  </si>
  <si>
    <t>zahrnuje veškeré náklady spojené s objednatelem požadovaným dozorem</t>
  </si>
  <si>
    <t>13</t>
  </si>
  <si>
    <t>02990</t>
  </si>
  <si>
    <t>OSTATNÍ POŽADAVKY - INFORMAČNÍ TABULE</t>
  </si>
  <si>
    <t>Zhotovení, osazení po dobu stavby a odstranění informační tabule s označením stavby dle stavebního zákona. Velikost tabule 2,5 x1,75 m, dle předspisu kraje Vysočina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</si>
  <si>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</si>
  <si>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021</t>
  </si>
  <si>
    <t>Příprava území, kácení, odhumusování</t>
  </si>
  <si>
    <t>02730</t>
  </si>
  <si>
    <t>POMOC PRÁCE ZŘÍZ NEBO ZAJIŠŤ OCHRANU INŽENÝRSKÝCH SÍTÍ</t>
  </si>
  <si>
    <t>vytyčení a ochrana všech dotčených IS během celé stavby</t>
  </si>
  <si>
    <t>zahrnuje veškeré náklady spojené s objednatelem požadovanými zařízeními</t>
  </si>
  <si>
    <t>02780</t>
  </si>
  <si>
    <t>POMOC PRÁCE ZŘÍZ NEBO ZAJIŠŤ ZEMNÍKY A SKLÁDKY</t>
  </si>
  <si>
    <t>zajištění prostoru a zřízení zemníku</t>
  </si>
  <si>
    <t>zahrnuje veškeré náklady spojené s objednatelem požadovanými zařízeními (nezahrnuje poplatky za získanou nebo uloženou zeminu)</t>
  </si>
  <si>
    <t>02841</t>
  </si>
  <si>
    <t>PRŮZKUMNÉ PRÁCE ŽIVOTNÍHO PROSTŘEDÍ NA POVRCHU</t>
  </si>
  <si>
    <t>biologický dozor dle podmínek KÚ Vysočina OŽP, viz vyj. č.j. KUJI 102602/2021</t>
  </si>
  <si>
    <t>02930</t>
  </si>
  <si>
    <t>OSTATNÍ POŽADAVKY - UMĚLECKÁ DÍLA</t>
  </si>
  <si>
    <t>Odborná demontáž sochy po dobu výstavby, uskladnění a zpětné osazení, v rozsahu a požadavků uvedených v PDPS</t>
  </si>
  <si>
    <t>zahrnuje veškeré náklady spojené s objednatelem požadovanými pracemi a díly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</si>
  <si>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</si>
  <si>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</si>
  <si>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</si>
  <si>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11201</t>
  </si>
  <si>
    <t>KÁCENÍ STROMŮ D KMENE DO 0,5M S ODSTRANĚNÍM PAŘEZŮ</t>
  </si>
  <si>
    <t>ovocný strom na parc.č. 596, dřevo nabídnuto majiteli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</si>
  <si>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</si>
  <si>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kácení stromové skupiny 15x Alnus glutinosa, dřevo nabídnuto majiteli</t>
  </si>
  <si>
    <t>kácení, dřevo nabídnuto majiteli</t>
  </si>
  <si>
    <t>11202</t>
  </si>
  <si>
    <t>KÁCENÍ STROMŮ D KMENE DO 0,9M S ODSTRANĚNÍM PAŘEZŮ</t>
  </si>
  <si>
    <t>11203</t>
  </si>
  <si>
    <t>KÁCENÍ STROMŮ D KMENE PŘES 0,9M S ODSTRAN PAŘEZŮ</t>
  </si>
  <si>
    <t>11221</t>
  </si>
  <si>
    <t>ODSTRANĚNÍ PAŘEZŮ D DO 0,5M</t>
  </si>
  <si>
    <t>odsttranění pařezů vč. likvidace, ČERPÁNO SE SOUHLASEM INVESTORA v případě, že nebude kácení provedeno KSÚSV</t>
  </si>
  <si>
    <t>1+15+86=102,000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</si>
  <si>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
Položka zahrnuje zejména: 
- vytrhání nebo vykopání pařezů 
- veškeré zemní práce spojené s odstraněním pařezů 
- dopravu a uložení pařezů, případně další práce s nimi dle pokynů zadávací dokumentace 
- zásyp jam po pařezech.</t>
  </si>
  <si>
    <t>11222</t>
  </si>
  <si>
    <t>ODSTRANĚNÍ PAŘEZŮ D DO 0,9M</t>
  </si>
  <si>
    <t>11223</t>
  </si>
  <si>
    <t>ODSTRANĚNÍ PAŘEZŮ D PŘES 0,9M</t>
  </si>
  <si>
    <t>odsttranění pařezu vč. likvidace, ČERPÁNO SE SOUHLASEM INVESTORA v případě, že nebude kácení provedeno KSÚSV</t>
  </si>
  <si>
    <t>14</t>
  </si>
  <si>
    <t>12110</t>
  </si>
  <si>
    <t>SEJMUTÍ ORNICE NEBO LESNÍ PŮDY</t>
  </si>
  <si>
    <t>sejmutí ornice v místě  teréních úprav v tl. 0,2 m, vč. odvozu a uložení na meziskládku</t>
  </si>
  <si>
    <t>(14+11+6750-650-190)*0,2=1 187,000 [A]</t>
  </si>
  <si>
    <t>položka zahrnuje sejmutí ornice bez ohledu na tloušťku vrstvy a její vodorovnou dopravu 
nezahrnuje uložení na trvalou skládku</t>
  </si>
  <si>
    <t>15</t>
  </si>
  <si>
    <t>18481</t>
  </si>
  <si>
    <t>OCHRANA STROMŮ BEDNĚNÍM</t>
  </si>
  <si>
    <t>M2</t>
  </si>
  <si>
    <t>ochrana stromu bedněním s vypolstrováním</t>
  </si>
  <si>
    <t>nad 0.5 m: 5*0,5*3*2*3,14=47,100 [A] 
do 0.5 m: 6*0,2*3*2*3,14=22,608 [B] 
Celkem: A+B=69,708 [C]</t>
  </si>
  <si>
    <t>položka zahrnuje veškerý materiál, výrobky a polotovary, včetně mimostaveništní a vnitrostaveništní dopravy (rovněž přesuny), včetně naložení a složení, případně s uložením</t>
  </si>
  <si>
    <t>SO 107</t>
  </si>
  <si>
    <t>Úprava silnice II/348</t>
  </si>
  <si>
    <t>Nevhodná zemina z výkopů. Na základě rozboru je možné zeminu vhodnou, případně upravenou podmínečně vhodnou, z výkopů se souhlasem investora zpětně využít.</t>
  </si>
  <si>
    <t>podkl nestmel. vrstvy vozovky (pol. 113326): 2*384,16=768,320 [A] 
výkop z rýhy (pol. 132836): 2*29,13=58,260 [B] 
Celkem: A+B=826,580 [C]</t>
  </si>
  <si>
    <t>113321</t>
  </si>
  <si>
    <t>ODSTRAN PODKL ZPEVNĚNÝCH PLOCH Z KAMENIVA NESTMEL, ODVOZ DO 1KM</t>
  </si>
  <si>
    <t>podkl. vrstvy vozovky tl. 320 mm, 50% včetně odvozu na meziskládku a použito do násypu kuželů SO201 (pol. 171101)</t>
  </si>
  <si>
    <t>celý úsek: 0,32*(350,5+850)*50/100%=192,080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</si>
  <si>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</si>
  <si>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113326</t>
  </si>
  <si>
    <t>ODSTRAN PODKL ZPEVNĚNÝCH PLOCH Z KAMENIVA NESTMEL, ODVOZ DO 12KM</t>
  </si>
  <si>
    <t>podkl. vrstvy vozovky tl. 320 mm, 50% včetně odvozu na skládku</t>
  </si>
  <si>
    <t>113331</t>
  </si>
  <si>
    <t>ODSTRAN PODKL ZPEVNĚNÝCH PLOCH S ASFALT POJIVEM, ODVOZ DO 1KM</t>
  </si>
  <si>
    <t>celého úseku vč. mostu v průměrné tloušťce cca 180 mm (OV, LV a penetrační makadam) vč. včetně odvozu na meziskládku v místě stavby pro zpětné použití na vrstvu RS 0/32 CA (pol. 567504)</t>
  </si>
  <si>
    <t>celý úsek: 0,18*(350,5+850)=216,090 [A]</t>
  </si>
  <si>
    <t>122731</t>
  </si>
  <si>
    <t>ODKOPÁVKY A PROKOPÁVKY OBECNÉ TŘ. I, ODVOZ DO 1KM</t>
  </si>
  <si>
    <t>Odkop zeminy pro vybudování nové kce vozovky a zpevnění podél komunikace, odvoz - viz SO801 
(výkop pro výměnu podloží bude ČERPÁN SE SOUHLASEM INVESTORA)</t>
  </si>
  <si>
    <t>ŘEZ 0: 0*10=0,000 [A] 
ŘEZ 20: 2,5*20=50,000 [B] 
Řeřz 40: 2,77*20=55,400 [C] 
ŘEZ 60: 1,56*20=31,200 [D] 
ŘEZ 80: 0,17*20=3,400 [E] 
ŘEZ 100: 6,9*20=138,000 [F] 
ŘEZ 120: 0,21*37,44=7,862 [G] 
ŘEZ 140: 0*0=0,000 [H] 
ŘEZ 160: 0,32*15,36=4,915 [I] 
ŘEZ 180: 0,32*20=6,400 [J] 
ŘEZ 200: 1,85*20=37,000 [K] 
ŘEZ 220: 4,6*20=92,000 [L] 
ŘEZ 240: 1,84*20=36,800 [M] 
ŘEZ 260: 2,96*10=29,600 [N] 
Výměna podloží dle pol . 17481: 978,356=978,356 [O] 
Celkem: A+B+C+D+E+F+G+H+I+J+K+L+M+N+O=1 470,933 [P]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</si>
  <si>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</si>
  <si>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12893</t>
  </si>
  <si>
    <t>PŘEDRCENÍ VÝKOPKU TŘ. III</t>
  </si>
  <si>
    <t>předrcení OV, LV a PM dle pol. č. 113331 pro recyklaci za studena</t>
  </si>
  <si>
    <t>položka nezahrnuje žádnou manipulaci s výkopkem (nakládání, doprava)</t>
  </si>
  <si>
    <t>12980</t>
  </si>
  <si>
    <t>ČIŠTĚNÍ ULIČNÍCH VPUSTÍ</t>
  </si>
  <si>
    <t>pročištění stávajícího žabu u nemovitosti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</si>
  <si>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</si>
  <si>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132836</t>
  </si>
  <si>
    <t>HLOUBENÍ RÝH ŠÍŘ DO 2M PAŽ I NEPAŽ TŘ. II, ODVOZ DO 12KM</t>
  </si>
  <si>
    <t>výkopy vč. včetně odvozu a uložení na skládku</t>
  </si>
  <si>
    <t>Kopaná těsnící rýha š. 300 mm: 23*1,7*0,3=11,730 [A] 
Rýha pro propustek DN600: 29*0,5*1,2=17,400 [B] 
Celkem: A+B=29,130 [C]</t>
  </si>
  <si>
    <t>17180</t>
  </si>
  <si>
    <t>ULOŽENÍ SYPANINY DO NÁSYPŮ Z NAKUPOVANÝCH MATERIÁLŮ</t>
  </si>
  <si>
    <t>materiál dle ČSN 73 6133, hutnění 95% PS</t>
  </si>
  <si>
    <t>ŘEZ 0: 0,05*10=0,500 [A] 
ŘEZ 20: 0,51*20=10,200 [B] 
Řeřz 40: 0*20=0,000 [C] 
ŘEZ 60: 0*20=0,000 [D] 
ŘEZ 80: 3,4*20=68,000 [E] 
ŘEZ 100: 0*20=0,000 [F] 
ŘEZ 120: 11,82*37,44=442,541 [G] 
ŘEZ 140: 0*0=0,000 [H] 
ŘEZ 160: 41,08*15,36=630,989 [I] 
ŘEZ 180: 26,75*20=535,000 [J] 
ŘEZ 200: 4,7*20=94,000 [K] 
ŘEZ 220: 0*20=0,000 [L] 
ŘEZ 240: 1,15*20=23,000 [M] 
ŘEZ 260: 0*20=0,000 [N] 
Celkem: A+B+C+D+E+F+G+H+I+J+K+L+M+N=1 804,230 [O]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</si>
  <si>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</si>
  <si>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17461</t>
  </si>
  <si>
    <t>ZÁSYP JAM A RÝH Z HORNIN KAMENITÝCH</t>
  </si>
  <si>
    <t>vsakovací příkop</t>
  </si>
  <si>
    <t>20*0,3*0,3=1,800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</si>
  <si>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</si>
  <si>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</si>
  <si>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</si>
  <si>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výměna podloží v tl. 750 mm pod novým náspem, ČERPÁNO SE SOUHLASEM INVESTORA na základě předložených zkoušek (na obou březích toku)</t>
  </si>
  <si>
    <t>ŘEZ 120: 0,75*15,4*35=404,250 [A] 
ŘEZ 140: 0,75*0*0=0,000 [B] 
ŘEZ 160: 0,75*22,85*17,5=299,906 [C] 
ŘEZ 180: 0,75*18,28*20=274,200 [D] 
Celkem: A+B+C+D=978,356 [E]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</si>
  <si>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</si>
  <si>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</si>
  <si>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</si>
  <si>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ochranný obsyp ze ŠP fr. 0/8 mm</t>
  </si>
  <si>
    <t>Propustek DN500: 12*0,6*1,2=8,640 [A] 
Propustky DN400: (11+6,5)*0,5*1,1=9,625 [B] 
Propustek DN600: 30,7*0,8*1,2=29,472 [C] 
Celkem: A+B+C=47,737 [D]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</si>
  <si>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</si>
  <si>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Základy</t>
  </si>
  <si>
    <t>21461C</t>
  </si>
  <si>
    <t>SEPARAČNÍ GEOTEXTILIE DO 300G/M2</t>
  </si>
  <si>
    <t>separační geotextílie v  místě vsakovacího příkopu</t>
  </si>
  <si>
    <t>20*3*0,3=18,000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</si>
  <si>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</si>
  <si>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26A13</t>
  </si>
  <si>
    <t>VRTY PRO SLOUPKY OPLOCENÍ TŘ. TĚŽITELNOSTI I D DO 250MM</t>
  </si>
  <si>
    <t>vrty pro sloupky oplocení vč. odvozu na skládku</t>
  </si>
  <si>
    <t>7*0,9=6,300 [A]</t>
  </si>
  <si>
    <t>položka zahrnuje: 
- zřízení vrtu, svislou a vodorovnou dopravu zeminy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uložení zeminy na skládku a poplatek za skládku</t>
  </si>
  <si>
    <t>28997C</t>
  </si>
  <si>
    <t>OPLÁŠTĚNÍ (ZPEVNĚNÍ) Z GEOTEXTILIE DO 300G/M2</t>
  </si>
  <si>
    <t>separační geotextextílie 300 g/m2 na pláni v místě výměny podloží, ČERPÁNO SE SOUHLASEM INVESTORA</t>
  </si>
  <si>
    <t>ŘEZ 120: 15,4*35=539,000 [A] 
ŘEZ 160: 22,85*17,5=399,875 [B] 
ŘEZ 180: 18,28*20=365,600 [C] 
Celkem: A+B+C=1 304,475 [D]</t>
  </si>
  <si>
    <t>Svislé konstrukce</t>
  </si>
  <si>
    <t>16</t>
  </si>
  <si>
    <t>33817C</t>
  </si>
  <si>
    <t>SLOUPKY PLOTOVÉ Z DÍLCŮ KOVOVÝCH  DO BETONOVÝCH PATEK</t>
  </si>
  <si>
    <t>KS</t>
  </si>
  <si>
    <t>sloupky oplocení vč. zesílených sloupků u branky</t>
  </si>
  <si>
    <t>- dodání a osazení předepsaného sloupku včetně PKO 
- případnou betonovou patku z předepsané třídy betonu 
- nutné zemní práce</t>
  </si>
  <si>
    <t>Vodorovné konstrukce</t>
  </si>
  <si>
    <t>17</t>
  </si>
  <si>
    <t>465512</t>
  </si>
  <si>
    <t>DLAŽBY Z LOMOVÉHO KAMENE NA MC</t>
  </si>
  <si>
    <t>zpevnění z lom. kam. tl. 200 mm, beton tl. 150 mm vč. spárování maltou XF4</t>
  </si>
  <si>
    <t>zpevnění příkopu vpravo km 0.200: 3*0,35*3,8=3,990 [A] 
příkop vpravo: 2,65*0,35*35,6=33,019 [B] 
Celkem: A+B=37,009 [C]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</si>
  <si>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</si>
  <si>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18</t>
  </si>
  <si>
    <t>465922</t>
  </si>
  <si>
    <t>DLAŽBY Z BETONOVÝCH DLAŽDIC NA MC</t>
  </si>
  <si>
    <t>podél příkopových žlabovek</t>
  </si>
  <si>
    <t>před mostem: 2*5*0,3=3,000 [A] 
za mostem: 2*35,9*0,3=21,540 [B] 
Celkem: A+B=24,540 [C]</t>
  </si>
  <si>
    <t>- úpravu podkladu 
- zřízení spojovací vrstvy 
- zřízení lože dlažby z předepsaného materiálu 
- dodávku a uložení dlažby, ev. předlažby, do předepsaného tvaru z pohledové úpravy 
- spárování, těsnění, tmelení a vyplnění spar případně s vyklínováním 
- úprava povrchu pro odvedení srážkové vody</t>
  </si>
  <si>
    <t>19</t>
  </si>
  <si>
    <t>467314</t>
  </si>
  <si>
    <t>STUPNĚ A PRAHY VODNÍCH KORYT Z PROSTÉHO BETONU C25/30</t>
  </si>
  <si>
    <t>Těsnící rýha š. 300 mm: 23*2,5*0,3=17,250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</si>
  <si>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</si>
  <si>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Komunikace</t>
  </si>
  <si>
    <t>20</t>
  </si>
  <si>
    <t>56334</t>
  </si>
  <si>
    <t>VOZOVKOVÉ VRSTVY ZE ŠTĚRKODRTI TL. DO 200MM</t>
  </si>
  <si>
    <t>SDA v místě sjezdu k nemovitosti</t>
  </si>
  <si>
    <t>158.25+0.5*(40.8+34.3)=195,800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</si>
  <si>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</si>
  <si>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</si>
  <si>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56335</t>
  </si>
  <si>
    <t>VOZOVKOVÉ VRSTVY ZE ŠTĚRKODRTI TL. DO 250MM</t>
  </si>
  <si>
    <t>vrstva ŠDA</t>
  </si>
  <si>
    <t>celý úsek: 9,1*255=2 320,500 [A] 
rozšíření v místě svodidel: 2*0,65*79=102,700 [B] 
odečtení v místě mostu:-2*1,25*21,2=-53,000 [C] 
Celkem: A+B+C=2 370,200 [D]</t>
  </si>
  <si>
    <t>22</t>
  </si>
  <si>
    <t>567504</t>
  </si>
  <si>
    <t>VRSTVY PRO OBNOVU A OPRAVY RECYK ZA STUDENA CEM A ASF EMULZÍ</t>
  </si>
  <si>
    <t>Recyklace RS 0/45 CA (na místě) tl. 200 mm, včetně zpětného dovezení materiálu z mezideponie (dle pol. 111331 m3 ), příp. doplnění ŠDa 0/32, vč. průkazních zkoušek</t>
  </si>
  <si>
    <t>celý úsek: 0,2*7,35*255=374,850 [A] 
odečtení v místě mostu: -2*0,4*21,2=-16,960 [B] 
Celkem: A+B=357,890 [C]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</si>
  <si>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</si>
  <si>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23</t>
  </si>
  <si>
    <t>56933</t>
  </si>
  <si>
    <t>ZPEVNĚNÍ KRAJNIC ZE ŠTĚRKODRTI TL. DO 150MM</t>
  </si>
  <si>
    <t>zpevnění krajnice</t>
  </si>
  <si>
    <t>před mostem: 269,3=269,300 [A] 
za mostem: 213,2=213,200 [B] 
sjezdy: 43,4=43,400 [C] 
sjezd k nemovitosti:216=216,000 [D] 
Celkem: A+B+C+D=741,900 [E]</t>
  </si>
  <si>
    <t>- dodání kameniva předepsané kvality a zrnitosti 
- rozprostření a zhutnění vrstvy v předepsané tloušťce 
- zřízení vrstvy bez rozlišení šířky, pokládání vrstvy po etapách</t>
  </si>
  <si>
    <t>24</t>
  </si>
  <si>
    <t>572121</t>
  </si>
  <si>
    <t>INFILTRAČNÍ POSTŘIK ASFALTOVÝ DO 1,0KG/M2</t>
  </si>
  <si>
    <t>na vrstvě RS CA:</t>
  </si>
  <si>
    <t>na vrstvě ŠDA 200 mm:195,18=195,180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</si>
  <si>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</si>
  <si>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</si>
  <si>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572213</t>
  </si>
  <si>
    <t>SPOJOVACÍ POSTŘIK Z EMULZE DO 0,5KG/M2</t>
  </si>
  <si>
    <t>0,35 kg/m2</t>
  </si>
  <si>
    <t>na podkladní vrstvě: 1757=1 757,000 [A] 
na ložné vrstvě 1897,18=1 897,180 [B] 
Celkem: A+B=3 654,180 [C]</t>
  </si>
  <si>
    <t>26</t>
  </si>
  <si>
    <t>574A34</t>
  </si>
  <si>
    <t>ASFALTOVÝ BETON PRO OBRUSNÉ VRSTVY ACO 11+, 11S TL. 40MM</t>
  </si>
  <si>
    <t>obrusná vrstva ACO11+ (plocha odměřena z CAD) tl. 40 mm</t>
  </si>
  <si>
    <t>158.25+1713.35=1 871,600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</si>
  <si>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</si>
  <si>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27</t>
  </si>
  <si>
    <t>574C56</t>
  </si>
  <si>
    <t>ASFALTOVÝ BETON PRO LOŽNÍ VRSTVY ACL 16+, 16S TL. 60MM</t>
  </si>
  <si>
    <t>ložná vrstva ACL16+ (plocha odměřena z CAD)</t>
  </si>
  <si>
    <t>158.25+1713.35+0.05*(40.8+34.3+239+197.5)=1 897,180 [A]</t>
  </si>
  <si>
    <t>28</t>
  </si>
  <si>
    <t>574E46</t>
  </si>
  <si>
    <t>ASFALTOVÝ BETON PRO PODKLADNÍ VRSTVY ACP 16+, 16S TL. 50MM</t>
  </si>
  <si>
    <t>podkladní vrstva ACP16+ (plocha odměřena z CAD)</t>
  </si>
  <si>
    <t>1713.35+0.1*(239+197.5)=1 757,000 [A]</t>
  </si>
  <si>
    <t>Přidružená stavební výroba</t>
  </si>
  <si>
    <t>29</t>
  </si>
  <si>
    <t>76792</t>
  </si>
  <si>
    <t>OPLOCENÍ Z DRÁTĚNÉHO PLETIVA POTAŽENÉHO PLASTEM</t>
  </si>
  <si>
    <t>oprava oplocení výšky 1,8 m</t>
  </si>
  <si>
    <t>15*1,8=27,000 [A]</t>
  </si>
  <si>
    <t>- položka zahrnuje vedle vlastního pletiva i rámy, rošty, lišty, kování, podpěrné, závěsné, upevňovací prvky, spojovací a těsnící materiál, pomocný materiál, kompletní povrchovou úpravu. 
- nejsou zahrnuty sloupky, které se vykazují v samostatných položkách 338**, není zahrnuta podezdívka (272**) 
- součástí položky je  případně i ostnatý drát, uvažovaná plocha se pak vypočítává po horní hranu drátu.</t>
  </si>
  <si>
    <t>30</t>
  </si>
  <si>
    <t>76796</t>
  </si>
  <si>
    <t>VRATA A VRÁTKA</t>
  </si>
  <si>
    <t>nová branka výšky 1,8 m a délky 3 m, otevírání po polovinách v oplocení</t>
  </si>
  <si>
    <t>3*1,8=5,400 [A]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</si>
  <si>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 
- je zahrnuto drobné zasklení nebo jiná předepsaná výplň. 
- součástí položky je  případně i ostnatý drát, uvažovaná plocha se pak vypočítává po horní hranu drátu.</t>
  </si>
  <si>
    <t>Potrubí</t>
  </si>
  <si>
    <t>31</t>
  </si>
  <si>
    <t>894471</t>
  </si>
  <si>
    <t>ŠACHTY KANAL ZE ŽELEZOBET VČET VÝZT NA POTRUBÍ DN DO 1000MM</t>
  </si>
  <si>
    <t>Lomová šachta propustku DN400 vč. osazení stavidla pro možné vypuštění tůně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</si>
  <si>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</si>
  <si>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32</t>
  </si>
  <si>
    <t>89721</t>
  </si>
  <si>
    <t>VPUSŤ KANALIZAČNÍ HORSKÁ KOMPLETNÍ MONOLITICKÁ BETONOVÁ</t>
  </si>
  <si>
    <t>horská vpušť vč. šikmé mříže</t>
  </si>
  <si>
    <t>položka zahrnuje: 
- mříže s rámem, koše na bahno,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nátěry zabraňující soudržnost betonu a bednění, 
- výplň, těsnění  a tmelení spar a spojů, 
- opatření  povrchů  betonu  izolací  proti zemní vlhkosti v částech, kde přijdou do styku se zeminou nebo kamenivem, 
- předepsané podkladní konstrukce</t>
  </si>
  <si>
    <t>33</t>
  </si>
  <si>
    <t>9113B1</t>
  </si>
  <si>
    <t>SVODIDLO OCEL SILNIČ JEDNOSTR, ÚROVEŇ ZADRŽ H1 -DODÁVKA A MONTÁŽ</t>
  </si>
  <si>
    <t>svodidlo s úrovní zadržení H1 vč. výškových náběhů, svodnice s tl. pásnice 4 mm</t>
  </si>
  <si>
    <t>77,2+105,2=182,400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</si>
  <si>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</si>
  <si>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34</t>
  </si>
  <si>
    <t>91228</t>
  </si>
  <si>
    <t>SMĚROVÉ SLOUPKY Z PLAST HMOT VČETNĚ ODRAZNÉHO PÁSKU</t>
  </si>
  <si>
    <t>kulaty červený: 6=6,000 [A] 
flexibilní bílý: 8=8,000 [B] 
Celkem: A+B=14,000 [C]</t>
  </si>
  <si>
    <t>položka zahrnuje: 
- dodání a osazení sloupku včetně nutných zemních prací 
- vnitrostaveništní a mimostaveništní doprava 
- odrazky plastové nebo z retroreflexní fólie</t>
  </si>
  <si>
    <t>35</t>
  </si>
  <si>
    <t>91267</t>
  </si>
  <si>
    <t>ODRAZKY NA SVODIDLA</t>
  </si>
  <si>
    <t>do prolisu svodnice</t>
  </si>
  <si>
    <t>modré: 6=6,000 [A] 
oranžové/bílé:4=4,000 [B] 
Celkem: A+B=10,000 [C]</t>
  </si>
  <si>
    <t>- kompletní dodávka se všemi pomocnými a doplňujícími pracemi a součástmi</t>
  </si>
  <si>
    <t>36</t>
  </si>
  <si>
    <t>914131</t>
  </si>
  <si>
    <t>DOPRAVNÍ ZNAČKY ZÁKLADNÍ VELIKOSTI OCELOVÉ FÓLIE TŘ 2 - DODÁVKA A MONTÁŽ</t>
  </si>
  <si>
    <t>Svislé DZ</t>
  </si>
  <si>
    <t>položka zahrnuje:  
- dodávku a montáž značek v požadovaném provedení</t>
  </si>
  <si>
    <t>37</t>
  </si>
  <si>
    <t>914133</t>
  </si>
  <si>
    <t>DOPRAVNÍ ZNAČKY ZÁKLADNÍ VELIKOSTI OCELOVÉ FÓLIE TŘ 2 - DEMONTÁŽ</t>
  </si>
  <si>
    <t>demontáž stávajících DZ vč. odvozu na skládku investora do Havl. Brodu</t>
  </si>
  <si>
    <t>Položka zahrnuje odstranění, demontáž a odklizení materiálu s odvozem na předepsané místo</t>
  </si>
  <si>
    <t>38</t>
  </si>
  <si>
    <t>915111</t>
  </si>
  <si>
    <t>VODOROVNÉ DOPRAVNÍ ZNAČENÍ BARVOU HLADKÉ - DODÁVKA A POKLÁDKA</t>
  </si>
  <si>
    <t>obnova vodorovného dopravního značení</t>
  </si>
  <si>
    <t>3*0,125*310,5=116,438 [A]</t>
  </si>
  <si>
    <t>položka zahrnuje:  
- dodání a pokládku nátěrového materiálu (měří se pouze natíraná plocha)  
- předznačení a reflexní úpravu</t>
  </si>
  <si>
    <t>39</t>
  </si>
  <si>
    <t>915211</t>
  </si>
  <si>
    <t>VODOROVNÉ DOPRAVNÍ ZNAČENÍ PLASTEM HLADKÉ - DODÁVKA A POKLÁDKA</t>
  </si>
  <si>
    <t>obnova vodorovného dopravního značení, strukturální plast</t>
  </si>
  <si>
    <t>položka zahrnuje: 
- dodání a pokládku nátěrového materiálu (měří se pouze natíraná plocha) 
- předznačení a reflexní úpravu</t>
  </si>
  <si>
    <t>40</t>
  </si>
  <si>
    <t>917224</t>
  </si>
  <si>
    <t>SILNIČNÍ A CHODNÍKOVÉ OBRUBY Z BETONOVÝCH OBRUBNÍKŮ ŠÍŘ 150MM</t>
  </si>
  <si>
    <t>celkem betonové obrubníky 150/250mm, vč. lože</t>
  </si>
  <si>
    <t>přejízdný obrubník: 38,5=38,500 [A] 
zapuštěný obrubník: 3=3,000 [B] 
Celkem: A+B=41,500 [C]</t>
  </si>
  <si>
    <t>Položka zahrnuje: 
dodání a pokládku betonových obrubníků o rozměrech předepsaných zadávací dokumentací 
betonové lože i boční betonovou opěrku.</t>
  </si>
  <si>
    <t>41</t>
  </si>
  <si>
    <t>9183B1</t>
  </si>
  <si>
    <t>PROPUSTY Z TRUB DN 400MM BETONOVÝCH</t>
  </si>
  <si>
    <t>propustek z tůně k mlýnu DN400, vč. podkladků a osazení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</si>
  <si>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</si>
  <si>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42</t>
  </si>
  <si>
    <t>9183B3</t>
  </si>
  <si>
    <t>PROPUSTY Z TRUB DN 400MM PLASTOVÝCH</t>
  </si>
  <si>
    <t>propustek DN400 SN16</t>
  </si>
  <si>
    <t>Pod sjezdem  km 0.080: 6,5=6,500 [A] 
Pod sjezdem  km 0.240: 11=11,000 [B] 
Celkem: A+B=17,500 [C]</t>
  </si>
  <si>
    <t>43</t>
  </si>
  <si>
    <t>9183C3</t>
  </si>
  <si>
    <t>PROPUSTY Z TRUB DN 500MM PLASTOVÝCH</t>
  </si>
  <si>
    <t>propustek DN500 SN16</t>
  </si>
  <si>
    <t>44</t>
  </si>
  <si>
    <t>919112</t>
  </si>
  <si>
    <t>ŘEZÁNÍ ASFALTOVÉHO KRYTU VOZOVEK TL DO 100MM</t>
  </si>
  <si>
    <t>v místě napojení vozovky na stávající stav</t>
  </si>
  <si>
    <t>6,5*2=13,000 [A]</t>
  </si>
  <si>
    <t>položka zahrnuje řezání vozovkové vrstvy v předepsané tloušťce, včetně spotřeby vody</t>
  </si>
  <si>
    <t>45</t>
  </si>
  <si>
    <t>931327</t>
  </si>
  <si>
    <t>TĚSNĚNÍ DILATAČ SPAR ASF ZÁLIVKOU MODIFIK PRŮŘ DO 1000MM2</t>
  </si>
  <si>
    <t>napojení na st. stav</t>
  </si>
  <si>
    <t>položka zahrnuje dodávku a osazení předepsaného materiálu, očištění ploch spáry před úpravou, očištění okolí spáry po úpravě  
nezahrnuje těsnící profil</t>
  </si>
  <si>
    <t>46</t>
  </si>
  <si>
    <t>935212</t>
  </si>
  <si>
    <t>PŘÍKOPOVÉ ŽLABY Z BETON TVÁRNIC ŠÍŘ DO 600MM DO BETONU TL 100MM</t>
  </si>
  <si>
    <t>žlab podél nemovitosti</t>
  </si>
  <si>
    <t>7,5+14,5=22,000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</si>
  <si>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</si>
  <si>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47</t>
  </si>
  <si>
    <t>podél paty svahu</t>
  </si>
  <si>
    <t>před mostem: 5=5,000 [A] 
za mostem: 35,9=35,900 [B] 
Celkem: A+B=40,900 [C]</t>
  </si>
  <si>
    <t>48</t>
  </si>
  <si>
    <t>93554</t>
  </si>
  <si>
    <t>ŽLABY Z DÍLCŮ Z BETONU SVĚTLÉ ŠÍŘKY DO 250MM VČET MŘÍŽÍ</t>
  </si>
  <si>
    <t>odvodňovací přejízdný žlab š. 250 mm s litinovou mříží třídy zatížení C, vč. kopané rýhy, lože z betonu, uložení a obetonování</t>
  </si>
  <si>
    <t>10,4+12=22,400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</si>
  <si>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</si>
  <si>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49</t>
  </si>
  <si>
    <t>966357</t>
  </si>
  <si>
    <t>BOURÁNÍ PROPUSTŮ Z TRUB DN DO 500MM</t>
  </si>
  <si>
    <t>vybourání propustku DN500 vč. odvozu na skládku a skládkovného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</si>
  <si>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</si>
  <si>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50</t>
  </si>
  <si>
    <t>966842</t>
  </si>
  <si>
    <t>ODSTRANĚNÍ OPLOCENÍ Z DRÁT PLETIVA</t>
  </si>
  <si>
    <t>19,5+3=22,500 [A]</t>
  </si>
  <si>
    <t>položka zahrnuje: 
- kompletní bourací práce včetně odstranění základových konstrukcí a nezbytného rozsahu zemních prací, 
- veškerou manipulaci s vybouranou sutí a hmotami včetně uložení na skládku, 
- veškeré další práce plynoucí z technologického předpisu a z platných předpisů, 
- odstranění sloupků z jiného materiálu, odstranění vrat a vrátek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</si>
  <si>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51</t>
  </si>
  <si>
    <t>96687</t>
  </si>
  <si>
    <t>VYBOURÁNÍ ULIČNÍCH VPUSTÍ KOMPLETNÍCH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</si>
  <si>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</si>
  <si>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108.1</t>
  </si>
  <si>
    <t>Provizorní napojení na stávající II/348</t>
  </si>
  <si>
    <t>podkl nestmel. vrstvy vozovky (pol. 113326): 1,6*78,4=125,440 [A] 
zemina z odkopů (pol. 122736): 144,992=144,992 [B] 
Celkem: A+B=270,432 [C]</t>
  </si>
  <si>
    <t>podkl. vrstvy vozovky tl. 320 mm, včetně odvozu na skládku</t>
  </si>
  <si>
    <t>celý úsek: 0,32*245=78,400 [A]</t>
  </si>
  <si>
    <t>celého úseku v průměrné tloušťce cca 180 mm (OV, LV a penetrační makadam) vč. včetně odvozu na meziskládku v místě stavby pro zpětné použití na vrstvu RS 0/32 CA (pol. 567504)</t>
  </si>
  <si>
    <t>celý úsek: 0,18*245=44,100 [A]</t>
  </si>
  <si>
    <t>122736</t>
  </si>
  <si>
    <t>ODKOPÁVKY A PROKOPÁVKY OBECNÉ TŘ. I, ODVOZ DO 12KM</t>
  </si>
  <si>
    <t>Odkop zeminy pro vybudování nové kce vozovky a zpevnění podél komunikace, vč. odvozu na skládku</t>
  </si>
  <si>
    <t>ŘEZ 260: 2,96*10=29,600 [A] 
ŘEZ 280:  2,8*20=56,000 [B] 
Řeřz 300: 2,9*20,48=59,392 [C] 
Celkem: A+B+C=144,992 [D]</t>
  </si>
  <si>
    <t>12931</t>
  </si>
  <si>
    <t>ČIŠTĚNÍ PŘÍKOPŮ OD NÁNOSU DO 0,25M3/M</t>
  </si>
  <si>
    <t>pročištění stávajícího příkopu v navazujících úsecích</t>
  </si>
  <si>
    <t>289973</t>
  </si>
  <si>
    <t>OPLÁŠTĚNÍ (ZPEVNĚNÍ) Z GEOSÍTÍ A GEOROHOŽÍ</t>
  </si>
  <si>
    <t>zpevnění příkopu georohoží</t>
  </si>
  <si>
    <t>2,5*30=75,000 [A]</t>
  </si>
  <si>
    <t>Položka zahrnuje: 
- dodávku předepsané geosítě nebi georohože 
- úpravu, očištění a ochranu podkladu 
- přichycení k podkladu, případně zatížení 
- úpravy spojů a zajištění okrajů 
- úpravy pro odvodnění 
- nutné přesahy 
- mimostaveništní a vnitrostaveništní dopravu</t>
  </si>
  <si>
    <t>příkop vpravo: 2,9*0,35*19,5=19,793 [A]</t>
  </si>
  <si>
    <t>celý úsek: 7,35*50,48=371,028 [A]</t>
  </si>
  <si>
    <t>celý úsek: 0,2*6,5*50,48=65,624 [A]</t>
  </si>
  <si>
    <t>levá strana: 38,65=38,650 [A] 
pravá strana: 22,9=22,900 [B] 
Celkem: A+B=61,550 [C]</t>
  </si>
  <si>
    <t>na podkladní vrstvě: 290,596=290,596 [A] 
na ložné vrstvě: 285,548=285,548 [B] 
Celkem: A+B=576,144 [C]</t>
  </si>
  <si>
    <t>280,5=280,500 [A]</t>
  </si>
  <si>
    <t>280.5+0.05*2*50.48=285,548 [A]</t>
  </si>
  <si>
    <t>280.5+0.1*2*50.48=290,596 [A]</t>
  </si>
  <si>
    <t>SO 182</t>
  </si>
  <si>
    <t>DIO</t>
  </si>
  <si>
    <t>02720</t>
  </si>
  <si>
    <t>POMOC PRÁCE ZŘÍZ NEBO ZAJIŠŤ REGULACI A OCHRANU DOPRAVY</t>
  </si>
  <si>
    <t>DIO komplet vč. osazení, pronájmu a odstranění značek</t>
  </si>
  <si>
    <t>projednání DIO s dotčenými orgány (např. autobusoví dopravci a organizátor dopravy), zajištění vydání stanovení přechodné úpravy a rozhodnutí o uzavírce</t>
  </si>
  <si>
    <t>SO 201</t>
  </si>
  <si>
    <t>Most ev.č. 348-003</t>
  </si>
  <si>
    <t>11511</t>
  </si>
  <si>
    <t>ČERPÁNÍ VODY DO 500 L/MIN</t>
  </si>
  <si>
    <t>HOD</t>
  </si>
  <si>
    <t>čerpání vody nad rámec stavebních prací po dobu výstavby spodní stavby, ČERPÁNO SE SOUHLASEM INVESTORA</t>
  </si>
  <si>
    <t>14*12=168,000 [A]</t>
  </si>
  <si>
    <t>Položka čerpání vody na povrchu zahrnuje i potrubí, pohotovost záložní čerpací soupravy a zřízení čerpací jímky. Součástí položky je také následná demontáž a likvidace těchto zařízení</t>
  </si>
  <si>
    <t>11525</t>
  </si>
  <si>
    <t>PŘEVEDENÍ VODY POTRUBÍM DN 600 NEBO ŽLABY R.O. DO 2,0M</t>
  </si>
  <si>
    <t>provizorní zatrubnění toku DN800 SN16</t>
  </si>
  <si>
    <t>Položka převedení vody na povrchu zahrnuje zřízení, udržování a odstranění příslušného zařízení. Převedení vody se uvádí buď průměrem potrubí (DN) nebo délkou rozvinutého obvodu žlabu (r.o.).</t>
  </si>
  <si>
    <t>odstranění zemní hrázky, vč. odvozu na meziskládku, dle pol. 17750, viz SO801</t>
  </si>
  <si>
    <t>výkopy pro demolici (část zeminy použita pro zěptný zásyp) vč. odvozu na mezideponii, viz SO801</t>
  </si>
  <si>
    <t>25,85*12,2=315,370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</si>
  <si>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</si>
  <si>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171101</t>
  </si>
  <si>
    <t>ULOŽENÍ SYPANINY DO NÁSYPŮ SE ZHUTNĚNÍM DO 95% PS</t>
  </si>
  <si>
    <t>obsyp části kuželů materiálem z SO107 pol.č. 113321, vč. dovozu z meziskládky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</si>
  <si>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</si>
  <si>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kužel 1P: 1/3*3,14*5,1*5,1*2,9+1,15*0,5*5,35*2,9=87,870 [A] 
kužel 2P: 1/3*3,14*5,9*5,9*3,2+1,15*0,5*5,4*3,2=126,526 [B] 
kužel 1L: 2,9*0,5*5,35*2,9=22,497 [C] 
kužel 2L: 2,9*0,5*5,4*3,2=25,056 [D] 
odečtení pol. 171101: -192,08=- 192,080 [E] 
Celkem: A+B+C+D+E=69,869 [F]</t>
  </si>
  <si>
    <t>17280</t>
  </si>
  <si>
    <t>ZŘÍZENÍ TĚSNĚNÍ Z NAKUPOVANÝCH MATERIÁLŮ</t>
  </si>
  <si>
    <t>ochranná vrstva okolo těsnící vrstvy v přechodové oblasti ze ŠD se zhutněním</t>
  </si>
  <si>
    <t>2*3,7*0,3*7,1=15,762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</si>
  <si>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</si>
  <si>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materiál čl. 5.1 ČSN 73 6244, hutnění 95% PS</t>
  </si>
  <si>
    <t>základy: 14,4*7,5=108,000 [A] 
odečet základů křídel: -4*4,2*1,05=-17,640 [B] 
líc opěr: 3,2*8,9=28,480 [C] 
bok opěr do úrovně původního terénu: 4*(1,9*0,7*6,5+1,9*1,9*6,5/2)=81,510 [D] 
Celkem: A+B+C+D=200,350 [E]</t>
  </si>
  <si>
    <t>materiál dle čl. 5.4 ČSN 73 6244, hutnění 100% PS</t>
  </si>
  <si>
    <t>rub opěr: 35,8*7,5=268,500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</si>
  <si>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</si>
  <si>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17561</t>
  </si>
  <si>
    <t>OBSYP POTRUBÍ A OBJEKTŮ Z HORNIN KAMENITÝCH</t>
  </si>
  <si>
    <t>obsyp rub. drenáže z štěrkodrtí fr. 16/32 mm</t>
  </si>
  <si>
    <t>0,3*0,3*20=1,800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</si>
  <si>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                                                                - zemina vytlačená potrubím o DN do 180mm se od kubatury obsypů neodečítá</t>
  </si>
  <si>
    <t>17750</t>
  </si>
  <si>
    <t>ZEMNÍ HRÁZKY ZE ZEMIN NEPROPUSTNÝCH</t>
  </si>
  <si>
    <t>zemní hrázka v místě zatrubnění toku</t>
  </si>
  <si>
    <t>1*2*1,3*3=7,800 [A]</t>
  </si>
  <si>
    <t>21203</t>
  </si>
  <si>
    <t>TRATIVODY KOMPLET Z TRUB NEKOV DN DO 150MM</t>
  </si>
  <si>
    <t>drenáž DN 150mm (vrcholový tlak SN8), vč. geotextílie okolo trubky</t>
  </si>
  <si>
    <t>2*10=20,000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</si>
  <si>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</si>
  <si>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224313</t>
  </si>
  <si>
    <t>PILOTY Z PROSTÉHO BETONU C16/20</t>
  </si>
  <si>
    <t>betonáž záporového pažení, ČERPÁNO SE SOUHLASEM INVESTORA</t>
  </si>
  <si>
    <t>10*0,15*0,15*3,14*1,5=1,060 [A]</t>
  </si>
  <si>
    <t>položka zahrnuje: 
- dodání  čerstvého  betonu  (betonové  směsi)  požadované  kvality,  jeho  uložení  do požadovaného tvaru,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ztížení práce u kabelových a injektážních trubek a ostatních zařízení osazovaných do betonu 
- konstrukce betonových kloubů,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vrty</t>
  </si>
  <si>
    <t>22694</t>
  </si>
  <si>
    <t>ZÁPOROVÉ PAŽENÍ Z KOVU DOČASNÉ</t>
  </si>
  <si>
    <t>Pažení na návodní straně - uvažováno HEB 120 pro usměrnění vodního toku do zatrubnění, ČERPÁNO SE SOUHLASEM INVESTORA</t>
  </si>
  <si>
    <t>10*3*0,00340061*7,85=0,801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</si>
  <si>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</si>
  <si>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</t>
  </si>
  <si>
    <t>VÝDŘEVA ZÁPOROVÉHO PAŽENÍ DOČASNÁ (KUBATURA)</t>
  </si>
  <si>
    <t>1/2 plochy pažení (nad PS) pro usměrnění vodního toku do zatrubnění, ČERPÁNO SE SOUHLASEM INVESTORA</t>
  </si>
  <si>
    <t>9*1,5*0,08=1,080 [A]</t>
  </si>
  <si>
    <t>položka zahrnuje osazení pažin bez ohledu na druh, jejich opotřebení a jejich odstranění</t>
  </si>
  <si>
    <t>227821</t>
  </si>
  <si>
    <t>MIKROPILOTY KOMPLET D DO 100MM NA POVRCHU</t>
  </si>
  <si>
    <t>prům. trubky 89/10 mm, cena za komplet (délka uvedena bez hluchého vrtání délky 1,3 m), vč. tahotlakové hlavy</t>
  </si>
  <si>
    <t>14*4*2=112,000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</si>
  <si>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</si>
  <si>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26123</t>
  </si>
  <si>
    <t>VRTY PRO KOTVENÍ, INJEKTÁŽ A MIKROPILOTY NA POVRCHU TŘ. II D DO 150MM</t>
  </si>
  <si>
    <t>délka vč. 1,3 m hluchého vrtání</t>
  </si>
  <si>
    <t>2*14*3,3=92,400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</si>
  <si>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</si>
  <si>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26143</t>
  </si>
  <si>
    <t>VRTY PRO KOTVENÍ, INJEKTÁŽ A MIKROPILOTY NA POVRCHU TŘ. IV D DO 150MM</t>
  </si>
  <si>
    <t>vrtání mikropilot</t>
  </si>
  <si>
    <t>2*14*2=56,000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</si>
  <si>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</si>
  <si>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264215</t>
  </si>
  <si>
    <t>VRTY PRO PILOTY TŘ. II D DO 300MM</t>
  </si>
  <si>
    <t>Vrty pro HEB 120 (záporové pažení), vč. odvozu na skládku, ČERPÁNO SE SOUHLASEM INVESTORA</t>
  </si>
  <si>
    <t>10*1,5=15,000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</si>
  <si>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</si>
  <si>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272325</t>
  </si>
  <si>
    <t>ZÁKLADY ZE ŽELEZOBETONU DO C30/37</t>
  </si>
  <si>
    <t>základy z betonu C30/37 vč. bednění, izolačních nátěrů (1xNp + 2xNa)</t>
  </si>
  <si>
    <t>2*26,6*1=53,200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</si>
  <si>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</si>
  <si>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</si>
  <si>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</si>
  <si>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parametrická spotřeba 160 kg/m3</t>
  </si>
  <si>
    <t>0,14*53,2=7,448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</si>
  <si>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</si>
  <si>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28999</t>
  </si>
  <si>
    <t>OPLÁŠTĚNÍ (ZPEVNĚNÍ) Z FÓLIE</t>
  </si>
  <si>
    <t>těsnící PE fólie v přechodových oblastech mostu</t>
  </si>
  <si>
    <t>rub OP1: 4*7,1=28,400 [A] 
rub OP2: 4*7,1=28,400 [B] 
Celkem: A+B=56,800 [C]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</si>
  <si>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</si>
  <si>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31717</t>
  </si>
  <si>
    <t>KOVOVÉ KONSTRUKCE PRO KOTVENÍ ŘÍMSY</t>
  </si>
  <si>
    <t>KG</t>
  </si>
  <si>
    <t>kotevní přípravky říms na poprsních zídkách a křídlech (7,0 kg/ks) á 1 m</t>
  </si>
  <si>
    <t>levá římsa 17*7=119,000 [A] 
pravá římsa 17*7=119,000 [B] 
Celkem: A+B=238,000 [C]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</si>
  <si>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</si>
  <si>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</si>
  <si>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</si>
  <si>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z betonu C30/37 včetně bednění, dilatačních a sršťovacích spar</t>
  </si>
  <si>
    <t>levá římsa 0,27*17,2=4,644 [A] 
pravá římsa 0,27*17,2=4,644 [B] 
Celkem: A+B=9,288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</si>
  <si>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</si>
  <si>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</si>
  <si>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</si>
  <si>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výztuž říms, parametrická spotřeba 140 kg/m3</t>
  </si>
  <si>
    <t>0,14*9,288=1,300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</si>
  <si>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</si>
  <si>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</si>
  <si>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</si>
  <si>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křídla a parapetní zídka z betonu C30/37 vč. izolačních nátěrů (1xNp + 2xNa)</t>
  </si>
  <si>
    <t>křídla OP1: 2*0,5*14,6+2*0,2*5,9=16,960 [A] 
křídla OP2: 2*0,5*14,83+2*0,2*5,9=17,190 [B] 
parapetní zídka: 2*0,5*5=5,000 [C] 
Celkem: A+B+C=39,150 [D]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</si>
  <si>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</si>
  <si>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</si>
  <si>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</si>
  <si>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výztuž křídel, parametrická spotřeba 150 kg/m3</t>
  </si>
  <si>
    <t>dle pol. 333325 0,15*39,15=5,873 [A]</t>
  </si>
  <si>
    <t>389126</t>
  </si>
  <si>
    <t>MOSTNÍ RÁMOVÉ KONSTR Z DÍLCŮ ŽELEZOBET DO C40/50</t>
  </si>
  <si>
    <t>stěny a příčel klenbové rámové prefabrikované NK z betonu C 40/50, vč. výroby, dopravy, montáže a spřahovacích ocelových prvků vč. veškeré výztuže</t>
  </si>
  <si>
    <t>6 segmentů šířky 1.45 m ( šířka x plocha z podélného řezu): 6*1,45*4,54=39,498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</si>
  <si>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</si>
  <si>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42838</t>
  </si>
  <si>
    <t>KLOUB ZE ŽELEZOBETONU VČET VÝZTUŽE</t>
  </si>
  <si>
    <t>uložení NK do základů prostřednictvím liniového kloubu, vč. zatěsnění a potřebného materiálu</t>
  </si>
  <si>
    <t>2*8,7=17,400 [A]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</si>
  <si>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</si>
  <si>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smykový ozub mezi NK a křídly, vč. zatěsnění a potřebného materiálu</t>
  </si>
  <si>
    <t>4*3,9=15,600 [A]</t>
  </si>
  <si>
    <t>434125</t>
  </si>
  <si>
    <t>SCHODIŠŤOVÉ STUPNĚ, Z DÍLCŮ ŽELEZOBETON DO C30/37</t>
  </si>
  <si>
    <t>revizní schodiště, stupně 750x500x180 mm</t>
  </si>
  <si>
    <t>(20+18)*0,75*0,5*0,18=2,565 [A]</t>
  </si>
  <si>
    <t>451312</t>
  </si>
  <si>
    <t>PODKLADNÍ A VÝPLŇOVÉ VRSTVY Z PROSTÉHO BETONU C12/15</t>
  </si>
  <si>
    <t>pod základy, rub. drenáž a římsu</t>
  </si>
  <si>
    <t>OP1: 32,72*0,15=4,908 [A] 
OP2: 32,72*0,15=4,908 [B] 
rub. drenáž: 1*0,3*7,1*2=4,260 [C] 
Celkem: A+B+C=14,076 [D]</t>
  </si>
  <si>
    <t>451314</t>
  </si>
  <si>
    <t>PODKLADNÍ A VÝPLŇOVÉ VRSTVY Z PROSTÉHO BETONU C25/30</t>
  </si>
  <si>
    <t>pod schodištěm</t>
  </si>
  <si>
    <t>1,2*(5,6+5,1)*0,15*0,9=1,733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</si>
  <si>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</si>
  <si>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45145</t>
  </si>
  <si>
    <t>PODKL A VÝPLŇ VRSTVY Z MALTY CEMENTOVÉ</t>
  </si>
  <si>
    <t>výplň spáry mezi prefabrikáty cementovou zálivkou min. pevnosti C 25/30 tl. 20 mm</t>
  </si>
  <si>
    <t>12,8*0,02*5=1,280 [A]</t>
  </si>
  <si>
    <t>Položka zahrnuje veškerý materiál, výrobky a polotovary, včetně mimostaveništní a vnitrostaveništní dopravy (rovněž přesuny), včetně naložení a složení, případně s uložením.</t>
  </si>
  <si>
    <t>457325</t>
  </si>
  <si>
    <t>VYROVNÁVACÍ A SPÁDOVÝ ŽELEZOBETON C30/37</t>
  </si>
  <si>
    <t>ochrana izolace obetonávkou tl. 100 mm</t>
  </si>
  <si>
    <t>0,1*7,5*7,5=5,625 [A]</t>
  </si>
  <si>
    <t>457366</t>
  </si>
  <si>
    <t>VÝZTUŽ VYROVNÁVACÍHO A SPÁDOVÉHO BETONU Z KARI SÍTÍ</t>
  </si>
  <si>
    <t>parametrická spotřeba 60 kg/m2</t>
  </si>
  <si>
    <t>0,06*5,625=0,338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</si>
  <si>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povrchovou antikorozní úpravu výztuže, 
- separaci výztuže</t>
  </si>
  <si>
    <t>46321</t>
  </si>
  <si>
    <t>ROVNANINA Z LOMOVÉHO KAMENE</t>
  </si>
  <si>
    <t>těžká kamenná rovnanina na vtoku a výtoku, kámen použit z původního mostu dle vhodnosti a doplněn novým</t>
  </si>
  <si>
    <t>1,2*(18,75+9,4+4,3+1,5+8,3)*0,5=25,350 [A]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</si>
  <si>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</si>
  <si>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zpevnění z lom. kam. tl. 200 mm, beton tl. 150 mm vč. spárování a příčných prahů, vč. skluzů, kámen použit z původního mostu dle vhodnosti a doplněn novým</t>
  </si>
  <si>
    <t>pod mostem: 0,35*7,56*10,25=27,122 [A] 
křídlo 1L:1,2*0,35*(4,2+12,4)+0,35*(5,2+1,5+0,8)=9,597 [B] 
křídlo 2L: 1,2*0,35*(12,4+4,2)+0,35*(2,25+5,5)=9,685 [C] 
křídlo 1P: 1,24*0,35*19,8+1,2*0,35*13,05+0,35*10,2=17,644 [D] 
křídlo 2P: 1,24*0,35*20,05+1,2*0,35*15,3+0,35*14,3=20,133 [E] 
zaústění skluzů: 1,6*1,6*0,35+1,6*2,1*0,35=2,072 [F] 
Celkem: A+B+C+D+E+F=86,253 [G]</t>
  </si>
  <si>
    <t>patní práh 500/1000 mm: 2*0,5*1*10,45=10,450 [A] 
příčný práh 500/800 mm: 2*0,5*0,8*1,3=1,040 [B] 
Celkem: A+B=11,490 [C]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</si>
  <si>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</si>
  <si>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58920</t>
  </si>
  <si>
    <t>VÝPLŇ SPAR MODIFIKOVANÝM ASFALTEM</t>
  </si>
  <si>
    <t>výplň spáry vozovka - římsa s předtěsněním</t>
  </si>
  <si>
    <t>římsy 2*17,2=34,400 [A]</t>
  </si>
  <si>
    <t>položka zahrnuje:  
- dodávku předepsaného materiálu  
- vyčištění a výplň spar tímto materiálem</t>
  </si>
  <si>
    <t>58950</t>
  </si>
  <si>
    <t>VÝPLŇ SPAR PRYŽOVOU VLOŽKOU</t>
  </si>
  <si>
    <t>709400</t>
  </si>
  <si>
    <t>ZATAŽENÍ LANKA DO CHRÁNIČKY NEBO ŽLABU</t>
  </si>
  <si>
    <t>zatažení protahovacího lanka do chráničky</t>
  </si>
  <si>
    <t>1. Položka obsahuje: 
 – odvinutí, napojení a zatažení lana do kanálku nebo tvárnicové trasy 
 – pomocné mechanismy 
2. Položka neobsahuje: 
 X 
3. Způsob měření: 
Měří se metr délkový.</t>
  </si>
  <si>
    <t>711132</t>
  </si>
  <si>
    <t>IZOLACE BĚŽNÝCH KONSTRUKCÍ PROTI VOLNĚ STÉKAJÍCÍ VODĚ ASFALTOVÝMI PÁSY</t>
  </si>
  <si>
    <t>izolace</t>
  </si>
  <si>
    <t>Příčel + opěry: 7,5*14,42=108,150 [A] 
Základ: 2*1*14,1+2*11=50,200 [B] 
Poprsní zídka: 2*5=10,000 [C] 
Křídla: 4*14,7+4*0,2*2,85=61,080 [D] 
Horní povrch poprsní zídky: 2*0,5*17,2=17,200 [E] 
Celkem: A+B+C+D+E=246,630 [F]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</si>
  <si>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</si>
  <si>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711509</t>
  </si>
  <si>
    <t>OCHRANA IZOLACE NA POVRCHU TEXTILIÍ</t>
  </si>
  <si>
    <t>ochrana izolace, vykázáno bez přesahů, rubové plochy - 2x300 g/m2, lícové plochy - 1x300 g/m2</t>
  </si>
  <si>
    <t>rubové plochy dle pol. 711112: 2*246,63=493,260 [A] 
obvod základů opěr (kromě rubu základu): 2*1*18,7=37,400 [B] 
líc opěr2*8,7*1,42=24,708 [C] 
líc křídel: 4*7,62=30,480 [D] 
podhled křídel: 4*0,5*5,1=10,200 [E] 
Celkem: A+B+C+D+E=596,048 [F]</t>
  </si>
  <si>
    <t>položka zahrnuje:  
- dodání  předepsaného ochranného materiálu  
- zřízení ochrany izolace</t>
  </si>
  <si>
    <t>78382</t>
  </si>
  <si>
    <t>NÁTĚRY BETON KONSTR TYP S2 (OS-B)</t>
  </si>
  <si>
    <t>horní povrch říms</t>
  </si>
  <si>
    <t>17,2*0,6*2=20,640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</si>
  <si>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</si>
  <si>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</si>
  <si>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</si>
  <si>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obrub říms</t>
  </si>
  <si>
    <t>17,2*0,3*2=10,320 [A]</t>
  </si>
  <si>
    <t>87434</t>
  </si>
  <si>
    <t>POTRUBÍ Z TRUB PLASTOVÝCH ODPADNÍCH DN DO 200MM</t>
  </si>
  <si>
    <t>prostupy pro rubovou drenáž skrz křídla</t>
  </si>
  <si>
    <t>2*0,7=1,400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</si>
  <si>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</si>
  <si>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87633</t>
  </si>
  <si>
    <t>CHRÁNIČKY Z TRUB PLASTOVÝCH DN DO 150MM</t>
  </si>
  <si>
    <t>1x rezervní chránička DN 110, vč. protažení 3 m za konec římsy, vč. zaslepení na koncích</t>
  </si>
  <si>
    <t>17,2+2*3=23,200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</si>
  <si>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</si>
  <si>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9117C1</t>
  </si>
  <si>
    <t>SVOD OCEL ZÁBRADEL ÚROVEŇ ZADRŽ H2 - DODÁVKA A MONTÁŽ</t>
  </si>
  <si>
    <t>zábradelní svodidlo se svislou výplní a úrovní zaržení H2</t>
  </si>
  <si>
    <t>2*20=40,000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</si>
  <si>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</si>
  <si>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91345</t>
  </si>
  <si>
    <t>NIVELAČNÍ ZNAČKY KOVOVÉ</t>
  </si>
  <si>
    <t>na římsách mostu (uprostřed rozpětí a na konci říms) vč. osazení</t>
  </si>
  <si>
    <t>6=6,000 [A]</t>
  </si>
  <si>
    <t>položka zahrnuje:  
- dodání a osazení nivelační značky včetně nutných zemních prací  
- vnitrostaveništní a mimostaveništní dopravu</t>
  </si>
  <si>
    <t>91355</t>
  </si>
  <si>
    <t>EVIDENČNÍ ČÍSLO MOSTU</t>
  </si>
  <si>
    <t>letopočet opravy vlysem do betonu</t>
  </si>
  <si>
    <t>položka zahrnuje štítek s evidenčním číslem mostu, sloupek dopravní značky včetně osazení a nutných zemních prací a zabetonování</t>
  </si>
  <si>
    <t>52</t>
  </si>
  <si>
    <t>ev.č. mostu, vč. sloupků a patek</t>
  </si>
  <si>
    <t>položka zahrnuje: 
- dodávku a montáž značek v požadovaném provedení</t>
  </si>
  <si>
    <t>53</t>
  </si>
  <si>
    <t>917223</t>
  </si>
  <si>
    <t>SILNIČNÍ A CHODNÍKOVÉ OBRUBY Z BETONOVÝCH OBRUBNÍKŮ ŠÍŘ 100MM</t>
  </si>
  <si>
    <t>chodníkové obruby 100/200mm</t>
  </si>
  <si>
    <t>vlevo před: 3*1.15+2.5+1.2*7.4=14,830 [A] 
vpravo před: 3*1.65+2.6+1.2*7.5*2=25,550 [B] 
vlevo za: 2*1.15+2.6+1.2*7.3=13,660 [C] 
vpravo za: 2*1.65+2.7+1.2*7.5*2+1.2*6=31,200 [D] 
Celkem: A+B+C+D=85,240 [E]</t>
  </si>
  <si>
    <t>Položka zahrnuje:  
dodání a pokládku betonových obrubníků o rozměrech předepsaných zadávací dokumentací  
betonové lože i boční betonovou opěrku.</t>
  </si>
  <si>
    <t>54</t>
  </si>
  <si>
    <t>silniční obruby 150/250mm, vč. klínových</t>
  </si>
  <si>
    <t>2+2,35+2+2=8,350 [A]</t>
  </si>
  <si>
    <t>55</t>
  </si>
  <si>
    <t>931336</t>
  </si>
  <si>
    <t>TĚSNĚNÍ DILATAČNÍCH SPAR POLYURETANOVÝM TMELEM PRŮŘEZU DO 800MM2</t>
  </si>
  <si>
    <t>těsnění dilatační spáry římsy</t>
  </si>
  <si>
    <t>4*1,75=7,000 [A]</t>
  </si>
  <si>
    <t>položka zahrnuje dodávku a osazení předepsaného materiálu, očištění ploch spáry před úpravou, očištění okolí spáry po úpravě 
nezahrnuje těsnící profil</t>
  </si>
  <si>
    <t>56</t>
  </si>
  <si>
    <t>93639</t>
  </si>
  <si>
    <t>ZAÚSTĚNÍ SKLUZŮ (VČET DLAŽBY Z LOM KAMENE)</t>
  </si>
  <si>
    <t>lokální zpevnění příkopu 1.6x1.6 m a 1.6x2.1 m</t>
  </si>
  <si>
    <t>Položka zahrnuje veškerý materiál, výrobky a polotovary, včetně mimostaveništní a vnitrostaveništní dopravy (rovněž přesuny), včetně naložení a složení,případně s uložením.</t>
  </si>
  <si>
    <t>57</t>
  </si>
  <si>
    <t>93650</t>
  </si>
  <si>
    <t>DROBNÉ DOPLŇK KONSTR KOVOVÉ</t>
  </si>
  <si>
    <t>propojení prefabrikátů ocelovým přípravkem; hmotnost 3 kg/ks plech tl. 10 mm 150x250 mm se přivaří po osazení prefabrikátů</t>
  </si>
  <si>
    <t>7 ks v podélném směru, 5 ks v příčném směru: 7*5*3=105,000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</si>
  <si>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</si>
  <si>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SO 801</t>
  </si>
  <si>
    <t>Rekultivace a vegetační úpravy</t>
  </si>
  <si>
    <t>Nevhodná zemina z výkopů.</t>
  </si>
  <si>
    <t>dle pol. 125736: 2*470,404=940,808 [A]</t>
  </si>
  <si>
    <t>12573</t>
  </si>
  <si>
    <t>VYKOPÁVKY ZE ZEMNÍKŮ A SKLÁDEK TŘ. I</t>
  </si>
  <si>
    <t>výkopy ornice z mezideponie</t>
  </si>
  <si>
    <t>ornice (dle pol. 12110): 1187=1 187,000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</si>
  <si>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</si>
  <si>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125731</t>
  </si>
  <si>
    <t>VYKOPÁVKY ZE ZEMNÍKŮ A SKLÁDEK TŘ. I, ODVOZ DO 1KM</t>
  </si>
  <si>
    <t>dovoz zeminy z meziskládky</t>
  </si>
  <si>
    <t>dle pol. 171101: 1626,45=1 626,450 [A]</t>
  </si>
  <si>
    <t>125736</t>
  </si>
  <si>
    <t>VYKOPÁVKY ZE ZEMNÍKŮ A SKLÁDEK TŘ. I, ODVOZ DO 12KM</t>
  </si>
  <si>
    <t>odvoz přebytečné zeminy z meziskládky na skládku, vč. odkopu, dopravy a uložení</t>
  </si>
  <si>
    <t>dle pol. 122731 SO201: 7,8=7,800 [A] 
dle pol. 131831 SO201: 315,37=315,370 [B] 
dle pol. 12950: 96,25=96,250 [C] 
dle pol. 122731 SO107: 1470,934=1 470,934 [D] 
odečtení pol. 171101: -1626,45=-1 626,450 [E] 
dle pol. 131831 SO001:206,5=206,500 [F] 
Celkem: A+B+C+D+E+F=470,404 [G]</t>
  </si>
  <si>
    <t>12950</t>
  </si>
  <si>
    <t>ČIŠTĚNÍ NÁDRŽÍ A RYBNÍKŮ OD NÁNOSŮ</t>
  </si>
  <si>
    <t>vyčištění tůně vč. vysvahování, vč. odvozu na meziskládku</t>
  </si>
  <si>
    <t>(200+185)*0,25=96,250 [A]</t>
  </si>
  <si>
    <t>rekultivace mezi stávající a novou komunikací, vč. dovozu z meziskládky</t>
  </si>
  <si>
    <t>ŘEZ 60: 0,25*20=5,000 [A] 
ŘEZ 100: 0,75*20=15,000 [B] 
ŘEZ 120: 1,5*20=30,000 [C] 
ŘEZ 160: 56,4*18=1 015,200 [D] 
ŘEZ 180: 27,5*20=550,000 [E] 
ŘEZ 200: 0,75*15=11,250 [F] 
část humóní vrstvy v tl. 300 mm mezi silnicemi: (953+45+145+480+9)*0,3=489,600 [G] 
část humóní vrstvy v tl. 300 mm rekultivace silnice: 650*0,3=195,000 [H] 
Celkem: A+B+C+D+E+F+G+H=2 311,050 [I]</t>
  </si>
  <si>
    <t>18230</t>
  </si>
  <si>
    <t>ROZPROSTŘENÍ ORNICE V ROVINĚ</t>
  </si>
  <si>
    <t>zpětné ohumusování a úprava pozemků (uvedení do původního stavu), vč. dovozu z meziskládky</t>
  </si>
  <si>
    <t>dle pol. 12110 SO021: 5935*0,2=1 187,000 [A] 
mezi silnicemi: -(953+45+145+480+9)*0,3=- 489,600 [B] 
rekultivace silnice: 650*0,3=195,000 [C] 
Celkem: A+B+C=892,400 [D]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</si>
  <si>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</si>
  <si>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</si>
  <si>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</si>
  <si>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vč. 2x ošetřování</t>
  </si>
  <si>
    <t>na části pozemku (svahy násypu, pozemky investora): 5935-(953+45+145+480+9+650)/0,5=1 371,000 [E]</t>
  </si>
  <si>
    <t>Zahrnuje dodání předepsané travní směsi, její výsev na ornici, zalévání, první pokosení, to vše bez ohledu na sklon terénu</t>
  </si>
  <si>
    <t>184A1</t>
  </si>
  <si>
    <t>VYSAZOVÁNÍ KEŘŮ LISTNATÝCH S BALEM VČETNĚ VÝKOPU JAMKY</t>
  </si>
  <si>
    <t>výsatba listnatých keřů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</si>
  <si>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</si>
  <si>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184B11</t>
  </si>
  <si>
    <t>VYSAZOVÁNÍ STROMŮ LISTNATÝCH S BALEM OBVOD KMENE DO 8CM, VÝŠ DO 1,2M</t>
  </si>
  <si>
    <t>20x ovocný vysokokmen na parc.č. 604/1 vč. hydrogelu</t>
  </si>
  <si>
    <t>Položka vysazování stromů zahrnuje  dodávku projektem předepsaných 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</si>
  <si>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184B12</t>
  </si>
  <si>
    <t>VYSAZOVÁNÍ STROMŮ LISTNATÝCH S BALEM OBVOD KMENE DO 10CM, VÝŠ DO 1,7M</t>
  </si>
  <si>
    <t>Výsatba odrostků max. vel. 8-10 OK vč. hydrogelu</t>
  </si>
  <si>
    <t>podél parc.č. 605/1: 35=35,000 [A] 
podél parc.č. 605/134: 30=30,000 [B] 
podél silnice na parc.č. 1096/2: 30=30,000 [C]  
Celkem: A+B+C=95,000 [D]</t>
  </si>
  <si>
    <t>Položka vysazování stromů zahrnuje dodávku projektem předepsaných stromů, 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</si>
  <si>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náhradní výstavba - ovocný strom na parc.č. 596 vč. hydrogelu</t>
  </si>
  <si>
    <t>184B22</t>
  </si>
  <si>
    <t>VYSAZOVÁNÍ STROMŮ LISTNATÝCH V KONTEJNERU OBVOD KMENE DO 10CM, VÝŠ DO 1,7M</t>
  </si>
  <si>
    <t>5x vyšší sazenice/poloodrosty vč. hydrogelu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</si>
  <si>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</si>
  <si>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těžká kamenná rovnaninav části tůně vč. kamenné patky</t>
  </si>
  <si>
    <t>36*2,55=91,800 [A]</t>
  </si>
  <si>
    <t>46452</t>
  </si>
  <si>
    <t>POHOZ DNA A SVAHŮ Z KAMENIVA DRCENÉHO</t>
  </si>
  <si>
    <t>Dno tůně bude z 1/3 opatřeno štěrkovým pohozem z netříděného kamene</t>
  </si>
  <si>
    <t>0,2*100=20,000 [A]</t>
  </si>
  <si>
    <t>položka zahrnuje dodávku předepsaného kameniva, mimostaveništní a vnitrostaveništní dopravu a jeho uložení 
není-li v zadávací dokumentaci uvedeno jinak, jedná se o nakupovaný materiál</t>
  </si>
  <si>
    <t>zpevnění z lom. kam. tl. 200 mm, beton tl. 150 mm vč. spárování</t>
  </si>
  <si>
    <t>1,4*0,35*5,94+1,1*0,35*8,1+1,2*0,35*3,24=7,390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</si>
  <si>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</si>
  <si>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příčný práh 500/800 mm přepadu</t>
  </si>
  <si>
    <t>2*0,5*0,8*2=1,600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</si>
</sst>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SUM(C10:C17)</f>
      </c>
      <c s="1"/>
      <c s="1"/>
    </row>
    <row r="7" spans="1:5" ht="12.75" customHeight="1">
      <c r="A7" s="1"/>
      <c s="4" t="s">
        <v>5</v>
      </c>
      <c s="7">
        <f>SUM(E10:E17)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103</v>
      </c>
      <c s="20" t="s">
        <v>104</v>
      </c>
      <c s="21">
        <f>'SO 002'!I3</f>
      </c>
      <c s="21">
        <f>'SO 002'!O2</f>
      </c>
      <c s="21">
        <f>C11+D11</f>
      </c>
    </row>
    <row r="12" spans="1:5" ht="12.75" customHeight="1">
      <c r="A12" s="20" t="s">
        <v>151</v>
      </c>
      <c s="20" t="s">
        <v>152</v>
      </c>
      <c s="21">
        <f>'SO 021'!I3</f>
      </c>
      <c s="21">
        <f>'SO 021'!O2</f>
      </c>
      <c s="21">
        <f>C12+D12</f>
      </c>
    </row>
    <row r="13" spans="1:5" ht="12.75" customHeight="1">
      <c r="A13" s="20" t="s">
        <v>204</v>
      </c>
      <c s="20" t="s">
        <v>205</v>
      </c>
      <c s="21">
        <f>'SO 107'!I3</f>
      </c>
      <c s="21">
        <f>'SO 107'!O2</f>
      </c>
      <c s="21">
        <f>C13+D13</f>
      </c>
    </row>
    <row r="14" spans="1:5" ht="12.75" customHeight="1">
      <c r="A14" s="20" t="s">
        <v>470</v>
      </c>
      <c s="20" t="s">
        <v>471</v>
      </c>
      <c s="21">
        <f>'SO 108.1'!I3</f>
      </c>
      <c s="21">
        <f>'SO 108.1'!O2</f>
      </c>
      <c s="21">
        <f>C14+D14</f>
      </c>
    </row>
    <row r="15" spans="1:5" ht="12.75" customHeight="1">
      <c r="A15" s="20" t="s">
        <v>497</v>
      </c>
      <c s="20" t="s">
        <v>498</v>
      </c>
      <c s="21">
        <f>'SO 182'!I3</f>
      </c>
      <c s="21">
        <f>'SO 182'!O2</f>
      </c>
      <c s="21">
        <f>C15+D15</f>
      </c>
    </row>
    <row r="16" spans="1:5" ht="12.75" customHeight="1">
      <c r="A16" s="20" t="s">
        <v>503</v>
      </c>
      <c s="20" t="s">
        <v>504</v>
      </c>
      <c s="21">
        <f>'SO 201'!I3</f>
      </c>
      <c s="21">
        <f>'SO 201'!O2</f>
      </c>
      <c s="21">
        <f>C16+D16</f>
      </c>
    </row>
    <row r="17" spans="1:5" ht="12.75" customHeight="1">
      <c r="A17" s="20" t="s">
        <v>754</v>
      </c>
      <c s="20" t="s">
        <v>755</v>
      </c>
      <c s="21">
        <f>'SO 801'!I3</f>
      </c>
      <c s="21">
        <f>'SO 801'!O2</f>
      </c>
      <c s="21">
        <f>C17+D17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0+O8+O13+O18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0+I8+I13+I18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45.968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51">
      <c r="A11" s="37" t="s">
        <v>52</v>
      </c>
      <c r="E11" s="38" t="s">
        <v>53</v>
      </c>
    </row>
    <row r="12" spans="1:5" ht="25.5">
      <c r="A12" t="s">
        <v>54</v>
      </c>
      <c r="E12" s="36" t="s">
        <v>55</v>
      </c>
    </row>
    <row r="13" spans="1:18" ht="12.75" customHeight="1">
      <c r="A13" s="6" t="s">
        <v>43</v>
      </c>
      <c s="6"/>
      <c s="40" t="s">
        <v>29</v>
      </c>
      <c s="6"/>
      <c s="27" t="s">
        <v>56</v>
      </c>
      <c s="6"/>
      <c s="6"/>
      <c s="6"/>
      <c s="41">
        <f>0+Q13</f>
      </c>
      <c r="O13">
        <f>0+R13</f>
      </c>
      <c r="Q13">
        <f>0+I14</f>
      </c>
      <c>
        <f>0+O14</f>
      </c>
    </row>
    <row r="14" spans="1:16" ht="12.75">
      <c r="A14" s="25" t="s">
        <v>45</v>
      </c>
      <c s="29" t="s">
        <v>23</v>
      </c>
      <c s="29" t="s">
        <v>57</v>
      </c>
      <c s="25" t="s">
        <v>47</v>
      </c>
      <c s="30" t="s">
        <v>58</v>
      </c>
      <c s="31" t="s">
        <v>59</v>
      </c>
      <c s="32">
        <v>206.5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60</v>
      </c>
    </row>
    <row r="16" spans="1:5" ht="12.75">
      <c r="A16" s="37" t="s">
        <v>52</v>
      </c>
      <c r="E16" s="38" t="s">
        <v>61</v>
      </c>
    </row>
    <row r="17" spans="1:5" ht="318.75">
      <c r="A17" t="s">
        <v>54</v>
      </c>
      <c r="E17" s="36" t="s">
        <v>62</v>
      </c>
    </row>
    <row r="18" spans="1:18" ht="12.75" customHeight="1">
      <c r="A18" s="6" t="s">
        <v>43</v>
      </c>
      <c s="6"/>
      <c s="40" t="s">
        <v>40</v>
      </c>
      <c s="6"/>
      <c s="27" t="s">
        <v>63</v>
      </c>
      <c s="6"/>
      <c s="6"/>
      <c s="6"/>
      <c s="41">
        <f>0+Q18</f>
      </c>
      <c r="O18">
        <f>0+R18</f>
      </c>
      <c r="Q18">
        <f>0+I19+I23+I27+I31+I35+I39+I43+I47</f>
      </c>
      <c>
        <f>0+O19+O23+O27+O31+O35+O39+O43+O47</f>
      </c>
    </row>
    <row r="19" spans="1:16" ht="12.75">
      <c r="A19" s="25" t="s">
        <v>45</v>
      </c>
      <c s="29" t="s">
        <v>22</v>
      </c>
      <c s="29" t="s">
        <v>64</v>
      </c>
      <c s="25" t="s">
        <v>47</v>
      </c>
      <c s="30" t="s">
        <v>65</v>
      </c>
      <c s="31" t="s">
        <v>66</v>
      </c>
      <c s="32">
        <v>17.2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67</v>
      </c>
    </row>
    <row r="21" spans="1:5" ht="12.75">
      <c r="A21" s="37" t="s">
        <v>52</v>
      </c>
      <c r="E21" s="38" t="s">
        <v>68</v>
      </c>
    </row>
    <row r="22" spans="1:5" ht="38.25">
      <c r="A22" t="s">
        <v>54</v>
      </c>
      <c r="E22" s="36" t="s">
        <v>69</v>
      </c>
    </row>
    <row r="23" spans="1:16" ht="25.5">
      <c r="A23" s="25" t="s">
        <v>45</v>
      </c>
      <c s="29" t="s">
        <v>33</v>
      </c>
      <c s="29" t="s">
        <v>70</v>
      </c>
      <c s="25" t="s">
        <v>47</v>
      </c>
      <c s="30" t="s">
        <v>71</v>
      </c>
      <c s="31" t="s">
        <v>66</v>
      </c>
      <c s="32">
        <v>24.7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12.75">
      <c r="A24" s="35" t="s">
        <v>50</v>
      </c>
      <c r="E24" s="36" t="s">
        <v>72</v>
      </c>
    </row>
    <row r="25" spans="1:5" ht="12.75">
      <c r="A25" s="37" t="s">
        <v>52</v>
      </c>
      <c r="E25" s="38" t="s">
        <v>73</v>
      </c>
    </row>
    <row r="26" spans="1:5" ht="38.25">
      <c r="A26" t="s">
        <v>54</v>
      </c>
      <c r="E26" s="36" t="s">
        <v>69</v>
      </c>
    </row>
    <row r="27" spans="1:16" ht="12.75">
      <c r="A27" s="25" t="s">
        <v>45</v>
      </c>
      <c s="29" t="s">
        <v>35</v>
      </c>
      <c s="29" t="s">
        <v>74</v>
      </c>
      <c s="25" t="s">
        <v>47</v>
      </c>
      <c s="30" t="s">
        <v>75</v>
      </c>
      <c s="31" t="s">
        <v>76</v>
      </c>
      <c s="32">
        <v>2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77</v>
      </c>
    </row>
    <row r="29" spans="1:5" ht="12.75">
      <c r="A29" s="37" t="s">
        <v>52</v>
      </c>
      <c r="E29" s="38" t="s">
        <v>47</v>
      </c>
    </row>
    <row r="30" spans="1:5" ht="25.5">
      <c r="A30" t="s">
        <v>54</v>
      </c>
      <c r="E30" s="36" t="s">
        <v>78</v>
      </c>
    </row>
    <row r="31" spans="1:16" ht="12.75">
      <c r="A31" s="25" t="s">
        <v>45</v>
      </c>
      <c s="29" t="s">
        <v>37</v>
      </c>
      <c s="29" t="s">
        <v>79</v>
      </c>
      <c s="25" t="s">
        <v>47</v>
      </c>
      <c s="30" t="s">
        <v>80</v>
      </c>
      <c s="31" t="s">
        <v>59</v>
      </c>
      <c s="32">
        <v>0.648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12.75">
      <c r="A32" s="35" t="s">
        <v>50</v>
      </c>
      <c r="E32" s="36" t="s">
        <v>81</v>
      </c>
    </row>
    <row r="33" spans="1:5" ht="12.75">
      <c r="A33" s="37" t="s">
        <v>52</v>
      </c>
      <c r="E33" s="38" t="s">
        <v>82</v>
      </c>
    </row>
    <row r="34" spans="1:5" ht="102">
      <c r="A34" t="s">
        <v>54</v>
      </c>
      <c r="E34" s="36" t="s">
        <v>83</v>
      </c>
    </row>
    <row r="35" spans="1:16" ht="12.75">
      <c r="A35" s="25" t="s">
        <v>45</v>
      </c>
      <c s="29" t="s">
        <v>84</v>
      </c>
      <c s="29" t="s">
        <v>85</v>
      </c>
      <c s="25" t="s">
        <v>47</v>
      </c>
      <c s="30" t="s">
        <v>86</v>
      </c>
      <c s="31" t="s">
        <v>59</v>
      </c>
      <c s="32">
        <v>88.003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87</v>
      </c>
    </row>
    <row r="37" spans="1:5" ht="63.75">
      <c r="A37" s="37" t="s">
        <v>52</v>
      </c>
      <c r="E37" s="38" t="s">
        <v>88</v>
      </c>
    </row>
    <row r="38" spans="1:5" ht="102">
      <c r="A38" t="s">
        <v>54</v>
      </c>
      <c r="E38" s="36" t="s">
        <v>83</v>
      </c>
    </row>
    <row r="39" spans="1:16" ht="12.75">
      <c r="A39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59</v>
      </c>
      <c s="32">
        <v>5.82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92</v>
      </c>
    </row>
    <row r="41" spans="1:5" ht="12.75">
      <c r="A41" s="37" t="s">
        <v>52</v>
      </c>
      <c r="E41" s="38" t="s">
        <v>93</v>
      </c>
    </row>
    <row r="42" spans="1:5" ht="102">
      <c r="A42" t="s">
        <v>54</v>
      </c>
      <c r="E42" s="36" t="s">
        <v>83</v>
      </c>
    </row>
    <row r="43" spans="1:16" ht="12.75">
      <c r="A43" s="25" t="s">
        <v>45</v>
      </c>
      <c s="29" t="s">
        <v>40</v>
      </c>
      <c s="29" t="s">
        <v>94</v>
      </c>
      <c s="25" t="s">
        <v>47</v>
      </c>
      <c s="30" t="s">
        <v>95</v>
      </c>
      <c s="31" t="s">
        <v>59</v>
      </c>
      <c s="32">
        <v>9.85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96</v>
      </c>
    </row>
    <row r="45" spans="1:5" ht="63.75">
      <c r="A45" s="37" t="s">
        <v>52</v>
      </c>
      <c r="E45" s="38" t="s">
        <v>97</v>
      </c>
    </row>
    <row r="46" spans="1:5" ht="102">
      <c r="A46" t="s">
        <v>54</v>
      </c>
      <c r="E46" s="36" t="s">
        <v>83</v>
      </c>
    </row>
    <row r="47" spans="1:16" ht="12.75">
      <c r="A47" s="25" t="s">
        <v>45</v>
      </c>
      <c s="29" t="s">
        <v>42</v>
      </c>
      <c s="29" t="s">
        <v>98</v>
      </c>
      <c s="25" t="s">
        <v>47</v>
      </c>
      <c s="30" t="s">
        <v>99</v>
      </c>
      <c s="31" t="s">
        <v>49</v>
      </c>
      <c s="32">
        <v>0.3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100</v>
      </c>
    </row>
    <row r="49" spans="1:5" ht="12.75">
      <c r="A49" s="37" t="s">
        <v>52</v>
      </c>
      <c r="E49" s="38" t="s">
        <v>101</v>
      </c>
    </row>
    <row r="50" spans="1:5" ht="102">
      <c r="A50" t="s">
        <v>54</v>
      </c>
      <c r="E50" s="36" t="s">
        <v>102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</v>
      </c>
      <c s="6"/>
      <c s="18" t="s">
        <v>104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25" t="s">
        <v>45</v>
      </c>
      <c s="29" t="s">
        <v>29</v>
      </c>
      <c s="29" t="s">
        <v>105</v>
      </c>
      <c s="25" t="s">
        <v>47</v>
      </c>
      <c s="30" t="s">
        <v>106</v>
      </c>
      <c s="31" t="s">
        <v>107</v>
      </c>
      <c s="32">
        <v>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38.25">
      <c r="A10" s="35" t="s">
        <v>50</v>
      </c>
      <c r="E10" s="36" t="s">
        <v>108</v>
      </c>
    </row>
    <row r="11" spans="1:5" ht="12.75">
      <c r="A11" s="37" t="s">
        <v>52</v>
      </c>
      <c r="E11" s="38" t="s">
        <v>47</v>
      </c>
    </row>
    <row r="12" spans="1:5" ht="12.75">
      <c r="A12" t="s">
        <v>54</v>
      </c>
      <c r="E12" s="36" t="s">
        <v>109</v>
      </c>
    </row>
    <row r="13" spans="1:16" ht="12.75">
      <c r="A13" s="25" t="s">
        <v>45</v>
      </c>
      <c s="29" t="s">
        <v>23</v>
      </c>
      <c s="29" t="s">
        <v>110</v>
      </c>
      <c s="25" t="s">
        <v>111</v>
      </c>
      <c s="30" t="s">
        <v>112</v>
      </c>
      <c s="31" t="s">
        <v>107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113</v>
      </c>
    </row>
    <row r="15" spans="1:5" ht="12.75">
      <c r="A15" s="37" t="s">
        <v>52</v>
      </c>
      <c r="E15" s="38" t="s">
        <v>47</v>
      </c>
    </row>
    <row r="16" spans="1:5" ht="38.25">
      <c r="A16" t="s">
        <v>54</v>
      </c>
      <c r="E16" s="36" t="s">
        <v>114</v>
      </c>
    </row>
    <row r="17" spans="1:16" ht="12.75">
      <c r="A17" s="25" t="s">
        <v>45</v>
      </c>
      <c s="29" t="s">
        <v>22</v>
      </c>
      <c s="29" t="s">
        <v>110</v>
      </c>
      <c s="25" t="s">
        <v>115</v>
      </c>
      <c s="30" t="s">
        <v>112</v>
      </c>
      <c s="31" t="s">
        <v>107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116</v>
      </c>
    </row>
    <row r="19" spans="1:5" ht="12.75">
      <c r="A19" s="37" t="s">
        <v>52</v>
      </c>
      <c r="E19" s="38" t="s">
        <v>47</v>
      </c>
    </row>
    <row r="20" spans="1:5" ht="38.25">
      <c r="A20" t="s">
        <v>54</v>
      </c>
      <c r="E20" s="36" t="s">
        <v>114</v>
      </c>
    </row>
    <row r="21" spans="1:16" ht="12.75">
      <c r="A21" s="25" t="s">
        <v>45</v>
      </c>
      <c s="29" t="s">
        <v>33</v>
      </c>
      <c s="29" t="s">
        <v>110</v>
      </c>
      <c s="25" t="s">
        <v>117</v>
      </c>
      <c s="30" t="s">
        <v>112</v>
      </c>
      <c s="31" t="s">
        <v>107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118</v>
      </c>
    </row>
    <row r="23" spans="1:5" ht="12.75">
      <c r="A23" s="37" t="s">
        <v>52</v>
      </c>
      <c r="E23" s="38" t="s">
        <v>47</v>
      </c>
    </row>
    <row r="24" spans="1:5" ht="38.25">
      <c r="A24" t="s">
        <v>54</v>
      </c>
      <c r="E24" s="36" t="s">
        <v>114</v>
      </c>
    </row>
    <row r="25" spans="1:16" ht="12.75">
      <c r="A25" s="25" t="s">
        <v>45</v>
      </c>
      <c s="29" t="s">
        <v>35</v>
      </c>
      <c s="29" t="s">
        <v>110</v>
      </c>
      <c s="25" t="s">
        <v>119</v>
      </c>
      <c s="30" t="s">
        <v>112</v>
      </c>
      <c s="31" t="s">
        <v>107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120</v>
      </c>
    </row>
    <row r="27" spans="1:5" ht="12.75">
      <c r="A27" s="37" t="s">
        <v>52</v>
      </c>
      <c r="E27" s="38" t="s">
        <v>47</v>
      </c>
    </row>
    <row r="28" spans="1:5" ht="38.25">
      <c r="A28" t="s">
        <v>54</v>
      </c>
      <c r="E28" s="36" t="s">
        <v>114</v>
      </c>
    </row>
    <row r="29" spans="1:16" ht="12.75">
      <c r="A29" s="25" t="s">
        <v>45</v>
      </c>
      <c s="29" t="s">
        <v>37</v>
      </c>
      <c s="29" t="s">
        <v>121</v>
      </c>
      <c s="25" t="s">
        <v>47</v>
      </c>
      <c s="30" t="s">
        <v>122</v>
      </c>
      <c s="31" t="s">
        <v>107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123</v>
      </c>
    </row>
    <row r="31" spans="1:5" ht="12.75">
      <c r="A31" s="37" t="s">
        <v>52</v>
      </c>
      <c r="E31" s="38" t="s">
        <v>47</v>
      </c>
    </row>
    <row r="32" spans="1:5" ht="12.75">
      <c r="A32" t="s">
        <v>54</v>
      </c>
      <c r="E32" s="36" t="s">
        <v>109</v>
      </c>
    </row>
    <row r="33" spans="1:16" ht="12.75">
      <c r="A33" s="25" t="s">
        <v>45</v>
      </c>
      <c s="29" t="s">
        <v>84</v>
      </c>
      <c s="29" t="s">
        <v>124</v>
      </c>
      <c s="25" t="s">
        <v>47</v>
      </c>
      <c s="30" t="s">
        <v>125</v>
      </c>
      <c s="31" t="s">
        <v>76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126</v>
      </c>
    </row>
    <row r="35" spans="1:5" ht="12.75">
      <c r="A35" s="37" t="s">
        <v>52</v>
      </c>
      <c r="E35" s="38" t="s">
        <v>47</v>
      </c>
    </row>
    <row r="36" spans="1:5" ht="12.75">
      <c r="A36" t="s">
        <v>54</v>
      </c>
      <c r="E36" s="36" t="s">
        <v>109</v>
      </c>
    </row>
    <row r="37" spans="1:16" ht="12.75">
      <c r="A37" s="25" t="s">
        <v>45</v>
      </c>
      <c s="29" t="s">
        <v>89</v>
      </c>
      <c s="29" t="s">
        <v>127</v>
      </c>
      <c s="25" t="s">
        <v>47</v>
      </c>
      <c s="30" t="s">
        <v>128</v>
      </c>
      <c s="31" t="s">
        <v>107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129</v>
      </c>
    </row>
    <row r="39" spans="1:5" ht="12.75">
      <c r="A39" s="37" t="s">
        <v>52</v>
      </c>
      <c r="E39" s="38" t="s">
        <v>47</v>
      </c>
    </row>
    <row r="40" spans="1:5" ht="12.75">
      <c r="A40" t="s">
        <v>54</v>
      </c>
      <c r="E40" s="36" t="s">
        <v>109</v>
      </c>
    </row>
    <row r="41" spans="1:16" ht="12.75">
      <c r="A41" s="25" t="s">
        <v>45</v>
      </c>
      <c s="29" t="s">
        <v>40</v>
      </c>
      <c s="29" t="s">
        <v>130</v>
      </c>
      <c s="25" t="s">
        <v>47</v>
      </c>
      <c s="30" t="s">
        <v>131</v>
      </c>
      <c s="31" t="s">
        <v>107</v>
      </c>
      <c s="32">
        <v>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132</v>
      </c>
    </row>
    <row r="43" spans="1:5" ht="12.75">
      <c r="A43" s="37" t="s">
        <v>52</v>
      </c>
      <c r="E43" s="38" t="s">
        <v>47</v>
      </c>
    </row>
    <row r="44" spans="1:5" ht="12.75">
      <c r="A44" t="s">
        <v>54</v>
      </c>
      <c r="E44" s="36" t="s">
        <v>109</v>
      </c>
    </row>
    <row r="45" spans="1:16" ht="12.75">
      <c r="A45" s="25" t="s">
        <v>45</v>
      </c>
      <c s="29" t="s">
        <v>42</v>
      </c>
      <c s="29" t="s">
        <v>133</v>
      </c>
      <c s="25" t="s">
        <v>47</v>
      </c>
      <c s="30" t="s">
        <v>134</v>
      </c>
      <c s="31" t="s">
        <v>76</v>
      </c>
      <c s="32">
        <v>2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135</v>
      </c>
    </row>
    <row r="47" spans="1:5" ht="12.75">
      <c r="A47" s="37" t="s">
        <v>52</v>
      </c>
      <c r="E47" s="38" t="s">
        <v>47</v>
      </c>
    </row>
    <row r="48" spans="1:5" ht="12.75">
      <c r="A48" t="s">
        <v>54</v>
      </c>
      <c r="E48" s="36" t="s">
        <v>109</v>
      </c>
    </row>
    <row r="49" spans="1:16" ht="12.75">
      <c r="A49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76</v>
      </c>
      <c s="32">
        <v>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139</v>
      </c>
    </row>
    <row r="51" spans="1:5" ht="12.75">
      <c r="A51" s="37" t="s">
        <v>52</v>
      </c>
      <c r="E51" s="38" t="s">
        <v>47</v>
      </c>
    </row>
    <row r="52" spans="1:5" ht="51">
      <c r="A52" t="s">
        <v>54</v>
      </c>
      <c r="E52" s="36" t="s">
        <v>140</v>
      </c>
    </row>
    <row r="53" spans="1:16" ht="12.75">
      <c r="A53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107</v>
      </c>
      <c s="32">
        <v>1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144</v>
      </c>
    </row>
    <row r="55" spans="1:5" ht="12.75">
      <c r="A55" s="37" t="s">
        <v>52</v>
      </c>
      <c r="E55" s="38" t="s">
        <v>47</v>
      </c>
    </row>
    <row r="56" spans="1:5" ht="12.75">
      <c r="A56" t="s">
        <v>54</v>
      </c>
      <c r="E56" s="36" t="s">
        <v>145</v>
      </c>
    </row>
    <row r="57" spans="1:16" ht="12.75">
      <c r="A57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107</v>
      </c>
      <c s="32">
        <v>1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38.25">
      <c r="A58" s="35" t="s">
        <v>50</v>
      </c>
      <c r="E58" s="36" t="s">
        <v>149</v>
      </c>
    </row>
    <row r="59" spans="1:5" ht="12.75">
      <c r="A59" s="37" t="s">
        <v>52</v>
      </c>
      <c r="E59" s="38" t="s">
        <v>47</v>
      </c>
    </row>
    <row r="60" spans="1:5" ht="89.25">
      <c r="A60" t="s">
        <v>54</v>
      </c>
      <c r="E60" s="36" t="s">
        <v>150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151</v>
      </c>
      <c s="42">
        <f>0+I8+I29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151</v>
      </c>
      <c s="6"/>
      <c s="18" t="s">
        <v>152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29</v>
      </c>
      <c s="29" t="s">
        <v>153</v>
      </c>
      <c s="25" t="s">
        <v>47</v>
      </c>
      <c s="30" t="s">
        <v>154</v>
      </c>
      <c s="31" t="s">
        <v>107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155</v>
      </c>
    </row>
    <row r="11" spans="1:5" ht="12.75">
      <c r="A11" s="37" t="s">
        <v>52</v>
      </c>
      <c r="E11" s="38" t="s">
        <v>47</v>
      </c>
    </row>
    <row r="12" spans="1:5" ht="12.75">
      <c r="A12" t="s">
        <v>54</v>
      </c>
      <c r="E12" s="36" t="s">
        <v>156</v>
      </c>
    </row>
    <row r="13" spans="1:16" ht="12.75">
      <c r="A13" s="25" t="s">
        <v>45</v>
      </c>
      <c s="29" t="s">
        <v>23</v>
      </c>
      <c s="29" t="s">
        <v>157</v>
      </c>
      <c s="25" t="s">
        <v>47</v>
      </c>
      <c s="30" t="s">
        <v>158</v>
      </c>
      <c s="31" t="s">
        <v>107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159</v>
      </c>
    </row>
    <row r="15" spans="1:5" ht="12.75">
      <c r="A15" s="37" t="s">
        <v>52</v>
      </c>
      <c r="E15" s="38" t="s">
        <v>47</v>
      </c>
    </row>
    <row r="16" spans="1:5" ht="25.5">
      <c r="A16" t="s">
        <v>54</v>
      </c>
      <c r="E16" s="36" t="s">
        <v>160</v>
      </c>
    </row>
    <row r="17" spans="1:16" ht="12.75">
      <c r="A17" s="25" t="s">
        <v>45</v>
      </c>
      <c s="29" t="s">
        <v>22</v>
      </c>
      <c s="29" t="s">
        <v>161</v>
      </c>
      <c s="25" t="s">
        <v>47</v>
      </c>
      <c s="30" t="s">
        <v>162</v>
      </c>
      <c s="31" t="s">
        <v>107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163</v>
      </c>
    </row>
    <row r="19" spans="1:5" ht="12.75">
      <c r="A19" s="37" t="s">
        <v>52</v>
      </c>
      <c r="E19" s="38" t="s">
        <v>47</v>
      </c>
    </row>
    <row r="20" spans="1:5" ht="12.75">
      <c r="A20" t="s">
        <v>54</v>
      </c>
      <c r="E20" s="36" t="s">
        <v>109</v>
      </c>
    </row>
    <row r="21" spans="1:16" ht="12.75">
      <c r="A21" s="25" t="s">
        <v>45</v>
      </c>
      <c s="29" t="s">
        <v>33</v>
      </c>
      <c s="29" t="s">
        <v>164</v>
      </c>
      <c s="25" t="s">
        <v>47</v>
      </c>
      <c s="30" t="s">
        <v>165</v>
      </c>
      <c s="31" t="s">
        <v>107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166</v>
      </c>
    </row>
    <row r="23" spans="1:5" ht="12.75">
      <c r="A23" s="37" t="s">
        <v>52</v>
      </c>
      <c r="E23" s="38" t="s">
        <v>47</v>
      </c>
    </row>
    <row r="24" spans="1:5" ht="12.75">
      <c r="A24" t="s">
        <v>54</v>
      </c>
      <c r="E24" s="36" t="s">
        <v>167</v>
      </c>
    </row>
    <row r="25" spans="1:16" ht="12.75">
      <c r="A25" s="25" t="s">
        <v>45</v>
      </c>
      <c s="29" t="s">
        <v>35</v>
      </c>
      <c s="29" t="s">
        <v>168</v>
      </c>
      <c s="25" t="s">
        <v>47</v>
      </c>
      <c s="30" t="s">
        <v>169</v>
      </c>
      <c s="31" t="s">
        <v>107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52</v>
      </c>
      <c r="E27" s="38" t="s">
        <v>47</v>
      </c>
    </row>
    <row r="28" spans="1:5" ht="25.5">
      <c r="A28" t="s">
        <v>54</v>
      </c>
      <c r="E28" s="36" t="s">
        <v>170</v>
      </c>
    </row>
    <row r="29" spans="1:18" ht="12.75" customHeight="1">
      <c r="A29" s="6" t="s">
        <v>43</v>
      </c>
      <c s="6"/>
      <c s="40" t="s">
        <v>29</v>
      </c>
      <c s="6"/>
      <c s="27" t="s">
        <v>56</v>
      </c>
      <c s="6"/>
      <c s="6"/>
      <c s="6"/>
      <c s="41">
        <f>0+Q29</f>
      </c>
      <c r="O29">
        <f>0+R29</f>
      </c>
      <c r="Q29">
        <f>0+I30+I34+I38+I42+I46+I50+I54+I58+I62+I66</f>
      </c>
      <c>
        <f>0+O30+O34+O38+O42+O46+O50+O54+O58+O62+O66</f>
      </c>
    </row>
    <row r="30" spans="1:16" ht="12.75">
      <c r="A30" s="25" t="s">
        <v>45</v>
      </c>
      <c s="29" t="s">
        <v>37</v>
      </c>
      <c s="29" t="s">
        <v>171</v>
      </c>
      <c s="25" t="s">
        <v>111</v>
      </c>
      <c s="30" t="s">
        <v>172</v>
      </c>
      <c s="31" t="s">
        <v>76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173</v>
      </c>
    </row>
    <row r="32" spans="1:5" ht="12.75">
      <c r="A32" s="37" t="s">
        <v>52</v>
      </c>
      <c r="E32" s="38" t="s">
        <v>47</v>
      </c>
    </row>
    <row r="33" spans="1:5" ht="165.75">
      <c r="A33" t="s">
        <v>54</v>
      </c>
      <c r="E33" s="36" t="s">
        <v>174</v>
      </c>
    </row>
    <row r="34" spans="1:16" ht="12.75">
      <c r="A34" s="25" t="s">
        <v>45</v>
      </c>
      <c s="29" t="s">
        <v>84</v>
      </c>
      <c s="29" t="s">
        <v>171</v>
      </c>
      <c s="25" t="s">
        <v>115</v>
      </c>
      <c s="30" t="s">
        <v>172</v>
      </c>
      <c s="31" t="s">
        <v>76</v>
      </c>
      <c s="32">
        <v>15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175</v>
      </c>
    </row>
    <row r="36" spans="1:5" ht="12.75">
      <c r="A36" s="37" t="s">
        <v>52</v>
      </c>
      <c r="E36" s="38" t="s">
        <v>47</v>
      </c>
    </row>
    <row r="37" spans="1:5" ht="165.75">
      <c r="A37" t="s">
        <v>54</v>
      </c>
      <c r="E37" s="36" t="s">
        <v>174</v>
      </c>
    </row>
    <row r="38" spans="1:16" ht="12.75">
      <c r="A38" s="25" t="s">
        <v>45</v>
      </c>
      <c s="29" t="s">
        <v>89</v>
      </c>
      <c s="29" t="s">
        <v>171</v>
      </c>
      <c s="25" t="s">
        <v>117</v>
      </c>
      <c s="30" t="s">
        <v>172</v>
      </c>
      <c s="31" t="s">
        <v>76</v>
      </c>
      <c s="32">
        <v>86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176</v>
      </c>
    </row>
    <row r="40" spans="1:5" ht="12.75">
      <c r="A40" s="37" t="s">
        <v>52</v>
      </c>
      <c r="E40" s="38" t="s">
        <v>47</v>
      </c>
    </row>
    <row r="41" spans="1:5" ht="165.75">
      <c r="A41" t="s">
        <v>54</v>
      </c>
      <c r="E41" s="36" t="s">
        <v>174</v>
      </c>
    </row>
    <row r="42" spans="1:16" ht="12.75">
      <c r="A42" s="25" t="s">
        <v>45</v>
      </c>
      <c s="29" t="s">
        <v>40</v>
      </c>
      <c s="29" t="s">
        <v>177</v>
      </c>
      <c s="25" t="s">
        <v>47</v>
      </c>
      <c s="30" t="s">
        <v>178</v>
      </c>
      <c s="31" t="s">
        <v>76</v>
      </c>
      <c s="32">
        <v>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176</v>
      </c>
    </row>
    <row r="44" spans="1:5" ht="12.75">
      <c r="A44" s="37" t="s">
        <v>52</v>
      </c>
      <c r="E44" s="38" t="s">
        <v>47</v>
      </c>
    </row>
    <row r="45" spans="1:5" ht="165.75">
      <c r="A45" t="s">
        <v>54</v>
      </c>
      <c r="E45" s="36" t="s">
        <v>174</v>
      </c>
    </row>
    <row r="46" spans="1:16" ht="12.75">
      <c r="A46" s="25" t="s">
        <v>45</v>
      </c>
      <c s="29" t="s">
        <v>42</v>
      </c>
      <c s="29" t="s">
        <v>179</v>
      </c>
      <c s="25" t="s">
        <v>47</v>
      </c>
      <c s="30" t="s">
        <v>180</v>
      </c>
      <c s="31" t="s">
        <v>76</v>
      </c>
      <c s="32">
        <v>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176</v>
      </c>
    </row>
    <row r="48" spans="1:5" ht="12.75">
      <c r="A48" s="37" t="s">
        <v>52</v>
      </c>
      <c r="E48" s="38" t="s">
        <v>47</v>
      </c>
    </row>
    <row r="49" spans="1:5" ht="165.75">
      <c r="A49" t="s">
        <v>54</v>
      </c>
      <c r="E49" s="36" t="s">
        <v>174</v>
      </c>
    </row>
    <row r="50" spans="1:16" ht="12.75">
      <c r="A50" s="25" t="s">
        <v>45</v>
      </c>
      <c s="29" t="s">
        <v>136</v>
      </c>
      <c s="29" t="s">
        <v>181</v>
      </c>
      <c s="25" t="s">
        <v>47</v>
      </c>
      <c s="30" t="s">
        <v>182</v>
      </c>
      <c s="31" t="s">
        <v>76</v>
      </c>
      <c s="32">
        <v>102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183</v>
      </c>
    </row>
    <row r="52" spans="1:5" ht="12.75">
      <c r="A52" s="37" t="s">
        <v>52</v>
      </c>
      <c r="E52" s="38" t="s">
        <v>184</v>
      </c>
    </row>
    <row r="53" spans="1:5" ht="114.75">
      <c r="A53" t="s">
        <v>54</v>
      </c>
      <c r="E53" s="36" t="s">
        <v>185</v>
      </c>
    </row>
    <row r="54" spans="1:16" ht="12.75">
      <c r="A54" s="25" t="s">
        <v>45</v>
      </c>
      <c s="29" t="s">
        <v>141</v>
      </c>
      <c s="29" t="s">
        <v>186</v>
      </c>
      <c s="25" t="s">
        <v>47</v>
      </c>
      <c s="30" t="s">
        <v>187</v>
      </c>
      <c s="31" t="s">
        <v>76</v>
      </c>
      <c s="32">
        <v>11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183</v>
      </c>
    </row>
    <row r="56" spans="1:5" ht="12.75">
      <c r="A56" s="37" t="s">
        <v>52</v>
      </c>
      <c r="E56" s="38" t="s">
        <v>47</v>
      </c>
    </row>
    <row r="57" spans="1:5" ht="114.75">
      <c r="A57" t="s">
        <v>54</v>
      </c>
      <c r="E57" s="36" t="s">
        <v>185</v>
      </c>
    </row>
    <row r="58" spans="1:16" ht="12.75">
      <c r="A58" s="25" t="s">
        <v>45</v>
      </c>
      <c s="29" t="s">
        <v>146</v>
      </c>
      <c s="29" t="s">
        <v>188</v>
      </c>
      <c s="25" t="s">
        <v>47</v>
      </c>
      <c s="30" t="s">
        <v>189</v>
      </c>
      <c s="31" t="s">
        <v>76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190</v>
      </c>
    </row>
    <row r="60" spans="1:5" ht="12.75">
      <c r="A60" s="37" t="s">
        <v>52</v>
      </c>
      <c r="E60" s="38" t="s">
        <v>47</v>
      </c>
    </row>
    <row r="61" spans="1:5" ht="114.75">
      <c r="A61" t="s">
        <v>54</v>
      </c>
      <c r="E61" s="36" t="s">
        <v>185</v>
      </c>
    </row>
    <row r="62" spans="1:16" ht="12.75">
      <c r="A62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59</v>
      </c>
      <c s="32">
        <v>1187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25.5">
      <c r="A63" s="35" t="s">
        <v>50</v>
      </c>
      <c r="E63" s="36" t="s">
        <v>194</v>
      </c>
    </row>
    <row r="64" spans="1:5" ht="12.75">
      <c r="A64" s="37" t="s">
        <v>52</v>
      </c>
      <c r="E64" s="38" t="s">
        <v>195</v>
      </c>
    </row>
    <row r="65" spans="1:5" ht="38.25">
      <c r="A65" t="s">
        <v>54</v>
      </c>
      <c r="E65" s="36" t="s">
        <v>196</v>
      </c>
    </row>
    <row r="66" spans="1:16" ht="12.75">
      <c r="A66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200</v>
      </c>
      <c s="32">
        <v>69.708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201</v>
      </c>
    </row>
    <row r="68" spans="1:5" ht="38.25">
      <c r="A68" s="37" t="s">
        <v>52</v>
      </c>
      <c r="E68" s="38" t="s">
        <v>202</v>
      </c>
    </row>
    <row r="69" spans="1:5" ht="38.25">
      <c r="A69" t="s">
        <v>54</v>
      </c>
      <c r="E69" s="36" t="s">
        <v>203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0+O8+O13+O58+O71+O76+O89+O126+O135+O144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204</v>
      </c>
      <c s="42">
        <f>0+I8+I13+I58+I71+I76+I89+I126+I135+I144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204</v>
      </c>
      <c s="6"/>
      <c s="18" t="s">
        <v>205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111</v>
      </c>
      <c s="30" t="s">
        <v>48</v>
      </c>
      <c s="31" t="s">
        <v>49</v>
      </c>
      <c s="32">
        <v>826.58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206</v>
      </c>
    </row>
    <row r="11" spans="1:5" ht="38.25">
      <c r="A11" s="37" t="s">
        <v>52</v>
      </c>
      <c r="E11" s="38" t="s">
        <v>207</v>
      </c>
    </row>
    <row r="12" spans="1:5" ht="25.5">
      <c r="A12" t="s">
        <v>54</v>
      </c>
      <c r="E12" s="36" t="s">
        <v>55</v>
      </c>
    </row>
    <row r="13" spans="1:18" ht="12.75" customHeight="1">
      <c r="A13" s="6" t="s">
        <v>43</v>
      </c>
      <c s="6"/>
      <c s="40" t="s">
        <v>29</v>
      </c>
      <c s="6"/>
      <c s="27" t="s">
        <v>56</v>
      </c>
      <c s="6"/>
      <c s="6"/>
      <c s="6"/>
      <c s="41">
        <f>0+Q13</f>
      </c>
      <c r="O13">
        <f>0+R13</f>
      </c>
      <c r="Q13">
        <f>0+I14+I18+I22+I26+I30+I34+I38+I42+I46+I50+I54</f>
      </c>
      <c>
        <f>0+O14+O18+O22+O26+O30+O34+O38+O42+O46+O50+O54</f>
      </c>
    </row>
    <row r="14" spans="1:16" ht="25.5">
      <c r="A14" s="25" t="s">
        <v>45</v>
      </c>
      <c s="29" t="s">
        <v>23</v>
      </c>
      <c s="29" t="s">
        <v>208</v>
      </c>
      <c s="25" t="s">
        <v>47</v>
      </c>
      <c s="30" t="s">
        <v>209</v>
      </c>
      <c s="31" t="s">
        <v>59</v>
      </c>
      <c s="32">
        <v>192.08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25.5">
      <c r="A15" s="35" t="s">
        <v>50</v>
      </c>
      <c r="E15" s="36" t="s">
        <v>210</v>
      </c>
    </row>
    <row r="16" spans="1:5" ht="12.75">
      <c r="A16" s="37" t="s">
        <v>52</v>
      </c>
      <c r="E16" s="38" t="s">
        <v>211</v>
      </c>
    </row>
    <row r="17" spans="1:5" ht="63.75">
      <c r="A17" t="s">
        <v>54</v>
      </c>
      <c r="E17" s="36" t="s">
        <v>212</v>
      </c>
    </row>
    <row r="18" spans="1:16" ht="25.5">
      <c r="A18" s="25" t="s">
        <v>45</v>
      </c>
      <c s="29" t="s">
        <v>22</v>
      </c>
      <c s="29" t="s">
        <v>213</v>
      </c>
      <c s="25" t="s">
        <v>47</v>
      </c>
      <c s="30" t="s">
        <v>214</v>
      </c>
      <c s="31" t="s">
        <v>59</v>
      </c>
      <c s="32">
        <v>192.08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215</v>
      </c>
    </row>
    <row r="20" spans="1:5" ht="12.75">
      <c r="A20" s="37" t="s">
        <v>52</v>
      </c>
      <c r="E20" s="38" t="s">
        <v>211</v>
      </c>
    </row>
    <row r="21" spans="1:5" ht="63.75">
      <c r="A21" t="s">
        <v>54</v>
      </c>
      <c r="E21" s="36" t="s">
        <v>212</v>
      </c>
    </row>
    <row r="22" spans="1:16" ht="12.7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59</v>
      </c>
      <c s="32">
        <v>216.09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38.25">
      <c r="A23" s="35" t="s">
        <v>50</v>
      </c>
      <c r="E23" s="36" t="s">
        <v>218</v>
      </c>
    </row>
    <row r="24" spans="1:5" ht="12.75">
      <c r="A24" s="37" t="s">
        <v>52</v>
      </c>
      <c r="E24" s="38" t="s">
        <v>219</v>
      </c>
    </row>
    <row r="25" spans="1:5" ht="63.75">
      <c r="A25" t="s">
        <v>54</v>
      </c>
      <c r="E25" s="36" t="s">
        <v>212</v>
      </c>
    </row>
    <row r="26" spans="1:16" ht="12.75">
      <c r="A26" s="25" t="s">
        <v>45</v>
      </c>
      <c s="29" t="s">
        <v>35</v>
      </c>
      <c s="29" t="s">
        <v>220</v>
      </c>
      <c s="25" t="s">
        <v>47</v>
      </c>
      <c s="30" t="s">
        <v>221</v>
      </c>
      <c s="31" t="s">
        <v>59</v>
      </c>
      <c s="32">
        <v>1470.933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38.25">
      <c r="A27" s="35" t="s">
        <v>50</v>
      </c>
      <c r="E27" s="36" t="s">
        <v>222</v>
      </c>
    </row>
    <row r="28" spans="1:5" ht="204">
      <c r="A28" s="37" t="s">
        <v>52</v>
      </c>
      <c r="E28" s="38" t="s">
        <v>223</v>
      </c>
    </row>
    <row r="29" spans="1:5" ht="369.75">
      <c r="A29" t="s">
        <v>54</v>
      </c>
      <c r="E29" s="36" t="s">
        <v>224</v>
      </c>
    </row>
    <row r="30" spans="1:16" ht="12.75">
      <c r="A30" s="25" t="s">
        <v>45</v>
      </c>
      <c s="29" t="s">
        <v>37</v>
      </c>
      <c s="29" t="s">
        <v>225</v>
      </c>
      <c s="25" t="s">
        <v>47</v>
      </c>
      <c s="30" t="s">
        <v>226</v>
      </c>
      <c s="31" t="s">
        <v>59</v>
      </c>
      <c s="32">
        <v>216.09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227</v>
      </c>
    </row>
    <row r="32" spans="1:5" ht="12.75">
      <c r="A32" s="37" t="s">
        <v>52</v>
      </c>
      <c r="E32" s="38" t="s">
        <v>47</v>
      </c>
    </row>
    <row r="33" spans="1:5" ht="12.75">
      <c r="A33" t="s">
        <v>54</v>
      </c>
      <c r="E33" s="36" t="s">
        <v>228</v>
      </c>
    </row>
    <row r="34" spans="1:16" ht="12.75">
      <c r="A34" s="25" t="s">
        <v>45</v>
      </c>
      <c s="29" t="s">
        <v>84</v>
      </c>
      <c s="29" t="s">
        <v>229</v>
      </c>
      <c s="25" t="s">
        <v>47</v>
      </c>
      <c s="30" t="s">
        <v>230</v>
      </c>
      <c s="31" t="s">
        <v>76</v>
      </c>
      <c s="32">
        <v>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231</v>
      </c>
    </row>
    <row r="36" spans="1:5" ht="12.75">
      <c r="A36" s="37" t="s">
        <v>52</v>
      </c>
      <c r="E36" s="38" t="s">
        <v>47</v>
      </c>
    </row>
    <row r="37" spans="1:5" ht="63.75">
      <c r="A37" t="s">
        <v>54</v>
      </c>
      <c r="E37" s="36" t="s">
        <v>232</v>
      </c>
    </row>
    <row r="38" spans="1:16" ht="12.75">
      <c r="A38" s="25" t="s">
        <v>45</v>
      </c>
      <c s="29" t="s">
        <v>89</v>
      </c>
      <c s="29" t="s">
        <v>233</v>
      </c>
      <c s="25" t="s">
        <v>47</v>
      </c>
      <c s="30" t="s">
        <v>234</v>
      </c>
      <c s="31" t="s">
        <v>59</v>
      </c>
      <c s="32">
        <v>29.13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235</v>
      </c>
    </row>
    <row r="40" spans="1:5" ht="38.25">
      <c r="A40" s="37" t="s">
        <v>52</v>
      </c>
      <c r="E40" s="38" t="s">
        <v>236</v>
      </c>
    </row>
    <row r="41" spans="1:5" ht="318.75">
      <c r="A41" t="s">
        <v>54</v>
      </c>
      <c r="E41" s="36" t="s">
        <v>62</v>
      </c>
    </row>
    <row r="42" spans="1:16" ht="12.75">
      <c r="A42" s="25" t="s">
        <v>45</v>
      </c>
      <c s="29" t="s">
        <v>40</v>
      </c>
      <c s="29" t="s">
        <v>237</v>
      </c>
      <c s="25" t="s">
        <v>47</v>
      </c>
      <c s="30" t="s">
        <v>238</v>
      </c>
      <c s="31" t="s">
        <v>59</v>
      </c>
      <c s="32">
        <v>1804.23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</v>
      </c>
    </row>
    <row r="44" spans="1:5" ht="191.25">
      <c r="A44" s="37" t="s">
        <v>52</v>
      </c>
      <c r="E44" s="38" t="s">
        <v>240</v>
      </c>
    </row>
    <row r="45" spans="1:5" ht="280.5">
      <c r="A45" t="s">
        <v>54</v>
      </c>
      <c r="E45" s="36" t="s">
        <v>241</v>
      </c>
    </row>
    <row r="46" spans="1:16" ht="12.75">
      <c r="A46" s="25" t="s">
        <v>45</v>
      </c>
      <c s="29" t="s">
        <v>42</v>
      </c>
      <c s="29" t="s">
        <v>242</v>
      </c>
      <c s="25" t="s">
        <v>47</v>
      </c>
      <c s="30" t="s">
        <v>243</v>
      </c>
      <c s="31" t="s">
        <v>59</v>
      </c>
      <c s="32">
        <v>1.8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244</v>
      </c>
    </row>
    <row r="48" spans="1:5" ht="12.75">
      <c r="A48" s="37" t="s">
        <v>52</v>
      </c>
      <c r="E48" s="38" t="s">
        <v>245</v>
      </c>
    </row>
    <row r="49" spans="1:5" ht="229.5">
      <c r="A49" t="s">
        <v>54</v>
      </c>
      <c r="E49" s="36" t="s">
        <v>246</v>
      </c>
    </row>
    <row r="50" spans="1:16" ht="12.75">
      <c r="A50" s="25" t="s">
        <v>45</v>
      </c>
      <c s="29" t="s">
        <v>136</v>
      </c>
      <c s="29" t="s">
        <v>247</v>
      </c>
      <c s="25" t="s">
        <v>47</v>
      </c>
      <c s="30" t="s">
        <v>248</v>
      </c>
      <c s="31" t="s">
        <v>59</v>
      </c>
      <c s="32">
        <v>978.356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249</v>
      </c>
    </row>
    <row r="52" spans="1:5" ht="63.75">
      <c r="A52" s="37" t="s">
        <v>52</v>
      </c>
      <c r="E52" s="38" t="s">
        <v>250</v>
      </c>
    </row>
    <row r="53" spans="1:5" ht="229.5">
      <c r="A53" t="s">
        <v>54</v>
      </c>
      <c r="E53" s="36" t="s">
        <v>251</v>
      </c>
    </row>
    <row r="54" spans="1:16" ht="12.75">
      <c r="A54" s="25" t="s">
        <v>45</v>
      </c>
      <c s="29" t="s">
        <v>141</v>
      </c>
      <c s="29" t="s">
        <v>252</v>
      </c>
      <c s="25" t="s">
        <v>47</v>
      </c>
      <c s="30" t="s">
        <v>253</v>
      </c>
      <c s="31" t="s">
        <v>59</v>
      </c>
      <c s="32">
        <v>47.737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254</v>
      </c>
    </row>
    <row r="56" spans="1:5" ht="51">
      <c r="A56" s="37" t="s">
        <v>52</v>
      </c>
      <c r="E56" s="38" t="s">
        <v>255</v>
      </c>
    </row>
    <row r="57" spans="1:5" ht="293.25">
      <c r="A57" t="s">
        <v>54</v>
      </c>
      <c r="E57" s="36" t="s">
        <v>256</v>
      </c>
    </row>
    <row r="58" spans="1:18" ht="12.75" customHeight="1">
      <c r="A58" s="6" t="s">
        <v>43</v>
      </c>
      <c s="6"/>
      <c s="40" t="s">
        <v>23</v>
      </c>
      <c s="6"/>
      <c s="27" t="s">
        <v>257</v>
      </c>
      <c s="6"/>
      <c s="6"/>
      <c s="6"/>
      <c s="41">
        <f>0+Q58</f>
      </c>
      <c r="O58">
        <f>0+R58</f>
      </c>
      <c r="Q58">
        <f>0+I59+I63+I67</f>
      </c>
      <c>
        <f>0+O59+O63+O67</f>
      </c>
    </row>
    <row r="59" spans="1:16" ht="12.75">
      <c r="A59" s="25" t="s">
        <v>45</v>
      </c>
      <c s="29" t="s">
        <v>146</v>
      </c>
      <c s="29" t="s">
        <v>258</v>
      </c>
      <c s="25" t="s">
        <v>47</v>
      </c>
      <c s="30" t="s">
        <v>259</v>
      </c>
      <c s="31" t="s">
        <v>200</v>
      </c>
      <c s="32">
        <v>18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260</v>
      </c>
    </row>
    <row r="61" spans="1:5" ht="12.75">
      <c r="A61" s="37" t="s">
        <v>52</v>
      </c>
      <c r="E61" s="38" t="s">
        <v>261</v>
      </c>
    </row>
    <row r="62" spans="1:5" ht="102">
      <c r="A62" t="s">
        <v>54</v>
      </c>
      <c r="E62" s="36" t="s">
        <v>262</v>
      </c>
    </row>
    <row r="63" spans="1:16" ht="12.75">
      <c r="A63" s="25" t="s">
        <v>45</v>
      </c>
      <c s="29" t="s">
        <v>191</v>
      </c>
      <c s="29" t="s">
        <v>263</v>
      </c>
      <c s="25" t="s">
        <v>47</v>
      </c>
      <c s="30" t="s">
        <v>264</v>
      </c>
      <c s="31" t="s">
        <v>66</v>
      </c>
      <c s="32">
        <v>6.3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265</v>
      </c>
    </row>
    <row r="65" spans="1:5" ht="12.75">
      <c r="A65" s="37" t="s">
        <v>52</v>
      </c>
      <c r="E65" s="38" t="s">
        <v>266</v>
      </c>
    </row>
    <row r="66" spans="1:5" ht="102">
      <c r="A66" t="s">
        <v>54</v>
      </c>
      <c r="E66" s="36" t="s">
        <v>267</v>
      </c>
    </row>
    <row r="67" spans="1:16" ht="12.75">
      <c r="A67" s="25" t="s">
        <v>45</v>
      </c>
      <c s="29" t="s">
        <v>197</v>
      </c>
      <c s="29" t="s">
        <v>268</v>
      </c>
      <c s="25" t="s">
        <v>47</v>
      </c>
      <c s="30" t="s">
        <v>269</v>
      </c>
      <c s="31" t="s">
        <v>200</v>
      </c>
      <c s="32">
        <v>1304.475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270</v>
      </c>
    </row>
    <row r="69" spans="1:5" ht="51">
      <c r="A69" s="37" t="s">
        <v>52</v>
      </c>
      <c r="E69" s="38" t="s">
        <v>271</v>
      </c>
    </row>
    <row r="70" spans="1:5" ht="102">
      <c r="A70" t="s">
        <v>54</v>
      </c>
      <c r="E70" s="36" t="s">
        <v>262</v>
      </c>
    </row>
    <row r="71" spans="1:18" ht="12.75" customHeight="1">
      <c r="A71" s="6" t="s">
        <v>43</v>
      </c>
      <c s="6"/>
      <c s="40" t="s">
        <v>22</v>
      </c>
      <c s="6"/>
      <c s="27" t="s">
        <v>272</v>
      </c>
      <c s="6"/>
      <c s="6"/>
      <c s="6"/>
      <c s="41">
        <f>0+Q71</f>
      </c>
      <c r="O71">
        <f>0+R71</f>
      </c>
      <c r="Q71">
        <f>0+I72</f>
      </c>
      <c>
        <f>0+O72</f>
      </c>
    </row>
    <row r="72" spans="1:16" ht="12.75">
      <c r="A72" s="25" t="s">
        <v>45</v>
      </c>
      <c s="29" t="s">
        <v>273</v>
      </c>
      <c s="29" t="s">
        <v>274</v>
      </c>
      <c s="25" t="s">
        <v>47</v>
      </c>
      <c s="30" t="s">
        <v>275</v>
      </c>
      <c s="31" t="s">
        <v>276</v>
      </c>
      <c s="32">
        <v>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277</v>
      </c>
    </row>
    <row r="74" spans="1:5" ht="12.75">
      <c r="A74" s="37" t="s">
        <v>52</v>
      </c>
      <c r="E74" s="38" t="s">
        <v>47</v>
      </c>
    </row>
    <row r="75" spans="1:5" ht="38.25">
      <c r="A75" t="s">
        <v>54</v>
      </c>
      <c r="E75" s="36" t="s">
        <v>278</v>
      </c>
    </row>
    <row r="76" spans="1:18" ht="12.75" customHeight="1">
      <c r="A76" s="6" t="s">
        <v>43</v>
      </c>
      <c s="6"/>
      <c s="40" t="s">
        <v>33</v>
      </c>
      <c s="6"/>
      <c s="27" t="s">
        <v>279</v>
      </c>
      <c s="6"/>
      <c s="6"/>
      <c s="6"/>
      <c s="41">
        <f>0+Q76</f>
      </c>
      <c r="O76">
        <f>0+R76</f>
      </c>
      <c r="Q76">
        <f>0+I77+I81+I85</f>
      </c>
      <c>
        <f>0+O77+O81+O85</f>
      </c>
    </row>
    <row r="77" spans="1:16" ht="12.75">
      <c r="A77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59</v>
      </c>
      <c s="32">
        <v>37.009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283</v>
      </c>
    </row>
    <row r="79" spans="1:5" ht="38.25">
      <c r="A79" s="37" t="s">
        <v>52</v>
      </c>
      <c r="E79" s="38" t="s">
        <v>284</v>
      </c>
    </row>
    <row r="80" spans="1:5" ht="102">
      <c r="A80" t="s">
        <v>54</v>
      </c>
      <c r="E80" s="36" t="s">
        <v>285</v>
      </c>
    </row>
    <row r="81" spans="1:16" ht="12.75">
      <c r="A81" s="25" t="s">
        <v>45</v>
      </c>
      <c s="29" t="s">
        <v>286</v>
      </c>
      <c s="29" t="s">
        <v>287</v>
      </c>
      <c s="25" t="s">
        <v>47</v>
      </c>
      <c s="30" t="s">
        <v>288</v>
      </c>
      <c s="31" t="s">
        <v>200</v>
      </c>
      <c s="32">
        <v>24.54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289</v>
      </c>
    </row>
    <row r="83" spans="1:5" ht="38.25">
      <c r="A83" s="37" t="s">
        <v>52</v>
      </c>
      <c r="E83" s="38" t="s">
        <v>290</v>
      </c>
    </row>
    <row r="84" spans="1:5" ht="89.25">
      <c r="A84" t="s">
        <v>54</v>
      </c>
      <c r="E84" s="36" t="s">
        <v>291</v>
      </c>
    </row>
    <row r="85" spans="1:16" ht="12.75">
      <c r="A85" s="25" t="s">
        <v>45</v>
      </c>
      <c s="29" t="s">
        <v>292</v>
      </c>
      <c s="29" t="s">
        <v>293</v>
      </c>
      <c s="25" t="s">
        <v>47</v>
      </c>
      <c s="30" t="s">
        <v>294</v>
      </c>
      <c s="31" t="s">
        <v>59</v>
      </c>
      <c s="32">
        <v>17.25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52</v>
      </c>
      <c r="E87" s="38" t="s">
        <v>295</v>
      </c>
    </row>
    <row r="88" spans="1:5" ht="357">
      <c r="A88" t="s">
        <v>54</v>
      </c>
      <c r="E88" s="36" t="s">
        <v>296</v>
      </c>
    </row>
    <row r="89" spans="1:18" ht="12.75" customHeight="1">
      <c r="A89" s="6" t="s">
        <v>43</v>
      </c>
      <c s="6"/>
      <c s="40" t="s">
        <v>35</v>
      </c>
      <c s="6"/>
      <c s="27" t="s">
        <v>297</v>
      </c>
      <c s="6"/>
      <c s="6"/>
      <c s="6"/>
      <c s="41">
        <f>0+Q89</f>
      </c>
      <c r="O89">
        <f>0+R89</f>
      </c>
      <c r="Q89">
        <f>0+I90+I94+I98+I102+I106+I110+I114+I118+I122</f>
      </c>
      <c>
        <f>0+O90+O94+O98+O102+O106+O110+O114+O118+O122</f>
      </c>
    </row>
    <row r="90" spans="1:16" ht="12.75">
      <c r="A90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200</v>
      </c>
      <c s="32">
        <v>195.8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301</v>
      </c>
    </row>
    <row r="92" spans="1:5" ht="12.75">
      <c r="A92" s="37" t="s">
        <v>52</v>
      </c>
      <c r="E92" s="38" t="s">
        <v>302</v>
      </c>
    </row>
    <row r="93" spans="1:5" ht="51">
      <c r="A93" t="s">
        <v>54</v>
      </c>
      <c r="E93" s="36" t="s">
        <v>303</v>
      </c>
    </row>
    <row r="94" spans="1:16" ht="12.75">
      <c r="A94" s="25" t="s">
        <v>45</v>
      </c>
      <c s="29" t="s">
        <v>304</v>
      </c>
      <c s="29" t="s">
        <v>305</v>
      </c>
      <c s="25" t="s">
        <v>47</v>
      </c>
      <c s="30" t="s">
        <v>306</v>
      </c>
      <c s="31" t="s">
        <v>200</v>
      </c>
      <c s="32">
        <v>2370.2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307</v>
      </c>
    </row>
    <row r="96" spans="1:5" ht="51">
      <c r="A96" s="37" t="s">
        <v>52</v>
      </c>
      <c r="E96" s="38" t="s">
        <v>308</v>
      </c>
    </row>
    <row r="97" spans="1:5" ht="51">
      <c r="A97" t="s">
        <v>54</v>
      </c>
      <c r="E97" s="36" t="s">
        <v>303</v>
      </c>
    </row>
    <row r="98" spans="1:16" ht="12.75">
      <c r="A98" s="25" t="s">
        <v>45</v>
      </c>
      <c s="29" t="s">
        <v>309</v>
      </c>
      <c s="29" t="s">
        <v>310</v>
      </c>
      <c s="25" t="s">
        <v>47</v>
      </c>
      <c s="30" t="s">
        <v>311</v>
      </c>
      <c s="31" t="s">
        <v>59</v>
      </c>
      <c s="32">
        <v>357.89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25.5">
      <c r="A99" s="35" t="s">
        <v>50</v>
      </c>
      <c r="E99" s="36" t="s">
        <v>312</v>
      </c>
    </row>
    <row r="100" spans="1:5" ht="38.25">
      <c r="A100" s="37" t="s">
        <v>52</v>
      </c>
      <c r="E100" s="38" t="s">
        <v>313</v>
      </c>
    </row>
    <row r="101" spans="1:5" ht="76.5">
      <c r="A101" t="s">
        <v>54</v>
      </c>
      <c r="E101" s="36" t="s">
        <v>314</v>
      </c>
    </row>
    <row r="102" spans="1:16" ht="12.75">
      <c r="A102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200</v>
      </c>
      <c s="32">
        <v>741.9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318</v>
      </c>
    </row>
    <row r="104" spans="1:5" ht="63.75">
      <c r="A104" s="37" t="s">
        <v>52</v>
      </c>
      <c r="E104" s="38" t="s">
        <v>319</v>
      </c>
    </row>
    <row r="105" spans="1:5" ht="38.25">
      <c r="A105" t="s">
        <v>54</v>
      </c>
      <c r="E105" s="36" t="s">
        <v>320</v>
      </c>
    </row>
    <row r="106" spans="1:16" ht="12.75">
      <c r="A106" s="25" t="s">
        <v>45</v>
      </c>
      <c s="29" t="s">
        <v>321</v>
      </c>
      <c s="29" t="s">
        <v>322</v>
      </c>
      <c s="25" t="s">
        <v>47</v>
      </c>
      <c s="30" t="s">
        <v>323</v>
      </c>
      <c s="31" t="s">
        <v>200</v>
      </c>
      <c s="32">
        <v>195.18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324</v>
      </c>
    </row>
    <row r="108" spans="1:5" ht="12.75">
      <c r="A108" s="37" t="s">
        <v>52</v>
      </c>
      <c r="E108" s="38" t="s">
        <v>325</v>
      </c>
    </row>
    <row r="109" spans="1:5" ht="51">
      <c r="A109" t="s">
        <v>54</v>
      </c>
      <c r="E109" s="36" t="s">
        <v>326</v>
      </c>
    </row>
    <row r="110" spans="1:16" ht="12.75">
      <c r="A110" s="25" t="s">
        <v>45</v>
      </c>
      <c s="29" t="s">
        <v>327</v>
      </c>
      <c s="29" t="s">
        <v>328</v>
      </c>
      <c s="25" t="s">
        <v>47</v>
      </c>
      <c s="30" t="s">
        <v>329</v>
      </c>
      <c s="31" t="s">
        <v>200</v>
      </c>
      <c s="32">
        <v>3654.18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330</v>
      </c>
    </row>
    <row r="112" spans="1:5" ht="38.25">
      <c r="A112" s="37" t="s">
        <v>52</v>
      </c>
      <c r="E112" s="38" t="s">
        <v>331</v>
      </c>
    </row>
    <row r="113" spans="1:5" ht="51">
      <c r="A113" t="s">
        <v>54</v>
      </c>
      <c r="E113" s="36" t="s">
        <v>326</v>
      </c>
    </row>
    <row r="114" spans="1:16" ht="12.75">
      <c r="A114" s="25" t="s">
        <v>45</v>
      </c>
      <c s="29" t="s">
        <v>332</v>
      </c>
      <c s="29" t="s">
        <v>333</v>
      </c>
      <c s="25" t="s">
        <v>47</v>
      </c>
      <c s="30" t="s">
        <v>334</v>
      </c>
      <c s="31" t="s">
        <v>200</v>
      </c>
      <c s="32">
        <v>1871.6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335</v>
      </c>
    </row>
    <row r="116" spans="1:5" ht="12.75">
      <c r="A116" s="37" t="s">
        <v>52</v>
      </c>
      <c r="E116" s="38" t="s">
        <v>336</v>
      </c>
    </row>
    <row r="117" spans="1:5" ht="140.25">
      <c r="A117" t="s">
        <v>54</v>
      </c>
      <c r="E117" s="36" t="s">
        <v>337</v>
      </c>
    </row>
    <row r="118" spans="1:16" ht="12.75">
      <c r="A118" s="25" t="s">
        <v>45</v>
      </c>
      <c s="29" t="s">
        <v>338</v>
      </c>
      <c s="29" t="s">
        <v>339</v>
      </c>
      <c s="25" t="s">
        <v>47</v>
      </c>
      <c s="30" t="s">
        <v>340</v>
      </c>
      <c s="31" t="s">
        <v>200</v>
      </c>
      <c s="32">
        <v>1897.18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341</v>
      </c>
    </row>
    <row r="120" spans="1:5" ht="12.75">
      <c r="A120" s="37" t="s">
        <v>52</v>
      </c>
      <c r="E120" s="38" t="s">
        <v>342</v>
      </c>
    </row>
    <row r="121" spans="1:5" ht="140.25">
      <c r="A121" t="s">
        <v>54</v>
      </c>
      <c r="E121" s="36" t="s">
        <v>337</v>
      </c>
    </row>
    <row r="122" spans="1:16" ht="12.75">
      <c r="A122" s="25" t="s">
        <v>45</v>
      </c>
      <c s="29" t="s">
        <v>343</v>
      </c>
      <c s="29" t="s">
        <v>344</v>
      </c>
      <c s="25" t="s">
        <v>47</v>
      </c>
      <c s="30" t="s">
        <v>345</v>
      </c>
      <c s="31" t="s">
        <v>200</v>
      </c>
      <c s="32">
        <v>1757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346</v>
      </c>
    </row>
    <row r="124" spans="1:5" ht="12.75">
      <c r="A124" s="37" t="s">
        <v>52</v>
      </c>
      <c r="E124" s="38" t="s">
        <v>347</v>
      </c>
    </row>
    <row r="125" spans="1:5" ht="140.25">
      <c r="A125" t="s">
        <v>54</v>
      </c>
      <c r="E125" s="36" t="s">
        <v>337</v>
      </c>
    </row>
    <row r="126" spans="1:18" ht="12.75" customHeight="1">
      <c r="A126" s="6" t="s">
        <v>43</v>
      </c>
      <c s="6"/>
      <c s="40" t="s">
        <v>84</v>
      </c>
      <c s="6"/>
      <c s="27" t="s">
        <v>348</v>
      </c>
      <c s="6"/>
      <c s="6"/>
      <c s="6"/>
      <c s="41">
        <f>0+Q126</f>
      </c>
      <c r="O126">
        <f>0+R126</f>
      </c>
      <c r="Q126">
        <f>0+I127+I131</f>
      </c>
      <c>
        <f>0+O127+O131</f>
      </c>
    </row>
    <row r="127" spans="1:16" ht="12.75">
      <c r="A127" s="25" t="s">
        <v>45</v>
      </c>
      <c s="29" t="s">
        <v>349</v>
      </c>
      <c s="29" t="s">
        <v>350</v>
      </c>
      <c s="25" t="s">
        <v>47</v>
      </c>
      <c s="30" t="s">
        <v>351</v>
      </c>
      <c s="31" t="s">
        <v>200</v>
      </c>
      <c s="32">
        <v>27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352</v>
      </c>
    </row>
    <row r="129" spans="1:5" ht="12.75">
      <c r="A129" s="37" t="s">
        <v>52</v>
      </c>
      <c r="E129" s="38" t="s">
        <v>353</v>
      </c>
    </row>
    <row r="130" spans="1:5" ht="89.25">
      <c r="A130" t="s">
        <v>54</v>
      </c>
      <c r="E130" s="36" t="s">
        <v>354</v>
      </c>
    </row>
    <row r="131" spans="1:16" ht="12.75">
      <c r="A131" s="25" t="s">
        <v>45</v>
      </c>
      <c s="29" t="s">
        <v>355</v>
      </c>
      <c s="29" t="s">
        <v>356</v>
      </c>
      <c s="25" t="s">
        <v>47</v>
      </c>
      <c s="30" t="s">
        <v>357</v>
      </c>
      <c s="31" t="s">
        <v>200</v>
      </c>
      <c s="32">
        <v>5.4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358</v>
      </c>
    </row>
    <row r="133" spans="1:5" ht="12.75">
      <c r="A133" s="37" t="s">
        <v>52</v>
      </c>
      <c r="E133" s="38" t="s">
        <v>359</v>
      </c>
    </row>
    <row r="134" spans="1:5" ht="89.25">
      <c r="A134" t="s">
        <v>54</v>
      </c>
      <c r="E134" s="36" t="s">
        <v>360</v>
      </c>
    </row>
    <row r="135" spans="1:18" ht="12.75" customHeight="1">
      <c r="A135" s="6" t="s">
        <v>43</v>
      </c>
      <c s="6"/>
      <c s="40" t="s">
        <v>89</v>
      </c>
      <c s="6"/>
      <c s="27" t="s">
        <v>361</v>
      </c>
      <c s="6"/>
      <c s="6"/>
      <c s="6"/>
      <c s="41">
        <f>0+Q135</f>
      </c>
      <c r="O135">
        <f>0+R135</f>
      </c>
      <c r="Q135">
        <f>0+I136+I140</f>
      </c>
      <c>
        <f>0+O136+O140</f>
      </c>
    </row>
    <row r="136" spans="1:16" ht="12.75">
      <c r="A136" s="25" t="s">
        <v>45</v>
      </c>
      <c s="29" t="s">
        <v>362</v>
      </c>
      <c s="29" t="s">
        <v>363</v>
      </c>
      <c s="25" t="s">
        <v>47</v>
      </c>
      <c s="30" t="s">
        <v>364</v>
      </c>
      <c s="31" t="s">
        <v>76</v>
      </c>
      <c s="32">
        <v>1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365</v>
      </c>
    </row>
    <row r="138" spans="1:5" ht="12.75">
      <c r="A138" s="37" t="s">
        <v>52</v>
      </c>
      <c r="E138" s="38" t="s">
        <v>47</v>
      </c>
    </row>
    <row r="139" spans="1:5" ht="409.5">
      <c r="A139" t="s">
        <v>54</v>
      </c>
      <c r="E139" s="36" t="s">
        <v>366</v>
      </c>
    </row>
    <row r="140" spans="1:16" ht="12.75">
      <c r="A140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76</v>
      </c>
      <c s="32">
        <v>1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370</v>
      </c>
    </row>
    <row r="142" spans="1:5" ht="12.75">
      <c r="A142" s="37" t="s">
        <v>52</v>
      </c>
      <c r="E142" s="38" t="s">
        <v>47</v>
      </c>
    </row>
    <row r="143" spans="1:5" ht="242.25">
      <c r="A143" t="s">
        <v>54</v>
      </c>
      <c r="E143" s="36" t="s">
        <v>371</v>
      </c>
    </row>
    <row r="144" spans="1:18" ht="12.75" customHeight="1">
      <c r="A144" s="6" t="s">
        <v>43</v>
      </c>
      <c s="6"/>
      <c s="40" t="s">
        <v>40</v>
      </c>
      <c s="6"/>
      <c s="27" t="s">
        <v>63</v>
      </c>
      <c s="6"/>
      <c s="6"/>
      <c s="6"/>
      <c s="41">
        <f>0+Q144</f>
      </c>
      <c r="O144">
        <f>0+R144</f>
      </c>
      <c r="Q144">
        <f>0+I145+I149+I153+I157+I161+I165+I169+I173+I177+I181+I185+I189+I193+I197+I201+I205+I209+I213+I217</f>
      </c>
      <c>
        <f>0+O145+O149+O153+O157+O161+O165+O169+O173+O177+O181+O185+O189+O193+O197+O201+O205+O209+O213+O217</f>
      </c>
    </row>
    <row r="145" spans="1:16" ht="25.5">
      <c r="A145" s="25" t="s">
        <v>45</v>
      </c>
      <c s="29" t="s">
        <v>372</v>
      </c>
      <c s="29" t="s">
        <v>373</v>
      </c>
      <c s="25" t="s">
        <v>47</v>
      </c>
      <c s="30" t="s">
        <v>374</v>
      </c>
      <c s="31" t="s">
        <v>66</v>
      </c>
      <c s="32">
        <v>182.4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375</v>
      </c>
    </row>
    <row r="147" spans="1:5" ht="12.75">
      <c r="A147" s="37" t="s">
        <v>52</v>
      </c>
      <c r="E147" s="38" t="s">
        <v>376</v>
      </c>
    </row>
    <row r="148" spans="1:5" ht="127.5">
      <c r="A148" t="s">
        <v>54</v>
      </c>
      <c r="E148" s="36" t="s">
        <v>377</v>
      </c>
    </row>
    <row r="149" spans="1:16" ht="12.75">
      <c r="A149" s="25" t="s">
        <v>45</v>
      </c>
      <c s="29" t="s">
        <v>378</v>
      </c>
      <c s="29" t="s">
        <v>379</v>
      </c>
      <c s="25" t="s">
        <v>47</v>
      </c>
      <c s="30" t="s">
        <v>380</v>
      </c>
      <c s="31" t="s">
        <v>76</v>
      </c>
      <c s="32">
        <v>14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38.25">
      <c r="A151" s="37" t="s">
        <v>52</v>
      </c>
      <c r="E151" s="38" t="s">
        <v>381</v>
      </c>
    </row>
    <row r="152" spans="1:5" ht="51">
      <c r="A152" t="s">
        <v>54</v>
      </c>
      <c r="E152" s="36" t="s">
        <v>382</v>
      </c>
    </row>
    <row r="153" spans="1:16" ht="12.75">
      <c r="A153" s="25" t="s">
        <v>45</v>
      </c>
      <c s="29" t="s">
        <v>383</v>
      </c>
      <c s="29" t="s">
        <v>384</v>
      </c>
      <c s="25" t="s">
        <v>47</v>
      </c>
      <c s="30" t="s">
        <v>385</v>
      </c>
      <c s="31" t="s">
        <v>76</v>
      </c>
      <c s="32">
        <v>10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386</v>
      </c>
    </row>
    <row r="155" spans="1:5" ht="38.25">
      <c r="A155" s="37" t="s">
        <v>52</v>
      </c>
      <c r="E155" s="38" t="s">
        <v>387</v>
      </c>
    </row>
    <row r="156" spans="1:5" ht="12.75">
      <c r="A156" t="s">
        <v>54</v>
      </c>
      <c r="E156" s="36" t="s">
        <v>388</v>
      </c>
    </row>
    <row r="157" spans="1:16" ht="25.5">
      <c r="A157" s="25" t="s">
        <v>45</v>
      </c>
      <c s="29" t="s">
        <v>389</v>
      </c>
      <c s="29" t="s">
        <v>390</v>
      </c>
      <c s="25" t="s">
        <v>47</v>
      </c>
      <c s="30" t="s">
        <v>391</v>
      </c>
      <c s="31" t="s">
        <v>76</v>
      </c>
      <c s="32">
        <v>8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392</v>
      </c>
    </row>
    <row r="159" spans="1:5" ht="12.75">
      <c r="A159" s="37" t="s">
        <v>52</v>
      </c>
      <c r="E159" s="38" t="s">
        <v>47</v>
      </c>
    </row>
    <row r="160" spans="1:5" ht="25.5">
      <c r="A160" t="s">
        <v>54</v>
      </c>
      <c r="E160" s="36" t="s">
        <v>393</v>
      </c>
    </row>
    <row r="161" spans="1:16" ht="12.75">
      <c r="A161" s="25" t="s">
        <v>45</v>
      </c>
      <c s="29" t="s">
        <v>394</v>
      </c>
      <c s="29" t="s">
        <v>395</v>
      </c>
      <c s="25" t="s">
        <v>47</v>
      </c>
      <c s="30" t="s">
        <v>396</v>
      </c>
      <c s="31" t="s">
        <v>76</v>
      </c>
      <c s="32">
        <v>12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397</v>
      </c>
    </row>
    <row r="163" spans="1:5" ht="12.75">
      <c r="A163" s="37" t="s">
        <v>52</v>
      </c>
      <c r="E163" s="38" t="s">
        <v>47</v>
      </c>
    </row>
    <row r="164" spans="1:5" ht="25.5">
      <c r="A164" t="s">
        <v>54</v>
      </c>
      <c r="E164" s="36" t="s">
        <v>398</v>
      </c>
    </row>
    <row r="165" spans="1:16" ht="25.5">
      <c r="A165" s="25" t="s">
        <v>45</v>
      </c>
      <c s="29" t="s">
        <v>399</v>
      </c>
      <c s="29" t="s">
        <v>400</v>
      </c>
      <c s="25" t="s">
        <v>47</v>
      </c>
      <c s="30" t="s">
        <v>401</v>
      </c>
      <c s="31" t="s">
        <v>200</v>
      </c>
      <c s="32">
        <v>116.438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402</v>
      </c>
    </row>
    <row r="167" spans="1:5" ht="12.75">
      <c r="A167" s="37" t="s">
        <v>52</v>
      </c>
      <c r="E167" s="38" t="s">
        <v>403</v>
      </c>
    </row>
    <row r="168" spans="1:5" ht="38.25">
      <c r="A168" t="s">
        <v>54</v>
      </c>
      <c r="E168" s="36" t="s">
        <v>404</v>
      </c>
    </row>
    <row r="169" spans="1:16" ht="25.5">
      <c r="A169" s="25" t="s">
        <v>45</v>
      </c>
      <c s="29" t="s">
        <v>405</v>
      </c>
      <c s="29" t="s">
        <v>406</v>
      </c>
      <c s="25" t="s">
        <v>47</v>
      </c>
      <c s="30" t="s">
        <v>407</v>
      </c>
      <c s="31" t="s">
        <v>200</v>
      </c>
      <c s="32">
        <v>116.438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408</v>
      </c>
    </row>
    <row r="171" spans="1:5" ht="12.75">
      <c r="A171" s="37" t="s">
        <v>52</v>
      </c>
      <c r="E171" s="38" t="s">
        <v>403</v>
      </c>
    </row>
    <row r="172" spans="1:5" ht="38.25">
      <c r="A172" t="s">
        <v>54</v>
      </c>
      <c r="E172" s="36" t="s">
        <v>409</v>
      </c>
    </row>
    <row r="173" spans="1:16" ht="12.75">
      <c r="A173" s="25" t="s">
        <v>45</v>
      </c>
      <c s="29" t="s">
        <v>410</v>
      </c>
      <c s="29" t="s">
        <v>411</v>
      </c>
      <c s="25" t="s">
        <v>47</v>
      </c>
      <c s="30" t="s">
        <v>412</v>
      </c>
      <c s="31" t="s">
        <v>66</v>
      </c>
      <c s="32">
        <v>41.5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413</v>
      </c>
    </row>
    <row r="175" spans="1:5" ht="38.25">
      <c r="A175" s="37" t="s">
        <v>52</v>
      </c>
      <c r="E175" s="38" t="s">
        <v>414</v>
      </c>
    </row>
    <row r="176" spans="1:5" ht="51">
      <c r="A176" t="s">
        <v>54</v>
      </c>
      <c r="E176" s="36" t="s">
        <v>415</v>
      </c>
    </row>
    <row r="177" spans="1:16" ht="12.75">
      <c r="A177" s="25" t="s">
        <v>45</v>
      </c>
      <c s="29" t="s">
        <v>416</v>
      </c>
      <c s="29" t="s">
        <v>417</v>
      </c>
      <c s="25" t="s">
        <v>47</v>
      </c>
      <c s="30" t="s">
        <v>418</v>
      </c>
      <c s="31" t="s">
        <v>66</v>
      </c>
      <c s="32">
        <v>31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419</v>
      </c>
    </row>
    <row r="179" spans="1:5" ht="12.75">
      <c r="A179" s="37" t="s">
        <v>52</v>
      </c>
      <c r="E179" s="38" t="s">
        <v>47</v>
      </c>
    </row>
    <row r="180" spans="1:5" ht="63.75">
      <c r="A180" t="s">
        <v>54</v>
      </c>
      <c r="E180" s="36" t="s">
        <v>420</v>
      </c>
    </row>
    <row r="181" spans="1:16" ht="12.75">
      <c r="A181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66</v>
      </c>
      <c s="32">
        <v>17.5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424</v>
      </c>
    </row>
    <row r="183" spans="1:5" ht="38.25">
      <c r="A183" s="37" t="s">
        <v>52</v>
      </c>
      <c r="E183" s="38" t="s">
        <v>425</v>
      </c>
    </row>
    <row r="184" spans="1:5" ht="63.75">
      <c r="A184" t="s">
        <v>54</v>
      </c>
      <c r="E184" s="36" t="s">
        <v>420</v>
      </c>
    </row>
    <row r="185" spans="1:16" ht="12.75">
      <c r="A185" s="25" t="s">
        <v>45</v>
      </c>
      <c s="29" t="s">
        <v>426</v>
      </c>
      <c s="29" t="s">
        <v>427</v>
      </c>
      <c s="25" t="s">
        <v>47</v>
      </c>
      <c s="30" t="s">
        <v>428</v>
      </c>
      <c s="31" t="s">
        <v>66</v>
      </c>
      <c s="32">
        <v>12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429</v>
      </c>
    </row>
    <row r="187" spans="1:5" ht="12.75">
      <c r="A187" s="37" t="s">
        <v>52</v>
      </c>
      <c r="E187" s="38" t="s">
        <v>47</v>
      </c>
    </row>
    <row r="188" spans="1:5" ht="63.75">
      <c r="A188" t="s">
        <v>54</v>
      </c>
      <c r="E188" s="36" t="s">
        <v>420</v>
      </c>
    </row>
    <row r="189" spans="1:16" ht="12.75">
      <c r="A189" s="25" t="s">
        <v>45</v>
      </c>
      <c s="29" t="s">
        <v>430</v>
      </c>
      <c s="29" t="s">
        <v>431</v>
      </c>
      <c s="25" t="s">
        <v>47</v>
      </c>
      <c s="30" t="s">
        <v>432</v>
      </c>
      <c s="31" t="s">
        <v>66</v>
      </c>
      <c s="32">
        <v>13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433</v>
      </c>
    </row>
    <row r="191" spans="1:5" ht="12.75">
      <c r="A191" s="37" t="s">
        <v>52</v>
      </c>
      <c r="E191" s="38" t="s">
        <v>434</v>
      </c>
    </row>
    <row r="192" spans="1:5" ht="25.5">
      <c r="A192" t="s">
        <v>54</v>
      </c>
      <c r="E192" s="36" t="s">
        <v>435</v>
      </c>
    </row>
    <row r="193" spans="1:16" ht="12.75">
      <c r="A193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66</v>
      </c>
      <c s="32">
        <v>13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439</v>
      </c>
    </row>
    <row r="195" spans="1:5" ht="12.75">
      <c r="A195" s="37" t="s">
        <v>52</v>
      </c>
      <c r="E195" s="38" t="s">
        <v>434</v>
      </c>
    </row>
    <row r="196" spans="1:5" ht="38.25">
      <c r="A196" t="s">
        <v>54</v>
      </c>
      <c r="E196" s="36" t="s">
        <v>440</v>
      </c>
    </row>
    <row r="197" spans="1:16" ht="12.75">
      <c r="A197" s="25" t="s">
        <v>45</v>
      </c>
      <c s="29" t="s">
        <v>441</v>
      </c>
      <c s="29" t="s">
        <v>442</v>
      </c>
      <c s="25" t="s">
        <v>111</v>
      </c>
      <c s="30" t="s">
        <v>443</v>
      </c>
      <c s="31" t="s">
        <v>66</v>
      </c>
      <c s="32">
        <v>22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444</v>
      </c>
    </row>
    <row r="199" spans="1:5" ht="12.75">
      <c r="A199" s="37" t="s">
        <v>52</v>
      </c>
      <c r="E199" s="38" t="s">
        <v>445</v>
      </c>
    </row>
    <row r="200" spans="1:5" ht="89.25">
      <c r="A200" t="s">
        <v>54</v>
      </c>
      <c r="E200" s="36" t="s">
        <v>446</v>
      </c>
    </row>
    <row r="201" spans="1:16" ht="12.75">
      <c r="A201" s="25" t="s">
        <v>45</v>
      </c>
      <c s="29" t="s">
        <v>447</v>
      </c>
      <c s="29" t="s">
        <v>442</v>
      </c>
      <c s="25" t="s">
        <v>115</v>
      </c>
      <c s="30" t="s">
        <v>443</v>
      </c>
      <c s="31" t="s">
        <v>66</v>
      </c>
      <c s="32">
        <v>40.9</v>
      </c>
      <c s="33">
        <v>0</v>
      </c>
      <c s="34">
        <f>ROUND(ROUND(H201,2)*ROUND(G201,3),2)</f>
      </c>
      <c r="O201">
        <f>(I201*21)/100</f>
      </c>
      <c t="s">
        <v>23</v>
      </c>
    </row>
    <row r="202" spans="1:5" ht="12.75">
      <c r="A202" s="35" t="s">
        <v>50</v>
      </c>
      <c r="E202" s="36" t="s">
        <v>448</v>
      </c>
    </row>
    <row r="203" spans="1:5" ht="38.25">
      <c r="A203" s="37" t="s">
        <v>52</v>
      </c>
      <c r="E203" s="38" t="s">
        <v>449</v>
      </c>
    </row>
    <row r="204" spans="1:5" ht="89.25">
      <c r="A204" t="s">
        <v>54</v>
      </c>
      <c r="E204" s="36" t="s">
        <v>446</v>
      </c>
    </row>
    <row r="205" spans="1:16" ht="12.75">
      <c r="A205" s="25" t="s">
        <v>45</v>
      </c>
      <c s="29" t="s">
        <v>450</v>
      </c>
      <c s="29" t="s">
        <v>451</v>
      </c>
      <c s="25" t="s">
        <v>47</v>
      </c>
      <c s="30" t="s">
        <v>452</v>
      </c>
      <c s="31" t="s">
        <v>66</v>
      </c>
      <c s="32">
        <v>22.4</v>
      </c>
      <c s="33">
        <v>0</v>
      </c>
      <c s="34">
        <f>ROUND(ROUND(H205,2)*ROUND(G205,3),2)</f>
      </c>
      <c r="O205">
        <f>(I205*21)/100</f>
      </c>
      <c t="s">
        <v>23</v>
      </c>
    </row>
    <row r="206" spans="1:5" ht="25.5">
      <c r="A206" s="35" t="s">
        <v>50</v>
      </c>
      <c r="E206" s="36" t="s">
        <v>453</v>
      </c>
    </row>
    <row r="207" spans="1:5" ht="12.75">
      <c r="A207" s="37" t="s">
        <v>52</v>
      </c>
      <c r="E207" s="38" t="s">
        <v>454</v>
      </c>
    </row>
    <row r="208" spans="1:5" ht="76.5">
      <c r="A208" t="s">
        <v>54</v>
      </c>
      <c r="E208" s="36" t="s">
        <v>455</v>
      </c>
    </row>
    <row r="209" spans="1:16" ht="12.75">
      <c r="A209" s="25" t="s">
        <v>45</v>
      </c>
      <c s="29" t="s">
        <v>456</v>
      </c>
      <c s="29" t="s">
        <v>457</v>
      </c>
      <c s="25" t="s">
        <v>47</v>
      </c>
      <c s="30" t="s">
        <v>458</v>
      </c>
      <c s="31" t="s">
        <v>66</v>
      </c>
      <c s="32">
        <v>7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459</v>
      </c>
    </row>
    <row r="211" spans="1:5" ht="12.75">
      <c r="A211" s="37" t="s">
        <v>52</v>
      </c>
      <c r="E211" s="38" t="s">
        <v>47</v>
      </c>
    </row>
    <row r="212" spans="1:5" ht="114.75">
      <c r="A212" t="s">
        <v>54</v>
      </c>
      <c r="E212" s="36" t="s">
        <v>460</v>
      </c>
    </row>
    <row r="213" spans="1:16" ht="12.75">
      <c r="A213" s="25" t="s">
        <v>45</v>
      </c>
      <c s="29" t="s">
        <v>461</v>
      </c>
      <c s="29" t="s">
        <v>462</v>
      </c>
      <c s="25" t="s">
        <v>47</v>
      </c>
      <c s="30" t="s">
        <v>463</v>
      </c>
      <c s="31" t="s">
        <v>66</v>
      </c>
      <c s="32">
        <v>22.5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12.75">
      <c r="A215" s="37" t="s">
        <v>52</v>
      </c>
      <c r="E215" s="38" t="s">
        <v>464</v>
      </c>
    </row>
    <row r="216" spans="1:5" ht="114.75">
      <c r="A216" t="s">
        <v>54</v>
      </c>
      <c r="E216" s="36" t="s">
        <v>465</v>
      </c>
    </row>
    <row r="217" spans="1:16" ht="12.75">
      <c r="A217" s="25" t="s">
        <v>45</v>
      </c>
      <c s="29" t="s">
        <v>466</v>
      </c>
      <c s="29" t="s">
        <v>467</v>
      </c>
      <c s="25" t="s">
        <v>47</v>
      </c>
      <c s="30" t="s">
        <v>468</v>
      </c>
      <c s="31" t="s">
        <v>76</v>
      </c>
      <c s="32">
        <v>1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12.75">
      <c r="A219" s="37" t="s">
        <v>52</v>
      </c>
      <c r="E219" s="38" t="s">
        <v>47</v>
      </c>
    </row>
    <row r="220" spans="1:5" ht="89.25">
      <c r="A220" t="s">
        <v>54</v>
      </c>
      <c r="E220" s="36" t="s">
        <v>469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0+O8+O13+O34+O39+O44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470</v>
      </c>
      <c s="42">
        <f>0+I8+I13+I34+I39+I44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470</v>
      </c>
      <c s="6"/>
      <c s="18" t="s">
        <v>471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111</v>
      </c>
      <c s="30" t="s">
        <v>48</v>
      </c>
      <c s="31" t="s">
        <v>49</v>
      </c>
      <c s="32">
        <v>270.432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206</v>
      </c>
    </row>
    <row r="11" spans="1:5" ht="38.25">
      <c r="A11" s="37" t="s">
        <v>52</v>
      </c>
      <c r="E11" s="38" t="s">
        <v>472</v>
      </c>
    </row>
    <row r="12" spans="1:5" ht="25.5">
      <c r="A12" t="s">
        <v>54</v>
      </c>
      <c r="E12" s="36" t="s">
        <v>55</v>
      </c>
    </row>
    <row r="13" spans="1:18" ht="12.75" customHeight="1">
      <c r="A13" s="6" t="s">
        <v>43</v>
      </c>
      <c s="6"/>
      <c s="40" t="s">
        <v>29</v>
      </c>
      <c s="6"/>
      <c s="27" t="s">
        <v>56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25.5">
      <c r="A14" s="25" t="s">
        <v>45</v>
      </c>
      <c s="29" t="s">
        <v>23</v>
      </c>
      <c s="29" t="s">
        <v>213</v>
      </c>
      <c s="25" t="s">
        <v>47</v>
      </c>
      <c s="30" t="s">
        <v>214</v>
      </c>
      <c s="31" t="s">
        <v>59</v>
      </c>
      <c s="32">
        <v>78.4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473</v>
      </c>
    </row>
    <row r="16" spans="1:5" ht="12.75">
      <c r="A16" s="37" t="s">
        <v>52</v>
      </c>
      <c r="E16" s="38" t="s">
        <v>474</v>
      </c>
    </row>
    <row r="17" spans="1:5" ht="63.75">
      <c r="A17" t="s">
        <v>54</v>
      </c>
      <c r="E17" s="36" t="s">
        <v>212</v>
      </c>
    </row>
    <row r="18" spans="1:16" ht="12.7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59</v>
      </c>
      <c s="32">
        <v>44.1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38.25">
      <c r="A19" s="35" t="s">
        <v>50</v>
      </c>
      <c r="E19" s="36" t="s">
        <v>475</v>
      </c>
    </row>
    <row r="20" spans="1:5" ht="12.75">
      <c r="A20" s="37" t="s">
        <v>52</v>
      </c>
      <c r="E20" s="38" t="s">
        <v>476</v>
      </c>
    </row>
    <row r="21" spans="1:5" ht="63.75">
      <c r="A21" t="s">
        <v>54</v>
      </c>
      <c r="E21" s="36" t="s">
        <v>212</v>
      </c>
    </row>
    <row r="22" spans="1:16" ht="12.75">
      <c r="A22" s="25" t="s">
        <v>45</v>
      </c>
      <c s="29" t="s">
        <v>33</v>
      </c>
      <c s="29" t="s">
        <v>477</v>
      </c>
      <c s="25" t="s">
        <v>47</v>
      </c>
      <c s="30" t="s">
        <v>478</v>
      </c>
      <c s="31" t="s">
        <v>59</v>
      </c>
      <c s="32">
        <v>144.992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479</v>
      </c>
    </row>
    <row r="24" spans="1:5" ht="51">
      <c r="A24" s="37" t="s">
        <v>52</v>
      </c>
      <c r="E24" s="38" t="s">
        <v>480</v>
      </c>
    </row>
    <row r="25" spans="1:5" ht="369.75">
      <c r="A25" t="s">
        <v>54</v>
      </c>
      <c r="E25" s="36" t="s">
        <v>224</v>
      </c>
    </row>
    <row r="26" spans="1:16" ht="12.75">
      <c r="A26" s="25" t="s">
        <v>45</v>
      </c>
      <c s="29" t="s">
        <v>35</v>
      </c>
      <c s="29" t="s">
        <v>225</v>
      </c>
      <c s="25" t="s">
        <v>47</v>
      </c>
      <c s="30" t="s">
        <v>226</v>
      </c>
      <c s="31" t="s">
        <v>59</v>
      </c>
      <c s="32">
        <v>44.1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227</v>
      </c>
    </row>
    <row r="28" spans="1:5" ht="12.75">
      <c r="A28" s="37" t="s">
        <v>52</v>
      </c>
      <c r="E28" s="38" t="s">
        <v>47</v>
      </c>
    </row>
    <row r="29" spans="1:5" ht="12.75">
      <c r="A29" t="s">
        <v>54</v>
      </c>
      <c r="E29" s="36" t="s">
        <v>228</v>
      </c>
    </row>
    <row r="30" spans="1:16" ht="12.75">
      <c r="A30" s="25" t="s">
        <v>45</v>
      </c>
      <c s="29" t="s">
        <v>37</v>
      </c>
      <c s="29" t="s">
        <v>481</v>
      </c>
      <c s="25" t="s">
        <v>47</v>
      </c>
      <c s="30" t="s">
        <v>482</v>
      </c>
      <c s="31" t="s">
        <v>66</v>
      </c>
      <c s="32">
        <v>40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483</v>
      </c>
    </row>
    <row r="32" spans="1:5" ht="12.75">
      <c r="A32" s="37" t="s">
        <v>52</v>
      </c>
      <c r="E32" s="38" t="s">
        <v>47</v>
      </c>
    </row>
    <row r="33" spans="1:5" ht="63.75">
      <c r="A33" t="s">
        <v>54</v>
      </c>
      <c r="E33" s="36" t="s">
        <v>232</v>
      </c>
    </row>
    <row r="34" spans="1:18" ht="12.75" customHeight="1">
      <c r="A34" s="6" t="s">
        <v>43</v>
      </c>
      <c s="6"/>
      <c s="40" t="s">
        <v>23</v>
      </c>
      <c s="6"/>
      <c s="27" t="s">
        <v>257</v>
      </c>
      <c s="6"/>
      <c s="6"/>
      <c s="6"/>
      <c s="41">
        <f>0+Q34</f>
      </c>
      <c r="O34">
        <f>0+R34</f>
      </c>
      <c r="Q34">
        <f>0+I35</f>
      </c>
      <c>
        <f>0+O35</f>
      </c>
    </row>
    <row r="35" spans="1:16" ht="12.75">
      <c r="A35" s="25" t="s">
        <v>45</v>
      </c>
      <c s="29" t="s">
        <v>84</v>
      </c>
      <c s="29" t="s">
        <v>484</v>
      </c>
      <c s="25" t="s">
        <v>47</v>
      </c>
      <c s="30" t="s">
        <v>485</v>
      </c>
      <c s="31" t="s">
        <v>200</v>
      </c>
      <c s="32">
        <v>75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486</v>
      </c>
    </row>
    <row r="37" spans="1:5" ht="12.75">
      <c r="A37" s="37" t="s">
        <v>52</v>
      </c>
      <c r="E37" s="38" t="s">
        <v>487</v>
      </c>
    </row>
    <row r="38" spans="1:5" ht="102">
      <c r="A38" t="s">
        <v>54</v>
      </c>
      <c r="E38" s="36" t="s">
        <v>488</v>
      </c>
    </row>
    <row r="39" spans="1:18" ht="12.75" customHeight="1">
      <c r="A39" s="6" t="s">
        <v>43</v>
      </c>
      <c s="6"/>
      <c s="40" t="s">
        <v>33</v>
      </c>
      <c s="6"/>
      <c s="27" t="s">
        <v>279</v>
      </c>
      <c s="6"/>
      <c s="6"/>
      <c s="6"/>
      <c s="41">
        <f>0+Q39</f>
      </c>
      <c r="O39">
        <f>0+R39</f>
      </c>
      <c r="Q39">
        <f>0+I40</f>
      </c>
      <c>
        <f>0+O40</f>
      </c>
    </row>
    <row r="40" spans="1:16" ht="12.75">
      <c r="A40" s="25" t="s">
        <v>45</v>
      </c>
      <c s="29" t="s">
        <v>89</v>
      </c>
      <c s="29" t="s">
        <v>281</v>
      </c>
      <c s="25" t="s">
        <v>47</v>
      </c>
      <c s="30" t="s">
        <v>282</v>
      </c>
      <c s="31" t="s">
        <v>59</v>
      </c>
      <c s="32">
        <v>19.793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12.75">
      <c r="A41" s="35" t="s">
        <v>50</v>
      </c>
      <c r="E41" s="36" t="s">
        <v>283</v>
      </c>
    </row>
    <row r="42" spans="1:5" ht="12.75">
      <c r="A42" s="37" t="s">
        <v>52</v>
      </c>
      <c r="E42" s="38" t="s">
        <v>489</v>
      </c>
    </row>
    <row r="43" spans="1:5" ht="102">
      <c r="A43" t="s">
        <v>54</v>
      </c>
      <c r="E43" s="36" t="s">
        <v>285</v>
      </c>
    </row>
    <row r="44" spans="1:18" ht="12.75" customHeight="1">
      <c r="A44" s="6" t="s">
        <v>43</v>
      </c>
      <c s="6"/>
      <c s="40" t="s">
        <v>35</v>
      </c>
      <c s="6"/>
      <c s="27" t="s">
        <v>297</v>
      </c>
      <c s="6"/>
      <c s="6"/>
      <c s="6"/>
      <c s="41">
        <f>0+Q44</f>
      </c>
      <c r="O44">
        <f>0+R44</f>
      </c>
      <c r="Q44">
        <f>0+I45+I49+I53+I57+I61+I65+I69</f>
      </c>
      <c>
        <f>0+O45+O49+O53+O57+O61+O65+O69</f>
      </c>
    </row>
    <row r="45" spans="1:16" ht="12.75">
      <c r="A45" s="25" t="s">
        <v>45</v>
      </c>
      <c s="29" t="s">
        <v>40</v>
      </c>
      <c s="29" t="s">
        <v>305</v>
      </c>
      <c s="25" t="s">
        <v>47</v>
      </c>
      <c s="30" t="s">
        <v>306</v>
      </c>
      <c s="31" t="s">
        <v>200</v>
      </c>
      <c s="32">
        <v>371.028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307</v>
      </c>
    </row>
    <row r="47" spans="1:5" ht="12.75">
      <c r="A47" s="37" t="s">
        <v>52</v>
      </c>
      <c r="E47" s="38" t="s">
        <v>490</v>
      </c>
    </row>
    <row r="48" spans="1:5" ht="51">
      <c r="A48" t="s">
        <v>54</v>
      </c>
      <c r="E48" s="36" t="s">
        <v>303</v>
      </c>
    </row>
    <row r="49" spans="1:16" ht="12.75">
      <c r="A49" s="25" t="s">
        <v>45</v>
      </c>
      <c s="29" t="s">
        <v>42</v>
      </c>
      <c s="29" t="s">
        <v>310</v>
      </c>
      <c s="25" t="s">
        <v>47</v>
      </c>
      <c s="30" t="s">
        <v>311</v>
      </c>
      <c s="31" t="s">
        <v>59</v>
      </c>
      <c s="32">
        <v>65.624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312</v>
      </c>
    </row>
    <row r="51" spans="1:5" ht="12.75">
      <c r="A51" s="37" t="s">
        <v>52</v>
      </c>
      <c r="E51" s="38" t="s">
        <v>491</v>
      </c>
    </row>
    <row r="52" spans="1:5" ht="76.5">
      <c r="A52" t="s">
        <v>54</v>
      </c>
      <c r="E52" s="36" t="s">
        <v>314</v>
      </c>
    </row>
    <row r="53" spans="1:16" ht="12.75">
      <c r="A53" s="25" t="s">
        <v>45</v>
      </c>
      <c s="29" t="s">
        <v>136</v>
      </c>
      <c s="29" t="s">
        <v>316</v>
      </c>
      <c s="25" t="s">
        <v>47</v>
      </c>
      <c s="30" t="s">
        <v>317</v>
      </c>
      <c s="31" t="s">
        <v>200</v>
      </c>
      <c s="32">
        <v>61.55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318</v>
      </c>
    </row>
    <row r="55" spans="1:5" ht="38.25">
      <c r="A55" s="37" t="s">
        <v>52</v>
      </c>
      <c r="E55" s="38" t="s">
        <v>492</v>
      </c>
    </row>
    <row r="56" spans="1:5" ht="38.25">
      <c r="A56" t="s">
        <v>54</v>
      </c>
      <c r="E56" s="36" t="s">
        <v>320</v>
      </c>
    </row>
    <row r="57" spans="1:16" ht="12.75">
      <c r="A57" s="25" t="s">
        <v>45</v>
      </c>
      <c s="29" t="s">
        <v>141</v>
      </c>
      <c s="29" t="s">
        <v>328</v>
      </c>
      <c s="25" t="s">
        <v>47</v>
      </c>
      <c s="30" t="s">
        <v>329</v>
      </c>
      <c s="31" t="s">
        <v>200</v>
      </c>
      <c s="32">
        <v>576.144</v>
      </c>
      <c s="33">
        <v>0</v>
      </c>
      <c s="34">
        <f>ROUND(ROUND(H57,2)*ROUND(G57,3),2)</f>
      </c>
      <c r="O57">
        <f>(I57*21)/100</f>
      </c>
      <c t="s">
        <v>23</v>
      </c>
    </row>
    <row r="58" spans="1:5" ht="12.75">
      <c r="A58" s="35" t="s">
        <v>50</v>
      </c>
      <c r="E58" s="36" t="s">
        <v>330</v>
      </c>
    </row>
    <row r="59" spans="1:5" ht="38.25">
      <c r="A59" s="37" t="s">
        <v>52</v>
      </c>
      <c r="E59" s="38" t="s">
        <v>493</v>
      </c>
    </row>
    <row r="60" spans="1:5" ht="51">
      <c r="A60" t="s">
        <v>54</v>
      </c>
      <c r="E60" s="36" t="s">
        <v>326</v>
      </c>
    </row>
    <row r="61" spans="1:16" ht="12.75">
      <c r="A61" s="25" t="s">
        <v>45</v>
      </c>
      <c s="29" t="s">
        <v>146</v>
      </c>
      <c s="29" t="s">
        <v>333</v>
      </c>
      <c s="25" t="s">
        <v>47</v>
      </c>
      <c s="30" t="s">
        <v>334</v>
      </c>
      <c s="31" t="s">
        <v>200</v>
      </c>
      <c s="32">
        <v>280.5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335</v>
      </c>
    </row>
    <row r="63" spans="1:5" ht="12.75">
      <c r="A63" s="37" t="s">
        <v>52</v>
      </c>
      <c r="E63" s="38" t="s">
        <v>494</v>
      </c>
    </row>
    <row r="64" spans="1:5" ht="140.25">
      <c r="A64" t="s">
        <v>54</v>
      </c>
      <c r="E64" s="36" t="s">
        <v>337</v>
      </c>
    </row>
    <row r="65" spans="1:16" ht="12.75">
      <c r="A65" s="25" t="s">
        <v>45</v>
      </c>
      <c s="29" t="s">
        <v>191</v>
      </c>
      <c s="29" t="s">
        <v>339</v>
      </c>
      <c s="25" t="s">
        <v>47</v>
      </c>
      <c s="30" t="s">
        <v>340</v>
      </c>
      <c s="31" t="s">
        <v>200</v>
      </c>
      <c s="32">
        <v>285.548</v>
      </c>
      <c s="33">
        <v>0</v>
      </c>
      <c s="34">
        <f>ROUND(ROUND(H65,2)*ROUND(G65,3),2)</f>
      </c>
      <c r="O65">
        <f>(I65*21)/100</f>
      </c>
      <c t="s">
        <v>23</v>
      </c>
    </row>
    <row r="66" spans="1:5" ht="12.75">
      <c r="A66" s="35" t="s">
        <v>50</v>
      </c>
      <c r="E66" s="36" t="s">
        <v>341</v>
      </c>
    </row>
    <row r="67" spans="1:5" ht="12.75">
      <c r="A67" s="37" t="s">
        <v>52</v>
      </c>
      <c r="E67" s="38" t="s">
        <v>495</v>
      </c>
    </row>
    <row r="68" spans="1:5" ht="140.25">
      <c r="A68" t="s">
        <v>54</v>
      </c>
      <c r="E68" s="36" t="s">
        <v>337</v>
      </c>
    </row>
    <row r="69" spans="1:16" ht="12.75">
      <c r="A69" s="25" t="s">
        <v>45</v>
      </c>
      <c s="29" t="s">
        <v>197</v>
      </c>
      <c s="29" t="s">
        <v>344</v>
      </c>
      <c s="25" t="s">
        <v>47</v>
      </c>
      <c s="30" t="s">
        <v>345</v>
      </c>
      <c s="31" t="s">
        <v>200</v>
      </c>
      <c s="32">
        <v>290.596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346</v>
      </c>
    </row>
    <row r="71" spans="1:5" ht="12.75">
      <c r="A71" s="37" t="s">
        <v>52</v>
      </c>
      <c r="E71" s="38" t="s">
        <v>496</v>
      </c>
    </row>
    <row r="72" spans="1:5" ht="140.25">
      <c r="A72" t="s">
        <v>54</v>
      </c>
      <c r="E72" s="36" t="s">
        <v>337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497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497</v>
      </c>
      <c s="6"/>
      <c s="18" t="s">
        <v>498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499</v>
      </c>
      <c s="25" t="s">
        <v>47</v>
      </c>
      <c s="30" t="s">
        <v>500</v>
      </c>
      <c s="31" t="s">
        <v>107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501</v>
      </c>
    </row>
    <row r="11" spans="1:5" ht="12.75">
      <c r="A11" s="37" t="s">
        <v>52</v>
      </c>
      <c r="E11" s="38" t="s">
        <v>47</v>
      </c>
    </row>
    <row r="12" spans="1:5" ht="12.75">
      <c r="A12" t="s">
        <v>54</v>
      </c>
      <c r="E12" s="36" t="s">
        <v>156</v>
      </c>
    </row>
    <row r="13" spans="1:16" ht="12.75">
      <c r="A13" s="25" t="s">
        <v>45</v>
      </c>
      <c s="29" t="s">
        <v>23</v>
      </c>
      <c s="29" t="s">
        <v>121</v>
      </c>
      <c s="25" t="s">
        <v>47</v>
      </c>
      <c s="30" t="s">
        <v>122</v>
      </c>
      <c s="31" t="s">
        <v>107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25.5">
      <c r="A14" s="35" t="s">
        <v>50</v>
      </c>
      <c r="E14" s="36" t="s">
        <v>502</v>
      </c>
    </row>
    <row r="15" spans="1:5" ht="12.75">
      <c r="A15" s="37" t="s">
        <v>52</v>
      </c>
      <c r="E15" s="38" t="s">
        <v>47</v>
      </c>
    </row>
    <row r="16" spans="1:5" ht="12.75">
      <c r="A16" t="s">
        <v>54</v>
      </c>
      <c r="E16" s="36" t="s">
        <v>109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0+O8+O53+O98+O123+O168+O177+O198+O207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503</v>
      </c>
      <c s="42">
        <f>0+I8+I53+I98+I123+I168+I177+I198+I207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503</v>
      </c>
      <c s="6"/>
      <c s="18" t="s">
        <v>504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29</v>
      </c>
      <c s="19"/>
      <c s="27" t="s">
        <v>56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29</v>
      </c>
      <c s="29" t="s">
        <v>505</v>
      </c>
      <c s="25" t="s">
        <v>47</v>
      </c>
      <c s="30" t="s">
        <v>506</v>
      </c>
      <c s="31" t="s">
        <v>507</v>
      </c>
      <c s="32">
        <v>168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508</v>
      </c>
    </row>
    <row r="11" spans="1:5" ht="12.75">
      <c r="A11" s="37" t="s">
        <v>52</v>
      </c>
      <c r="E11" s="38" t="s">
        <v>509</v>
      </c>
    </row>
    <row r="12" spans="1:5" ht="38.25">
      <c r="A12" t="s">
        <v>54</v>
      </c>
      <c r="E12" s="36" t="s">
        <v>510</v>
      </c>
    </row>
    <row r="13" spans="1:16" ht="12.75">
      <c r="A13" s="25" t="s">
        <v>45</v>
      </c>
      <c s="29" t="s">
        <v>23</v>
      </c>
      <c s="29" t="s">
        <v>511</v>
      </c>
      <c s="25" t="s">
        <v>47</v>
      </c>
      <c s="30" t="s">
        <v>512</v>
      </c>
      <c s="31" t="s">
        <v>66</v>
      </c>
      <c s="32">
        <v>24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513</v>
      </c>
    </row>
    <row r="15" spans="1:5" ht="12.75">
      <c r="A15" s="37" t="s">
        <v>52</v>
      </c>
      <c r="E15" s="38" t="s">
        <v>47</v>
      </c>
    </row>
    <row r="16" spans="1:5" ht="38.25">
      <c r="A16" t="s">
        <v>54</v>
      </c>
      <c r="E16" s="36" t="s">
        <v>514</v>
      </c>
    </row>
    <row r="17" spans="1:16" ht="12.75">
      <c r="A17" s="25" t="s">
        <v>45</v>
      </c>
      <c s="29" t="s">
        <v>22</v>
      </c>
      <c s="29" t="s">
        <v>220</v>
      </c>
      <c s="25" t="s">
        <v>47</v>
      </c>
      <c s="30" t="s">
        <v>221</v>
      </c>
      <c s="31" t="s">
        <v>59</v>
      </c>
      <c s="32">
        <v>7.8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515</v>
      </c>
    </row>
    <row r="19" spans="1:5" ht="12.75">
      <c r="A19" s="37" t="s">
        <v>52</v>
      </c>
      <c r="E19" s="38" t="s">
        <v>47</v>
      </c>
    </row>
    <row r="20" spans="1:5" ht="369.75">
      <c r="A20" t="s">
        <v>54</v>
      </c>
      <c r="E20" s="36" t="s">
        <v>224</v>
      </c>
    </row>
    <row r="21" spans="1:16" ht="12.75">
      <c r="A21" s="25" t="s">
        <v>45</v>
      </c>
      <c s="29" t="s">
        <v>33</v>
      </c>
      <c s="29" t="s">
        <v>57</v>
      </c>
      <c s="25" t="s">
        <v>47</v>
      </c>
      <c s="30" t="s">
        <v>58</v>
      </c>
      <c s="31" t="s">
        <v>59</v>
      </c>
      <c s="32">
        <v>315.37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516</v>
      </c>
    </row>
    <row r="23" spans="1:5" ht="12.75">
      <c r="A23" s="37" t="s">
        <v>52</v>
      </c>
      <c r="E23" s="38" t="s">
        <v>517</v>
      </c>
    </row>
    <row r="24" spans="1:5" ht="318.75">
      <c r="A24" t="s">
        <v>54</v>
      </c>
      <c r="E24" s="36" t="s">
        <v>518</v>
      </c>
    </row>
    <row r="25" spans="1:16" ht="12.75">
      <c r="A25" s="25" t="s">
        <v>45</v>
      </c>
      <c s="29" t="s">
        <v>35</v>
      </c>
      <c s="29" t="s">
        <v>519</v>
      </c>
      <c s="25" t="s">
        <v>47</v>
      </c>
      <c s="30" t="s">
        <v>520</v>
      </c>
      <c s="31" t="s">
        <v>59</v>
      </c>
      <c s="32">
        <v>192.08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521</v>
      </c>
    </row>
    <row r="27" spans="1:5" ht="12.75">
      <c r="A27" s="37" t="s">
        <v>52</v>
      </c>
      <c r="E27" s="38" t="s">
        <v>47</v>
      </c>
    </row>
    <row r="28" spans="1:5" ht="267.75">
      <c r="A28" t="s">
        <v>54</v>
      </c>
      <c r="E28" s="36" t="s">
        <v>522</v>
      </c>
    </row>
    <row r="29" spans="1:16" ht="12.75">
      <c r="A29" s="25" t="s">
        <v>45</v>
      </c>
      <c s="29" t="s">
        <v>37</v>
      </c>
      <c s="29" t="s">
        <v>237</v>
      </c>
      <c s="25" t="s">
        <v>47</v>
      </c>
      <c s="30" t="s">
        <v>238</v>
      </c>
      <c s="31" t="s">
        <v>59</v>
      </c>
      <c s="32">
        <v>69.869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239</v>
      </c>
    </row>
    <row r="31" spans="1:5" ht="76.5">
      <c r="A31" s="37" t="s">
        <v>52</v>
      </c>
      <c r="E31" s="38" t="s">
        <v>523</v>
      </c>
    </row>
    <row r="32" spans="1:5" ht="280.5">
      <c r="A32" t="s">
        <v>54</v>
      </c>
      <c r="E32" s="36" t="s">
        <v>241</v>
      </c>
    </row>
    <row r="33" spans="1:16" ht="12.75">
      <c r="A33" s="25" t="s">
        <v>45</v>
      </c>
      <c s="29" t="s">
        <v>84</v>
      </c>
      <c s="29" t="s">
        <v>524</v>
      </c>
      <c s="25" t="s">
        <v>47</v>
      </c>
      <c s="30" t="s">
        <v>525</v>
      </c>
      <c s="31" t="s">
        <v>59</v>
      </c>
      <c s="32">
        <v>15.762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526</v>
      </c>
    </row>
    <row r="35" spans="1:5" ht="12.75">
      <c r="A35" s="37" t="s">
        <v>52</v>
      </c>
      <c r="E35" s="38" t="s">
        <v>527</v>
      </c>
    </row>
    <row r="36" spans="1:5" ht="280.5">
      <c r="A36" t="s">
        <v>54</v>
      </c>
      <c r="E36" s="36" t="s">
        <v>528</v>
      </c>
    </row>
    <row r="37" spans="1:16" ht="12.75">
      <c r="A37" s="25" t="s">
        <v>45</v>
      </c>
      <c s="29" t="s">
        <v>89</v>
      </c>
      <c s="29" t="s">
        <v>247</v>
      </c>
      <c s="25" t="s">
        <v>111</v>
      </c>
      <c s="30" t="s">
        <v>248</v>
      </c>
      <c s="31" t="s">
        <v>59</v>
      </c>
      <c s="32">
        <v>200.35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529</v>
      </c>
    </row>
    <row r="39" spans="1:5" ht="63.75">
      <c r="A39" s="37" t="s">
        <v>52</v>
      </c>
      <c r="E39" s="38" t="s">
        <v>530</v>
      </c>
    </row>
    <row r="40" spans="1:5" ht="229.5">
      <c r="A40" t="s">
        <v>54</v>
      </c>
      <c r="E40" s="36" t="s">
        <v>251</v>
      </c>
    </row>
    <row r="41" spans="1:16" ht="12.75">
      <c r="A41" s="25" t="s">
        <v>45</v>
      </c>
      <c s="29" t="s">
        <v>40</v>
      </c>
      <c s="29" t="s">
        <v>247</v>
      </c>
      <c s="25" t="s">
        <v>115</v>
      </c>
      <c s="30" t="s">
        <v>248</v>
      </c>
      <c s="31" t="s">
        <v>59</v>
      </c>
      <c s="32">
        <v>268.5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531</v>
      </c>
    </row>
    <row r="43" spans="1:5" ht="12.75">
      <c r="A43" s="37" t="s">
        <v>52</v>
      </c>
      <c r="E43" s="38" t="s">
        <v>532</v>
      </c>
    </row>
    <row r="44" spans="1:5" ht="229.5">
      <c r="A44" t="s">
        <v>54</v>
      </c>
      <c r="E44" s="36" t="s">
        <v>533</v>
      </c>
    </row>
    <row r="45" spans="1:16" ht="12.75">
      <c r="A45" s="25" t="s">
        <v>45</v>
      </c>
      <c s="29" t="s">
        <v>42</v>
      </c>
      <c s="29" t="s">
        <v>534</v>
      </c>
      <c s="25" t="s">
        <v>47</v>
      </c>
      <c s="30" t="s">
        <v>535</v>
      </c>
      <c s="31" t="s">
        <v>59</v>
      </c>
      <c s="32">
        <v>1.8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536</v>
      </c>
    </row>
    <row r="47" spans="1:5" ht="12.75">
      <c r="A47" s="37" t="s">
        <v>52</v>
      </c>
      <c r="E47" s="38" t="s">
        <v>537</v>
      </c>
    </row>
    <row r="48" spans="1:5" ht="280.5">
      <c r="A48" t="s">
        <v>54</v>
      </c>
      <c r="E48" s="36" t="s">
        <v>538</v>
      </c>
    </row>
    <row r="49" spans="1:16" ht="12.75">
      <c r="A49" s="25" t="s">
        <v>45</v>
      </c>
      <c s="29" t="s">
        <v>136</v>
      </c>
      <c s="29" t="s">
        <v>539</v>
      </c>
      <c s="25" t="s">
        <v>47</v>
      </c>
      <c s="30" t="s">
        <v>540</v>
      </c>
      <c s="31" t="s">
        <v>59</v>
      </c>
      <c s="32">
        <v>7.8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541</v>
      </c>
    </row>
    <row r="51" spans="1:5" ht="12.75">
      <c r="A51" s="37" t="s">
        <v>52</v>
      </c>
      <c r="E51" s="38" t="s">
        <v>542</v>
      </c>
    </row>
    <row r="52" spans="1:5" ht="267.75">
      <c r="A52" t="s">
        <v>54</v>
      </c>
      <c r="E52" s="36" t="s">
        <v>522</v>
      </c>
    </row>
    <row r="53" spans="1:18" ht="12.75" customHeight="1">
      <c r="A53" s="6" t="s">
        <v>43</v>
      </c>
      <c s="6"/>
      <c s="40" t="s">
        <v>23</v>
      </c>
      <c s="6"/>
      <c s="27" t="s">
        <v>257</v>
      </c>
      <c s="6"/>
      <c s="6"/>
      <c s="6"/>
      <c s="41">
        <f>0+Q53</f>
      </c>
      <c r="O53">
        <f>0+R53</f>
      </c>
      <c r="Q53">
        <f>0+I54+I58+I62+I66+I70+I74+I78+I82+I86+I90+I94</f>
      </c>
      <c>
        <f>0+O54+O58+O62+O66+O70+O74+O78+O82+O86+O90+O94</f>
      </c>
    </row>
    <row r="54" spans="1:16" ht="12.75">
      <c r="A54" s="25" t="s">
        <v>45</v>
      </c>
      <c s="29" t="s">
        <v>141</v>
      </c>
      <c s="29" t="s">
        <v>543</v>
      </c>
      <c s="25" t="s">
        <v>47</v>
      </c>
      <c s="30" t="s">
        <v>544</v>
      </c>
      <c s="31" t="s">
        <v>66</v>
      </c>
      <c s="32">
        <v>20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545</v>
      </c>
    </row>
    <row r="56" spans="1:5" ht="12.75">
      <c r="A56" s="37" t="s">
        <v>52</v>
      </c>
      <c r="E56" s="38" t="s">
        <v>546</v>
      </c>
    </row>
    <row r="57" spans="1:5" ht="165.75">
      <c r="A57" t="s">
        <v>54</v>
      </c>
      <c r="E57" s="36" t="s">
        <v>547</v>
      </c>
    </row>
    <row r="58" spans="1:16" ht="12.75">
      <c r="A58" s="25" t="s">
        <v>45</v>
      </c>
      <c s="29" t="s">
        <v>146</v>
      </c>
      <c s="29" t="s">
        <v>548</v>
      </c>
      <c s="25" t="s">
        <v>47</v>
      </c>
      <c s="30" t="s">
        <v>549</v>
      </c>
      <c s="31" t="s">
        <v>59</v>
      </c>
      <c s="32">
        <v>1.06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550</v>
      </c>
    </row>
    <row r="60" spans="1:5" ht="12.75">
      <c r="A60" s="37" t="s">
        <v>52</v>
      </c>
      <c r="E60" s="38" t="s">
        <v>551</v>
      </c>
    </row>
    <row r="61" spans="1:5" ht="409.5">
      <c r="A61" t="s">
        <v>54</v>
      </c>
      <c r="E61" s="36" t="s">
        <v>552</v>
      </c>
    </row>
    <row r="62" spans="1:16" ht="12.75">
      <c r="A62" s="25" t="s">
        <v>45</v>
      </c>
      <c s="29" t="s">
        <v>191</v>
      </c>
      <c s="29" t="s">
        <v>553</v>
      </c>
      <c s="25" t="s">
        <v>47</v>
      </c>
      <c s="30" t="s">
        <v>554</v>
      </c>
      <c s="31" t="s">
        <v>49</v>
      </c>
      <c s="32">
        <v>0.801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25.5">
      <c r="A63" s="35" t="s">
        <v>50</v>
      </c>
      <c r="E63" s="36" t="s">
        <v>555</v>
      </c>
    </row>
    <row r="64" spans="1:5" ht="12.75">
      <c r="A64" s="37" t="s">
        <v>52</v>
      </c>
      <c r="E64" s="38" t="s">
        <v>556</v>
      </c>
    </row>
    <row r="65" spans="1:5" ht="38.25">
      <c r="A65" t="s">
        <v>54</v>
      </c>
      <c r="E65" s="36" t="s">
        <v>557</v>
      </c>
    </row>
    <row r="66" spans="1:16" ht="12.75">
      <c r="A66" s="25" t="s">
        <v>45</v>
      </c>
      <c s="29" t="s">
        <v>197</v>
      </c>
      <c s="29" t="s">
        <v>558</v>
      </c>
      <c s="25" t="s">
        <v>47</v>
      </c>
      <c s="30" t="s">
        <v>559</v>
      </c>
      <c s="31" t="s">
        <v>59</v>
      </c>
      <c s="32">
        <v>1.08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25.5">
      <c r="A67" s="35" t="s">
        <v>50</v>
      </c>
      <c r="E67" s="36" t="s">
        <v>560</v>
      </c>
    </row>
    <row r="68" spans="1:5" ht="12.75">
      <c r="A68" s="37" t="s">
        <v>52</v>
      </c>
      <c r="E68" s="38" t="s">
        <v>561</v>
      </c>
    </row>
    <row r="69" spans="1:5" ht="25.5">
      <c r="A69" t="s">
        <v>54</v>
      </c>
      <c r="E69" s="36" t="s">
        <v>562</v>
      </c>
    </row>
    <row r="70" spans="1:16" ht="12.75">
      <c r="A70" s="25" t="s">
        <v>45</v>
      </c>
      <c s="29" t="s">
        <v>273</v>
      </c>
      <c s="29" t="s">
        <v>563</v>
      </c>
      <c s="25" t="s">
        <v>47</v>
      </c>
      <c s="30" t="s">
        <v>564</v>
      </c>
      <c s="31" t="s">
        <v>66</v>
      </c>
      <c s="32">
        <v>112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25.5">
      <c r="A71" s="35" t="s">
        <v>50</v>
      </c>
      <c r="E71" s="36" t="s">
        <v>565</v>
      </c>
    </row>
    <row r="72" spans="1:5" ht="12.75">
      <c r="A72" s="37" t="s">
        <v>52</v>
      </c>
      <c r="E72" s="38" t="s">
        <v>566</v>
      </c>
    </row>
    <row r="73" spans="1:5" ht="51">
      <c r="A73" t="s">
        <v>54</v>
      </c>
      <c r="E73" s="36" t="s">
        <v>567</v>
      </c>
    </row>
    <row r="74" spans="1:16" ht="25.5">
      <c r="A74" s="25" t="s">
        <v>45</v>
      </c>
      <c s="29" t="s">
        <v>280</v>
      </c>
      <c s="29" t="s">
        <v>568</v>
      </c>
      <c s="25" t="s">
        <v>47</v>
      </c>
      <c s="30" t="s">
        <v>569</v>
      </c>
      <c s="31" t="s">
        <v>66</v>
      </c>
      <c s="32">
        <v>92.4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570</v>
      </c>
    </row>
    <row r="76" spans="1:5" ht="12.75">
      <c r="A76" s="37" t="s">
        <v>52</v>
      </c>
      <c r="E76" s="38" t="s">
        <v>571</v>
      </c>
    </row>
    <row r="77" spans="1:5" ht="63.75">
      <c r="A77" t="s">
        <v>54</v>
      </c>
      <c r="E77" s="36" t="s">
        <v>572</v>
      </c>
    </row>
    <row r="78" spans="1:16" ht="25.5">
      <c r="A78" s="25" t="s">
        <v>45</v>
      </c>
      <c s="29" t="s">
        <v>286</v>
      </c>
      <c s="29" t="s">
        <v>573</v>
      </c>
      <c s="25" t="s">
        <v>47</v>
      </c>
      <c s="30" t="s">
        <v>574</v>
      </c>
      <c s="31" t="s">
        <v>66</v>
      </c>
      <c s="32">
        <v>56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575</v>
      </c>
    </row>
    <row r="80" spans="1:5" ht="12.75">
      <c r="A80" s="37" t="s">
        <v>52</v>
      </c>
      <c r="E80" s="38" t="s">
        <v>576</v>
      </c>
    </row>
    <row r="81" spans="1:5" ht="63.75">
      <c r="A81" t="s">
        <v>54</v>
      </c>
      <c r="E81" s="36" t="s">
        <v>577</v>
      </c>
    </row>
    <row r="82" spans="1:16" ht="12.75">
      <c r="A82" s="25" t="s">
        <v>45</v>
      </c>
      <c s="29" t="s">
        <v>292</v>
      </c>
      <c s="29" t="s">
        <v>578</v>
      </c>
      <c s="25" t="s">
        <v>47</v>
      </c>
      <c s="30" t="s">
        <v>579</v>
      </c>
      <c s="31" t="s">
        <v>66</v>
      </c>
      <c s="32">
        <v>15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25.5">
      <c r="A83" s="35" t="s">
        <v>50</v>
      </c>
      <c r="E83" s="36" t="s">
        <v>580</v>
      </c>
    </row>
    <row r="84" spans="1:5" ht="12.75">
      <c r="A84" s="37" t="s">
        <v>52</v>
      </c>
      <c r="E84" s="38" t="s">
        <v>581</v>
      </c>
    </row>
    <row r="85" spans="1:5" ht="191.25">
      <c r="A85" t="s">
        <v>54</v>
      </c>
      <c r="E85" s="36" t="s">
        <v>582</v>
      </c>
    </row>
    <row r="86" spans="1:16" ht="12.75">
      <c r="A86" s="25" t="s">
        <v>45</v>
      </c>
      <c s="29" t="s">
        <v>298</v>
      </c>
      <c s="29" t="s">
        <v>583</v>
      </c>
      <c s="25" t="s">
        <v>47</v>
      </c>
      <c s="30" t="s">
        <v>584</v>
      </c>
      <c s="31" t="s">
        <v>59</v>
      </c>
      <c s="32">
        <v>53.2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585</v>
      </c>
    </row>
    <row r="88" spans="1:5" ht="12.75">
      <c r="A88" s="37" t="s">
        <v>52</v>
      </c>
      <c r="E88" s="38" t="s">
        <v>586</v>
      </c>
    </row>
    <row r="89" spans="1:5" ht="369.75">
      <c r="A89" t="s">
        <v>54</v>
      </c>
      <c r="E89" s="36" t="s">
        <v>587</v>
      </c>
    </row>
    <row r="90" spans="1:16" ht="12.75">
      <c r="A90" s="25" t="s">
        <v>45</v>
      </c>
      <c s="29" t="s">
        <v>304</v>
      </c>
      <c s="29" t="s">
        <v>588</v>
      </c>
      <c s="25" t="s">
        <v>47</v>
      </c>
      <c s="30" t="s">
        <v>589</v>
      </c>
      <c s="31" t="s">
        <v>49</v>
      </c>
      <c s="32">
        <v>7.448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590</v>
      </c>
    </row>
    <row r="92" spans="1:5" ht="12.75">
      <c r="A92" s="37" t="s">
        <v>52</v>
      </c>
      <c r="E92" s="38" t="s">
        <v>591</v>
      </c>
    </row>
    <row r="93" spans="1:5" ht="267.75">
      <c r="A93" t="s">
        <v>54</v>
      </c>
      <c r="E93" s="36" t="s">
        <v>592</v>
      </c>
    </row>
    <row r="94" spans="1:16" ht="12.75">
      <c r="A94" s="25" t="s">
        <v>45</v>
      </c>
      <c s="29" t="s">
        <v>309</v>
      </c>
      <c s="29" t="s">
        <v>593</v>
      </c>
      <c s="25" t="s">
        <v>47</v>
      </c>
      <c s="30" t="s">
        <v>594</v>
      </c>
      <c s="31" t="s">
        <v>200</v>
      </c>
      <c s="32">
        <v>56.8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595</v>
      </c>
    </row>
    <row r="96" spans="1:5" ht="38.25">
      <c r="A96" s="37" t="s">
        <v>52</v>
      </c>
      <c r="E96" s="38" t="s">
        <v>596</v>
      </c>
    </row>
    <row r="97" spans="1:5" ht="102">
      <c r="A97" t="s">
        <v>54</v>
      </c>
      <c r="E97" s="36" t="s">
        <v>597</v>
      </c>
    </row>
    <row r="98" spans="1:18" ht="12.75" customHeight="1">
      <c r="A98" s="6" t="s">
        <v>43</v>
      </c>
      <c s="6"/>
      <c s="40" t="s">
        <v>22</v>
      </c>
      <c s="6"/>
      <c s="27" t="s">
        <v>272</v>
      </c>
      <c s="6"/>
      <c s="6"/>
      <c s="6"/>
      <c s="41">
        <f>0+Q98</f>
      </c>
      <c r="O98">
        <f>0+R98</f>
      </c>
      <c r="Q98">
        <f>0+I99+I103+I107+I111+I115+I119</f>
      </c>
      <c>
        <f>0+O99+O103+O107+O111+O115+O119</f>
      </c>
    </row>
    <row r="99" spans="1:16" ht="12.75">
      <c r="A99" s="25" t="s">
        <v>45</v>
      </c>
      <c s="29" t="s">
        <v>315</v>
      </c>
      <c s="29" t="s">
        <v>598</v>
      </c>
      <c s="25" t="s">
        <v>47</v>
      </c>
      <c s="30" t="s">
        <v>599</v>
      </c>
      <c s="31" t="s">
        <v>600</v>
      </c>
      <c s="32">
        <v>238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601</v>
      </c>
    </row>
    <row r="101" spans="1:5" ht="38.25">
      <c r="A101" s="37" t="s">
        <v>52</v>
      </c>
      <c r="E101" s="38" t="s">
        <v>602</v>
      </c>
    </row>
    <row r="102" spans="1:5" ht="25.5">
      <c r="A102" t="s">
        <v>54</v>
      </c>
      <c r="E102" s="36" t="s">
        <v>603</v>
      </c>
    </row>
    <row r="103" spans="1:16" ht="12.75">
      <c r="A103" s="25" t="s">
        <v>45</v>
      </c>
      <c s="29" t="s">
        <v>321</v>
      </c>
      <c s="29" t="s">
        <v>604</v>
      </c>
      <c s="25" t="s">
        <v>47</v>
      </c>
      <c s="30" t="s">
        <v>605</v>
      </c>
      <c s="31" t="s">
        <v>59</v>
      </c>
      <c s="32">
        <v>9.288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606</v>
      </c>
    </row>
    <row r="105" spans="1:5" ht="38.25">
      <c r="A105" s="37" t="s">
        <v>52</v>
      </c>
      <c r="E105" s="38" t="s">
        <v>607</v>
      </c>
    </row>
    <row r="106" spans="1:5" ht="382.5">
      <c r="A106" t="s">
        <v>54</v>
      </c>
      <c r="E106" s="36" t="s">
        <v>608</v>
      </c>
    </row>
    <row r="107" spans="1:16" ht="12.75">
      <c r="A107" s="25" t="s">
        <v>45</v>
      </c>
      <c s="29" t="s">
        <v>327</v>
      </c>
      <c s="29" t="s">
        <v>609</v>
      </c>
      <c s="25" t="s">
        <v>47</v>
      </c>
      <c s="30" t="s">
        <v>610</v>
      </c>
      <c s="31" t="s">
        <v>49</v>
      </c>
      <c s="32">
        <v>1.3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611</v>
      </c>
    </row>
    <row r="109" spans="1:5" ht="12.75">
      <c r="A109" s="37" t="s">
        <v>52</v>
      </c>
      <c r="E109" s="38" t="s">
        <v>612</v>
      </c>
    </row>
    <row r="110" spans="1:5" ht="242.25">
      <c r="A110" t="s">
        <v>54</v>
      </c>
      <c r="E110" s="36" t="s">
        <v>613</v>
      </c>
    </row>
    <row r="111" spans="1:16" ht="12.75">
      <c r="A111" s="25" t="s">
        <v>45</v>
      </c>
      <c s="29" t="s">
        <v>332</v>
      </c>
      <c s="29" t="s">
        <v>614</v>
      </c>
      <c s="25" t="s">
        <v>47</v>
      </c>
      <c s="30" t="s">
        <v>615</v>
      </c>
      <c s="31" t="s">
        <v>59</v>
      </c>
      <c s="32">
        <v>39.15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616</v>
      </c>
    </row>
    <row r="113" spans="1:5" ht="51">
      <c r="A113" s="37" t="s">
        <v>52</v>
      </c>
      <c r="E113" s="38" t="s">
        <v>617</v>
      </c>
    </row>
    <row r="114" spans="1:5" ht="369.75">
      <c r="A114" t="s">
        <v>54</v>
      </c>
      <c r="E114" s="36" t="s">
        <v>618</v>
      </c>
    </row>
    <row r="115" spans="1:16" ht="12.75">
      <c r="A115" s="25" t="s">
        <v>45</v>
      </c>
      <c s="29" t="s">
        <v>338</v>
      </c>
      <c s="29" t="s">
        <v>619</v>
      </c>
      <c s="25" t="s">
        <v>47</v>
      </c>
      <c s="30" t="s">
        <v>620</v>
      </c>
      <c s="31" t="s">
        <v>49</v>
      </c>
      <c s="32">
        <v>5.873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621</v>
      </c>
    </row>
    <row r="117" spans="1:5" ht="12.75">
      <c r="A117" s="37" t="s">
        <v>52</v>
      </c>
      <c r="E117" s="38" t="s">
        <v>622</v>
      </c>
    </row>
    <row r="118" spans="1:5" ht="267.75">
      <c r="A118" t="s">
        <v>54</v>
      </c>
      <c r="E118" s="36" t="s">
        <v>592</v>
      </c>
    </row>
    <row r="119" spans="1:16" ht="12.75">
      <c r="A119" s="25" t="s">
        <v>45</v>
      </c>
      <c s="29" t="s">
        <v>343</v>
      </c>
      <c s="29" t="s">
        <v>623</v>
      </c>
      <c s="25" t="s">
        <v>47</v>
      </c>
      <c s="30" t="s">
        <v>624</v>
      </c>
      <c s="31" t="s">
        <v>59</v>
      </c>
      <c s="32">
        <v>39.498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25.5">
      <c r="A120" s="35" t="s">
        <v>50</v>
      </c>
      <c r="E120" s="36" t="s">
        <v>625</v>
      </c>
    </row>
    <row r="121" spans="1:5" ht="12.75">
      <c r="A121" s="37" t="s">
        <v>52</v>
      </c>
      <c r="E121" s="38" t="s">
        <v>626</v>
      </c>
    </row>
    <row r="122" spans="1:5" ht="229.5">
      <c r="A122" t="s">
        <v>54</v>
      </c>
      <c r="E122" s="36" t="s">
        <v>627</v>
      </c>
    </row>
    <row r="123" spans="1:18" ht="12.75" customHeight="1">
      <c r="A123" s="6" t="s">
        <v>43</v>
      </c>
      <c s="6"/>
      <c s="40" t="s">
        <v>33</v>
      </c>
      <c s="6"/>
      <c s="27" t="s">
        <v>279</v>
      </c>
      <c s="6"/>
      <c s="6"/>
      <c s="6"/>
      <c s="41">
        <f>0+Q123</f>
      </c>
      <c r="O123">
        <f>0+R123</f>
      </c>
      <c r="Q123">
        <f>0+I124+I128+I132+I136+I140+I144+I148+I152+I156+I160+I164</f>
      </c>
      <c>
        <f>0+O124+O128+O132+O136+O140+O144+O148+O152+O156+O160+O164</f>
      </c>
    </row>
    <row r="124" spans="1:16" ht="12.75">
      <c r="A124" s="25" t="s">
        <v>45</v>
      </c>
      <c s="29" t="s">
        <v>349</v>
      </c>
      <c s="29" t="s">
        <v>628</v>
      </c>
      <c s="25" t="s">
        <v>111</v>
      </c>
      <c s="30" t="s">
        <v>629</v>
      </c>
      <c s="31" t="s">
        <v>66</v>
      </c>
      <c s="32">
        <v>17.4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25.5">
      <c r="A125" s="35" t="s">
        <v>50</v>
      </c>
      <c r="E125" s="36" t="s">
        <v>630</v>
      </c>
    </row>
    <row r="126" spans="1:5" ht="12.75">
      <c r="A126" s="37" t="s">
        <v>52</v>
      </c>
      <c r="E126" s="38" t="s">
        <v>631</v>
      </c>
    </row>
    <row r="127" spans="1:5" ht="51">
      <c r="A127" t="s">
        <v>54</v>
      </c>
      <c r="E127" s="36" t="s">
        <v>632</v>
      </c>
    </row>
    <row r="128" spans="1:16" ht="12.75">
      <c r="A128" s="25" t="s">
        <v>45</v>
      </c>
      <c s="29" t="s">
        <v>355</v>
      </c>
      <c s="29" t="s">
        <v>628</v>
      </c>
      <c s="25" t="s">
        <v>115</v>
      </c>
      <c s="30" t="s">
        <v>629</v>
      </c>
      <c s="31" t="s">
        <v>66</v>
      </c>
      <c s="32">
        <v>15.6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633</v>
      </c>
    </row>
    <row r="130" spans="1:5" ht="12.75">
      <c r="A130" s="37" t="s">
        <v>52</v>
      </c>
      <c r="E130" s="38" t="s">
        <v>634</v>
      </c>
    </row>
    <row r="131" spans="1:5" ht="51">
      <c r="A131" t="s">
        <v>54</v>
      </c>
      <c r="E131" s="36" t="s">
        <v>632</v>
      </c>
    </row>
    <row r="132" spans="1:16" ht="12.75">
      <c r="A132" s="25" t="s">
        <v>45</v>
      </c>
      <c s="29" t="s">
        <v>362</v>
      </c>
      <c s="29" t="s">
        <v>635</v>
      </c>
      <c s="25" t="s">
        <v>47</v>
      </c>
      <c s="30" t="s">
        <v>636</v>
      </c>
      <c s="31" t="s">
        <v>59</v>
      </c>
      <c s="32">
        <v>2.565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637</v>
      </c>
    </row>
    <row r="134" spans="1:5" ht="12.75">
      <c r="A134" s="37" t="s">
        <v>52</v>
      </c>
      <c r="E134" s="38" t="s">
        <v>638</v>
      </c>
    </row>
    <row r="135" spans="1:5" ht="229.5">
      <c r="A135" t="s">
        <v>54</v>
      </c>
      <c r="E135" s="36" t="s">
        <v>627</v>
      </c>
    </row>
    <row r="136" spans="1:16" ht="12.75">
      <c r="A136" s="25" t="s">
        <v>45</v>
      </c>
      <c s="29" t="s">
        <v>367</v>
      </c>
      <c s="29" t="s">
        <v>639</v>
      </c>
      <c s="25" t="s">
        <v>47</v>
      </c>
      <c s="30" t="s">
        <v>640</v>
      </c>
      <c s="31" t="s">
        <v>59</v>
      </c>
      <c s="32">
        <v>14.076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641</v>
      </c>
    </row>
    <row r="138" spans="1:5" ht="51">
      <c r="A138" s="37" t="s">
        <v>52</v>
      </c>
      <c r="E138" s="38" t="s">
        <v>642</v>
      </c>
    </row>
    <row r="139" spans="1:5" ht="369.75">
      <c r="A139" t="s">
        <v>54</v>
      </c>
      <c r="E139" s="36" t="s">
        <v>618</v>
      </c>
    </row>
    <row r="140" spans="1:16" ht="12.75">
      <c r="A140" s="25" t="s">
        <v>45</v>
      </c>
      <c s="29" t="s">
        <v>372</v>
      </c>
      <c s="29" t="s">
        <v>643</v>
      </c>
      <c s="25" t="s">
        <v>47</v>
      </c>
      <c s="30" t="s">
        <v>644</v>
      </c>
      <c s="31" t="s">
        <v>59</v>
      </c>
      <c s="32">
        <v>1.733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645</v>
      </c>
    </row>
    <row r="142" spans="1:5" ht="12.75">
      <c r="A142" s="37" t="s">
        <v>52</v>
      </c>
      <c r="E142" s="38" t="s">
        <v>646</v>
      </c>
    </row>
    <row r="143" spans="1:5" ht="369.75">
      <c r="A143" t="s">
        <v>54</v>
      </c>
      <c r="E143" s="36" t="s">
        <v>647</v>
      </c>
    </row>
    <row r="144" spans="1:16" ht="12.75">
      <c r="A144" s="25" t="s">
        <v>45</v>
      </c>
      <c s="29" t="s">
        <v>378</v>
      </c>
      <c s="29" t="s">
        <v>648</v>
      </c>
      <c s="25" t="s">
        <v>47</v>
      </c>
      <c s="30" t="s">
        <v>649</v>
      </c>
      <c s="31" t="s">
        <v>59</v>
      </c>
      <c s="32">
        <v>1.28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650</v>
      </c>
    </row>
    <row r="146" spans="1:5" ht="12.75">
      <c r="A146" s="37" t="s">
        <v>52</v>
      </c>
      <c r="E146" s="38" t="s">
        <v>651</v>
      </c>
    </row>
    <row r="147" spans="1:5" ht="38.25">
      <c r="A147" t="s">
        <v>54</v>
      </c>
      <c r="E147" s="36" t="s">
        <v>652</v>
      </c>
    </row>
    <row r="148" spans="1:16" ht="12.75">
      <c r="A148" s="25" t="s">
        <v>45</v>
      </c>
      <c s="29" t="s">
        <v>383</v>
      </c>
      <c s="29" t="s">
        <v>653</v>
      </c>
      <c s="25" t="s">
        <v>47</v>
      </c>
      <c s="30" t="s">
        <v>654</v>
      </c>
      <c s="31" t="s">
        <v>59</v>
      </c>
      <c s="32">
        <v>5.625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655</v>
      </c>
    </row>
    <row r="150" spans="1:5" ht="12.75">
      <c r="A150" s="37" t="s">
        <v>52</v>
      </c>
      <c r="E150" s="38" t="s">
        <v>656</v>
      </c>
    </row>
    <row r="151" spans="1:5" ht="369.75">
      <c r="A151" t="s">
        <v>54</v>
      </c>
      <c r="E151" s="36" t="s">
        <v>647</v>
      </c>
    </row>
    <row r="152" spans="1:16" ht="12.75">
      <c r="A152" s="25" t="s">
        <v>45</v>
      </c>
      <c s="29" t="s">
        <v>389</v>
      </c>
      <c s="29" t="s">
        <v>657</v>
      </c>
      <c s="25" t="s">
        <v>47</v>
      </c>
      <c s="30" t="s">
        <v>658</v>
      </c>
      <c s="31" t="s">
        <v>49</v>
      </c>
      <c s="32">
        <v>0.338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659</v>
      </c>
    </row>
    <row r="154" spans="1:5" ht="12.75">
      <c r="A154" s="37" t="s">
        <v>52</v>
      </c>
      <c r="E154" s="38" t="s">
        <v>660</v>
      </c>
    </row>
    <row r="155" spans="1:5" ht="178.5">
      <c r="A155" t="s">
        <v>54</v>
      </c>
      <c r="E155" s="36" t="s">
        <v>661</v>
      </c>
    </row>
    <row r="156" spans="1:16" ht="12.75">
      <c r="A156" s="25" t="s">
        <v>45</v>
      </c>
      <c s="29" t="s">
        <v>394</v>
      </c>
      <c s="29" t="s">
        <v>662</v>
      </c>
      <c s="25" t="s">
        <v>47</v>
      </c>
      <c s="30" t="s">
        <v>663</v>
      </c>
      <c s="31" t="s">
        <v>59</v>
      </c>
      <c s="32">
        <v>25.35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664</v>
      </c>
    </row>
    <row r="158" spans="1:5" ht="12.75">
      <c r="A158" s="37" t="s">
        <v>52</v>
      </c>
      <c r="E158" s="38" t="s">
        <v>665</v>
      </c>
    </row>
    <row r="159" spans="1:5" ht="51">
      <c r="A159" t="s">
        <v>54</v>
      </c>
      <c r="E159" s="36" t="s">
        <v>666</v>
      </c>
    </row>
    <row r="160" spans="1:16" ht="12.75">
      <c r="A160" s="25" t="s">
        <v>45</v>
      </c>
      <c s="29" t="s">
        <v>399</v>
      </c>
      <c s="29" t="s">
        <v>281</v>
      </c>
      <c s="25" t="s">
        <v>47</v>
      </c>
      <c s="30" t="s">
        <v>282</v>
      </c>
      <c s="31" t="s">
        <v>59</v>
      </c>
      <c s="32">
        <v>86.253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25.5">
      <c r="A161" s="35" t="s">
        <v>50</v>
      </c>
      <c r="E161" s="36" t="s">
        <v>667</v>
      </c>
    </row>
    <row r="162" spans="1:5" ht="89.25">
      <c r="A162" s="37" t="s">
        <v>52</v>
      </c>
      <c r="E162" s="38" t="s">
        <v>668</v>
      </c>
    </row>
    <row r="163" spans="1:5" ht="102">
      <c r="A163" t="s">
        <v>54</v>
      </c>
      <c r="E163" s="36" t="s">
        <v>285</v>
      </c>
    </row>
    <row r="164" spans="1:16" ht="12.75">
      <c r="A164" s="25" t="s">
        <v>45</v>
      </c>
      <c s="29" t="s">
        <v>405</v>
      </c>
      <c s="29" t="s">
        <v>293</v>
      </c>
      <c s="25" t="s">
        <v>47</v>
      </c>
      <c s="30" t="s">
        <v>294</v>
      </c>
      <c s="31" t="s">
        <v>59</v>
      </c>
      <c s="32">
        <v>11.49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38.25">
      <c r="A166" s="37" t="s">
        <v>52</v>
      </c>
      <c r="E166" s="38" t="s">
        <v>669</v>
      </c>
    </row>
    <row r="167" spans="1:5" ht="357">
      <c r="A167" t="s">
        <v>54</v>
      </c>
      <c r="E167" s="36" t="s">
        <v>670</v>
      </c>
    </row>
    <row r="168" spans="1:18" ht="12.75" customHeight="1">
      <c r="A168" s="6" t="s">
        <v>43</v>
      </c>
      <c s="6"/>
      <c s="40" t="s">
        <v>35</v>
      </c>
      <c s="6"/>
      <c s="27" t="s">
        <v>297</v>
      </c>
      <c s="6"/>
      <c s="6"/>
      <c s="6"/>
      <c s="41">
        <f>0+Q168</f>
      </c>
      <c r="O168">
        <f>0+R168</f>
      </c>
      <c r="Q168">
        <f>0+I169+I173</f>
      </c>
      <c>
        <f>0+O169+O173</f>
      </c>
    </row>
    <row r="169" spans="1:16" ht="12.75">
      <c r="A169" s="25" t="s">
        <v>45</v>
      </c>
      <c s="29" t="s">
        <v>410</v>
      </c>
      <c s="29" t="s">
        <v>671</v>
      </c>
      <c s="25" t="s">
        <v>47</v>
      </c>
      <c s="30" t="s">
        <v>672</v>
      </c>
      <c s="31" t="s">
        <v>66</v>
      </c>
      <c s="32">
        <v>34.4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673</v>
      </c>
    </row>
    <row r="171" spans="1:5" ht="12.75">
      <c r="A171" s="37" t="s">
        <v>52</v>
      </c>
      <c r="E171" s="38" t="s">
        <v>674</v>
      </c>
    </row>
    <row r="172" spans="1:5" ht="38.25">
      <c r="A172" t="s">
        <v>54</v>
      </c>
      <c r="E172" s="36" t="s">
        <v>675</v>
      </c>
    </row>
    <row r="173" spans="1:16" ht="12.75">
      <c r="A173" s="25" t="s">
        <v>45</v>
      </c>
      <c s="29" t="s">
        <v>416</v>
      </c>
      <c s="29" t="s">
        <v>676</v>
      </c>
      <c s="25" t="s">
        <v>47</v>
      </c>
      <c s="30" t="s">
        <v>677</v>
      </c>
      <c s="31" t="s">
        <v>66</v>
      </c>
      <c s="32">
        <v>34.4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673</v>
      </c>
    </row>
    <row r="175" spans="1:5" ht="12.75">
      <c r="A175" s="37" t="s">
        <v>52</v>
      </c>
      <c r="E175" s="38" t="s">
        <v>674</v>
      </c>
    </row>
    <row r="176" spans="1:5" ht="38.25">
      <c r="A176" t="s">
        <v>54</v>
      </c>
      <c r="E176" s="36" t="s">
        <v>675</v>
      </c>
    </row>
    <row r="177" spans="1:18" ht="12.75" customHeight="1">
      <c r="A177" s="6" t="s">
        <v>43</v>
      </c>
      <c s="6"/>
      <c s="40" t="s">
        <v>84</v>
      </c>
      <c s="6"/>
      <c s="27" t="s">
        <v>348</v>
      </c>
      <c s="6"/>
      <c s="6"/>
      <c s="6"/>
      <c s="41">
        <f>0+Q177</f>
      </c>
      <c r="O177">
        <f>0+R177</f>
      </c>
      <c r="Q177">
        <f>0+I178+I182+I186+I190+I194</f>
      </c>
      <c>
        <f>0+O178+O182+O186+O190+O194</f>
      </c>
    </row>
    <row r="178" spans="1:16" ht="12.75">
      <c r="A178" s="25" t="s">
        <v>45</v>
      </c>
      <c s="29" t="s">
        <v>421</v>
      </c>
      <c s="29" t="s">
        <v>678</v>
      </c>
      <c s="25" t="s">
        <v>47</v>
      </c>
      <c s="30" t="s">
        <v>679</v>
      </c>
      <c s="31" t="s">
        <v>66</v>
      </c>
      <c s="32">
        <v>23.2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680</v>
      </c>
    </row>
    <row r="180" spans="1:5" ht="12.75">
      <c r="A180" s="37" t="s">
        <v>52</v>
      </c>
      <c r="E180" s="38" t="s">
        <v>47</v>
      </c>
    </row>
    <row r="181" spans="1:5" ht="89.25">
      <c r="A181" t="s">
        <v>54</v>
      </c>
      <c r="E181" s="36" t="s">
        <v>681</v>
      </c>
    </row>
    <row r="182" spans="1:16" ht="25.5">
      <c r="A182" s="25" t="s">
        <v>45</v>
      </c>
      <c s="29" t="s">
        <v>426</v>
      </c>
      <c s="29" t="s">
        <v>682</v>
      </c>
      <c s="25" t="s">
        <v>47</v>
      </c>
      <c s="30" t="s">
        <v>683</v>
      </c>
      <c s="31" t="s">
        <v>200</v>
      </c>
      <c s="32">
        <v>246.63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684</v>
      </c>
    </row>
    <row r="184" spans="1:5" ht="76.5">
      <c r="A184" s="37" t="s">
        <v>52</v>
      </c>
      <c r="E184" s="38" t="s">
        <v>685</v>
      </c>
    </row>
    <row r="185" spans="1:5" ht="191.25">
      <c r="A185" t="s">
        <v>54</v>
      </c>
      <c r="E185" s="36" t="s">
        <v>686</v>
      </c>
    </row>
    <row r="186" spans="1:16" ht="12.75">
      <c r="A186" s="25" t="s">
        <v>45</v>
      </c>
      <c s="29" t="s">
        <v>430</v>
      </c>
      <c s="29" t="s">
        <v>687</v>
      </c>
      <c s="25" t="s">
        <v>47</v>
      </c>
      <c s="30" t="s">
        <v>688</v>
      </c>
      <c s="31" t="s">
        <v>200</v>
      </c>
      <c s="32">
        <v>596.048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25.5">
      <c r="A187" s="35" t="s">
        <v>50</v>
      </c>
      <c r="E187" s="36" t="s">
        <v>689</v>
      </c>
    </row>
    <row r="188" spans="1:5" ht="76.5">
      <c r="A188" s="37" t="s">
        <v>52</v>
      </c>
      <c r="E188" s="38" t="s">
        <v>690</v>
      </c>
    </row>
    <row r="189" spans="1:5" ht="38.25">
      <c r="A189" t="s">
        <v>54</v>
      </c>
      <c r="E189" s="36" t="s">
        <v>691</v>
      </c>
    </row>
    <row r="190" spans="1:16" ht="12.75">
      <c r="A190" s="25" t="s">
        <v>45</v>
      </c>
      <c s="29" t="s">
        <v>436</v>
      </c>
      <c s="29" t="s">
        <v>692</v>
      </c>
      <c s="25" t="s">
        <v>47</v>
      </c>
      <c s="30" t="s">
        <v>693</v>
      </c>
      <c s="31" t="s">
        <v>200</v>
      </c>
      <c s="32">
        <v>20.64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694</v>
      </c>
    </row>
    <row r="192" spans="1:5" ht="12.75">
      <c r="A192" s="37" t="s">
        <v>52</v>
      </c>
      <c r="E192" s="38" t="s">
        <v>695</v>
      </c>
    </row>
    <row r="193" spans="1:5" ht="51">
      <c r="A193" t="s">
        <v>54</v>
      </c>
      <c r="E193" s="36" t="s">
        <v>696</v>
      </c>
    </row>
    <row r="194" spans="1:16" ht="12.75">
      <c r="A194" s="25" t="s">
        <v>45</v>
      </c>
      <c s="29" t="s">
        <v>441</v>
      </c>
      <c s="29" t="s">
        <v>697</v>
      </c>
      <c s="25" t="s">
        <v>47</v>
      </c>
      <c s="30" t="s">
        <v>698</v>
      </c>
      <c s="31" t="s">
        <v>200</v>
      </c>
      <c s="32">
        <v>10.32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699</v>
      </c>
    </row>
    <row r="196" spans="1:5" ht="12.75">
      <c r="A196" s="37" t="s">
        <v>52</v>
      </c>
      <c r="E196" s="38" t="s">
        <v>700</v>
      </c>
    </row>
    <row r="197" spans="1:5" ht="51">
      <c r="A197" t="s">
        <v>54</v>
      </c>
      <c r="E197" s="36" t="s">
        <v>696</v>
      </c>
    </row>
    <row r="198" spans="1:18" ht="12.75" customHeight="1">
      <c r="A198" s="6" t="s">
        <v>43</v>
      </c>
      <c s="6"/>
      <c s="40" t="s">
        <v>89</v>
      </c>
      <c s="6"/>
      <c s="27" t="s">
        <v>361</v>
      </c>
      <c s="6"/>
      <c s="6"/>
      <c s="6"/>
      <c s="41">
        <f>0+Q198</f>
      </c>
      <c r="O198">
        <f>0+R198</f>
      </c>
      <c r="Q198">
        <f>0+I199+I203</f>
      </c>
      <c>
        <f>0+O199+O203</f>
      </c>
    </row>
    <row r="199" spans="1:16" ht="12.75">
      <c r="A199" s="25" t="s">
        <v>45</v>
      </c>
      <c s="29" t="s">
        <v>447</v>
      </c>
      <c s="29" t="s">
        <v>701</v>
      </c>
      <c s="25" t="s">
        <v>47</v>
      </c>
      <c s="30" t="s">
        <v>702</v>
      </c>
      <c s="31" t="s">
        <v>66</v>
      </c>
      <c s="32">
        <v>1.4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703</v>
      </c>
    </row>
    <row r="201" spans="1:5" ht="12.75">
      <c r="A201" s="37" t="s">
        <v>52</v>
      </c>
      <c r="E201" s="38" t="s">
        <v>704</v>
      </c>
    </row>
    <row r="202" spans="1:5" ht="255">
      <c r="A202" t="s">
        <v>54</v>
      </c>
      <c r="E202" s="36" t="s">
        <v>705</v>
      </c>
    </row>
    <row r="203" spans="1:16" ht="12.75">
      <c r="A203" s="25" t="s">
        <v>45</v>
      </c>
      <c s="29" t="s">
        <v>450</v>
      </c>
      <c s="29" t="s">
        <v>706</v>
      </c>
      <c s="25" t="s">
        <v>47</v>
      </c>
      <c s="30" t="s">
        <v>707</v>
      </c>
      <c s="31" t="s">
        <v>66</v>
      </c>
      <c s="32">
        <v>23.2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25.5">
      <c r="A204" s="35" t="s">
        <v>50</v>
      </c>
      <c r="E204" s="36" t="s">
        <v>708</v>
      </c>
    </row>
    <row r="205" spans="1:5" ht="12.75">
      <c r="A205" s="37" t="s">
        <v>52</v>
      </c>
      <c r="E205" s="38" t="s">
        <v>709</v>
      </c>
    </row>
    <row r="206" spans="1:5" ht="242.25">
      <c r="A206" t="s">
        <v>54</v>
      </c>
      <c r="E206" s="36" t="s">
        <v>710</v>
      </c>
    </row>
    <row r="207" spans="1:18" ht="12.75" customHeight="1">
      <c r="A207" s="6" t="s">
        <v>43</v>
      </c>
      <c s="6"/>
      <c s="40" t="s">
        <v>40</v>
      </c>
      <c s="6"/>
      <c s="27" t="s">
        <v>63</v>
      </c>
      <c s="6"/>
      <c s="6"/>
      <c s="6"/>
      <c s="41">
        <f>0+Q207</f>
      </c>
      <c r="O207">
        <f>0+R207</f>
      </c>
      <c r="Q207">
        <f>0+I208+I212+I216+I220+I224+I228+I232+I236+I240</f>
      </c>
      <c>
        <f>0+O208+O212+O216+O220+O224+O228+O232+O236+O240</f>
      </c>
    </row>
    <row r="208" spans="1:16" ht="12.75">
      <c r="A208" s="25" t="s">
        <v>45</v>
      </c>
      <c s="29" t="s">
        <v>456</v>
      </c>
      <c s="29" t="s">
        <v>711</v>
      </c>
      <c s="25" t="s">
        <v>47</v>
      </c>
      <c s="30" t="s">
        <v>712</v>
      </c>
      <c s="31" t="s">
        <v>66</v>
      </c>
      <c s="32">
        <v>40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713</v>
      </c>
    </row>
    <row r="210" spans="1:5" ht="12.75">
      <c r="A210" s="37" t="s">
        <v>52</v>
      </c>
      <c r="E210" s="38" t="s">
        <v>714</v>
      </c>
    </row>
    <row r="211" spans="1:5" ht="114.75">
      <c r="A211" t="s">
        <v>54</v>
      </c>
      <c r="E211" s="36" t="s">
        <v>715</v>
      </c>
    </row>
    <row r="212" spans="1:16" ht="12.75">
      <c r="A212" s="25" t="s">
        <v>45</v>
      </c>
      <c s="29" t="s">
        <v>461</v>
      </c>
      <c s="29" t="s">
        <v>716</v>
      </c>
      <c s="25" t="s">
        <v>47</v>
      </c>
      <c s="30" t="s">
        <v>717</v>
      </c>
      <c s="31" t="s">
        <v>76</v>
      </c>
      <c s="32">
        <v>6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718</v>
      </c>
    </row>
    <row r="214" spans="1:5" ht="12.75">
      <c r="A214" s="37" t="s">
        <v>52</v>
      </c>
      <c r="E214" s="38" t="s">
        <v>719</v>
      </c>
    </row>
    <row r="215" spans="1:5" ht="38.25">
      <c r="A215" t="s">
        <v>54</v>
      </c>
      <c r="E215" s="36" t="s">
        <v>720</v>
      </c>
    </row>
    <row r="216" spans="1:16" ht="12.75">
      <c r="A216" s="25" t="s">
        <v>45</v>
      </c>
      <c s="29" t="s">
        <v>466</v>
      </c>
      <c s="29" t="s">
        <v>721</v>
      </c>
      <c s="25" t="s">
        <v>47</v>
      </c>
      <c s="30" t="s">
        <v>722</v>
      </c>
      <c s="31" t="s">
        <v>76</v>
      </c>
      <c s="32">
        <v>1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723</v>
      </c>
    </row>
    <row r="218" spans="1:5" ht="12.75">
      <c r="A218" s="37" t="s">
        <v>52</v>
      </c>
      <c r="E218" s="38" t="s">
        <v>47</v>
      </c>
    </row>
    <row r="219" spans="1:5" ht="25.5">
      <c r="A219" t="s">
        <v>54</v>
      </c>
      <c r="E219" s="36" t="s">
        <v>724</v>
      </c>
    </row>
    <row r="220" spans="1:16" ht="25.5">
      <c r="A220" s="25" t="s">
        <v>45</v>
      </c>
      <c s="29" t="s">
        <v>725</v>
      </c>
      <c s="29" t="s">
        <v>390</v>
      </c>
      <c s="25" t="s">
        <v>47</v>
      </c>
      <c s="30" t="s">
        <v>391</v>
      </c>
      <c s="31" t="s">
        <v>76</v>
      </c>
      <c s="32">
        <v>2</v>
      </c>
      <c s="33">
        <v>0</v>
      </c>
      <c s="34">
        <f>ROUND(ROUND(H220,2)*ROUND(G220,3),2)</f>
      </c>
      <c r="O220">
        <f>(I220*21)/100</f>
      </c>
      <c t="s">
        <v>23</v>
      </c>
    </row>
    <row r="221" spans="1:5" ht="12.75">
      <c r="A221" s="35" t="s">
        <v>50</v>
      </c>
      <c r="E221" s="36" t="s">
        <v>726</v>
      </c>
    </row>
    <row r="222" spans="1:5" ht="12.75">
      <c r="A222" s="37" t="s">
        <v>52</v>
      </c>
      <c r="E222" s="38" t="s">
        <v>47</v>
      </c>
    </row>
    <row r="223" spans="1:5" ht="25.5">
      <c r="A223" t="s">
        <v>54</v>
      </c>
      <c r="E223" s="36" t="s">
        <v>727</v>
      </c>
    </row>
    <row r="224" spans="1:16" ht="12.75">
      <c r="A224" s="25" t="s">
        <v>45</v>
      </c>
      <c s="29" t="s">
        <v>728</v>
      </c>
      <c s="29" t="s">
        <v>729</v>
      </c>
      <c s="25" t="s">
        <v>47</v>
      </c>
      <c s="30" t="s">
        <v>730</v>
      </c>
      <c s="31" t="s">
        <v>66</v>
      </c>
      <c s="32">
        <v>85.24</v>
      </c>
      <c s="33">
        <v>0</v>
      </c>
      <c s="34">
        <f>ROUND(ROUND(H224,2)*ROUND(G224,3),2)</f>
      </c>
      <c r="O224">
        <f>(I224*21)/100</f>
      </c>
      <c t="s">
        <v>23</v>
      </c>
    </row>
    <row r="225" spans="1:5" ht="12.75">
      <c r="A225" s="35" t="s">
        <v>50</v>
      </c>
      <c r="E225" s="36" t="s">
        <v>731</v>
      </c>
    </row>
    <row r="226" spans="1:5" ht="63.75">
      <c r="A226" s="37" t="s">
        <v>52</v>
      </c>
      <c r="E226" s="38" t="s">
        <v>732</v>
      </c>
    </row>
    <row r="227" spans="1:5" ht="51">
      <c r="A227" t="s">
        <v>54</v>
      </c>
      <c r="E227" s="36" t="s">
        <v>733</v>
      </c>
    </row>
    <row r="228" spans="1:16" ht="12.75">
      <c r="A228" s="25" t="s">
        <v>45</v>
      </c>
      <c s="29" t="s">
        <v>734</v>
      </c>
      <c s="29" t="s">
        <v>411</v>
      </c>
      <c s="25" t="s">
        <v>47</v>
      </c>
      <c s="30" t="s">
        <v>412</v>
      </c>
      <c s="31" t="s">
        <v>66</v>
      </c>
      <c s="32">
        <v>8.35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735</v>
      </c>
    </row>
    <row r="230" spans="1:5" ht="12.75">
      <c r="A230" s="37" t="s">
        <v>52</v>
      </c>
      <c r="E230" s="38" t="s">
        <v>736</v>
      </c>
    </row>
    <row r="231" spans="1:5" ht="51">
      <c r="A231" t="s">
        <v>54</v>
      </c>
      <c r="E231" s="36" t="s">
        <v>733</v>
      </c>
    </row>
    <row r="232" spans="1:16" ht="25.5">
      <c r="A232" s="25" t="s">
        <v>45</v>
      </c>
      <c s="29" t="s">
        <v>737</v>
      </c>
      <c s="29" t="s">
        <v>738</v>
      </c>
      <c s="25" t="s">
        <v>47</v>
      </c>
      <c s="30" t="s">
        <v>739</v>
      </c>
      <c s="31" t="s">
        <v>66</v>
      </c>
      <c s="32">
        <v>7</v>
      </c>
      <c s="33">
        <v>0</v>
      </c>
      <c s="34">
        <f>ROUND(ROUND(H232,2)*ROUND(G232,3),2)</f>
      </c>
      <c r="O232">
        <f>(I232*21)/100</f>
      </c>
      <c t="s">
        <v>23</v>
      </c>
    </row>
    <row r="233" spans="1:5" ht="12.75">
      <c r="A233" s="35" t="s">
        <v>50</v>
      </c>
      <c r="E233" s="36" t="s">
        <v>740</v>
      </c>
    </row>
    <row r="234" spans="1:5" ht="12.75">
      <c r="A234" s="37" t="s">
        <v>52</v>
      </c>
      <c r="E234" s="38" t="s">
        <v>741</v>
      </c>
    </row>
    <row r="235" spans="1:5" ht="38.25">
      <c r="A235" t="s">
        <v>54</v>
      </c>
      <c r="E235" s="36" t="s">
        <v>742</v>
      </c>
    </row>
    <row r="236" spans="1:16" ht="12.75">
      <c r="A236" s="25" t="s">
        <v>45</v>
      </c>
      <c s="29" t="s">
        <v>743</v>
      </c>
      <c s="29" t="s">
        <v>744</v>
      </c>
      <c s="25" t="s">
        <v>47</v>
      </c>
      <c s="30" t="s">
        <v>745</v>
      </c>
      <c s="31" t="s">
        <v>76</v>
      </c>
      <c s="32">
        <v>2</v>
      </c>
      <c s="33">
        <v>0</v>
      </c>
      <c s="34">
        <f>ROUND(ROUND(H236,2)*ROUND(G236,3),2)</f>
      </c>
      <c r="O236">
        <f>(I236*21)/100</f>
      </c>
      <c t="s">
        <v>23</v>
      </c>
    </row>
    <row r="237" spans="1:5" ht="12.75">
      <c r="A237" s="35" t="s">
        <v>50</v>
      </c>
      <c r="E237" s="36" t="s">
        <v>746</v>
      </c>
    </row>
    <row r="238" spans="1:5" ht="12.75">
      <c r="A238" s="37" t="s">
        <v>52</v>
      </c>
      <c r="E238" s="38" t="s">
        <v>47</v>
      </c>
    </row>
    <row r="239" spans="1:5" ht="38.25">
      <c r="A239" t="s">
        <v>54</v>
      </c>
      <c r="E239" s="36" t="s">
        <v>747</v>
      </c>
    </row>
    <row r="240" spans="1:16" ht="12.75">
      <c r="A240" s="25" t="s">
        <v>45</v>
      </c>
      <c s="29" t="s">
        <v>748</v>
      </c>
      <c s="29" t="s">
        <v>749</v>
      </c>
      <c s="25" t="s">
        <v>47</v>
      </c>
      <c s="30" t="s">
        <v>750</v>
      </c>
      <c s="31" t="s">
        <v>600</v>
      </c>
      <c s="32">
        <v>105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25.5">
      <c r="A241" s="35" t="s">
        <v>50</v>
      </c>
      <c r="E241" s="36" t="s">
        <v>751</v>
      </c>
    </row>
    <row r="242" spans="1:5" ht="12.75">
      <c r="A242" s="37" t="s">
        <v>52</v>
      </c>
      <c r="E242" s="38" t="s">
        <v>752</v>
      </c>
    </row>
    <row r="243" spans="1:5" ht="409.5">
      <c r="A243" t="s">
        <v>54</v>
      </c>
      <c r="E243" s="36" t="s">
        <v>753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754</v>
      </c>
      <c s="42">
        <f>0+I8+I13+I62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754</v>
      </c>
      <c s="6"/>
      <c s="18" t="s">
        <v>755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940.808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756</v>
      </c>
    </row>
    <row r="11" spans="1:5" ht="12.75">
      <c r="A11" s="37" t="s">
        <v>52</v>
      </c>
      <c r="E11" s="38" t="s">
        <v>757</v>
      </c>
    </row>
    <row r="12" spans="1:5" ht="25.5">
      <c r="A12" t="s">
        <v>54</v>
      </c>
      <c r="E12" s="36" t="s">
        <v>55</v>
      </c>
    </row>
    <row r="13" spans="1:18" ht="12.75" customHeight="1">
      <c r="A13" s="6" t="s">
        <v>43</v>
      </c>
      <c s="6"/>
      <c s="40" t="s">
        <v>29</v>
      </c>
      <c s="6"/>
      <c s="27" t="s">
        <v>56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758</v>
      </c>
      <c s="25" t="s">
        <v>47</v>
      </c>
      <c s="30" t="s">
        <v>759</v>
      </c>
      <c s="31" t="s">
        <v>59</v>
      </c>
      <c s="32">
        <v>1187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760</v>
      </c>
    </row>
    <row r="16" spans="1:5" ht="12.75">
      <c r="A16" s="37" t="s">
        <v>52</v>
      </c>
      <c r="E16" s="38" t="s">
        <v>761</v>
      </c>
    </row>
    <row r="17" spans="1:5" ht="306">
      <c r="A17" t="s">
        <v>54</v>
      </c>
      <c r="E17" s="36" t="s">
        <v>762</v>
      </c>
    </row>
    <row r="18" spans="1:16" ht="12.75">
      <c r="A18" s="25" t="s">
        <v>45</v>
      </c>
      <c s="29" t="s">
        <v>22</v>
      </c>
      <c s="29" t="s">
        <v>763</v>
      </c>
      <c s="25" t="s">
        <v>111</v>
      </c>
      <c s="30" t="s">
        <v>764</v>
      </c>
      <c s="31" t="s">
        <v>59</v>
      </c>
      <c s="32">
        <v>1626.45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765</v>
      </c>
    </row>
    <row r="20" spans="1:5" ht="12.75">
      <c r="A20" s="37" t="s">
        <v>52</v>
      </c>
      <c r="E20" s="38" t="s">
        <v>766</v>
      </c>
    </row>
    <row r="21" spans="1:5" ht="306">
      <c r="A21" t="s">
        <v>54</v>
      </c>
      <c r="E21" s="36" t="s">
        <v>762</v>
      </c>
    </row>
    <row r="22" spans="1:16" ht="12.75">
      <c r="A22" s="25" t="s">
        <v>45</v>
      </c>
      <c s="29" t="s">
        <v>33</v>
      </c>
      <c s="29" t="s">
        <v>767</v>
      </c>
      <c s="25" t="s">
        <v>47</v>
      </c>
      <c s="30" t="s">
        <v>768</v>
      </c>
      <c s="31" t="s">
        <v>59</v>
      </c>
      <c s="32">
        <v>470.404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769</v>
      </c>
    </row>
    <row r="24" spans="1:5" ht="89.25">
      <c r="A24" s="37" t="s">
        <v>52</v>
      </c>
      <c r="E24" s="38" t="s">
        <v>770</v>
      </c>
    </row>
    <row r="25" spans="1:5" ht="306">
      <c r="A25" t="s">
        <v>54</v>
      </c>
      <c r="E25" s="36" t="s">
        <v>762</v>
      </c>
    </row>
    <row r="26" spans="1:16" ht="12.75">
      <c r="A26" s="25" t="s">
        <v>45</v>
      </c>
      <c s="29" t="s">
        <v>35</v>
      </c>
      <c s="29" t="s">
        <v>771</v>
      </c>
      <c s="25" t="s">
        <v>47</v>
      </c>
      <c s="30" t="s">
        <v>772</v>
      </c>
      <c s="31" t="s">
        <v>59</v>
      </c>
      <c s="32">
        <v>96.25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773</v>
      </c>
    </row>
    <row r="28" spans="1:5" ht="12.75">
      <c r="A28" s="37" t="s">
        <v>52</v>
      </c>
      <c r="E28" s="38" t="s">
        <v>774</v>
      </c>
    </row>
    <row r="29" spans="1:5" ht="63.75">
      <c r="A29" t="s">
        <v>54</v>
      </c>
      <c r="E29" s="36" t="s">
        <v>232</v>
      </c>
    </row>
    <row r="30" spans="1:16" ht="12.75">
      <c r="A30" s="25" t="s">
        <v>45</v>
      </c>
      <c s="29" t="s">
        <v>37</v>
      </c>
      <c s="29" t="s">
        <v>519</v>
      </c>
      <c s="25" t="s">
        <v>47</v>
      </c>
      <c s="30" t="s">
        <v>520</v>
      </c>
      <c s="31" t="s">
        <v>59</v>
      </c>
      <c s="32">
        <v>2311.05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775</v>
      </c>
    </row>
    <row r="32" spans="1:5" ht="127.5">
      <c r="A32" s="37" t="s">
        <v>52</v>
      </c>
      <c r="E32" s="38" t="s">
        <v>776</v>
      </c>
    </row>
    <row r="33" spans="1:5" ht="267.75">
      <c r="A33" t="s">
        <v>54</v>
      </c>
      <c r="E33" s="36" t="s">
        <v>522</v>
      </c>
    </row>
    <row r="34" spans="1:16" ht="12.75">
      <c r="A34" s="25" t="s">
        <v>45</v>
      </c>
      <c s="29" t="s">
        <v>84</v>
      </c>
      <c s="29" t="s">
        <v>777</v>
      </c>
      <c s="25" t="s">
        <v>47</v>
      </c>
      <c s="30" t="s">
        <v>778</v>
      </c>
      <c s="31" t="s">
        <v>59</v>
      </c>
      <c s="32">
        <v>892.4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779</v>
      </c>
    </row>
    <row r="36" spans="1:5" ht="51">
      <c r="A36" s="37" t="s">
        <v>52</v>
      </c>
      <c r="E36" s="38" t="s">
        <v>780</v>
      </c>
    </row>
    <row r="37" spans="1:5" ht="38.25">
      <c r="A37" t="s">
        <v>54</v>
      </c>
      <c r="E37" s="36" t="s">
        <v>781</v>
      </c>
    </row>
    <row r="38" spans="1:16" ht="12.75">
      <c r="A38" s="25" t="s">
        <v>45</v>
      </c>
      <c s="29" t="s">
        <v>89</v>
      </c>
      <c s="29" t="s">
        <v>782</v>
      </c>
      <c s="25" t="s">
        <v>47</v>
      </c>
      <c s="30" t="s">
        <v>783</v>
      </c>
      <c s="31" t="s">
        <v>200</v>
      </c>
      <c s="32">
        <v>1371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784</v>
      </c>
    </row>
    <row r="40" spans="1:5" ht="25.5">
      <c r="A40" s="37" t="s">
        <v>52</v>
      </c>
      <c r="E40" s="38" t="s">
        <v>785</v>
      </c>
    </row>
    <row r="41" spans="1:5" ht="25.5">
      <c r="A41" t="s">
        <v>54</v>
      </c>
      <c r="E41" s="36" t="s">
        <v>786</v>
      </c>
    </row>
    <row r="42" spans="1:16" ht="12.75">
      <c r="A42" s="25" t="s">
        <v>45</v>
      </c>
      <c s="29" t="s">
        <v>40</v>
      </c>
      <c s="29" t="s">
        <v>787</v>
      </c>
      <c s="25" t="s">
        <v>47</v>
      </c>
      <c s="30" t="s">
        <v>788</v>
      </c>
      <c s="31" t="s">
        <v>76</v>
      </c>
      <c s="32">
        <v>150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789</v>
      </c>
    </row>
    <row r="44" spans="1:5" ht="12.75">
      <c r="A44" s="37" t="s">
        <v>52</v>
      </c>
      <c r="E44" s="38" t="s">
        <v>47</v>
      </c>
    </row>
    <row r="45" spans="1:5" ht="76.5">
      <c r="A45" t="s">
        <v>54</v>
      </c>
      <c r="E45" s="36" t="s">
        <v>790</v>
      </c>
    </row>
    <row r="46" spans="1:16" ht="25.5">
      <c r="A46" s="25" t="s">
        <v>45</v>
      </c>
      <c s="29" t="s">
        <v>42</v>
      </c>
      <c s="29" t="s">
        <v>791</v>
      </c>
      <c s="25" t="s">
        <v>47</v>
      </c>
      <c s="30" t="s">
        <v>792</v>
      </c>
      <c s="31" t="s">
        <v>76</v>
      </c>
      <c s="32">
        <v>20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793</v>
      </c>
    </row>
    <row r="48" spans="1:5" ht="12.75">
      <c r="A48" s="37" t="s">
        <v>52</v>
      </c>
      <c r="E48" s="38" t="s">
        <v>47</v>
      </c>
    </row>
    <row r="49" spans="1:5" ht="114.75">
      <c r="A49" t="s">
        <v>54</v>
      </c>
      <c r="E49" s="36" t="s">
        <v>794</v>
      </c>
    </row>
    <row r="50" spans="1:16" ht="25.5">
      <c r="A50" s="25" t="s">
        <v>45</v>
      </c>
      <c s="29" t="s">
        <v>136</v>
      </c>
      <c s="29" t="s">
        <v>795</v>
      </c>
      <c s="25" t="s">
        <v>111</v>
      </c>
      <c s="30" t="s">
        <v>796</v>
      </c>
      <c s="31" t="s">
        <v>76</v>
      </c>
      <c s="32">
        <v>95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797</v>
      </c>
    </row>
    <row r="52" spans="1:5" ht="51">
      <c r="A52" s="37" t="s">
        <v>52</v>
      </c>
      <c r="E52" s="38" t="s">
        <v>798</v>
      </c>
    </row>
    <row r="53" spans="1:5" ht="114.75">
      <c r="A53" t="s">
        <v>54</v>
      </c>
      <c r="E53" s="36" t="s">
        <v>799</v>
      </c>
    </row>
    <row r="54" spans="1:16" ht="25.5">
      <c r="A54" s="25" t="s">
        <v>45</v>
      </c>
      <c s="29" t="s">
        <v>141</v>
      </c>
      <c s="29" t="s">
        <v>795</v>
      </c>
      <c s="25" t="s">
        <v>115</v>
      </c>
      <c s="30" t="s">
        <v>796</v>
      </c>
      <c s="31" t="s">
        <v>76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800</v>
      </c>
    </row>
    <row r="56" spans="1:5" ht="12.75">
      <c r="A56" s="37" t="s">
        <v>52</v>
      </c>
      <c r="E56" s="38" t="s">
        <v>47</v>
      </c>
    </row>
    <row r="57" spans="1:5" ht="114.75">
      <c r="A57" t="s">
        <v>54</v>
      </c>
      <c r="E57" s="36" t="s">
        <v>799</v>
      </c>
    </row>
    <row r="58" spans="1:16" ht="25.5">
      <c r="A58" s="25" t="s">
        <v>45</v>
      </c>
      <c s="29" t="s">
        <v>146</v>
      </c>
      <c s="29" t="s">
        <v>801</v>
      </c>
      <c s="25" t="s">
        <v>47</v>
      </c>
      <c s="30" t="s">
        <v>802</v>
      </c>
      <c s="31" t="s">
        <v>76</v>
      </c>
      <c s="32">
        <v>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803</v>
      </c>
    </row>
    <row r="60" spans="1:5" ht="12.75">
      <c r="A60" s="37" t="s">
        <v>52</v>
      </c>
      <c r="E60" s="38" t="s">
        <v>47</v>
      </c>
    </row>
    <row r="61" spans="1:5" ht="114.75">
      <c r="A61" t="s">
        <v>54</v>
      </c>
      <c r="E61" s="36" t="s">
        <v>804</v>
      </c>
    </row>
    <row r="62" spans="1:18" ht="12.75" customHeight="1">
      <c r="A62" s="6" t="s">
        <v>43</v>
      </c>
      <c s="6"/>
      <c s="40" t="s">
        <v>33</v>
      </c>
      <c s="6"/>
      <c s="27" t="s">
        <v>279</v>
      </c>
      <c s="6"/>
      <c s="6"/>
      <c s="6"/>
      <c s="41">
        <f>0+Q62</f>
      </c>
      <c r="O62">
        <f>0+R62</f>
      </c>
      <c r="Q62">
        <f>0+I63+I67+I71+I75</f>
      </c>
      <c>
        <f>0+O63+O67+O71+O75</f>
      </c>
    </row>
    <row r="63" spans="1:16" ht="12.75">
      <c r="A63" s="25" t="s">
        <v>45</v>
      </c>
      <c s="29" t="s">
        <v>191</v>
      </c>
      <c s="29" t="s">
        <v>662</v>
      </c>
      <c s="25" t="s">
        <v>47</v>
      </c>
      <c s="30" t="s">
        <v>663</v>
      </c>
      <c s="31" t="s">
        <v>59</v>
      </c>
      <c s="32">
        <v>91.8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805</v>
      </c>
    </row>
    <row r="65" spans="1:5" ht="12.75">
      <c r="A65" s="37" t="s">
        <v>52</v>
      </c>
      <c r="E65" s="38" t="s">
        <v>806</v>
      </c>
    </row>
    <row r="66" spans="1:5" ht="51">
      <c r="A66" t="s">
        <v>54</v>
      </c>
      <c r="E66" s="36" t="s">
        <v>666</v>
      </c>
    </row>
    <row r="67" spans="1:16" ht="12.75">
      <c r="A67" s="25" t="s">
        <v>45</v>
      </c>
      <c s="29" t="s">
        <v>197</v>
      </c>
      <c s="29" t="s">
        <v>807</v>
      </c>
      <c s="25" t="s">
        <v>47</v>
      </c>
      <c s="30" t="s">
        <v>808</v>
      </c>
      <c s="31" t="s">
        <v>59</v>
      </c>
      <c s="32">
        <v>20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809</v>
      </c>
    </row>
    <row r="69" spans="1:5" ht="12.75">
      <c r="A69" s="37" t="s">
        <v>52</v>
      </c>
      <c r="E69" s="38" t="s">
        <v>810</v>
      </c>
    </row>
    <row r="70" spans="1:5" ht="38.25">
      <c r="A70" t="s">
        <v>54</v>
      </c>
      <c r="E70" s="36" t="s">
        <v>811</v>
      </c>
    </row>
    <row r="71" spans="1:16" ht="12.75">
      <c r="A71" s="25" t="s">
        <v>45</v>
      </c>
      <c s="29" t="s">
        <v>273</v>
      </c>
      <c s="29" t="s">
        <v>281</v>
      </c>
      <c s="25" t="s">
        <v>47</v>
      </c>
      <c s="30" t="s">
        <v>282</v>
      </c>
      <c s="31" t="s">
        <v>59</v>
      </c>
      <c s="32">
        <v>7.39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812</v>
      </c>
    </row>
    <row r="73" spans="1:5" ht="12.75">
      <c r="A73" s="37" t="s">
        <v>52</v>
      </c>
      <c r="E73" s="38" t="s">
        <v>813</v>
      </c>
    </row>
    <row r="74" spans="1:5" ht="102">
      <c r="A74" t="s">
        <v>54</v>
      </c>
      <c r="E74" s="36" t="s">
        <v>814</v>
      </c>
    </row>
    <row r="75" spans="1:16" ht="12.75">
      <c r="A75" s="25" t="s">
        <v>45</v>
      </c>
      <c s="29" t="s">
        <v>280</v>
      </c>
      <c s="29" t="s">
        <v>293</v>
      </c>
      <c s="25" t="s">
        <v>47</v>
      </c>
      <c s="30" t="s">
        <v>294</v>
      </c>
      <c s="31" t="s">
        <v>59</v>
      </c>
      <c s="32">
        <v>1.6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815</v>
      </c>
    </row>
    <row r="77" spans="1:5" ht="12.75">
      <c r="A77" s="37" t="s">
        <v>52</v>
      </c>
      <c r="E77" s="38" t="s">
        <v>816</v>
      </c>
    </row>
    <row r="78" spans="1:5" ht="357">
      <c r="A78" t="s">
        <v>54</v>
      </c>
      <c r="E78" s="36" t="s">
        <v>296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