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_Investiční\_společné\1C Stavebni akce IU\Stav. akce 2024\5. Dobrá Voda most\Rozpočet - aktualizace 10_2023\Neoceneny soupis praci\"/>
    </mc:Choice>
  </mc:AlternateContent>
  <bookViews>
    <workbookView xWindow="240" yWindow="120" windowWidth="14940" windowHeight="9225"/>
  </bookViews>
  <sheets>
    <sheet name="Rekapitulace" sheetId="1" r:id="rId1"/>
    <sheet name="002" sheetId="2" r:id="rId2"/>
    <sheet name="SO 182" sheetId="3" r:id="rId3"/>
    <sheet name="SO 201.1" sheetId="4" r:id="rId4"/>
    <sheet name="SO 201.2" sheetId="5" r:id="rId5"/>
  </sheets>
  <calcPr calcId="162913"/>
  <webPublishing codePage="0"/>
</workbook>
</file>

<file path=xl/calcChain.xml><?xml version="1.0" encoding="utf-8"?>
<calcChain xmlns="http://schemas.openxmlformats.org/spreadsheetml/2006/main">
  <c r="I19" i="5" l="1"/>
  <c r="O19" i="5" s="1"/>
  <c r="R18" i="5" s="1"/>
  <c r="O18" i="5" s="1"/>
  <c r="I14" i="5"/>
  <c r="Q13" i="5" s="1"/>
  <c r="I13" i="5" s="1"/>
  <c r="I9" i="5"/>
  <c r="O9" i="5" s="1"/>
  <c r="R8" i="5" s="1"/>
  <c r="O8" i="5" s="1"/>
  <c r="I366" i="4"/>
  <c r="O366" i="4" s="1"/>
  <c r="I362" i="4"/>
  <c r="O362" i="4" s="1"/>
  <c r="I358" i="4"/>
  <c r="O358" i="4" s="1"/>
  <c r="I354" i="4"/>
  <c r="O354" i="4" s="1"/>
  <c r="I350" i="4"/>
  <c r="O350" i="4" s="1"/>
  <c r="I346" i="4"/>
  <c r="O346" i="4" s="1"/>
  <c r="I342" i="4"/>
  <c r="O342" i="4" s="1"/>
  <c r="I338" i="4"/>
  <c r="O338" i="4" s="1"/>
  <c r="I334" i="4"/>
  <c r="O334" i="4" s="1"/>
  <c r="I330" i="4"/>
  <c r="O330" i="4" s="1"/>
  <c r="I326" i="4"/>
  <c r="O326" i="4" s="1"/>
  <c r="I322" i="4"/>
  <c r="O322" i="4" s="1"/>
  <c r="I318" i="4"/>
  <c r="O318" i="4" s="1"/>
  <c r="I314" i="4"/>
  <c r="O314" i="4" s="1"/>
  <c r="I310" i="4"/>
  <c r="O310" i="4" s="1"/>
  <c r="I306" i="4"/>
  <c r="O306" i="4" s="1"/>
  <c r="I302" i="4"/>
  <c r="O302" i="4" s="1"/>
  <c r="I298" i="4"/>
  <c r="O298" i="4" s="1"/>
  <c r="I294" i="4"/>
  <c r="O294" i="4" s="1"/>
  <c r="I290" i="4"/>
  <c r="O290" i="4" s="1"/>
  <c r="I286" i="4"/>
  <c r="O286" i="4" s="1"/>
  <c r="I282" i="4"/>
  <c r="Q273" i="4" s="1"/>
  <c r="I273" i="4" s="1"/>
  <c r="I278" i="4"/>
  <c r="O278" i="4" s="1"/>
  <c r="I274" i="4"/>
  <c r="O274" i="4" s="1"/>
  <c r="I269" i="4"/>
  <c r="O269" i="4" s="1"/>
  <c r="R268" i="4" s="1"/>
  <c r="O268" i="4" s="1"/>
  <c r="I264" i="4"/>
  <c r="O264" i="4" s="1"/>
  <c r="I260" i="4"/>
  <c r="O260" i="4" s="1"/>
  <c r="I256" i="4"/>
  <c r="O256" i="4" s="1"/>
  <c r="I252" i="4"/>
  <c r="O252" i="4" s="1"/>
  <c r="I248" i="4"/>
  <c r="O248" i="4" s="1"/>
  <c r="I244" i="4"/>
  <c r="O244" i="4" s="1"/>
  <c r="I240" i="4"/>
  <c r="O240" i="4" s="1"/>
  <c r="I236" i="4"/>
  <c r="O236" i="4" s="1"/>
  <c r="Q235" i="4"/>
  <c r="I235" i="4" s="1"/>
  <c r="I231" i="4"/>
  <c r="O231" i="4" s="1"/>
  <c r="I227" i="4"/>
  <c r="O227" i="4" s="1"/>
  <c r="I223" i="4"/>
  <c r="O223" i="4" s="1"/>
  <c r="I219" i="4"/>
  <c r="O219" i="4" s="1"/>
  <c r="I215" i="4"/>
  <c r="O215" i="4" s="1"/>
  <c r="I211" i="4"/>
  <c r="O211" i="4" s="1"/>
  <c r="I207" i="4"/>
  <c r="Q198" i="4" s="1"/>
  <c r="I198" i="4" s="1"/>
  <c r="I203" i="4"/>
  <c r="O203" i="4" s="1"/>
  <c r="I199" i="4"/>
  <c r="O199" i="4" s="1"/>
  <c r="I194" i="4"/>
  <c r="O194" i="4" s="1"/>
  <c r="I190" i="4"/>
  <c r="O190" i="4" s="1"/>
  <c r="I186" i="4"/>
  <c r="O186" i="4" s="1"/>
  <c r="I182" i="4"/>
  <c r="O182" i="4" s="1"/>
  <c r="I178" i="4"/>
  <c r="O178" i="4" s="1"/>
  <c r="I174" i="4"/>
  <c r="O174" i="4" s="1"/>
  <c r="I170" i="4"/>
  <c r="O170" i="4" s="1"/>
  <c r="I166" i="4"/>
  <c r="Q157" i="4" s="1"/>
  <c r="I157" i="4" s="1"/>
  <c r="I162" i="4"/>
  <c r="O162" i="4" s="1"/>
  <c r="I158" i="4"/>
  <c r="O158" i="4" s="1"/>
  <c r="I153" i="4"/>
  <c r="O153" i="4" s="1"/>
  <c r="I149" i="4"/>
  <c r="O149" i="4" s="1"/>
  <c r="I145" i="4"/>
  <c r="O145" i="4" s="1"/>
  <c r="I141" i="4"/>
  <c r="O141" i="4" s="1"/>
  <c r="I137" i="4"/>
  <c r="O137" i="4" s="1"/>
  <c r="I133" i="4"/>
  <c r="O133" i="4" s="1"/>
  <c r="R132" i="4" s="1"/>
  <c r="O132" i="4" s="1"/>
  <c r="I128" i="4"/>
  <c r="O128" i="4" s="1"/>
  <c r="I124" i="4"/>
  <c r="O124" i="4" s="1"/>
  <c r="I120" i="4"/>
  <c r="O120" i="4" s="1"/>
  <c r="I116" i="4"/>
  <c r="O116" i="4" s="1"/>
  <c r="I112" i="4"/>
  <c r="O112" i="4" s="1"/>
  <c r="I108" i="4"/>
  <c r="O108" i="4" s="1"/>
  <c r="I103" i="4"/>
  <c r="O103" i="4" s="1"/>
  <c r="I99" i="4"/>
  <c r="O99" i="4" s="1"/>
  <c r="I95" i="4"/>
  <c r="O95" i="4" s="1"/>
  <c r="I91" i="4"/>
  <c r="O91" i="4" s="1"/>
  <c r="I87" i="4"/>
  <c r="O87" i="4" s="1"/>
  <c r="I83" i="4"/>
  <c r="O83" i="4" s="1"/>
  <c r="I79" i="4"/>
  <c r="O79" i="4" s="1"/>
  <c r="I75" i="4"/>
  <c r="Q74" i="4" s="1"/>
  <c r="I74" i="4" s="1"/>
  <c r="I70" i="4"/>
  <c r="O70" i="4" s="1"/>
  <c r="I66" i="4"/>
  <c r="O66" i="4" s="1"/>
  <c r="I62" i="4"/>
  <c r="O62" i="4" s="1"/>
  <c r="I58" i="4"/>
  <c r="O58" i="4" s="1"/>
  <c r="I54" i="4"/>
  <c r="O54" i="4" s="1"/>
  <c r="I50" i="4"/>
  <c r="O50" i="4" s="1"/>
  <c r="I46" i="4"/>
  <c r="O46" i="4" s="1"/>
  <c r="I42" i="4"/>
  <c r="O42" i="4" s="1"/>
  <c r="I38" i="4"/>
  <c r="O38" i="4" s="1"/>
  <c r="I34" i="4"/>
  <c r="Q33" i="4" s="1"/>
  <c r="I33" i="4" s="1"/>
  <c r="I29" i="4"/>
  <c r="O29" i="4" s="1"/>
  <c r="I25" i="4"/>
  <c r="O25" i="4" s="1"/>
  <c r="I21" i="4"/>
  <c r="O21" i="4" s="1"/>
  <c r="I17" i="4"/>
  <c r="O17" i="4" s="1"/>
  <c r="I13" i="4"/>
  <c r="O13" i="4" s="1"/>
  <c r="I9" i="4"/>
  <c r="Q8" i="4" s="1"/>
  <c r="I8" i="4" s="1"/>
  <c r="I51" i="3"/>
  <c r="O51" i="3" s="1"/>
  <c r="I47" i="3"/>
  <c r="O47" i="3" s="1"/>
  <c r="I43" i="3"/>
  <c r="O43" i="3" s="1"/>
  <c r="I39" i="3"/>
  <c r="O39" i="3" s="1"/>
  <c r="I35" i="3"/>
  <c r="Q34" i="3" s="1"/>
  <c r="I34" i="3" s="1"/>
  <c r="I30" i="3"/>
  <c r="O30" i="3" s="1"/>
  <c r="R29" i="3" s="1"/>
  <c r="O29" i="3" s="1"/>
  <c r="Q29" i="3"/>
  <c r="I29" i="3" s="1"/>
  <c r="I25" i="3"/>
  <c r="O25" i="3" s="1"/>
  <c r="I21" i="3"/>
  <c r="O21" i="3" s="1"/>
  <c r="I17" i="3"/>
  <c r="O17" i="3" s="1"/>
  <c r="I13" i="3"/>
  <c r="O13" i="3" s="1"/>
  <c r="I9" i="3"/>
  <c r="O9" i="3" s="1"/>
  <c r="I91" i="2"/>
  <c r="O91" i="2" s="1"/>
  <c r="I87" i="2"/>
  <c r="O87" i="2" s="1"/>
  <c r="Q86" i="2"/>
  <c r="I86" i="2" s="1"/>
  <c r="I82" i="2"/>
  <c r="O82" i="2" s="1"/>
  <c r="I78" i="2"/>
  <c r="O78" i="2" s="1"/>
  <c r="I74" i="2"/>
  <c r="Q65" i="2" s="1"/>
  <c r="I65" i="2" s="1"/>
  <c r="I70" i="2"/>
  <c r="O70" i="2" s="1"/>
  <c r="I66" i="2"/>
  <c r="O66" i="2" s="1"/>
  <c r="I61" i="2"/>
  <c r="O61" i="2" s="1"/>
  <c r="I57" i="2"/>
  <c r="O57" i="2" s="1"/>
  <c r="I53" i="2"/>
  <c r="O53" i="2" s="1"/>
  <c r="I49" i="2"/>
  <c r="O49" i="2" s="1"/>
  <c r="I45" i="2"/>
  <c r="O45" i="2" s="1"/>
  <c r="I41" i="2"/>
  <c r="O41" i="2" s="1"/>
  <c r="I37" i="2"/>
  <c r="O37" i="2" s="1"/>
  <c r="I33" i="2"/>
  <c r="O33" i="2" s="1"/>
  <c r="I29" i="2"/>
  <c r="O29" i="2" s="1"/>
  <c r="I25" i="2"/>
  <c r="O25" i="2" s="1"/>
  <c r="I21" i="2"/>
  <c r="O21" i="2" s="1"/>
  <c r="I17" i="2"/>
  <c r="O17" i="2" s="1"/>
  <c r="I13" i="2"/>
  <c r="O13" i="2" s="1"/>
  <c r="I9" i="2"/>
  <c r="O9" i="2" s="1"/>
  <c r="R8" i="3" l="1"/>
  <c r="O8" i="3" s="1"/>
  <c r="R157" i="4"/>
  <c r="O157" i="4" s="1"/>
  <c r="R107" i="4"/>
  <c r="O107" i="4" s="1"/>
  <c r="R235" i="4"/>
  <c r="O235" i="4" s="1"/>
  <c r="O2" i="5"/>
  <c r="D13" i="1" s="1"/>
  <c r="R86" i="2"/>
  <c r="O86" i="2" s="1"/>
  <c r="R8" i="2"/>
  <c r="O8" i="2" s="1"/>
  <c r="Q8" i="5"/>
  <c r="I8" i="5" s="1"/>
  <c r="I3" i="5" s="1"/>
  <c r="C13" i="1" s="1"/>
  <c r="O74" i="2"/>
  <c r="R65" i="2" s="1"/>
  <c r="O65" i="2" s="1"/>
  <c r="O35" i="3"/>
  <c r="R34" i="3" s="1"/>
  <c r="O34" i="3" s="1"/>
  <c r="O9" i="4"/>
  <c r="R8" i="4" s="1"/>
  <c r="O8" i="4" s="1"/>
  <c r="O34" i="4"/>
  <c r="R33" i="4" s="1"/>
  <c r="O33" i="4" s="1"/>
  <c r="O75" i="4"/>
  <c r="R74" i="4" s="1"/>
  <c r="O74" i="4" s="1"/>
  <c r="O166" i="4"/>
  <c r="O207" i="4"/>
  <c r="R198" i="4" s="1"/>
  <c r="O198" i="4" s="1"/>
  <c r="O282" i="4"/>
  <c r="R273" i="4" s="1"/>
  <c r="O273" i="4" s="1"/>
  <c r="O14" i="5"/>
  <c r="R13" i="5" s="1"/>
  <c r="O13" i="5" s="1"/>
  <c r="Q132" i="4"/>
  <c r="I132" i="4" s="1"/>
  <c r="I3" i="4" s="1"/>
  <c r="C12" i="1" s="1"/>
  <c r="Q8" i="2"/>
  <c r="I8" i="2" s="1"/>
  <c r="I3" i="2" s="1"/>
  <c r="C10" i="1" s="1"/>
  <c r="Q8" i="3"/>
  <c r="I8" i="3" s="1"/>
  <c r="I3" i="3" s="1"/>
  <c r="C11" i="1" s="1"/>
  <c r="Q107" i="4"/>
  <c r="I107" i="4" s="1"/>
  <c r="Q18" i="5"/>
  <c r="I18" i="5" s="1"/>
  <c r="Q268" i="4"/>
  <c r="I268" i="4" s="1"/>
  <c r="O2" i="4" l="1"/>
  <c r="D12" i="1" s="1"/>
  <c r="E12" i="1" s="1"/>
  <c r="C6" i="1"/>
  <c r="E13" i="1"/>
  <c r="O2" i="2"/>
  <c r="D10" i="1" s="1"/>
  <c r="E10" i="1" s="1"/>
  <c r="O2" i="3"/>
  <c r="D11" i="1" s="1"/>
  <c r="E11" i="1" s="1"/>
  <c r="C7" i="1" l="1"/>
</calcChain>
</file>

<file path=xl/sharedStrings.xml><?xml version="1.0" encoding="utf-8"?>
<sst xmlns="http://schemas.openxmlformats.org/spreadsheetml/2006/main" count="1831" uniqueCount="648">
  <si>
    <t>Firma: Krajská správa a údržba silnic Vysočiny, příspěvková organizace</t>
  </si>
  <si>
    <t>Rekapitulace ceny</t>
  </si>
  <si>
    <t>Stavba: 19128 - III/40615 Dobrá Voda - most ev.č. 40615-1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</si>
  <si>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</si>
  <si>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</si>
  <si>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</si>
  <si>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</si>
  <si>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</si>
  <si>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</si>
  <si>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</si>
  <si>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</si>
  <si>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</si>
  <si>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</si>
  <si>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</si>
  <si>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</si>
  <si>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19128</t>
  </si>
  <si>
    <t>III/40615 Dobrá Voda - most ev.č. 40615-1</t>
  </si>
  <si>
    <t>O</t>
  </si>
  <si>
    <t>Rozpočet:</t>
  </si>
  <si>
    <t>0,00</t>
  </si>
  <si>
    <t>10,00</t>
  </si>
  <si>
    <t>21,00</t>
  </si>
  <si>
    <t>3</t>
  </si>
  <si>
    <t>2</t>
  </si>
  <si>
    <t>002</t>
  </si>
  <si>
    <t>Všeobecné konstrukce a práce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</si>
  <si>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</si>
  <si>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</si>
  <si>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</si>
  <si>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</si>
  <si>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</si>
  <si>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</si>
  <si>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</si>
  <si>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</si>
  <si>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</si>
  <si>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</si>
  <si>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</si>
  <si>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</si>
  <si>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</si>
  <si>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</si>
  <si>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</si>
  <si>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</si>
  <si>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</si>
  <si>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</si>
  <si>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P</t>
  </si>
  <si>
    <t>02851</t>
  </si>
  <si>
    <t/>
  </si>
  <si>
    <t>PRŮZKUMNÉ PRÁCE DIAGNOSTIKY KONSTRUKCÍ NA POVRCHU</t>
  </si>
  <si>
    <t>KPL</t>
  </si>
  <si>
    <t>PP</t>
  </si>
  <si>
    <t>zkoušky na přídržnost povrchu betonu (odtrhové zkoušky) pro sanaci NK, předpoklad 9ks</t>
  </si>
  <si>
    <t>VV</t>
  </si>
  <si>
    <t>TS</t>
  </si>
  <si>
    <t>zahrnuje veškeré náklady spojené s objednatelem požadovanými pracemi</t>
  </si>
  <si>
    <t>02910</t>
  </si>
  <si>
    <t>a</t>
  </si>
  <si>
    <t>OSTATNÍ POŽADAVKY - ZEMĚMĚŘIČSKÁ MĚŘENÍ</t>
  </si>
  <si>
    <t>KS</t>
  </si>
  <si>
    <t>geodetické sledování během stavby</t>
  </si>
  <si>
    <t>b</t>
  </si>
  <si>
    <t>vytyčení stavby</t>
  </si>
  <si>
    <t>c</t>
  </si>
  <si>
    <t>zaměření skutečného stavu po provedení stavby</t>
  </si>
  <si>
    <t>d</t>
  </si>
  <si>
    <t>geometrický oddělovací plán vč. projednání s vlastníky pozemků a podání na KÚ</t>
  </si>
  <si>
    <t>zahrnuje veškeré náklady spojené s objednatelem požadovanými pracemi,   
- pro stanovení orientační investorské ceny určete jednotkovou cenu jako 1% odhadované ceny stavby</t>
  </si>
  <si>
    <t>02940</t>
  </si>
  <si>
    <t>OSTATNÍ POŽADAVKY - VYPRACOVÁNÍ DOKUMENTACE</t>
  </si>
  <si>
    <t>aktualizace HAP a POP vč. proednání a schválení u příslušných úřadů</t>
  </si>
  <si>
    <t>7</t>
  </si>
  <si>
    <t>029412</t>
  </si>
  <si>
    <t>OSTATNÍ POŽADAVKY - VYPRACOVÁNÍ MOSTNÍHO LISTU</t>
  </si>
  <si>
    <t>KUS</t>
  </si>
  <si>
    <t>Vypracování mostního listu vč. 3x tisku + digitálně</t>
  </si>
  <si>
    <t>8</t>
  </si>
  <si>
    <t>02943</t>
  </si>
  <si>
    <t>OSTATNÍ POŽADAVKY - VYPRACOVÁNÍ RDS</t>
  </si>
  <si>
    <t>Vypracování RDS vč. 3x tisku + digitálně</t>
  </si>
  <si>
    <t>02944</t>
  </si>
  <si>
    <t>OSTAT POŽADAVKY - DOKUMENTACE SKUTEČ PROVEDENÍ V DIGIT FORMĚ</t>
  </si>
  <si>
    <t>Vypracování DSPS vč. 3x tisku + digitálně</t>
  </si>
  <si>
    <t>029522</t>
  </si>
  <si>
    <t>OSTATNÍ POŽADAVKY - REVIZNÍ ZPRÁVY</t>
  </si>
  <si>
    <t>pasport objízdných tras a okolí stavby před a po stavbě</t>
  </si>
  <si>
    <t>11</t>
  </si>
  <si>
    <t>02953</t>
  </si>
  <si>
    <t>OSTATNÍ POŽADAVKY - HLAVNÍ MOSTNÍ PROHLÍDKA</t>
  </si>
  <si>
    <t>první hlavní prohlídka mostu se zápisem do BMS</t>
  </si>
  <si>
    <t>položka zahrnuje :  
- úkony dle ČSN 73 6221  
- provedení hlavní mostní prohlídky oprávněnou fyzickou nebo právnickou osobou  
- vyhotovení záznamu (protokolu), který jednoznačně definuje stav mostu</t>
  </si>
  <si>
    <t>12</t>
  </si>
  <si>
    <t>02960</t>
  </si>
  <si>
    <t>OSTATNÍ POŽADAVKY - ODBORNÝ DOZOR</t>
  </si>
  <si>
    <t>veškerá nutná opatření dle plánu BOZP</t>
  </si>
  <si>
    <t>zahrnuje veškeré náklady spojené s objednatelem požadovaným dozorem</t>
  </si>
  <si>
    <t>13</t>
  </si>
  <si>
    <t>02991</t>
  </si>
  <si>
    <t>OSTATNÍ POŽADAVKY - INFORMAČNÍ TABULE</t>
  </si>
  <si>
    <t>"Zhotovení, osazení po dobu stavby a odstranění informační tabule s označením stavby 
dle stavebního zákona. Velikost tabule 2,5 x1,75 m, dle předspisu kraje Vysočina"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</si>
  <si>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</si>
  <si>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14</t>
  </si>
  <si>
    <t>03100</t>
  </si>
  <si>
    <t>ZAŘÍZENÍ STAVENIŠTĚ - ZŘÍZENÍ, PROVOZ, DEMONTÁŽ</t>
  </si>
  <si>
    <t>zařízení staveniště vč. oplocení stavby, vč. zajištění prostoru pro meziskládku</t>
  </si>
  <si>
    <t>zahrnuje objednatelem povolené náklady na pořízení (event. pronájem), provozování, udržování a likvidaci zhotovitelova zařízení</t>
  </si>
  <si>
    <t>Zemní práce</t>
  </si>
  <si>
    <t>15</t>
  </si>
  <si>
    <t>12110</t>
  </si>
  <si>
    <t>SEJMUTÍ ORNICE NEBO LESNÍ PŮDY</t>
  </si>
  <si>
    <t>M3</t>
  </si>
  <si>
    <t>sejmutí ornice v místě provizorní cesty a teréních úprav okolo nového mostuv tl. 0,2 m, vč. odvozu a uložení na meziskládku</t>
  </si>
  <si>
    <t>(40+40+60+40)*0,2=36,000 [A]</t>
  </si>
  <si>
    <t>položka zahrnuje sejmutí ornice bez ohledu na tloušťku vrstvy a její vodorovnou dopravu  
nezahrnuje uložení na trvalou skládku</t>
  </si>
  <si>
    <t>16</t>
  </si>
  <si>
    <t>12573</t>
  </si>
  <si>
    <t>VYKOPÁVKY ZE ZEMNÍKŮ A SKLÁDEK TŘ. I</t>
  </si>
  <si>
    <t>výkopy ornice z mezideponie</t>
  </si>
  <si>
    <t>ornice (dle pol. 12110): 36=36,000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</si>
  <si>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</si>
  <si>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</t>
  </si>
  <si>
    <t>18233</t>
  </si>
  <si>
    <t>ROZPROSTŘENÍ ORNICE V ROVINĚ V TL DO 0,20M</t>
  </si>
  <si>
    <t>M2</t>
  </si>
  <si>
    <t>zpětné ohumusování a úprava pozemků (uvedení do původního stavu), vč. dovozu z meziskládky</t>
  </si>
  <si>
    <t>dle pol. 12110: 36/0,2=180,000 [A]</t>
  </si>
  <si>
    <t>položka zahrnuje:  
nutné přemístění ornice z dočasných skládek vzdálených do 50m  
rozprostření ornice v předepsané tloušťce v rovině a ve svahu do 1:5</t>
  </si>
  <si>
    <t>18</t>
  </si>
  <si>
    <t>18241</t>
  </si>
  <si>
    <t>ZALOŽENÍ TRÁVNÍKU RUČNÍM VÝSEVEM</t>
  </si>
  <si>
    <t>vč. 2x ošetřování závlahou</t>
  </si>
  <si>
    <t>Zahrnuje dodání předepsané travní směsi, její výsev na ornici, zalévání, první pokosení, to vše bez ohledu na sklon terénu</t>
  </si>
  <si>
    <t>19</t>
  </si>
  <si>
    <t>18481</t>
  </si>
  <si>
    <t>OCHRANA STROMŮ BEDNĚNÍM</t>
  </si>
  <si>
    <t>ochrana stromu bedněním s vypolstrováním</t>
  </si>
  <si>
    <t>2*3.14*1*3=18,840 [A]</t>
  </si>
  <si>
    <t>položka zahrnuje veškerý materiál, výrobky a polotovary, včetně mimostaveništní a vnitrostaveništní dopravy (rovněž přesuny), včetně naložení a složení, případně s uložením</t>
  </si>
  <si>
    <t>Ostatní konstrukce a práce</t>
  </si>
  <si>
    <t>20</t>
  </si>
  <si>
    <t>93411</t>
  </si>
  <si>
    <t>OBSLUŽ LÁVKY RYBNÍKŮ A NÁDRŽÍ ZE DŘEVA</t>
  </si>
  <si>
    <t>Dřevěná lávka (modřínové dřevo) pro přechod žvěře délky 17 m a šířky 0,4 m v líci OP1 (dle požadavku OŽP)</t>
  </si>
  <si>
    <t>17*0,4*0,05=0,340 [A]</t>
  </si>
  <si>
    <t>položka zahrnuje:  
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</t>
  </si>
  <si>
    <t>21</t>
  </si>
  <si>
    <t>936502</t>
  </si>
  <si>
    <t>DROBNÉ DOPLŇK KONSTR KOVOVÉ POZINK</t>
  </si>
  <si>
    <t>KG</t>
  </si>
  <si>
    <t>Dřevěná lávka pro přechod žvěře délky v líci OP1 - konzoly a upevnění k opěře (dle požadavku OŽP)</t>
  </si>
  <si>
    <t>10kg/kus*15=150,000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</si>
  <si>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</si>
  <si>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SO 182</t>
  </si>
  <si>
    <t>Dopravně inženýrská opatření</t>
  </si>
  <si>
    <t>01450</t>
  </si>
  <si>
    <t>POPLATKY ZA NÁHRADNÍ AUTOBUSOVOU DOPRAVU</t>
  </si>
  <si>
    <t>KM</t>
  </si>
  <si>
    <t>Doprava žáků z místní části Dobrá Voda do základní školy Mrákotín a případných dalších cestujících (předpoklad zástupce obce je max. 5 osob/spoj) každý pracovní den okolo 7. hodiny ranní z Dobré Vody do Mrákotína a okolo 14. hodiny z Mrákotína do Dobré Vody, viz vyjádření ke stavebnímu povolení č. j. KUJI 97948/2023. Předpoklad 44 pracovních dní (září, říjen 2024), 2 km v každém směru jízdy = 176 km celkem (bez započtení manipulačních jízd). V ceně jsou zahrnuty veškeré další náklady např. na přistavení vozidla, manipulační jízdy, prostoje atd. Čerpání položky dle souhlasu TDS a objednatele dle skutečně provedených jízd.   
2*2*44=176,000 [A]</t>
  </si>
  <si>
    <t>zahrnuje veškeré náklady související s náhradní autousovou dopravou</t>
  </si>
  <si>
    <t>02720</t>
  </si>
  <si>
    <t>POMOC PRÁCE ZŘÍZ NEBO ZAJIŠŤ REGULACI A OCHRANU DOPRAVY</t>
  </si>
  <si>
    <t>projednání DIO  s dotčenými orgány (např. autobusoví dopravci a organizátor dopravy), zajištění vydání stanovení přechodné úpravy a rozhodnutí o uzavírce</t>
  </si>
  <si>
    <t>zahrnuje veškeré náklady spojené s objednatelem požadovanými zařízeními</t>
  </si>
  <si>
    <t>027421</t>
  </si>
  <si>
    <t>PROVIZORNÍ LÁVKY - MONTÁŽ</t>
  </si>
  <si>
    <t>provizorní lávka KOMPLET vč. podpěr, zábradlí v. 1,1 m, měsíční prohlídka se zápisem do SD</t>
  </si>
  <si>
    <t>1,5*26=39,000 [A]</t>
  </si>
  <si>
    <t>027423</t>
  </si>
  <si>
    <t>PROVIZORNÍ LÁVKY - DEMONTÁŽ</t>
  </si>
  <si>
    <t>demontáž lávky a podpěr KOMPLET</t>
  </si>
  <si>
    <t>Hlavní prohlídka provizorní lávky před uvedením do provozu</t>
  </si>
  <si>
    <t>Vodorovné konstrukce</t>
  </si>
  <si>
    <t>431951</t>
  </si>
  <si>
    <t>SCHODIŠŤ KONSTR ZE DŘEVA MĚKKÉHO</t>
  </si>
  <si>
    <t>napojení lávky na komunikaci (schody možno nahradit dřevěnou rampou)</t>
  </si>
  <si>
    <t>2*0,45*1,5*0,6=0,810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</si>
  <si>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úpravy dřeva pro zlepšení jeho užitných vlastností (impregnace, zpevňování a pod.),  
- zvláštní spojovací prostředky, rozebíratelnost konstrukce,</t>
  </si>
  <si>
    <t>914132</t>
  </si>
  <si>
    <t>DOPRAVNÍ ZNAČKY ZÁKLADNÍ VELIKOSTI OCELOVÉ FÓLIE TŘ 2</t>
  </si>
  <si>
    <t>přechodové dopravní značení KOMPLET, vč. sloupků a podkladních desek, vč. odstranění</t>
  </si>
  <si>
    <t>A12a: 2=2,000 [I] 
A15: 2=2,000 [A] 
B1: 2=2,000 [B] 
B20a: 6=6,000 [C] 
E3a: 4=4,000 [D] 
E13: 2=2,000 [E] 
IS11b: 5=5,000 [F] 
IP10b: 4=4,000 [G] 
Celkem: A+B+C+D+E+F+G+I=27,000 [H]</t>
  </si>
  <si>
    <t>položka zahrnuje:  
- dopravu demontované značky z dočasné skládky  
- osazení a montáž značky na místě určeném projektem  
- nutnou opravu poškozených částí  
nezahrnuje dodávku značky</t>
  </si>
  <si>
    <t>914212</t>
  </si>
  <si>
    <t>DOPRAVNÍ ZNAČKY ZVĚTŠENÉ VELIKOSTI OCELOVÉ</t>
  </si>
  <si>
    <t>IS11a: 2=2,000 [A] 
IP22: 4=4,000 [B] 
Celkem: A+B=6,000 [C]</t>
  </si>
  <si>
    <t>916112</t>
  </si>
  <si>
    <t>DOPRAV SVĚTLO VÝSTRAŽ SAMOSTATNÉ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</si>
  <si>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</si>
  <si>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916132</t>
  </si>
  <si>
    <t>DOPRAV SVĚTLO VÝSTRAŽ SOUPRAVA 5KS</t>
  </si>
  <si>
    <t>916322</t>
  </si>
  <si>
    <t>DOPRAVNÍ ZÁBRANY Z2 S FÓLIÍ TŘ 2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</si>
  <si>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</si>
  <si>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SO 201.1</t>
  </si>
  <si>
    <t>Most ev.č. 40615-1</t>
  </si>
  <si>
    <t>014101</t>
  </si>
  <si>
    <t>POPLATKY ZA SKLÁDKU</t>
  </si>
  <si>
    <t>"Nevhodná zemina z výkopů. Na základě rozboru je možné zeminu vhodnou, případně 
upravenou podmínečně vhodnou, z výkopů se souhlasem investora zpětně využít."</t>
  </si>
  <si>
    <t>podkl nestmel. vrstvy vozovky (pol. 113325): 21,6=21,600 [A] 
hloubení jam (pol. 131835a): 27,3=27,300 [B] 
Celkem: A+B=48,900 [C]</t>
  </si>
  <si>
    <t>zahrnuje veškeré poplatky provozovateli skládky související s uložením odpadu na skládce.</t>
  </si>
  <si>
    <t>zemina v případě výměny podloží (pol. 131835b), ČERPÁNO SE SOUHLASEM INVESTORA</t>
  </si>
  <si>
    <t>014102</t>
  </si>
  <si>
    <t>T</t>
  </si>
  <si>
    <t>kámen, beton, železobeton</t>
  </si>
  <si>
    <t>kce ze železobetonu (pol. 966165): 8,804*2,5=22,010 [A] 
spádový beton (pol. 97816): 7,402*2,5=18,505 [B] 
Celkem: A+B=40,515 [C]</t>
  </si>
  <si>
    <t>014112</t>
  </si>
  <si>
    <t>POPLATKY ZA SKLÁDKU TYP S-IO (INERTNÍ ODPAD)</t>
  </si>
  <si>
    <t>vozovkový kryt s asfalt. pojivem - podkladní vstvy (pol. 113335): 26,4*2,2=58,080 [A]</t>
  </si>
  <si>
    <t>014131</t>
  </si>
  <si>
    <t>POPLATKY ZA SKLÁDKU TYP S-NO (NEBEZPEČNÝ ODPAD)</t>
  </si>
  <si>
    <t>odstranění nebezpečného odpadu - frézing dle pol. 113728</t>
  </si>
  <si>
    <t>odstranění nebezpečného odpadu - frézing dle pol. 113728: 37,85=37,850 [A] 
odečtení zpevnění krajnic pol.56962: -59*0,1=-5,900 [B] 
Celkem: A+B=31,950 [C]</t>
  </si>
  <si>
    <t>014132</t>
  </si>
  <si>
    <t>odstranění nebezpečného odpadu, ČERPÁNO DLE SKUTEČNOSTI SE SOUHLASEM INVESTORA</t>
  </si>
  <si>
    <t>odstranění mostní izolace (pol. 97817): 65,12*0,01*1,2=0,781 [A]</t>
  </si>
  <si>
    <t>113325</t>
  </si>
  <si>
    <t>ODSTRAN PODKL ZPEVNĚNÝCH PLOCH Z KAMENIVA NESTMEL, ODVOZ DO 8KM</t>
  </si>
  <si>
    <t>podkl. vrstvy vozovky, včetně odvozu</t>
  </si>
  <si>
    <t>0,15*8*(13+5)=21,600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</si>
  <si>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</si>
  <si>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113335</t>
  </si>
  <si>
    <t>ODSTRAN PODKL ZPEVNĚNÝCH PLOCH S ASFALT POJIVEM, ODVOZ DO 8KM</t>
  </si>
  <si>
    <t>podkl. vrstvy vozovky prolité asfaltem, včetně odvozu</t>
  </si>
  <si>
    <t>0,2*6,6*(14+6)=26,400 [A]</t>
  </si>
  <si>
    <t>113728</t>
  </si>
  <si>
    <t>FRÉZOVÁNÍ ZPEVNĚNÝCH PLOCH ASFALTOVÝCH, ODVOZ DO 20KM</t>
  </si>
  <si>
    <t>frézování celého úseku vč. mostu, včetně odvozu na skládku</t>
  </si>
  <si>
    <t>před mostem: 0,1*210=21,000 [A] 
most: 0,13*55=7,150 [B] 
za mostem: 0,1*97=9,700 [C] 
Celkem: A+B+C=37,850 [D]</t>
  </si>
  <si>
    <t>11511</t>
  </si>
  <si>
    <t>ČERPÁNÍ VODY DO 500 L/MIN</t>
  </si>
  <si>
    <t>HOD</t>
  </si>
  <si>
    <t>čerpání nad rámec výkopových prací, ČERPÁNO SE SOUHLASEM INVESTORA</t>
  </si>
  <si>
    <t>7dní*24hod=168,000 [A]</t>
  </si>
  <si>
    <t>Položka čerpání vody na povrchu zahrnuje i potrubí, pohotovost záložní čerpací soupravy a zřízení čerpací jímky. Součástí položky je také následná demontáž a likvidace těchto zařízení</t>
  </si>
  <si>
    <t>12931</t>
  </si>
  <si>
    <t>ČIŠTĚNÍ PŘÍKOPŮ OD NÁNOSU DO 0,25M3/M</t>
  </si>
  <si>
    <t>M</t>
  </si>
  <si>
    <t>pročištění příkopu a propustku vlevo před mostem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</si>
  <si>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</si>
  <si>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131835</t>
  </si>
  <si>
    <t>HLOUBENÍ JAM ZAPAŽ I NEPAŽ TŘ. II, ODVOZ DO 8KM</t>
  </si>
  <si>
    <t>výkopy vč. odvozu na skládku</t>
  </si>
  <si>
    <t>OP1: 7*2*1=14,000 [A] 
OP2: 7*1,9*1=13,300 [B] 
Celkem: A+B=27,300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</si>
  <si>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</si>
  <si>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Výkop v případě výměny podloží vozovky tl. 0.3 m, vč. odvozu, ČERPÁNO SE SOUHALSEM INVESTORA</t>
  </si>
  <si>
    <t>0.3*8*(13+5)=43,200 [A]</t>
  </si>
  <si>
    <t>17481</t>
  </si>
  <si>
    <t>ZÁSYP JAM A RÝH Z NAKUPOVANÝCH MATERIÁLŮ</t>
  </si>
  <si>
    <t>zásyp po těsnící fölii</t>
  </si>
  <si>
    <t>OP1: 0,35*7=2,450 [A] 
OP2: 0,35*7=2,450 [B] 
Celkem: A+B=4,900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</si>
  <si>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</si>
  <si>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případná výměna podlož vozovky, ČERPÁNO SE SOUHLASEM INVESTORA</t>
  </si>
  <si>
    <t>18120</t>
  </si>
  <si>
    <t>ÚPRAVA PLÁNĚ SE ZHUTNĚNÍM V HORNINĚ TŘ. II</t>
  </si>
  <si>
    <t>úprava povrchu plán, vyspádování pod vrstvou ŠD (pol. 56334)</t>
  </si>
  <si>
    <t>položka zahrnuje úpravu pláně včetně vyrovnání výškových rozdílů. Míru zhutnění určuje projekt.</t>
  </si>
  <si>
    <t>Základy</t>
  </si>
  <si>
    <t>21203</t>
  </si>
  <si>
    <t>TRATIVODY KOMPLET Z TRUB NEKOV DN DO 150MM</t>
  </si>
  <si>
    <t>drenáž DN 150mm (vrcholový tlak SN8), vč. geotextílie okolo trubky</t>
  </si>
  <si>
    <t>8+9=17,000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</si>
  <si>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</si>
  <si>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21331</t>
  </si>
  <si>
    <t>DRENÁŽNÍ VRSTVY Z BETONU MEZEROVITÉHO (DRENÁŽNÍHO)</t>
  </si>
  <si>
    <t>obetonování rub. drenáže z mezerovitého betonu dle TKP 18.</t>
  </si>
  <si>
    <t>7*2*0.4*0.4=2,240 [A]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</si>
  <si>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</si>
  <si>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</si>
  <si>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</si>
  <si>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podélné žebro š. 150 mm v úžlabích</t>
  </si>
  <si>
    <t>úžlabí: 9,4*0,15*0,045=0,063 [A]</t>
  </si>
  <si>
    <t>281611</t>
  </si>
  <si>
    <t>INJEKTOVÁNÍ NÍZKOTLAKÉ Z CEMENTOVÝCH POJIV NA POVRCHU</t>
  </si>
  <si>
    <t>injektáž kamenných opěr s křídly, vykázán objem zdiva 10% po úrověň hladiny rybníka</t>
  </si>
  <si>
    <t>OP1: (1,6*17,3*0,3+2*1,5*0,9)/2*10%/100=0,550 [A] 
OP2: (1,6*19,9*0,3+2*1,5*0,9)/2*10%/100=0,613 [B] 
Celkem: A+B=1,163 [C]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</si>
  <si>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</si>
  <si>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285392</t>
  </si>
  <si>
    <t>DODATEČNÉ KOTVENÍ VLEPENÍM BETONÁŘSKÉ VÝZTUŽE D DO 16MM DO VRTŮ</t>
  </si>
  <si>
    <t>vrty prům.14 pro kotevní výztuž spřažené desky, hloubka viz výkres tvaru a výztuže, vč. vlepení</t>
  </si>
  <si>
    <t>8,1/0,45*16=288,000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</si>
  <si>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</si>
  <si>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22</t>
  </si>
  <si>
    <t>vrty prům.20 pro kotevní výztuž obetonávky čel nosníků, hloubka viz výkres tvaru a výztuže, vč. vlepení</t>
  </si>
  <si>
    <t>7,875/0,45*4=70,000 [A]</t>
  </si>
  <si>
    <t>23</t>
  </si>
  <si>
    <t>28997</t>
  </si>
  <si>
    <t>OPLÁŠTĚNÍ (ZPEVNĚNÍ) Z GEOTEXTILIE A GEOMŘÍŽOVIN</t>
  </si>
  <si>
    <t>ochrana PE folie v těsnící vrstvě, vykázána 2x plocha ((1+1)x300 g/m2)</t>
  </si>
  <si>
    <t>rub OP1: 2*1,7*7=23,800 [A] 
rub OP2: 2*1,7*7=23,800 [B] 
Celkem: A+B=47,600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</si>
  <si>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</si>
  <si>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24</t>
  </si>
  <si>
    <t>28999</t>
  </si>
  <si>
    <t>OPLÁŠTĚNÍ (ZPEVNĚNÍ) Z FÓLIE</t>
  </si>
  <si>
    <t>těsnící PE fólie v přechodových oblastech mostu</t>
  </si>
  <si>
    <t>rub OP1: 1,7*7=11,900 [A] 
rub OP2: 1,7*7=11,900 [B] 
Celkem: A+B=23,800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</si>
  <si>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</si>
  <si>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</si>
  <si>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25</t>
  </si>
  <si>
    <t>31717</t>
  </si>
  <si>
    <t>KOVOVÉ KONSTRUKCE PRO KOTVENÍ ŘÍMSY</t>
  </si>
  <si>
    <t>kotevní přípravky říms  (7,0 kg/ks), á 1 m</t>
  </si>
  <si>
    <t>12*2*7=168,000 [A]</t>
  </si>
  <si>
    <t>Položka zahrnuje dodávku (výrobu) kotevního prvku předepsaného tvaru a jeho osazení do předepsané polohy včetně nezbytných prací (vrty, zálivky apod.)</t>
  </si>
  <si>
    <t>26</t>
  </si>
  <si>
    <t>317325</t>
  </si>
  <si>
    <t>ŘÍMSY ZE ŽELEZOBETONU DO C30/37</t>
  </si>
  <si>
    <t>římsy z betonu C30/37 včetně bednění, smršťovacích a dilatačních spar</t>
  </si>
  <si>
    <t>levá římsa: 12,2*0,26=3,172 [A] 
pravá římsa:  12,5*0,27=3,375 [B] 
ukončení říms za křídly: 0,12*(0,34+0,31+0,32+0,31)=0,154 [C] 
Celkem: A+B+C=6,701 [D]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</si>
  <si>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</si>
  <si>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27</t>
  </si>
  <si>
    <t>317365</t>
  </si>
  <si>
    <t>VÝZTUŽ ŘÍMS Z OCELI 10505, B500B</t>
  </si>
  <si>
    <t>výztuž říms, parametrická spotřeba 140 kg/m3</t>
  </si>
  <si>
    <t>0,14*6,701=0,938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</si>
  <si>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</si>
  <si>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28</t>
  </si>
  <si>
    <t>327215</t>
  </si>
  <si>
    <t>PŘEZDĚNÍ ZDÍ Z KAMENNÉHO ZDIVA</t>
  </si>
  <si>
    <t>dozdění kamenných křídel mostu původním materiálem</t>
  </si>
  <si>
    <t>4*0,55*1*0,7=1,540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</si>
  <si>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</si>
  <si>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29</t>
  </si>
  <si>
    <t>333325</t>
  </si>
  <si>
    <t>MOSTNÍ OPĚRY A KŘÍDLA ZE ŽELEZOVÉHO BETONU DO C30/37</t>
  </si>
  <si>
    <t>vyrovnání horního povrchu křídel</t>
  </si>
  <si>
    <t>4*0,15*0,6*1,4=0,504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</si>
  <si>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</si>
  <si>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30</t>
  </si>
  <si>
    <t>333365</t>
  </si>
  <si>
    <t>VÝZTUŽ MOSTNÍCH OPĚR A KŘÍDEL Z OCELI 10505, B500B</t>
  </si>
  <si>
    <t>parametrická spotřeba 150 kg/m3</t>
  </si>
  <si>
    <t>0,15*0,504=0,076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</si>
  <si>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</si>
  <si>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</t>
  </si>
  <si>
    <t>421365</t>
  </si>
  <si>
    <t>VÝZTUŽ MOSTNÍ DESKOVÉ KONSTRUKCE Z OCELI 10505, B500B</t>
  </si>
  <si>
    <t>parametrická spotřeba 180 kg/m3</t>
  </si>
  <si>
    <t>0,18*21,72=3,910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</si>
  <si>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</si>
  <si>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32</t>
  </si>
  <si>
    <t>451312</t>
  </si>
  <si>
    <t>PODKLADNÍ A VÝPLŇOVÉ VRSTVY Z PROSTÉHO BETONU C12/15</t>
  </si>
  <si>
    <t>pod rub. drenáž, vývařiště a za římsu z betonu C12/15n</t>
  </si>
  <si>
    <t>rub. drenáž: 2*0,2*0,6*7=1,680 [A] 
vývařiště: 1,2*1,4*0,1=0,168 [B] 
přechodové klíny do nezámrzné hloubky: 0,35*0,8*7=1,960 [C] 
Celkem: A+B+C=3,808 [D]</t>
  </si>
  <si>
    <t>33</t>
  </si>
  <si>
    <t>457325</t>
  </si>
  <si>
    <t>VYROVNÁVACÍ A SPÁDOVÝ ŽELEZOBETON C30/37</t>
  </si>
  <si>
    <t>spádový beton z ebtonu C30/37 na prefabrikovaných nosnících a čela NK</t>
  </si>
  <si>
    <t>spádový beton: 1,7*8=13,600 [A] 
ozub: 2*0,58*7=8,120 [B] 
Celkem: A+B=21,720 [C]</t>
  </si>
  <si>
    <t>34</t>
  </si>
  <si>
    <t>45860</t>
  </si>
  <si>
    <t>VÝPLŇ ZA OPĚRAMI A ZDMI Z MEZEROVITÉHO BETONU</t>
  </si>
  <si>
    <t>zásyp za opěrou mezerovitým betonem MCB12, včetně materiálu</t>
  </si>
  <si>
    <t>2*1,2*7=16,800 [A]</t>
  </si>
  <si>
    <t>položka zahrnuje:  
- dodávku mezerovitého betonu předepsané kvality a zásyp se zhutněním včetně mimostaveništní a vnitrostaveništní dopravy</t>
  </si>
  <si>
    <t>35</t>
  </si>
  <si>
    <t>46321</t>
  </si>
  <si>
    <t>ROVNANINA Z LOMOVÉHO KAMENE</t>
  </si>
  <si>
    <t>zpevnění břehu rybníka, kameny min. 50kg</t>
  </si>
  <si>
    <t>1,3*0,5*9*2,2=12,870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</si>
  <si>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</si>
  <si>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36</t>
  </si>
  <si>
    <t>465512</t>
  </si>
  <si>
    <t>DLAŽBY Z LOMOVÉHO KAMENE NA MC</t>
  </si>
  <si>
    <t>zpevnění z lom. kam. tl. 250 mm, beton tl. 200 mm vč. spárování</t>
  </si>
  <si>
    <t>OP1L: 0,45*(3,5+1,8)=2,385 [A] 
OP1P: 0,45*1,3=0,585 [B] 
OP2L: 0,45*5,4=2,430 [C] 
OP2P: 0,45*2,5=1,125 [D] 
Celkem: A+B+C+D=6,525 [E]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</si>
  <si>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</si>
  <si>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</si>
  <si>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37</t>
  </si>
  <si>
    <t>56313</t>
  </si>
  <si>
    <t>VOZOVKOVÉ VRSTVY Z MECHANICKY ZPEVNĚNÉHO KAMENIVA TL. DO 150MM</t>
  </si>
  <si>
    <t>vrstva MZK tl. 150 mm</t>
  </si>
  <si>
    <t>(14+5,5)*6,6=128,700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</si>
  <si>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</si>
  <si>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38</t>
  </si>
  <si>
    <t>56334</t>
  </si>
  <si>
    <t>VOZOVKOVÉ VRSTVY ZE ŠTĚRKODRTI TL. DO 200MM</t>
  </si>
  <si>
    <t>min ŠDb tl. min 200 mm</t>
  </si>
  <si>
    <t>(13+4,5)*8=140,000 [A]</t>
  </si>
  <si>
    <t>39</t>
  </si>
  <si>
    <t>56962</t>
  </si>
  <si>
    <t>ZPEVNĚNÍ KRAJNIC Z RECYKLOVANÉHO MATERIÁLU TL DO 100MM</t>
  </si>
  <si>
    <t>zpevnění krajnic asfaltovým recyklátem tl. min. 100 mm</t>
  </si>
  <si>
    <t>1*(20+10+13+16)=59,000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</si>
  <si>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</si>
  <si>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40</t>
  </si>
  <si>
    <t>572121</t>
  </si>
  <si>
    <t>INFILTRAČNÍ POSTŘIK ASFALTOVÝ DO 1,0KG/M2</t>
  </si>
  <si>
    <t>na vrstvě MZK pol. 56313 s posypem drceným kamenovem fr. 2/4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</si>
  <si>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</si>
  <si>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41</t>
  </si>
  <si>
    <t>572213</t>
  </si>
  <si>
    <t>SPOJOVACÍ POSTŘIK Z EMULZE DO 0,5KG/M2</t>
  </si>
  <si>
    <t>dle ACP16+</t>
  </si>
  <si>
    <t>42</t>
  </si>
  <si>
    <t>574A34</t>
  </si>
  <si>
    <t>ASFALTOVÝ BETON PRO OBRUSNÉ VRSTVY ACO 11+, 11S TL. 40MM</t>
  </si>
  <si>
    <t>obrusná vrstva ACO11+ tl. 40 mm v celém úseku, plocha dle CAD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</si>
  <si>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</si>
  <si>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43</t>
  </si>
  <si>
    <t>574A44</t>
  </si>
  <si>
    <t>ASFALTOVÝ BETON PRO OBRUSNÉ VRSTVY ACO 11+, 11S TL. 50MM</t>
  </si>
  <si>
    <t>ložná vrstva na mostě ACO11+  tl. 45 mm</t>
  </si>
  <si>
    <t>ACL 11+ na mostě: 9,4*7=65,800 [A] 
odečtení polymerbetonu: -0,063/0,045=-1,400 [B] 
Celkem: A+B=64,400 [C]</t>
  </si>
  <si>
    <t>44</t>
  </si>
  <si>
    <t>574E56</t>
  </si>
  <si>
    <t>ASFALTOVÝ BETON PRO PODKLADNÍ VRSTVY ACP 16+, 16S TL. 60MM</t>
  </si>
  <si>
    <t>podkladní vrstva ACP16+ tl. 60 mm mimo most (plocha odměřena z CAD)</t>
  </si>
  <si>
    <t>45</t>
  </si>
  <si>
    <t>58920</t>
  </si>
  <si>
    <t>VÝPLŇ SPAR MODIFIKOVANÝM ASFALTEM</t>
  </si>
  <si>
    <t>výplň spáry vozovka - římsa s předtěsněním</t>
  </si>
  <si>
    <t>levá římsa: 17,2=17,200 [A] 
pravá římsa: 14,5=14,500 [B] 
Celkem: A+B=31,700 [C]</t>
  </si>
  <si>
    <t>položka zahrnuje:  
- dodávku předepsaného materiálu  
- vyčištění a výplň spar tímto materiálem</t>
  </si>
  <si>
    <t>46</t>
  </si>
  <si>
    <t>58950</t>
  </si>
  <si>
    <t>VÝPLŇ SPAR PRYŽOVOU VLOŽKOU</t>
  </si>
  <si>
    <t>Úpravy povrchů, podlahy, výplně otvorů</t>
  </si>
  <si>
    <t>47</t>
  </si>
  <si>
    <t>62592</t>
  </si>
  <si>
    <t>ÚPRAVA POVRCHU BETONOVÝCH PLOCH A KONSTRUKCÍ - STRIÁŽ</t>
  </si>
  <si>
    <t>striáž horního povrchu říms</t>
  </si>
  <si>
    <t>levá římsa: 0,55*12,2=6,710 [A] 
pravá římsa: 0,55*12,5=6,875 [B] 
Celkem: A+B=13,585 [C]</t>
  </si>
  <si>
    <t>položka zahrnuje:  
- provedení předepsané úpravy</t>
  </si>
  <si>
    <t>48</t>
  </si>
  <si>
    <t>626111</t>
  </si>
  <si>
    <t>REPROFILACE PODHLEDŮ, SVISLÝCH PLOCH SANAČNÍ MALTOU JEDNOVRST TL 10MM</t>
  </si>
  <si>
    <t>NK: 8,2*8,85*50%/100=36,285 [A] 
Úložné prahy: 2*9,8*0,3*50%/100=2,940 [B] 
Celkem: A+B=39,225 [C]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</si>
  <si>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</si>
  <si>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49</t>
  </si>
  <si>
    <t>626112</t>
  </si>
  <si>
    <t>REPROFILACE PODHLEDŮ, SVISLÝCH PLOCH SANAČNÍ MALTOU JEDNOVRST TL 20MM</t>
  </si>
  <si>
    <t>NK: 8,2*8,85*30%/100=21,771 [A] 
Úložné prahy: 2*9,8*0,3*30%/100=1,764 [B] 
Celkem: A+B=23,535 [C]</t>
  </si>
  <si>
    <t>50</t>
  </si>
  <si>
    <t>626113</t>
  </si>
  <si>
    <t>REPROFILACE PODHLEDŮ, SVISLÝCH PLOCH SANAČNÍ MALTOU JEDNOVRST TL 30MM</t>
  </si>
  <si>
    <t>NK: 8,2*8,85*20%/100=14,514 [A] 
Úložné prahy: 2*9,8*0,3*20%/100=1,176 [B] 
Celkem: A+B=15,690 [C]</t>
  </si>
  <si>
    <t>51</t>
  </si>
  <si>
    <t>62631</t>
  </si>
  <si>
    <t>SPOJOVACÍ MŮSTEK MEZI STARÝM A NOVÝM BETONEM</t>
  </si>
  <si>
    <t>NK: 8,2*8,85*100%/100=72,570 [A] 
Úložné prahy: 2*9,8*0,3*100%/100=5,880 [B] 
Celkem: A+B=78,450 [C]</t>
  </si>
  <si>
    <t>52</t>
  </si>
  <si>
    <t>62641</t>
  </si>
  <si>
    <t>SJEDNOCUJÍCÍ STĚRKA JEMNOU MALTOU TL CCA 2MM</t>
  </si>
  <si>
    <t>53</t>
  </si>
  <si>
    <t>62652</t>
  </si>
  <si>
    <t>OCHRANA VÝZTUŽE PŘI NEDOSTATEČNÉM KRYTÍ</t>
  </si>
  <si>
    <t>odhad 2%</t>
  </si>
  <si>
    <t>NK: 8,2*8,85*2%/100=1,451 [A] 
Úložné prahy: 2*9,8*0,3*2/100=0,118 [B] 
Celkem: A+B=1,569 [C]</t>
  </si>
  <si>
    <t>položka zahrnuje:  
dodávku veškerého materiálu potřebného pro předepsanou úpravu v předepsané kvalitě  
položení vrstvy v předepsané tloušťce  
potřebná lešení a podpěrné konstrukce</t>
  </si>
  <si>
    <t>54</t>
  </si>
  <si>
    <t>62662</t>
  </si>
  <si>
    <t>INJEKTÁŽ TRHLIN TĚSNÍCÍ</t>
  </si>
  <si>
    <t>odhad 20 m</t>
  </si>
  <si>
    <t>položka zahrnuje:  
dodávku veškerého materiálu potřebného pro předepsanou úpravu v předepsané kvalitě  
vyčištění trhliny  
provedení vlastní injektáže  
potřebná lešení a podpěrné konstrukce</t>
  </si>
  <si>
    <t>55</t>
  </si>
  <si>
    <t>62747</t>
  </si>
  <si>
    <t>SPÁROVÁNÍ STARÉHO ZDIVA ZVLÁŠT MALTOU</t>
  </si>
  <si>
    <t>kamenná spodní stavba vč. křídel, počítáno výšku opěr po úroveň hladiny rybníka</t>
  </si>
  <si>
    <t>OP1: (1,6*17,3+2*1,5*0,9)/2*20%/100=3,038 [A] 
OP2: (1,6*19,9+2*1,5*0,9)/2*20%/100=3,454 [B] 
Celkem: A+B=6,492 [C]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</si>
  <si>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</si>
  <si>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</si>
  <si>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56</t>
  </si>
  <si>
    <t>711112</t>
  </si>
  <si>
    <t>IZOLACE BĚŽNÝCH KONSTRUKCÍ PROTI ZEMNÍ VLHKOSTI ASFALTOVÝMI PÁSY</t>
  </si>
  <si>
    <t>izolace rubu ozubu NK s přetažením 0.5 m na křídla</t>
  </si>
  <si>
    <t>1,7*2*9=30,600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</si>
  <si>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</si>
  <si>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57</t>
  </si>
  <si>
    <t>711442</t>
  </si>
  <si>
    <t>IZOLACE MOSTOVEK CELOPLOŠNÁ ASFALTOVÝMI PÁSY S PEČETÍCÍ VRSTVOU</t>
  </si>
  <si>
    <t>NAIP tl. 5 mm, vč. úpravy povrchu podkladu dle TKP</t>
  </si>
  <si>
    <t>8,05*9,4=75,670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</si>
  <si>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</si>
  <si>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58</t>
  </si>
  <si>
    <t>711502</t>
  </si>
  <si>
    <t>OCHRANA IZOLACE NA POVRCHU ASFALTOVÝMI PÁSY</t>
  </si>
  <si>
    <t>ochrana izolace pod římsami s hliníkovou vložkou s přetažením 0,5 m na křídla</t>
  </si>
  <si>
    <t>10,4*0,7*2=14,560 [A]</t>
  </si>
  <si>
    <t>položka zahrnuje:  
- dodání  předepsaného ochranného materiálu  
- zřízení ochrany izolace</t>
  </si>
  <si>
    <t>59</t>
  </si>
  <si>
    <t>711509</t>
  </si>
  <si>
    <t>OCHRANA IZOLACE NA POVRCHU TEXTILIÍ</t>
  </si>
  <si>
    <t>ochrana izolace, vykázáno bez přesahů, rubové plochy - 2x300 g/m2</t>
  </si>
  <si>
    <t>rubové plochy dle pol. 711112: 2*30,6=61,200 [A]</t>
  </si>
  <si>
    <t>60</t>
  </si>
  <si>
    <t>767911</t>
  </si>
  <si>
    <t>OPLOCENÍ Z DRÁTĚNÉHO PLETIVA POZINKOVANÉHO STANDARDNÍHO</t>
  </si>
  <si>
    <t>úprava oplocení - nové na par.č. 262/2, vč. dřevěných kůlů</t>
  </si>
  <si>
    <t>13*2=26,000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</si>
  <si>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</si>
  <si>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61</t>
  </si>
  <si>
    <t>78381</t>
  </si>
  <si>
    <t>NÁTĚRY BETON KONSTR TYP S1 (OS-A)</t>
  </si>
  <si>
    <t>NK: 8,2*8,85*100%/100=72,570 [A] 
Úložné prahy: 2*9,8*0,3*100%/100=5,880 [B]  
Celkem: A+B=78,450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</si>
  <si>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</si>
  <si>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62</t>
  </si>
  <si>
    <t>78382</t>
  </si>
  <si>
    <t>NÁTĚRY BETON KONSTR TYP S2 (OS-B)</t>
  </si>
  <si>
    <t>nátěr horního povrchu říms</t>
  </si>
  <si>
    <t>0,55*(12,2+12,5)=13,585 [A]</t>
  </si>
  <si>
    <t>63</t>
  </si>
  <si>
    <t>78383</t>
  </si>
  <si>
    <t>NÁTĚRY BETON KONSTR TYP S4 (OS-C)</t>
  </si>
  <si>
    <t>nátěr obrub říms</t>
  </si>
  <si>
    <t>0,3*(12,2+12,5)=7,410 [A]</t>
  </si>
  <si>
    <t>Potrubí</t>
  </si>
  <si>
    <t>64</t>
  </si>
  <si>
    <t>89536</t>
  </si>
  <si>
    <t>DRENÁŽNÍ VÝUSŤ Z PROST BETONU</t>
  </si>
  <si>
    <t>vyústění rubové drenáže dle VL4 ve svahu na povodní straně</t>
  </si>
  <si>
    <t>položka zahrnuje: 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</si>
  <si>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65</t>
  </si>
  <si>
    <t>9112A3</t>
  </si>
  <si>
    <t>ZÁBRADLÍ MOSTNÍ S VODOR MADLY - DEMONTÁŽ S PŘESUNEM</t>
  </si>
  <si>
    <t>demontáž stávajícího dvoumadlového zábradlí na mostě, vč. odvozu na skládku investora</t>
  </si>
  <si>
    <t>2*11=22,000 [A]</t>
  </si>
  <si>
    <t>položka zahrnuje:  
- demontáž a odstranění zařízení  
- jeho odvoz na předepsané místo</t>
  </si>
  <si>
    <t>66</t>
  </si>
  <si>
    <t>9113A3</t>
  </si>
  <si>
    <t>SVODIDLO OCEL SILNIČ JEDNOSTR, ÚROVEŇ ZADRŽ N1, N2 - DEMONTÁŽ S PŘESUNEM</t>
  </si>
  <si>
    <t>demontáž stávajícího sviodidla za mostem, vč. odvozu na skládku investora</t>
  </si>
  <si>
    <t>11+14=25,000 [A]</t>
  </si>
  <si>
    <t>67</t>
  </si>
  <si>
    <t>9113B1</t>
  </si>
  <si>
    <t>SVODIDLO OCEL SILNIČ JEDNOSTR, ÚROVEŇ ZADRŽ H1 -DODÁVKA A MONTÁŽ</t>
  </si>
  <si>
    <t>včetně výškových náběhů a napojení na silniční svodidlo</t>
  </si>
  <si>
    <t>9+9,5+18+10,5=47,000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</si>
  <si>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</si>
  <si>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68</t>
  </si>
  <si>
    <t>9117C1</t>
  </si>
  <si>
    <t>SVOD OCEL ZÁBRADEL ÚROVEŇ ZADRŽ H2 - DODÁVKA A MONTÁŽ</t>
  </si>
  <si>
    <t>ocelové zábradelní svodidlo se svislou výplní, včetně napojení na silniční svodidlo</t>
  </si>
  <si>
    <t>2*14=28,000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</si>
  <si>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</si>
  <si>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69</t>
  </si>
  <si>
    <t>91345</t>
  </si>
  <si>
    <t>NIVELAČNÍ ZNAČKY KOVOVÉ</t>
  </si>
  <si>
    <t>nad opěrami a uprostřed rozpětí vč. osazení</t>
  </si>
  <si>
    <t>položka zahrnuje:  
- dodání a osazení nivelační značky včetně nutných zemních prací  
- vnitrostaveništní a mimostaveništní dopravu</t>
  </si>
  <si>
    <t>70</t>
  </si>
  <si>
    <t>91355</t>
  </si>
  <si>
    <t>EVIDENČNÍ ČÍSLO MOSTU</t>
  </si>
  <si>
    <t>letopočet opravy</t>
  </si>
  <si>
    <t>položka zahrnuje štítek s evidenčním číslem mostu, sloupek dopravní značky včetně osazení a nutných zemních prací a zabetonování</t>
  </si>
  <si>
    <t>71</t>
  </si>
  <si>
    <t>914131</t>
  </si>
  <si>
    <t>DOPRAVNÍ ZNAČKY ZÁKLADNÍ VELIKOSTI OCELOVÉ FÓLIE TŘ 2 - DODÁVKA A MONTÁŽ</t>
  </si>
  <si>
    <t>ev.č. mostu a název vodoteče na společném slupku, vč. sloupků a patek</t>
  </si>
  <si>
    <t>položka zahrnuje:  
- dodávku a montáž značek v požadovaném provedení</t>
  </si>
  <si>
    <t>72</t>
  </si>
  <si>
    <t>914133</t>
  </si>
  <si>
    <t>DOPRAVNÍ ZNAČKY ZÁKLADNÍ VELIKOSTI OCELOVÉ FÓLIE TŘ 2 - DEMONTÁŽ</t>
  </si>
  <si>
    <t>demontáž značek, vč. sloupků a patek - množství dle PD, vč. odvozu na skládku investora</t>
  </si>
  <si>
    <t>Položka zahrnuje odstranění, demontáž a odklizení materiálu s odvozem na předepsané místo</t>
  </si>
  <si>
    <t>73</t>
  </si>
  <si>
    <t>917223</t>
  </si>
  <si>
    <t>SILNIČNÍ A CHODNÍKOVÉ OBRUBY Z BETONOVÝCH OBRUBNÍKŮ ŠÍŘ 100MM</t>
  </si>
  <si>
    <t>chodníkové obruby 100/200mm</t>
  </si>
  <si>
    <t>křídlo 1L: 0,8+0,5+0,8+1,2=3,300 [A] 
křídlo 2L: 0,8+1,2+1,7=3,700 [B] 
Celkem: A+B=7,000 [C]</t>
  </si>
  <si>
    <t>Položka zahrnuje:  
dodání a pokládku betonových obrubníků o rozměrech předepsaných zadávací dokumentací  
betonové lože i boční betonovou opěrku.</t>
  </si>
  <si>
    <t>74</t>
  </si>
  <si>
    <t>917224</t>
  </si>
  <si>
    <t>SILNIČNÍ A CHODNÍKOVÉ OBRUBY Z BETONOVÝCH OBRUBNÍKŮ ŠÍŘ 150MM</t>
  </si>
  <si>
    <t>silniční obruby 150/250mm, vč. klínových</t>
  </si>
  <si>
    <t>křídlo 1L: 2,5=2,500 [A] 
křídlo 1P: 1=1,000 [B] 
křídlo 2L: 2,5=2,500 [C] 
křídlo 2P: 1=1,000 [D] 
Celkem: A+B+C+D=7,000 [E]</t>
  </si>
  <si>
    <t>75</t>
  </si>
  <si>
    <t>919111</t>
  </si>
  <si>
    <t>ŘEZÁNÍ ASFALTOVÉHO KRYTU VOZOVEK TL DO 50MM</t>
  </si>
  <si>
    <t>na rubu rámu 40 x 20 mm</t>
  </si>
  <si>
    <t>7*2=14,000 [A]</t>
  </si>
  <si>
    <t>položka zahrnuje řezání vozovkové vrstvy v předepsané tloušťce, včetně spotřeby vody</t>
  </si>
  <si>
    <t>76</t>
  </si>
  <si>
    <t>919112</t>
  </si>
  <si>
    <t>ŘEZÁNÍ ASFALTOVÉHO KRYTU VOZOVEK TL DO 100MM</t>
  </si>
  <si>
    <t>v místě napojení vozovky na stávající stav</t>
  </si>
  <si>
    <t>5,5+8,2+5,8+5=24,500 [A]</t>
  </si>
  <si>
    <t>77</t>
  </si>
  <si>
    <t>931182</t>
  </si>
  <si>
    <t>VÝPLŇ DILATAČNÍCH SPAR Z POLYSTYRENU TL 20MM</t>
  </si>
  <si>
    <t>dilatační spáry mezi koncem příčníku/křídlem a na rubu opěr</t>
  </si>
  <si>
    <t>2*0,8*8+4*1,2*0,55=15,440 [A]</t>
  </si>
  <si>
    <t>položka zahrnuje dodávku a osazení předepsaného materiálu, očištění ploch spáry před úpravou, očištění okolí spáry po úpravě</t>
  </si>
  <si>
    <t>78</t>
  </si>
  <si>
    <t>931326</t>
  </si>
  <si>
    <t>TĚSNĚNÍ DILATAČ SPAR ASF ZÁLIVKOU MODIFIK PRŮŘ DO 800MM2</t>
  </si>
  <si>
    <t>utěsnění řezaného krytu 40 x 20 mm</t>
  </si>
  <si>
    <t>dle pol. 919111: 14=14,000 [A]</t>
  </si>
  <si>
    <t>položka zahrnuje dodávku a osazení předepsaného materiálu, očištění ploch spáry před úpravou, očištění okolí spáry po úpravě  
nezahrnuje těsnící profil</t>
  </si>
  <si>
    <t>79</t>
  </si>
  <si>
    <t>931327</t>
  </si>
  <si>
    <t>TĚSNĚNÍ DILATAČ SPAR ASF ZÁLIVKOU MODIFIK PRŮŘ DO 1000MM2</t>
  </si>
  <si>
    <t>napojení na st. stav</t>
  </si>
  <si>
    <t>dle pol. 919112: 24,5=24,500 [A]</t>
  </si>
  <si>
    <t>80</t>
  </si>
  <si>
    <t>931336</t>
  </si>
  <si>
    <t>TĚSNĚNÍ DILATAČNÍCH SPAR POLYURETANOVÝM TMELEM PRŮŘEZU DO 800MM2</t>
  </si>
  <si>
    <t>těsnění trvale pružným UV odolným tmelem na rubu a v líci křídlo/ozub NK</t>
  </si>
  <si>
    <t>4*1,2*2=9,600 [A]</t>
  </si>
  <si>
    <t>81</t>
  </si>
  <si>
    <t>93639</t>
  </si>
  <si>
    <t>ZAÚSTĚNÍ SKLUZŮ (VČET DLAŽBY Z LOM KAMENE)</t>
  </si>
  <si>
    <t>vývařiště</t>
  </si>
  <si>
    <t>Položka zahrnuje veškerý materiál, výrobky a polotovary, včetně mimostaveništní a vnitrostaveništní dopravy (rovněž přesuny), včetně naložení a složení,případně s uložením.</t>
  </si>
  <si>
    <t>82</t>
  </si>
  <si>
    <t>938443</t>
  </si>
  <si>
    <t>OČIŠTĚNÍ ZDIVA OTRYSKÁNÍM TLAKOVOU VODOU DO 1000 BARŮ</t>
  </si>
  <si>
    <t>očištění opěr po úroveň hladiny rybníka a celé NK</t>
  </si>
  <si>
    <t>OP1: (1,6*17,3+2*1,5*0,9)/2*100%/100=15,190 [A] 
OP2: (1,6*19,9+2*1,5*0,9)/2*100%/100=17,270 [B] 
NK: 8,2*8,85*100%/100=72,570 [C] 
Úložné prahy: 2*9,8*0,3*100%/100=5,880 [D] 
Celkem: A+B+C+D=110,910 [E]</t>
  </si>
  <si>
    <t>položka zahrnuje očištění předepsaným způsobem včetně odklizení vzniklého odpadu</t>
  </si>
  <si>
    <t>83</t>
  </si>
  <si>
    <t>94190</t>
  </si>
  <si>
    <t>LEHKÉ PRACOVNÍ LEŠENÍ DO 1,5 KPA</t>
  </si>
  <si>
    <t>M3OP</t>
  </si>
  <si>
    <t>lešení pro sanaci mostu</t>
  </si>
  <si>
    <t>2*2,5*18*0,8+7*8*2=184,000 [A]</t>
  </si>
  <si>
    <t>Položka zahrnuje dovoz, montáž, údržbu, opotřebení (nájemné), demontáž, konzervaci, odvoz.</t>
  </si>
  <si>
    <t>84</t>
  </si>
  <si>
    <t>966166</t>
  </si>
  <si>
    <t>BOURÁNÍ KONSTRUKCÍ ZE ŽELEZOBETONU S ODVOZEM DO 12KM</t>
  </si>
  <si>
    <t>demolice stávajícího příslušenství mostu</t>
  </si>
  <si>
    <t>ŽB sloupky zábradlí: 14*0,2*0,2*1=0,560 [A] 
ŽB římsa L: 11,55*0,26=3,003 [B] 
ŽB římsa P: 11,85*0,26=3,081 [C] 
ŽB závěrné zdi: 2*0,3*0,45*8=2,160 [D] 
Celkem: A+B+C+D=8,804 [E]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</si>
  <si>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</si>
  <si>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85</t>
  </si>
  <si>
    <t>966842</t>
  </si>
  <si>
    <t>ODSTRANĚNÍ OPLOCENÍ Z DRÁT PLETIVA</t>
  </si>
  <si>
    <t>demontáž oplocení s dřevěnými kůli na parc.č. 262/2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</si>
  <si>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</si>
  <si>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86</t>
  </si>
  <si>
    <t>967135</t>
  </si>
  <si>
    <t>VYBOURÁNÍ ČÁSTÍ KONSTRUKCÍ KAMENNÝCH NA MC S ODVOZEM DO 8KM</t>
  </si>
  <si>
    <t>kamenné obruby a žulové kostky vč. odvozu na skládku investora</t>
  </si>
  <si>
    <t>římsa L: 11,55*0,06=0,693 [A] 
římsa P: 11,85*0,06=0,711 [B] 
Celkem: A+B=1,404 [C]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</si>
  <si>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</si>
  <si>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87</t>
  </si>
  <si>
    <t>97816</t>
  </si>
  <si>
    <t>ODSEKÁNÍ VRSTVY VYROVNÁVACÍHO BETONU NA MOSTECH</t>
  </si>
  <si>
    <t>demolice stávajícího spádového betonu na mostě vč. odvozu na skládku</t>
  </si>
  <si>
    <t>spádový beton: 0,13*6,5*8,76=7,402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</si>
  <si>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</si>
  <si>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88</t>
  </si>
  <si>
    <t>97817</t>
  </si>
  <si>
    <t>ODSTRANĚNÍ MOSTNÍ IZOLACE</t>
  </si>
  <si>
    <t>původní izolace tl. 10 mm (pokud byla použita), včetně odvozu</t>
  </si>
  <si>
    <t>7,4*8,8=65,120 [A]</t>
  </si>
  <si>
    <t>SO 201.2</t>
  </si>
  <si>
    <t>injektáž kamenných opěr s křídly, vykázán objem zdiva 10% od hladiny rybníka po jeho dno (při vypuštění rybníka)</t>
  </si>
  <si>
    <t>kamenná spodní stavba vč. křídel, počítáno výšku opěr od úrovně hladiny rybníka po dno rybníka (při vypuštění rybníka)</t>
  </si>
  <si>
    <t>očištění opěr od úrovně hladiny po dno rybníka (při vypištění rybníka)</t>
  </si>
  <si>
    <t>OP1: (1,6*17,3+2*1,5*0,9)/2*100%/100=15,190 [A] 
OP2: (1,6*19,9+2*1,5*0,9)/2*100%/100=17,270 [B] 
Celkem: A+B=32,460 [C]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</si>
</sst>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0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 t="s">
        <v>0</v>
      </c>
      <c r="C1" s="8"/>
      <c r="D1" s="8"/>
      <c r="E1" s="8"/>
    </row>
    <row r="2" spans="1:5" ht="12.75" customHeight="1" x14ac:dyDescent="0.2">
      <c r="A2" s="7"/>
      <c r="B2" s="6" t="s">
        <v>1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2</v>
      </c>
      <c r="C4" s="7"/>
      <c r="D4" s="7"/>
      <c r="E4" s="8"/>
    </row>
    <row r="5" spans="1:5" ht="12.75" customHeight="1" x14ac:dyDescent="0.2">
      <c r="A5" s="8"/>
      <c r="B5" s="7" t="s">
        <v>3</v>
      </c>
      <c r="C5" s="7"/>
      <c r="D5" s="7"/>
      <c r="E5" s="8"/>
    </row>
    <row r="6" spans="1:5" ht="12.75" customHeight="1" x14ac:dyDescent="0.2">
      <c r="A6" s="8"/>
      <c r="B6" s="10" t="s">
        <v>4</v>
      </c>
      <c r="C6" s="13">
        <f>SUM(C10:C13)</f>
        <v>0</v>
      </c>
      <c r="D6" s="8"/>
      <c r="E6" s="8"/>
    </row>
    <row r="7" spans="1:5" ht="12.75" customHeight="1" x14ac:dyDescent="0.2">
      <c r="A7" s="8"/>
      <c r="B7" s="10" t="s">
        <v>5</v>
      </c>
      <c r="C7" s="13">
        <f>SUM(E10:E13)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">
      <c r="A10" s="22" t="s">
        <v>24</v>
      </c>
      <c r="B10" s="22" t="s">
        <v>25</v>
      </c>
      <c r="C10" s="23">
        <f>'002'!I3</f>
        <v>0</v>
      </c>
      <c r="D10" s="23">
        <f>'002'!O2</f>
        <v>0</v>
      </c>
      <c r="E10" s="23">
        <f>C10+D10</f>
        <v>0</v>
      </c>
    </row>
    <row r="11" spans="1:5" ht="12.75" customHeight="1" x14ac:dyDescent="0.2">
      <c r="A11" s="22" t="s">
        <v>150</v>
      </c>
      <c r="B11" s="22" t="s">
        <v>151</v>
      </c>
      <c r="C11" s="23">
        <f>'SO 182'!I3</f>
        <v>0</v>
      </c>
      <c r="D11" s="23">
        <f>'SO 182'!O2</f>
        <v>0</v>
      </c>
      <c r="E11" s="23">
        <f>C11+D11</f>
        <v>0</v>
      </c>
    </row>
    <row r="12" spans="1:5" ht="12.75" customHeight="1" x14ac:dyDescent="0.2">
      <c r="A12" s="22" t="s">
        <v>191</v>
      </c>
      <c r="B12" s="22" t="s">
        <v>192</v>
      </c>
      <c r="C12" s="23">
        <f>'SO 201.1'!I3</f>
        <v>0</v>
      </c>
      <c r="D12" s="23">
        <f>'SO 201.1'!O2</f>
        <v>0</v>
      </c>
      <c r="E12" s="23">
        <f>C12+D12</f>
        <v>0</v>
      </c>
    </row>
    <row r="13" spans="1:5" ht="12.75" customHeight="1" x14ac:dyDescent="0.2">
      <c r="A13" s="22" t="s">
        <v>643</v>
      </c>
      <c r="B13" s="22" t="s">
        <v>192</v>
      </c>
      <c r="C13" s="23">
        <f>'SO 201.2'!I3</f>
        <v>0</v>
      </c>
      <c r="D13" s="23">
        <f>'SO 201.2'!O2</f>
        <v>0</v>
      </c>
      <c r="E13" s="23">
        <f>C13+D13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56" fitToHeight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0+O8+O65+O86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24</v>
      </c>
      <c r="I3" s="39">
        <f>0+I8+I65+I86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24</v>
      </c>
      <c r="D4" s="2"/>
      <c r="E4" s="20" t="s">
        <v>25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25</v>
      </c>
      <c r="F8" s="21"/>
      <c r="G8" s="21"/>
      <c r="H8" s="21"/>
      <c r="I8" s="27">
        <f>0+Q8</f>
        <v>0</v>
      </c>
      <c r="O8">
        <f>0+R8</f>
        <v>0</v>
      </c>
      <c r="Q8">
        <f>0+I9+I13+I17+I21+I25+I29+I33+I37+I41+I45+I49+I53+I57+I61</f>
        <v>0</v>
      </c>
      <c r="R8">
        <f>0+O9+O13+O17+O21+O25+O29+O33+O37+O41+O45+O49+O53+O57+O61</f>
        <v>0</v>
      </c>
    </row>
    <row r="9" spans="1:18" x14ac:dyDescent="0.2">
      <c r="A9" s="24" t="s">
        <v>44</v>
      </c>
      <c r="B9" s="28" t="s">
        <v>29</v>
      </c>
      <c r="C9" s="28" t="s">
        <v>45</v>
      </c>
      <c r="D9" s="24" t="s">
        <v>46</v>
      </c>
      <c r="E9" s="29" t="s">
        <v>47</v>
      </c>
      <c r="F9" s="30" t="s">
        <v>48</v>
      </c>
      <c r="G9" s="31">
        <v>1</v>
      </c>
      <c r="H9" s="32">
        <v>0</v>
      </c>
      <c r="I9" s="32">
        <f>ROUND(ROUND(H9,2)*ROUND(G9,3),2)</f>
        <v>0</v>
      </c>
      <c r="O9">
        <f>(I9*21)/100</f>
        <v>0</v>
      </c>
      <c r="P9" t="s">
        <v>23</v>
      </c>
    </row>
    <row r="10" spans="1:18" ht="25.5" x14ac:dyDescent="0.2">
      <c r="A10" s="33" t="s">
        <v>49</v>
      </c>
      <c r="E10" s="34" t="s">
        <v>50</v>
      </c>
    </row>
    <row r="11" spans="1:18" x14ac:dyDescent="0.2">
      <c r="A11" s="35" t="s">
        <v>51</v>
      </c>
      <c r="E11" s="36" t="s">
        <v>46</v>
      </c>
    </row>
    <row r="12" spans="1:18" x14ac:dyDescent="0.2">
      <c r="A12" t="s">
        <v>52</v>
      </c>
      <c r="E12" s="34" t="s">
        <v>53</v>
      </c>
    </row>
    <row r="13" spans="1:18" x14ac:dyDescent="0.2">
      <c r="A13" s="24" t="s">
        <v>44</v>
      </c>
      <c r="B13" s="28" t="s">
        <v>23</v>
      </c>
      <c r="C13" s="28" t="s">
        <v>54</v>
      </c>
      <c r="D13" s="24" t="s">
        <v>55</v>
      </c>
      <c r="E13" s="29" t="s">
        <v>56</v>
      </c>
      <c r="F13" s="30" t="s">
        <v>57</v>
      </c>
      <c r="G13" s="31">
        <v>1</v>
      </c>
      <c r="H13" s="32">
        <v>0</v>
      </c>
      <c r="I13" s="32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3" t="s">
        <v>49</v>
      </c>
      <c r="E14" s="34" t="s">
        <v>58</v>
      </c>
    </row>
    <row r="15" spans="1:18" x14ac:dyDescent="0.2">
      <c r="A15" s="35" t="s">
        <v>51</v>
      </c>
      <c r="E15" s="36" t="s">
        <v>46</v>
      </c>
    </row>
    <row r="16" spans="1:18" x14ac:dyDescent="0.2">
      <c r="A16" t="s">
        <v>52</v>
      </c>
      <c r="E16" s="34" t="s">
        <v>53</v>
      </c>
    </row>
    <row r="17" spans="1:16" x14ac:dyDescent="0.2">
      <c r="A17" s="24" t="s">
        <v>44</v>
      </c>
      <c r="B17" s="28" t="s">
        <v>22</v>
      </c>
      <c r="C17" s="28" t="s">
        <v>54</v>
      </c>
      <c r="D17" s="24" t="s">
        <v>59</v>
      </c>
      <c r="E17" s="29" t="s">
        <v>56</v>
      </c>
      <c r="F17" s="30" t="s">
        <v>57</v>
      </c>
      <c r="G17" s="31">
        <v>1</v>
      </c>
      <c r="H17" s="32">
        <v>0</v>
      </c>
      <c r="I17" s="32">
        <f>ROUND(ROUND(H17,2)*ROUND(G17,3),2)</f>
        <v>0</v>
      </c>
      <c r="O17">
        <f>(I17*21)/100</f>
        <v>0</v>
      </c>
      <c r="P17" t="s">
        <v>23</v>
      </c>
    </row>
    <row r="18" spans="1:16" x14ac:dyDescent="0.2">
      <c r="A18" s="33" t="s">
        <v>49</v>
      </c>
      <c r="E18" s="34" t="s">
        <v>60</v>
      </c>
    </row>
    <row r="19" spans="1:16" x14ac:dyDescent="0.2">
      <c r="A19" s="35" t="s">
        <v>51</v>
      </c>
      <c r="E19" s="36" t="s">
        <v>46</v>
      </c>
    </row>
    <row r="20" spans="1:16" x14ac:dyDescent="0.2">
      <c r="A20" t="s">
        <v>52</v>
      </c>
      <c r="E20" s="34" t="s">
        <v>53</v>
      </c>
    </row>
    <row r="21" spans="1:16" x14ac:dyDescent="0.2">
      <c r="A21" s="24" t="s">
        <v>44</v>
      </c>
      <c r="B21" s="28" t="s">
        <v>33</v>
      </c>
      <c r="C21" s="28" t="s">
        <v>54</v>
      </c>
      <c r="D21" s="24" t="s">
        <v>61</v>
      </c>
      <c r="E21" s="29" t="s">
        <v>56</v>
      </c>
      <c r="F21" s="30" t="s">
        <v>57</v>
      </c>
      <c r="G21" s="31">
        <v>1</v>
      </c>
      <c r="H21" s="32">
        <v>0</v>
      </c>
      <c r="I21" s="32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33" t="s">
        <v>49</v>
      </c>
      <c r="E22" s="34" t="s">
        <v>62</v>
      </c>
    </row>
    <row r="23" spans="1:16" x14ac:dyDescent="0.2">
      <c r="A23" s="35" t="s">
        <v>51</v>
      </c>
      <c r="E23" s="36" t="s">
        <v>46</v>
      </c>
    </row>
    <row r="24" spans="1:16" x14ac:dyDescent="0.2">
      <c r="A24" t="s">
        <v>52</v>
      </c>
      <c r="E24" s="34" t="s">
        <v>53</v>
      </c>
    </row>
    <row r="25" spans="1:16" x14ac:dyDescent="0.2">
      <c r="A25" s="24" t="s">
        <v>44</v>
      </c>
      <c r="B25" s="28" t="s">
        <v>35</v>
      </c>
      <c r="C25" s="28" t="s">
        <v>54</v>
      </c>
      <c r="D25" s="24" t="s">
        <v>63</v>
      </c>
      <c r="E25" s="29" t="s">
        <v>56</v>
      </c>
      <c r="F25" s="30" t="s">
        <v>48</v>
      </c>
      <c r="G25" s="31">
        <v>1</v>
      </c>
      <c r="H25" s="32">
        <v>0</v>
      </c>
      <c r="I25" s="32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3" t="s">
        <v>49</v>
      </c>
      <c r="E26" s="34" t="s">
        <v>64</v>
      </c>
    </row>
    <row r="27" spans="1:16" x14ac:dyDescent="0.2">
      <c r="A27" s="35" t="s">
        <v>51</v>
      </c>
      <c r="E27" s="36" t="s">
        <v>46</v>
      </c>
    </row>
    <row r="28" spans="1:16" ht="38.25" x14ac:dyDescent="0.2">
      <c r="A28" t="s">
        <v>52</v>
      </c>
      <c r="E28" s="34" t="s">
        <v>65</v>
      </c>
    </row>
    <row r="29" spans="1:16" x14ac:dyDescent="0.2">
      <c r="A29" s="24" t="s">
        <v>44</v>
      </c>
      <c r="B29" s="28" t="s">
        <v>37</v>
      </c>
      <c r="C29" s="28" t="s">
        <v>66</v>
      </c>
      <c r="D29" s="24" t="s">
        <v>46</v>
      </c>
      <c r="E29" s="29" t="s">
        <v>67</v>
      </c>
      <c r="F29" s="30" t="s">
        <v>48</v>
      </c>
      <c r="G29" s="31">
        <v>1</v>
      </c>
      <c r="H29" s="32">
        <v>0</v>
      </c>
      <c r="I29" s="32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33" t="s">
        <v>49</v>
      </c>
      <c r="E30" s="34" t="s">
        <v>68</v>
      </c>
    </row>
    <row r="31" spans="1:16" x14ac:dyDescent="0.2">
      <c r="A31" s="35" t="s">
        <v>51</v>
      </c>
      <c r="E31" s="36" t="s">
        <v>46</v>
      </c>
    </row>
    <row r="32" spans="1:16" x14ac:dyDescent="0.2">
      <c r="A32" t="s">
        <v>52</v>
      </c>
      <c r="E32" s="34" t="s">
        <v>53</v>
      </c>
    </row>
    <row r="33" spans="1:16" x14ac:dyDescent="0.2">
      <c r="A33" s="24" t="s">
        <v>44</v>
      </c>
      <c r="B33" s="28" t="s">
        <v>69</v>
      </c>
      <c r="C33" s="28" t="s">
        <v>70</v>
      </c>
      <c r="D33" s="24" t="s">
        <v>46</v>
      </c>
      <c r="E33" s="29" t="s">
        <v>71</v>
      </c>
      <c r="F33" s="30" t="s">
        <v>72</v>
      </c>
      <c r="G33" s="31">
        <v>1</v>
      </c>
      <c r="H33" s="32">
        <v>0</v>
      </c>
      <c r="I33" s="32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33" t="s">
        <v>49</v>
      </c>
      <c r="E34" s="34" t="s">
        <v>73</v>
      </c>
    </row>
    <row r="35" spans="1:16" x14ac:dyDescent="0.2">
      <c r="A35" s="35" t="s">
        <v>51</v>
      </c>
      <c r="E35" s="36" t="s">
        <v>46</v>
      </c>
    </row>
    <row r="36" spans="1:16" x14ac:dyDescent="0.2">
      <c r="A36" t="s">
        <v>52</v>
      </c>
      <c r="E36" s="34" t="s">
        <v>53</v>
      </c>
    </row>
    <row r="37" spans="1:16" x14ac:dyDescent="0.2">
      <c r="A37" s="24" t="s">
        <v>44</v>
      </c>
      <c r="B37" s="28" t="s">
        <v>74</v>
      </c>
      <c r="C37" s="28" t="s">
        <v>75</v>
      </c>
      <c r="D37" s="24" t="s">
        <v>46</v>
      </c>
      <c r="E37" s="29" t="s">
        <v>76</v>
      </c>
      <c r="F37" s="30" t="s">
        <v>48</v>
      </c>
      <c r="G37" s="31">
        <v>1</v>
      </c>
      <c r="H37" s="32">
        <v>0</v>
      </c>
      <c r="I37" s="32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3" t="s">
        <v>49</v>
      </c>
      <c r="E38" s="34" t="s">
        <v>77</v>
      </c>
    </row>
    <row r="39" spans="1:16" x14ac:dyDescent="0.2">
      <c r="A39" s="35" t="s">
        <v>51</v>
      </c>
      <c r="E39" s="36" t="s">
        <v>46</v>
      </c>
    </row>
    <row r="40" spans="1:16" x14ac:dyDescent="0.2">
      <c r="A40" t="s">
        <v>52</v>
      </c>
      <c r="E40" s="34" t="s">
        <v>53</v>
      </c>
    </row>
    <row r="41" spans="1:16" x14ac:dyDescent="0.2">
      <c r="A41" s="24" t="s">
        <v>44</v>
      </c>
      <c r="B41" s="28" t="s">
        <v>40</v>
      </c>
      <c r="C41" s="28" t="s">
        <v>78</v>
      </c>
      <c r="D41" s="24" t="s">
        <v>46</v>
      </c>
      <c r="E41" s="29" t="s">
        <v>79</v>
      </c>
      <c r="F41" s="30" t="s">
        <v>48</v>
      </c>
      <c r="G41" s="31">
        <v>1</v>
      </c>
      <c r="H41" s="32">
        <v>0</v>
      </c>
      <c r="I41" s="32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33" t="s">
        <v>49</v>
      </c>
      <c r="E42" s="34" t="s">
        <v>80</v>
      </c>
    </row>
    <row r="43" spans="1:16" x14ac:dyDescent="0.2">
      <c r="A43" s="35" t="s">
        <v>51</v>
      </c>
      <c r="E43" s="36" t="s">
        <v>46</v>
      </c>
    </row>
    <row r="44" spans="1:16" x14ac:dyDescent="0.2">
      <c r="A44" t="s">
        <v>52</v>
      </c>
      <c r="E44" s="34" t="s">
        <v>53</v>
      </c>
    </row>
    <row r="45" spans="1:16" x14ac:dyDescent="0.2">
      <c r="A45" s="24" t="s">
        <v>44</v>
      </c>
      <c r="B45" s="28" t="s">
        <v>42</v>
      </c>
      <c r="C45" s="28" t="s">
        <v>81</v>
      </c>
      <c r="D45" s="24" t="s">
        <v>46</v>
      </c>
      <c r="E45" s="29" t="s">
        <v>82</v>
      </c>
      <c r="F45" s="30" t="s">
        <v>72</v>
      </c>
      <c r="G45" s="31">
        <v>4</v>
      </c>
      <c r="H45" s="32">
        <v>0</v>
      </c>
      <c r="I45" s="32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33" t="s">
        <v>49</v>
      </c>
      <c r="E46" s="34" t="s">
        <v>83</v>
      </c>
    </row>
    <row r="47" spans="1:16" x14ac:dyDescent="0.2">
      <c r="A47" s="35" t="s">
        <v>51</v>
      </c>
      <c r="E47" s="36" t="s">
        <v>46</v>
      </c>
    </row>
    <row r="48" spans="1:16" x14ac:dyDescent="0.2">
      <c r="A48" t="s">
        <v>52</v>
      </c>
      <c r="E48" s="34" t="s">
        <v>53</v>
      </c>
    </row>
    <row r="49" spans="1:16" x14ac:dyDescent="0.2">
      <c r="A49" s="24" t="s">
        <v>44</v>
      </c>
      <c r="B49" s="28" t="s">
        <v>84</v>
      </c>
      <c r="C49" s="28" t="s">
        <v>85</v>
      </c>
      <c r="D49" s="24" t="s">
        <v>46</v>
      </c>
      <c r="E49" s="29" t="s">
        <v>86</v>
      </c>
      <c r="F49" s="30" t="s">
        <v>72</v>
      </c>
      <c r="G49" s="31">
        <v>1</v>
      </c>
      <c r="H49" s="32">
        <v>0</v>
      </c>
      <c r="I49" s="32">
        <f>ROUND(ROUND(H49,2)*ROUND(G49,3),2)</f>
        <v>0</v>
      </c>
      <c r="O49">
        <f>(I49*21)/100</f>
        <v>0</v>
      </c>
      <c r="P49" t="s">
        <v>23</v>
      </c>
    </row>
    <row r="50" spans="1:16" x14ac:dyDescent="0.2">
      <c r="A50" s="33" t="s">
        <v>49</v>
      </c>
      <c r="E50" s="34" t="s">
        <v>87</v>
      </c>
    </row>
    <row r="51" spans="1:16" x14ac:dyDescent="0.2">
      <c r="A51" s="35" t="s">
        <v>51</v>
      </c>
      <c r="E51" s="36" t="s">
        <v>46</v>
      </c>
    </row>
    <row r="52" spans="1:16" ht="51" x14ac:dyDescent="0.2">
      <c r="A52" t="s">
        <v>52</v>
      </c>
      <c r="E52" s="34" t="s">
        <v>88</v>
      </c>
    </row>
    <row r="53" spans="1:16" x14ac:dyDescent="0.2">
      <c r="A53" s="24" t="s">
        <v>44</v>
      </c>
      <c r="B53" s="28" t="s">
        <v>89</v>
      </c>
      <c r="C53" s="28" t="s">
        <v>90</v>
      </c>
      <c r="D53" s="24" t="s">
        <v>46</v>
      </c>
      <c r="E53" s="29" t="s">
        <v>91</v>
      </c>
      <c r="F53" s="30" t="s">
        <v>48</v>
      </c>
      <c r="G53" s="31">
        <v>1</v>
      </c>
      <c r="H53" s="32">
        <v>0</v>
      </c>
      <c r="I53" s="32">
        <f>ROUND(ROUND(H53,2)*ROUND(G53,3),2)</f>
        <v>0</v>
      </c>
      <c r="O53">
        <f>(I53*21)/100</f>
        <v>0</v>
      </c>
      <c r="P53" t="s">
        <v>23</v>
      </c>
    </row>
    <row r="54" spans="1:16" x14ac:dyDescent="0.2">
      <c r="A54" s="33" t="s">
        <v>49</v>
      </c>
      <c r="E54" s="34" t="s">
        <v>92</v>
      </c>
    </row>
    <row r="55" spans="1:16" x14ac:dyDescent="0.2">
      <c r="A55" s="35" t="s">
        <v>51</v>
      </c>
      <c r="E55" s="36" t="s">
        <v>46</v>
      </c>
    </row>
    <row r="56" spans="1:16" x14ac:dyDescent="0.2">
      <c r="A56" t="s">
        <v>52</v>
      </c>
      <c r="E56" s="34" t="s">
        <v>93</v>
      </c>
    </row>
    <row r="57" spans="1:16" x14ac:dyDescent="0.2">
      <c r="A57" s="24" t="s">
        <v>44</v>
      </c>
      <c r="B57" s="28" t="s">
        <v>94</v>
      </c>
      <c r="C57" s="28" t="s">
        <v>95</v>
      </c>
      <c r="D57" s="24" t="s">
        <v>46</v>
      </c>
      <c r="E57" s="29" t="s">
        <v>96</v>
      </c>
      <c r="F57" s="30" t="s">
        <v>72</v>
      </c>
      <c r="G57" s="31">
        <v>1</v>
      </c>
      <c r="H57" s="32">
        <v>0</v>
      </c>
      <c r="I57" s="32">
        <f>ROUND(ROUND(H57,2)*ROUND(G57,3),2)</f>
        <v>0</v>
      </c>
      <c r="O57">
        <f>(I57*21)/100</f>
        <v>0</v>
      </c>
      <c r="P57" t="s">
        <v>23</v>
      </c>
    </row>
    <row r="58" spans="1:16" ht="51" x14ac:dyDescent="0.2">
      <c r="A58" s="33" t="s">
        <v>49</v>
      </c>
      <c r="E58" s="34" t="s">
        <v>97</v>
      </c>
    </row>
    <row r="59" spans="1:16" x14ac:dyDescent="0.2">
      <c r="A59" s="35" t="s">
        <v>51</v>
      </c>
      <c r="E59" s="36" t="s">
        <v>46</v>
      </c>
    </row>
    <row r="60" spans="1:16" ht="89.25" x14ac:dyDescent="0.2">
      <c r="A60" t="s">
        <v>52</v>
      </c>
      <c r="E60" s="34" t="s">
        <v>98</v>
      </c>
    </row>
    <row r="61" spans="1:16" x14ac:dyDescent="0.2">
      <c r="A61" s="24" t="s">
        <v>44</v>
      </c>
      <c r="B61" s="28" t="s">
        <v>99</v>
      </c>
      <c r="C61" s="28" t="s">
        <v>100</v>
      </c>
      <c r="D61" s="24" t="s">
        <v>46</v>
      </c>
      <c r="E61" s="29" t="s">
        <v>101</v>
      </c>
      <c r="F61" s="30" t="s">
        <v>48</v>
      </c>
      <c r="G61" s="31">
        <v>1</v>
      </c>
      <c r="H61" s="32">
        <v>0</v>
      </c>
      <c r="I61" s="32">
        <f>ROUND(ROUND(H61,2)*ROUND(G61,3),2)</f>
        <v>0</v>
      </c>
      <c r="O61">
        <f>(I61*21)/100</f>
        <v>0</v>
      </c>
      <c r="P61" t="s">
        <v>23</v>
      </c>
    </row>
    <row r="62" spans="1:16" x14ac:dyDescent="0.2">
      <c r="A62" s="33" t="s">
        <v>49</v>
      </c>
      <c r="E62" s="34" t="s">
        <v>102</v>
      </c>
    </row>
    <row r="63" spans="1:16" x14ac:dyDescent="0.2">
      <c r="A63" s="35" t="s">
        <v>51</v>
      </c>
      <c r="E63" s="36" t="s">
        <v>46</v>
      </c>
    </row>
    <row r="64" spans="1:16" ht="25.5" x14ac:dyDescent="0.2">
      <c r="A64" t="s">
        <v>52</v>
      </c>
      <c r="E64" s="34" t="s">
        <v>103</v>
      </c>
    </row>
    <row r="65" spans="1:18" ht="12.75" customHeight="1" x14ac:dyDescent="0.2">
      <c r="A65" s="12" t="s">
        <v>43</v>
      </c>
      <c r="B65" s="12"/>
      <c r="C65" s="37" t="s">
        <v>29</v>
      </c>
      <c r="D65" s="12"/>
      <c r="E65" s="26" t="s">
        <v>104</v>
      </c>
      <c r="F65" s="12"/>
      <c r="G65" s="12"/>
      <c r="H65" s="12"/>
      <c r="I65" s="38">
        <f>0+Q65</f>
        <v>0</v>
      </c>
      <c r="O65">
        <f>0+R65</f>
        <v>0</v>
      </c>
      <c r="Q65">
        <f>0+I66+I70+I74+I78+I82</f>
        <v>0</v>
      </c>
      <c r="R65">
        <f>0+O66+O70+O74+O78+O82</f>
        <v>0</v>
      </c>
    </row>
    <row r="66" spans="1:18" x14ac:dyDescent="0.2">
      <c r="A66" s="24" t="s">
        <v>44</v>
      </c>
      <c r="B66" s="28" t="s">
        <v>105</v>
      </c>
      <c r="C66" s="28" t="s">
        <v>106</v>
      </c>
      <c r="D66" s="24" t="s">
        <v>46</v>
      </c>
      <c r="E66" s="29" t="s">
        <v>107</v>
      </c>
      <c r="F66" s="30" t="s">
        <v>108</v>
      </c>
      <c r="G66" s="31">
        <v>36</v>
      </c>
      <c r="H66" s="32">
        <v>0</v>
      </c>
      <c r="I66" s="32">
        <f>ROUND(ROUND(H66,2)*ROUND(G66,3),2)</f>
        <v>0</v>
      </c>
      <c r="O66">
        <f>(I66*21)/100</f>
        <v>0</v>
      </c>
      <c r="P66" t="s">
        <v>23</v>
      </c>
    </row>
    <row r="67" spans="1:18" ht="25.5" x14ac:dyDescent="0.2">
      <c r="A67" s="33" t="s">
        <v>49</v>
      </c>
      <c r="E67" s="34" t="s">
        <v>109</v>
      </c>
    </row>
    <row r="68" spans="1:18" x14ac:dyDescent="0.2">
      <c r="A68" s="35" t="s">
        <v>51</v>
      </c>
      <c r="E68" s="36" t="s">
        <v>110</v>
      </c>
    </row>
    <row r="69" spans="1:18" ht="38.25" x14ac:dyDescent="0.2">
      <c r="A69" t="s">
        <v>52</v>
      </c>
      <c r="E69" s="34" t="s">
        <v>111</v>
      </c>
    </row>
    <row r="70" spans="1:18" x14ac:dyDescent="0.2">
      <c r="A70" s="24" t="s">
        <v>44</v>
      </c>
      <c r="B70" s="28" t="s">
        <v>112</v>
      </c>
      <c r="C70" s="28" t="s">
        <v>113</v>
      </c>
      <c r="D70" s="24" t="s">
        <v>46</v>
      </c>
      <c r="E70" s="29" t="s">
        <v>114</v>
      </c>
      <c r="F70" s="30" t="s">
        <v>108</v>
      </c>
      <c r="G70" s="31">
        <v>36</v>
      </c>
      <c r="H70" s="32">
        <v>0</v>
      </c>
      <c r="I70" s="32">
        <f>ROUND(ROUND(H70,2)*ROUND(G70,3),2)</f>
        <v>0</v>
      </c>
      <c r="O70">
        <f>(I70*21)/100</f>
        <v>0</v>
      </c>
      <c r="P70" t="s">
        <v>23</v>
      </c>
    </row>
    <row r="71" spans="1:18" x14ac:dyDescent="0.2">
      <c r="A71" s="33" t="s">
        <v>49</v>
      </c>
      <c r="E71" s="34" t="s">
        <v>115</v>
      </c>
    </row>
    <row r="72" spans="1:18" x14ac:dyDescent="0.2">
      <c r="A72" s="35" t="s">
        <v>51</v>
      </c>
      <c r="E72" s="36" t="s">
        <v>116</v>
      </c>
    </row>
    <row r="73" spans="1:18" ht="306" x14ac:dyDescent="0.2">
      <c r="A73" t="s">
        <v>52</v>
      </c>
      <c r="E73" s="34" t="s">
        <v>117</v>
      </c>
    </row>
    <row r="74" spans="1:18" x14ac:dyDescent="0.2">
      <c r="A74" s="24" t="s">
        <v>44</v>
      </c>
      <c r="B74" s="28" t="s">
        <v>118</v>
      </c>
      <c r="C74" s="28" t="s">
        <v>119</v>
      </c>
      <c r="D74" s="24" t="s">
        <v>46</v>
      </c>
      <c r="E74" s="29" t="s">
        <v>120</v>
      </c>
      <c r="F74" s="30" t="s">
        <v>121</v>
      </c>
      <c r="G74" s="31">
        <v>180</v>
      </c>
      <c r="H74" s="32">
        <v>0</v>
      </c>
      <c r="I74" s="32">
        <f>ROUND(ROUND(H74,2)*ROUND(G74,3),2)</f>
        <v>0</v>
      </c>
      <c r="O74">
        <f>(I74*21)/100</f>
        <v>0</v>
      </c>
      <c r="P74" t="s">
        <v>23</v>
      </c>
    </row>
    <row r="75" spans="1:18" ht="25.5" x14ac:dyDescent="0.2">
      <c r="A75" s="33" t="s">
        <v>49</v>
      </c>
      <c r="E75" s="34" t="s">
        <v>122</v>
      </c>
    </row>
    <row r="76" spans="1:18" x14ac:dyDescent="0.2">
      <c r="A76" s="35" t="s">
        <v>51</v>
      </c>
      <c r="E76" s="36" t="s">
        <v>123</v>
      </c>
    </row>
    <row r="77" spans="1:18" ht="38.25" x14ac:dyDescent="0.2">
      <c r="A77" t="s">
        <v>52</v>
      </c>
      <c r="E77" s="34" t="s">
        <v>124</v>
      </c>
    </row>
    <row r="78" spans="1:18" x14ac:dyDescent="0.2">
      <c r="A78" s="24" t="s">
        <v>44</v>
      </c>
      <c r="B78" s="28" t="s">
        <v>125</v>
      </c>
      <c r="C78" s="28" t="s">
        <v>126</v>
      </c>
      <c r="D78" s="24" t="s">
        <v>46</v>
      </c>
      <c r="E78" s="29" t="s">
        <v>127</v>
      </c>
      <c r="F78" s="30" t="s">
        <v>121</v>
      </c>
      <c r="G78" s="31">
        <v>180</v>
      </c>
      <c r="H78" s="32">
        <v>0</v>
      </c>
      <c r="I78" s="32">
        <f>ROUND(ROUND(H78,2)*ROUND(G78,3),2)</f>
        <v>0</v>
      </c>
      <c r="O78">
        <f>(I78*21)/100</f>
        <v>0</v>
      </c>
      <c r="P78" t="s">
        <v>23</v>
      </c>
    </row>
    <row r="79" spans="1:18" x14ac:dyDescent="0.2">
      <c r="A79" s="33" t="s">
        <v>49</v>
      </c>
      <c r="E79" s="34" t="s">
        <v>128</v>
      </c>
    </row>
    <row r="80" spans="1:18" x14ac:dyDescent="0.2">
      <c r="A80" s="35" t="s">
        <v>51</v>
      </c>
      <c r="E80" s="36" t="s">
        <v>123</v>
      </c>
    </row>
    <row r="81" spans="1:18" ht="25.5" x14ac:dyDescent="0.2">
      <c r="A81" t="s">
        <v>52</v>
      </c>
      <c r="E81" s="34" t="s">
        <v>129</v>
      </c>
    </row>
    <row r="82" spans="1:18" x14ac:dyDescent="0.2">
      <c r="A82" s="24" t="s">
        <v>44</v>
      </c>
      <c r="B82" s="28" t="s">
        <v>130</v>
      </c>
      <c r="C82" s="28" t="s">
        <v>131</v>
      </c>
      <c r="D82" s="24" t="s">
        <v>46</v>
      </c>
      <c r="E82" s="29" t="s">
        <v>132</v>
      </c>
      <c r="F82" s="30" t="s">
        <v>121</v>
      </c>
      <c r="G82" s="31">
        <v>18.84</v>
      </c>
      <c r="H82" s="32">
        <v>0</v>
      </c>
      <c r="I82" s="32">
        <f>ROUND(ROUND(H82,2)*ROUND(G82,3),2)</f>
        <v>0</v>
      </c>
      <c r="O82">
        <f>(I82*21)/100</f>
        <v>0</v>
      </c>
      <c r="P82" t="s">
        <v>23</v>
      </c>
    </row>
    <row r="83" spans="1:18" x14ac:dyDescent="0.2">
      <c r="A83" s="33" t="s">
        <v>49</v>
      </c>
      <c r="E83" s="34" t="s">
        <v>133</v>
      </c>
    </row>
    <row r="84" spans="1:18" x14ac:dyDescent="0.2">
      <c r="A84" s="35" t="s">
        <v>51</v>
      </c>
      <c r="E84" s="36" t="s">
        <v>134</v>
      </c>
    </row>
    <row r="85" spans="1:18" ht="38.25" x14ac:dyDescent="0.2">
      <c r="A85" t="s">
        <v>52</v>
      </c>
      <c r="E85" s="34" t="s">
        <v>135</v>
      </c>
    </row>
    <row r="86" spans="1:18" ht="12.75" customHeight="1" x14ac:dyDescent="0.2">
      <c r="A86" s="12" t="s">
        <v>43</v>
      </c>
      <c r="B86" s="12"/>
      <c r="C86" s="37" t="s">
        <v>40</v>
      </c>
      <c r="D86" s="12"/>
      <c r="E86" s="26" t="s">
        <v>136</v>
      </c>
      <c r="F86" s="12"/>
      <c r="G86" s="12"/>
      <c r="H86" s="12"/>
      <c r="I86" s="38">
        <f>0+Q86</f>
        <v>0</v>
      </c>
      <c r="O86">
        <f>0+R86</f>
        <v>0</v>
      </c>
      <c r="Q86">
        <f>0+I87+I91</f>
        <v>0</v>
      </c>
      <c r="R86">
        <f>0+O87+O91</f>
        <v>0</v>
      </c>
    </row>
    <row r="87" spans="1:18" x14ac:dyDescent="0.2">
      <c r="A87" s="24" t="s">
        <v>44</v>
      </c>
      <c r="B87" s="28" t="s">
        <v>137</v>
      </c>
      <c r="C87" s="28" t="s">
        <v>138</v>
      </c>
      <c r="D87" s="24" t="s">
        <v>46</v>
      </c>
      <c r="E87" s="29" t="s">
        <v>139</v>
      </c>
      <c r="F87" s="30" t="s">
        <v>108</v>
      </c>
      <c r="G87" s="31">
        <v>0.34</v>
      </c>
      <c r="H87" s="32">
        <v>0</v>
      </c>
      <c r="I87" s="32">
        <f>ROUND(ROUND(H87,2)*ROUND(G87,3),2)</f>
        <v>0</v>
      </c>
      <c r="O87">
        <f>(I87*21)/100</f>
        <v>0</v>
      </c>
      <c r="P87" t="s">
        <v>23</v>
      </c>
    </row>
    <row r="88" spans="1:18" ht="25.5" x14ac:dyDescent="0.2">
      <c r="A88" s="33" t="s">
        <v>49</v>
      </c>
      <c r="E88" s="34" t="s">
        <v>140</v>
      </c>
    </row>
    <row r="89" spans="1:18" x14ac:dyDescent="0.2">
      <c r="A89" s="35" t="s">
        <v>51</v>
      </c>
      <c r="E89" s="36" t="s">
        <v>141</v>
      </c>
    </row>
    <row r="90" spans="1:18" ht="409.5" x14ac:dyDescent="0.2">
      <c r="A90" t="s">
        <v>52</v>
      </c>
      <c r="E90" s="34" t="s">
        <v>142</v>
      </c>
    </row>
    <row r="91" spans="1:18" x14ac:dyDescent="0.2">
      <c r="A91" s="24" t="s">
        <v>44</v>
      </c>
      <c r="B91" s="28" t="s">
        <v>143</v>
      </c>
      <c r="C91" s="28" t="s">
        <v>144</v>
      </c>
      <c r="D91" s="24" t="s">
        <v>46</v>
      </c>
      <c r="E91" s="29" t="s">
        <v>145</v>
      </c>
      <c r="F91" s="30" t="s">
        <v>146</v>
      </c>
      <c r="G91" s="31">
        <v>150</v>
      </c>
      <c r="H91" s="32">
        <v>0</v>
      </c>
      <c r="I91" s="32">
        <f>ROUND(ROUND(H91,2)*ROUND(G91,3),2)</f>
        <v>0</v>
      </c>
      <c r="O91">
        <f>(I91*21)/100</f>
        <v>0</v>
      </c>
      <c r="P91" t="s">
        <v>23</v>
      </c>
    </row>
    <row r="92" spans="1:18" ht="25.5" x14ac:dyDescent="0.2">
      <c r="A92" s="33" t="s">
        <v>49</v>
      </c>
      <c r="E92" s="34" t="s">
        <v>147</v>
      </c>
    </row>
    <row r="93" spans="1:18" x14ac:dyDescent="0.2">
      <c r="A93" s="35" t="s">
        <v>51</v>
      </c>
      <c r="E93" s="36" t="s">
        <v>148</v>
      </c>
    </row>
    <row r="94" spans="1:18" ht="357" x14ac:dyDescent="0.2">
      <c r="A94" t="s">
        <v>52</v>
      </c>
      <c r="E94" s="34" t="s">
        <v>149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0+O8+O29+O34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150</v>
      </c>
      <c r="I3" s="39">
        <f>0+I8+I29+I34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150</v>
      </c>
      <c r="D4" s="2"/>
      <c r="E4" s="20" t="s">
        <v>151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25</v>
      </c>
      <c r="F8" s="21"/>
      <c r="G8" s="21"/>
      <c r="H8" s="21"/>
      <c r="I8" s="27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24" t="s">
        <v>44</v>
      </c>
      <c r="B9" s="28" t="s">
        <v>29</v>
      </c>
      <c r="C9" s="28" t="s">
        <v>152</v>
      </c>
      <c r="D9" s="24" t="s">
        <v>46</v>
      </c>
      <c r="E9" s="29" t="s">
        <v>153</v>
      </c>
      <c r="F9" s="30" t="s">
        <v>154</v>
      </c>
      <c r="G9" s="31">
        <v>176</v>
      </c>
      <c r="H9" s="32">
        <v>0</v>
      </c>
      <c r="I9" s="32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3" t="s">
        <v>49</v>
      </c>
      <c r="E10" s="34" t="s">
        <v>46</v>
      </c>
    </row>
    <row r="11" spans="1:18" ht="127.5" x14ac:dyDescent="0.2">
      <c r="A11" s="35" t="s">
        <v>51</v>
      </c>
      <c r="E11" s="36" t="s">
        <v>155</v>
      </c>
    </row>
    <row r="12" spans="1:18" x14ac:dyDescent="0.2">
      <c r="A12" t="s">
        <v>52</v>
      </c>
      <c r="E12" s="34" t="s">
        <v>156</v>
      </c>
    </row>
    <row r="13" spans="1:18" x14ac:dyDescent="0.2">
      <c r="A13" s="24" t="s">
        <v>44</v>
      </c>
      <c r="B13" s="28" t="s">
        <v>23</v>
      </c>
      <c r="C13" s="28" t="s">
        <v>157</v>
      </c>
      <c r="D13" s="24" t="s">
        <v>46</v>
      </c>
      <c r="E13" s="29" t="s">
        <v>158</v>
      </c>
      <c r="F13" s="30" t="s">
        <v>48</v>
      </c>
      <c r="G13" s="31">
        <v>1</v>
      </c>
      <c r="H13" s="32">
        <v>0</v>
      </c>
      <c r="I13" s="32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33" t="s">
        <v>49</v>
      </c>
      <c r="E14" s="34" t="s">
        <v>159</v>
      </c>
    </row>
    <row r="15" spans="1:18" x14ac:dyDescent="0.2">
      <c r="A15" s="35" t="s">
        <v>51</v>
      </c>
      <c r="E15" s="36" t="s">
        <v>46</v>
      </c>
    </row>
    <row r="16" spans="1:18" x14ac:dyDescent="0.2">
      <c r="A16" t="s">
        <v>52</v>
      </c>
      <c r="E16" s="34" t="s">
        <v>160</v>
      </c>
    </row>
    <row r="17" spans="1:18" x14ac:dyDescent="0.2">
      <c r="A17" s="24" t="s">
        <v>44</v>
      </c>
      <c r="B17" s="28" t="s">
        <v>22</v>
      </c>
      <c r="C17" s="28" t="s">
        <v>161</v>
      </c>
      <c r="D17" s="24" t="s">
        <v>46</v>
      </c>
      <c r="E17" s="29" t="s">
        <v>162</v>
      </c>
      <c r="F17" s="30" t="s">
        <v>121</v>
      </c>
      <c r="G17" s="31">
        <v>39</v>
      </c>
      <c r="H17" s="32">
        <v>0</v>
      </c>
      <c r="I17" s="32">
        <f>ROUND(ROUND(H17,2)*ROUND(G17,3),2)</f>
        <v>0</v>
      </c>
      <c r="O17">
        <f>(I17*21)/100</f>
        <v>0</v>
      </c>
      <c r="P17" t="s">
        <v>23</v>
      </c>
    </row>
    <row r="18" spans="1:18" ht="25.5" x14ac:dyDescent="0.2">
      <c r="A18" s="33" t="s">
        <v>49</v>
      </c>
      <c r="E18" s="34" t="s">
        <v>163</v>
      </c>
    </row>
    <row r="19" spans="1:18" x14ac:dyDescent="0.2">
      <c r="A19" s="35" t="s">
        <v>51</v>
      </c>
      <c r="E19" s="36" t="s">
        <v>164</v>
      </c>
    </row>
    <row r="20" spans="1:18" x14ac:dyDescent="0.2">
      <c r="A20" t="s">
        <v>52</v>
      </c>
      <c r="E20" s="34" t="s">
        <v>160</v>
      </c>
    </row>
    <row r="21" spans="1:18" x14ac:dyDescent="0.2">
      <c r="A21" s="24" t="s">
        <v>44</v>
      </c>
      <c r="B21" s="28" t="s">
        <v>33</v>
      </c>
      <c r="C21" s="28" t="s">
        <v>165</v>
      </c>
      <c r="D21" s="24" t="s">
        <v>46</v>
      </c>
      <c r="E21" s="29" t="s">
        <v>166</v>
      </c>
      <c r="F21" s="30" t="s">
        <v>121</v>
      </c>
      <c r="G21" s="31">
        <v>39</v>
      </c>
      <c r="H21" s="32">
        <v>0</v>
      </c>
      <c r="I21" s="32">
        <f>ROUND(ROUND(H21,2)*ROUND(G21,3),2)</f>
        <v>0</v>
      </c>
      <c r="O21">
        <f>(I21*21)/100</f>
        <v>0</v>
      </c>
      <c r="P21" t="s">
        <v>23</v>
      </c>
    </row>
    <row r="22" spans="1:18" x14ac:dyDescent="0.2">
      <c r="A22" s="33" t="s">
        <v>49</v>
      </c>
      <c r="E22" s="34" t="s">
        <v>167</v>
      </c>
    </row>
    <row r="23" spans="1:18" x14ac:dyDescent="0.2">
      <c r="A23" s="35" t="s">
        <v>51</v>
      </c>
      <c r="E23" s="36" t="s">
        <v>164</v>
      </c>
    </row>
    <row r="24" spans="1:18" x14ac:dyDescent="0.2">
      <c r="A24" t="s">
        <v>52</v>
      </c>
      <c r="E24" s="34" t="s">
        <v>160</v>
      </c>
    </row>
    <row r="25" spans="1:18" x14ac:dyDescent="0.2">
      <c r="A25" s="24" t="s">
        <v>44</v>
      </c>
      <c r="B25" s="28" t="s">
        <v>35</v>
      </c>
      <c r="C25" s="28" t="s">
        <v>81</v>
      </c>
      <c r="D25" s="24" t="s">
        <v>46</v>
      </c>
      <c r="E25" s="29" t="s">
        <v>82</v>
      </c>
      <c r="F25" s="30" t="s">
        <v>72</v>
      </c>
      <c r="G25" s="31">
        <v>1</v>
      </c>
      <c r="H25" s="32">
        <v>0</v>
      </c>
      <c r="I25" s="32">
        <f>ROUND(ROUND(H25,2)*ROUND(G25,3),2)</f>
        <v>0</v>
      </c>
      <c r="O25">
        <f>(I25*21)/100</f>
        <v>0</v>
      </c>
      <c r="P25" t="s">
        <v>23</v>
      </c>
    </row>
    <row r="26" spans="1:18" x14ac:dyDescent="0.2">
      <c r="A26" s="33" t="s">
        <v>49</v>
      </c>
      <c r="E26" s="34" t="s">
        <v>168</v>
      </c>
    </row>
    <row r="27" spans="1:18" x14ac:dyDescent="0.2">
      <c r="A27" s="35" t="s">
        <v>51</v>
      </c>
      <c r="E27" s="36" t="s">
        <v>46</v>
      </c>
    </row>
    <row r="28" spans="1:18" x14ac:dyDescent="0.2">
      <c r="A28" t="s">
        <v>52</v>
      </c>
      <c r="E28" s="34" t="s">
        <v>53</v>
      </c>
    </row>
    <row r="29" spans="1:18" ht="12.75" customHeight="1" x14ac:dyDescent="0.2">
      <c r="A29" s="12" t="s">
        <v>43</v>
      </c>
      <c r="B29" s="12"/>
      <c r="C29" s="37" t="s">
        <v>33</v>
      </c>
      <c r="D29" s="12"/>
      <c r="E29" s="26" t="s">
        <v>169</v>
      </c>
      <c r="F29" s="12"/>
      <c r="G29" s="12"/>
      <c r="H29" s="12"/>
      <c r="I29" s="38">
        <f>0+Q29</f>
        <v>0</v>
      </c>
      <c r="O29">
        <f>0+R29</f>
        <v>0</v>
      </c>
      <c r="Q29">
        <f>0+I30</f>
        <v>0</v>
      </c>
      <c r="R29">
        <f>0+O30</f>
        <v>0</v>
      </c>
    </row>
    <row r="30" spans="1:18" x14ac:dyDescent="0.2">
      <c r="A30" s="24" t="s">
        <v>44</v>
      </c>
      <c r="B30" s="28" t="s">
        <v>37</v>
      </c>
      <c r="C30" s="28" t="s">
        <v>170</v>
      </c>
      <c r="D30" s="24" t="s">
        <v>46</v>
      </c>
      <c r="E30" s="29" t="s">
        <v>171</v>
      </c>
      <c r="F30" s="30" t="s">
        <v>108</v>
      </c>
      <c r="G30" s="31">
        <v>0.81</v>
      </c>
      <c r="H30" s="32">
        <v>0</v>
      </c>
      <c r="I30" s="32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33" t="s">
        <v>49</v>
      </c>
      <c r="E31" s="34" t="s">
        <v>172</v>
      </c>
    </row>
    <row r="32" spans="1:18" x14ac:dyDescent="0.2">
      <c r="A32" s="35" t="s">
        <v>51</v>
      </c>
      <c r="E32" s="36" t="s">
        <v>173</v>
      </c>
    </row>
    <row r="33" spans="1:18" ht="280.5" x14ac:dyDescent="0.2">
      <c r="A33" t="s">
        <v>52</v>
      </c>
      <c r="E33" s="34" t="s">
        <v>174</v>
      </c>
    </row>
    <row r="34" spans="1:18" ht="12.75" customHeight="1" x14ac:dyDescent="0.2">
      <c r="A34" s="12" t="s">
        <v>43</v>
      </c>
      <c r="B34" s="12"/>
      <c r="C34" s="37" t="s">
        <v>40</v>
      </c>
      <c r="D34" s="12"/>
      <c r="E34" s="26" t="s">
        <v>136</v>
      </c>
      <c r="F34" s="12"/>
      <c r="G34" s="12"/>
      <c r="H34" s="12"/>
      <c r="I34" s="38">
        <f>0+Q34</f>
        <v>0</v>
      </c>
      <c r="O34">
        <f>0+R34</f>
        <v>0</v>
      </c>
      <c r="Q34">
        <f>0+I35+I39+I43+I47+I51</f>
        <v>0</v>
      </c>
      <c r="R34">
        <f>0+O35+O39+O43+O47+O51</f>
        <v>0</v>
      </c>
    </row>
    <row r="35" spans="1:18" x14ac:dyDescent="0.2">
      <c r="A35" s="24" t="s">
        <v>44</v>
      </c>
      <c r="B35" s="28" t="s">
        <v>69</v>
      </c>
      <c r="C35" s="28" t="s">
        <v>175</v>
      </c>
      <c r="D35" s="24" t="s">
        <v>46</v>
      </c>
      <c r="E35" s="29" t="s">
        <v>176</v>
      </c>
      <c r="F35" s="30" t="s">
        <v>72</v>
      </c>
      <c r="G35" s="31">
        <v>27</v>
      </c>
      <c r="H35" s="32">
        <v>0</v>
      </c>
      <c r="I35" s="32">
        <f>ROUND(ROUND(H35,2)*ROUND(G35,3),2)</f>
        <v>0</v>
      </c>
      <c r="O35">
        <f>(I35*21)/100</f>
        <v>0</v>
      </c>
      <c r="P35" t="s">
        <v>23</v>
      </c>
    </row>
    <row r="36" spans="1:18" ht="25.5" x14ac:dyDescent="0.2">
      <c r="A36" s="33" t="s">
        <v>49</v>
      </c>
      <c r="E36" s="34" t="s">
        <v>177</v>
      </c>
    </row>
    <row r="37" spans="1:18" ht="114.75" x14ac:dyDescent="0.2">
      <c r="A37" s="35" t="s">
        <v>51</v>
      </c>
      <c r="E37" s="36" t="s">
        <v>178</v>
      </c>
    </row>
    <row r="38" spans="1:18" ht="63.75" x14ac:dyDescent="0.2">
      <c r="A38" t="s">
        <v>52</v>
      </c>
      <c r="E38" s="34" t="s">
        <v>179</v>
      </c>
    </row>
    <row r="39" spans="1:18" x14ac:dyDescent="0.2">
      <c r="A39" s="24" t="s">
        <v>44</v>
      </c>
      <c r="B39" s="28" t="s">
        <v>74</v>
      </c>
      <c r="C39" s="28" t="s">
        <v>180</v>
      </c>
      <c r="D39" s="24" t="s">
        <v>46</v>
      </c>
      <c r="E39" s="29" t="s">
        <v>181</v>
      </c>
      <c r="F39" s="30" t="s">
        <v>72</v>
      </c>
      <c r="G39" s="31">
        <v>6</v>
      </c>
      <c r="H39" s="32">
        <v>0</v>
      </c>
      <c r="I39" s="32">
        <f>ROUND(ROUND(H39,2)*ROUND(G39,3),2)</f>
        <v>0</v>
      </c>
      <c r="O39">
        <f>(I39*21)/100</f>
        <v>0</v>
      </c>
      <c r="P39" t="s">
        <v>23</v>
      </c>
    </row>
    <row r="40" spans="1:18" ht="25.5" x14ac:dyDescent="0.2">
      <c r="A40" s="33" t="s">
        <v>49</v>
      </c>
      <c r="E40" s="34" t="s">
        <v>177</v>
      </c>
    </row>
    <row r="41" spans="1:18" ht="38.25" x14ac:dyDescent="0.2">
      <c r="A41" s="35" t="s">
        <v>51</v>
      </c>
      <c r="E41" s="36" t="s">
        <v>182</v>
      </c>
    </row>
    <row r="42" spans="1:18" ht="63.75" x14ac:dyDescent="0.2">
      <c r="A42" t="s">
        <v>52</v>
      </c>
      <c r="E42" s="34" t="s">
        <v>179</v>
      </c>
    </row>
    <row r="43" spans="1:18" x14ac:dyDescent="0.2">
      <c r="A43" s="24" t="s">
        <v>44</v>
      </c>
      <c r="B43" s="28" t="s">
        <v>40</v>
      </c>
      <c r="C43" s="28" t="s">
        <v>183</v>
      </c>
      <c r="D43" s="24" t="s">
        <v>46</v>
      </c>
      <c r="E43" s="29" t="s">
        <v>184</v>
      </c>
      <c r="F43" s="30" t="s">
        <v>72</v>
      </c>
      <c r="G43" s="31">
        <v>2</v>
      </c>
      <c r="H43" s="32">
        <v>0</v>
      </c>
      <c r="I43" s="32">
        <f>ROUND(ROUND(H43,2)*ROUND(G43,3),2)</f>
        <v>0</v>
      </c>
      <c r="O43">
        <f>(I43*21)/100</f>
        <v>0</v>
      </c>
      <c r="P43" t="s">
        <v>23</v>
      </c>
    </row>
    <row r="44" spans="1:18" ht="25.5" x14ac:dyDescent="0.2">
      <c r="A44" s="33" t="s">
        <v>49</v>
      </c>
      <c r="E44" s="34" t="s">
        <v>177</v>
      </c>
    </row>
    <row r="45" spans="1:18" x14ac:dyDescent="0.2">
      <c r="A45" s="35" t="s">
        <v>51</v>
      </c>
      <c r="E45" s="36" t="s">
        <v>46</v>
      </c>
    </row>
    <row r="46" spans="1:18" ht="76.5" x14ac:dyDescent="0.2">
      <c r="A46" t="s">
        <v>52</v>
      </c>
      <c r="E46" s="34" t="s">
        <v>185</v>
      </c>
    </row>
    <row r="47" spans="1:18" x14ac:dyDescent="0.2">
      <c r="A47" s="24" t="s">
        <v>44</v>
      </c>
      <c r="B47" s="28" t="s">
        <v>42</v>
      </c>
      <c r="C47" s="28" t="s">
        <v>186</v>
      </c>
      <c r="D47" s="24" t="s">
        <v>46</v>
      </c>
      <c r="E47" s="29" t="s">
        <v>187</v>
      </c>
      <c r="F47" s="30" t="s">
        <v>72</v>
      </c>
      <c r="G47" s="31">
        <v>2</v>
      </c>
      <c r="H47" s="32">
        <v>0</v>
      </c>
      <c r="I47" s="32">
        <f>ROUND(ROUND(H47,2)*ROUND(G47,3),2)</f>
        <v>0</v>
      </c>
      <c r="O47">
        <f>(I47*21)/100</f>
        <v>0</v>
      </c>
      <c r="P47" t="s">
        <v>23</v>
      </c>
    </row>
    <row r="48" spans="1:18" ht="25.5" x14ac:dyDescent="0.2">
      <c r="A48" s="33" t="s">
        <v>49</v>
      </c>
      <c r="E48" s="34" t="s">
        <v>177</v>
      </c>
    </row>
    <row r="49" spans="1:16" x14ac:dyDescent="0.2">
      <c r="A49" s="35" t="s">
        <v>51</v>
      </c>
      <c r="E49" s="36" t="s">
        <v>46</v>
      </c>
    </row>
    <row r="50" spans="1:16" ht="76.5" x14ac:dyDescent="0.2">
      <c r="A50" t="s">
        <v>52</v>
      </c>
      <c r="E50" s="34" t="s">
        <v>185</v>
      </c>
    </row>
    <row r="51" spans="1:16" x14ac:dyDescent="0.2">
      <c r="A51" s="24" t="s">
        <v>44</v>
      </c>
      <c r="B51" s="28" t="s">
        <v>84</v>
      </c>
      <c r="C51" s="28" t="s">
        <v>188</v>
      </c>
      <c r="D51" s="24" t="s">
        <v>46</v>
      </c>
      <c r="E51" s="29" t="s">
        <v>189</v>
      </c>
      <c r="F51" s="30" t="s">
        <v>72</v>
      </c>
      <c r="G51" s="31">
        <v>2</v>
      </c>
      <c r="H51" s="32">
        <v>0</v>
      </c>
      <c r="I51" s="32">
        <f>ROUND(ROUND(H51,2)*ROUND(G51,3),2)</f>
        <v>0</v>
      </c>
      <c r="O51">
        <f>(I51*21)/100</f>
        <v>0</v>
      </c>
      <c r="P51" t="s">
        <v>23</v>
      </c>
    </row>
    <row r="52" spans="1:16" ht="25.5" x14ac:dyDescent="0.2">
      <c r="A52" s="33" t="s">
        <v>49</v>
      </c>
      <c r="E52" s="34" t="s">
        <v>177</v>
      </c>
    </row>
    <row r="53" spans="1:16" x14ac:dyDescent="0.2">
      <c r="A53" s="35" t="s">
        <v>51</v>
      </c>
      <c r="E53" s="36" t="s">
        <v>46</v>
      </c>
    </row>
    <row r="54" spans="1:16" ht="63.75" x14ac:dyDescent="0.2">
      <c r="A54" t="s">
        <v>52</v>
      </c>
      <c r="E54" s="34" t="s">
        <v>190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0+O8+O33+O74+O107+O132+O157+O198+O235+O268+O273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191</v>
      </c>
      <c r="I3" s="39">
        <f>0+I8+I33+I74+I107+I132+I157+I198+I235+I268+I273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191</v>
      </c>
      <c r="D4" s="2"/>
      <c r="E4" s="20" t="s">
        <v>192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25</v>
      </c>
      <c r="F8" s="21"/>
      <c r="G8" s="21"/>
      <c r="H8" s="21"/>
      <c r="I8" s="27">
        <f>0+Q8</f>
        <v>0</v>
      </c>
      <c r="O8">
        <f>0+R8</f>
        <v>0</v>
      </c>
      <c r="Q8">
        <f>0+I9+I13+I17+I21+I25+I29</f>
        <v>0</v>
      </c>
      <c r="R8">
        <f>0+O9+O13+O17+O21+O25+O29</f>
        <v>0</v>
      </c>
    </row>
    <row r="9" spans="1:18" x14ac:dyDescent="0.2">
      <c r="A9" s="24" t="s">
        <v>44</v>
      </c>
      <c r="B9" s="28" t="s">
        <v>29</v>
      </c>
      <c r="C9" s="28" t="s">
        <v>193</v>
      </c>
      <c r="D9" s="24" t="s">
        <v>55</v>
      </c>
      <c r="E9" s="29" t="s">
        <v>194</v>
      </c>
      <c r="F9" s="30" t="s">
        <v>108</v>
      </c>
      <c r="G9" s="31">
        <v>48.9</v>
      </c>
      <c r="H9" s="32">
        <v>0</v>
      </c>
      <c r="I9" s="32">
        <f>ROUND(ROUND(H9,2)*ROUND(G9,3),2)</f>
        <v>0</v>
      </c>
      <c r="O9">
        <f>(I9*21)/100</f>
        <v>0</v>
      </c>
      <c r="P9" t="s">
        <v>23</v>
      </c>
    </row>
    <row r="10" spans="1:18" ht="38.25" x14ac:dyDescent="0.2">
      <c r="A10" s="33" t="s">
        <v>49</v>
      </c>
      <c r="E10" s="34" t="s">
        <v>195</v>
      </c>
    </row>
    <row r="11" spans="1:18" ht="38.25" x14ac:dyDescent="0.2">
      <c r="A11" s="35" t="s">
        <v>51</v>
      </c>
      <c r="E11" s="36" t="s">
        <v>196</v>
      </c>
    </row>
    <row r="12" spans="1:18" ht="25.5" x14ac:dyDescent="0.2">
      <c r="A12" t="s">
        <v>52</v>
      </c>
      <c r="E12" s="34" t="s">
        <v>197</v>
      </c>
    </row>
    <row r="13" spans="1:18" x14ac:dyDescent="0.2">
      <c r="A13" s="24" t="s">
        <v>44</v>
      </c>
      <c r="B13" s="28" t="s">
        <v>23</v>
      </c>
      <c r="C13" s="28" t="s">
        <v>193</v>
      </c>
      <c r="D13" s="24" t="s">
        <v>59</v>
      </c>
      <c r="E13" s="29" t="s">
        <v>194</v>
      </c>
      <c r="F13" s="30" t="s">
        <v>108</v>
      </c>
      <c r="G13" s="31">
        <v>43.2</v>
      </c>
      <c r="H13" s="32">
        <v>0</v>
      </c>
      <c r="I13" s="32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33" t="s">
        <v>49</v>
      </c>
      <c r="E14" s="34" t="s">
        <v>198</v>
      </c>
    </row>
    <row r="15" spans="1:18" x14ac:dyDescent="0.2">
      <c r="A15" s="35" t="s">
        <v>51</v>
      </c>
      <c r="E15" s="36" t="s">
        <v>46</v>
      </c>
    </row>
    <row r="16" spans="1:18" ht="25.5" x14ac:dyDescent="0.2">
      <c r="A16" t="s">
        <v>52</v>
      </c>
      <c r="E16" s="34" t="s">
        <v>197</v>
      </c>
    </row>
    <row r="17" spans="1:16" x14ac:dyDescent="0.2">
      <c r="A17" s="24" t="s">
        <v>44</v>
      </c>
      <c r="B17" s="28" t="s">
        <v>22</v>
      </c>
      <c r="C17" s="28" t="s">
        <v>199</v>
      </c>
      <c r="D17" s="24" t="s">
        <v>46</v>
      </c>
      <c r="E17" s="29" t="s">
        <v>194</v>
      </c>
      <c r="F17" s="30" t="s">
        <v>200</v>
      </c>
      <c r="G17" s="31">
        <v>40.515000000000001</v>
      </c>
      <c r="H17" s="32">
        <v>0</v>
      </c>
      <c r="I17" s="32">
        <f>ROUND(ROUND(H17,2)*ROUND(G17,3),2)</f>
        <v>0</v>
      </c>
      <c r="O17">
        <f>(I17*21)/100</f>
        <v>0</v>
      </c>
      <c r="P17" t="s">
        <v>23</v>
      </c>
    </row>
    <row r="18" spans="1:16" x14ac:dyDescent="0.2">
      <c r="A18" s="33" t="s">
        <v>49</v>
      </c>
      <c r="E18" s="34" t="s">
        <v>201</v>
      </c>
    </row>
    <row r="19" spans="1:16" ht="38.25" x14ac:dyDescent="0.2">
      <c r="A19" s="35" t="s">
        <v>51</v>
      </c>
      <c r="E19" s="36" t="s">
        <v>202</v>
      </c>
    </row>
    <row r="20" spans="1:16" ht="25.5" x14ac:dyDescent="0.2">
      <c r="A20" t="s">
        <v>52</v>
      </c>
      <c r="E20" s="34" t="s">
        <v>197</v>
      </c>
    </row>
    <row r="21" spans="1:16" x14ac:dyDescent="0.2">
      <c r="A21" s="24" t="s">
        <v>44</v>
      </c>
      <c r="B21" s="28" t="s">
        <v>33</v>
      </c>
      <c r="C21" s="28" t="s">
        <v>203</v>
      </c>
      <c r="D21" s="24" t="s">
        <v>46</v>
      </c>
      <c r="E21" s="29" t="s">
        <v>204</v>
      </c>
      <c r="F21" s="30" t="s">
        <v>200</v>
      </c>
      <c r="G21" s="31">
        <v>58.08</v>
      </c>
      <c r="H21" s="32">
        <v>0</v>
      </c>
      <c r="I21" s="32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33" t="s">
        <v>49</v>
      </c>
      <c r="E22" s="34" t="s">
        <v>46</v>
      </c>
    </row>
    <row r="23" spans="1:16" ht="25.5" x14ac:dyDescent="0.2">
      <c r="A23" s="35" t="s">
        <v>51</v>
      </c>
      <c r="E23" s="36" t="s">
        <v>205</v>
      </c>
    </row>
    <row r="24" spans="1:16" ht="25.5" x14ac:dyDescent="0.2">
      <c r="A24" t="s">
        <v>52</v>
      </c>
      <c r="E24" s="34" t="s">
        <v>197</v>
      </c>
    </row>
    <row r="25" spans="1:16" x14ac:dyDescent="0.2">
      <c r="A25" s="24" t="s">
        <v>44</v>
      </c>
      <c r="B25" s="28" t="s">
        <v>35</v>
      </c>
      <c r="C25" s="28" t="s">
        <v>206</v>
      </c>
      <c r="D25" s="24" t="s">
        <v>46</v>
      </c>
      <c r="E25" s="29" t="s">
        <v>207</v>
      </c>
      <c r="F25" s="30" t="s">
        <v>108</v>
      </c>
      <c r="G25" s="31">
        <v>31.95</v>
      </c>
      <c r="H25" s="32">
        <v>0</v>
      </c>
      <c r="I25" s="32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3" t="s">
        <v>49</v>
      </c>
      <c r="E26" s="34" t="s">
        <v>208</v>
      </c>
    </row>
    <row r="27" spans="1:16" ht="38.25" x14ac:dyDescent="0.2">
      <c r="A27" s="35" t="s">
        <v>51</v>
      </c>
      <c r="E27" s="36" t="s">
        <v>209</v>
      </c>
    </row>
    <row r="28" spans="1:16" ht="25.5" x14ac:dyDescent="0.2">
      <c r="A28" t="s">
        <v>52</v>
      </c>
      <c r="E28" s="34" t="s">
        <v>197</v>
      </c>
    </row>
    <row r="29" spans="1:16" x14ac:dyDescent="0.2">
      <c r="A29" s="24" t="s">
        <v>44</v>
      </c>
      <c r="B29" s="28" t="s">
        <v>37</v>
      </c>
      <c r="C29" s="28" t="s">
        <v>210</v>
      </c>
      <c r="D29" s="24" t="s">
        <v>46</v>
      </c>
      <c r="E29" s="29" t="s">
        <v>207</v>
      </c>
      <c r="F29" s="30" t="s">
        <v>200</v>
      </c>
      <c r="G29" s="31">
        <v>0.78100000000000003</v>
      </c>
      <c r="H29" s="32">
        <v>0</v>
      </c>
      <c r="I29" s="32">
        <f>ROUND(ROUND(H29,2)*ROUND(G29,3),2)</f>
        <v>0</v>
      </c>
      <c r="O29">
        <f>(I29*21)/100</f>
        <v>0</v>
      </c>
      <c r="P29" t="s">
        <v>23</v>
      </c>
    </row>
    <row r="30" spans="1:16" ht="25.5" x14ac:dyDescent="0.2">
      <c r="A30" s="33" t="s">
        <v>49</v>
      </c>
      <c r="E30" s="34" t="s">
        <v>211</v>
      </c>
    </row>
    <row r="31" spans="1:16" x14ac:dyDescent="0.2">
      <c r="A31" s="35" t="s">
        <v>51</v>
      </c>
      <c r="E31" s="36" t="s">
        <v>212</v>
      </c>
    </row>
    <row r="32" spans="1:16" ht="25.5" x14ac:dyDescent="0.2">
      <c r="A32" t="s">
        <v>52</v>
      </c>
      <c r="E32" s="34" t="s">
        <v>197</v>
      </c>
    </row>
    <row r="33" spans="1:18" ht="12.75" customHeight="1" x14ac:dyDescent="0.2">
      <c r="A33" s="12" t="s">
        <v>43</v>
      </c>
      <c r="B33" s="12"/>
      <c r="C33" s="37" t="s">
        <v>29</v>
      </c>
      <c r="D33" s="12"/>
      <c r="E33" s="26" t="s">
        <v>104</v>
      </c>
      <c r="F33" s="12"/>
      <c r="G33" s="12"/>
      <c r="H33" s="12"/>
      <c r="I33" s="38">
        <f>0+Q33</f>
        <v>0</v>
      </c>
      <c r="O33">
        <f>0+R33</f>
        <v>0</v>
      </c>
      <c r="Q33">
        <f>0+I34+I38+I42+I46+I50+I54+I58+I62+I66+I70</f>
        <v>0</v>
      </c>
      <c r="R33">
        <f>0+O34+O38+O42+O46+O50+O54+O58+O62+O66+O70</f>
        <v>0</v>
      </c>
    </row>
    <row r="34" spans="1:18" ht="25.5" x14ac:dyDescent="0.2">
      <c r="A34" s="24" t="s">
        <v>44</v>
      </c>
      <c r="B34" s="28" t="s">
        <v>69</v>
      </c>
      <c r="C34" s="28" t="s">
        <v>213</v>
      </c>
      <c r="D34" s="24" t="s">
        <v>46</v>
      </c>
      <c r="E34" s="29" t="s">
        <v>214</v>
      </c>
      <c r="F34" s="30" t="s">
        <v>108</v>
      </c>
      <c r="G34" s="31">
        <v>21.6</v>
      </c>
      <c r="H34" s="32">
        <v>0</v>
      </c>
      <c r="I34" s="32">
        <f>ROUND(ROUND(H34,2)*ROUND(G34,3),2)</f>
        <v>0</v>
      </c>
      <c r="O34">
        <f>(I34*21)/100</f>
        <v>0</v>
      </c>
      <c r="P34" t="s">
        <v>23</v>
      </c>
    </row>
    <row r="35" spans="1:18" x14ac:dyDescent="0.2">
      <c r="A35" s="33" t="s">
        <v>49</v>
      </c>
      <c r="E35" s="34" t="s">
        <v>215</v>
      </c>
    </row>
    <row r="36" spans="1:18" x14ac:dyDescent="0.2">
      <c r="A36" s="35" t="s">
        <v>51</v>
      </c>
      <c r="E36" s="36" t="s">
        <v>216</v>
      </c>
    </row>
    <row r="37" spans="1:18" ht="63.75" x14ac:dyDescent="0.2">
      <c r="A37" t="s">
        <v>52</v>
      </c>
      <c r="E37" s="34" t="s">
        <v>217</v>
      </c>
    </row>
    <row r="38" spans="1:18" ht="25.5" x14ac:dyDescent="0.2">
      <c r="A38" s="24" t="s">
        <v>44</v>
      </c>
      <c r="B38" s="28" t="s">
        <v>74</v>
      </c>
      <c r="C38" s="28" t="s">
        <v>218</v>
      </c>
      <c r="D38" s="24" t="s">
        <v>46</v>
      </c>
      <c r="E38" s="29" t="s">
        <v>219</v>
      </c>
      <c r="F38" s="30" t="s">
        <v>108</v>
      </c>
      <c r="G38" s="31">
        <v>26.4</v>
      </c>
      <c r="H38" s="32">
        <v>0</v>
      </c>
      <c r="I38" s="32">
        <f>ROUND(ROUND(H38,2)*ROUND(G38,3),2)</f>
        <v>0</v>
      </c>
      <c r="O38">
        <f>(I38*21)/100</f>
        <v>0</v>
      </c>
      <c r="P38" t="s">
        <v>23</v>
      </c>
    </row>
    <row r="39" spans="1:18" x14ac:dyDescent="0.2">
      <c r="A39" s="33" t="s">
        <v>49</v>
      </c>
      <c r="E39" s="34" t="s">
        <v>220</v>
      </c>
    </row>
    <row r="40" spans="1:18" x14ac:dyDescent="0.2">
      <c r="A40" s="35" t="s">
        <v>51</v>
      </c>
      <c r="E40" s="36" t="s">
        <v>221</v>
      </c>
    </row>
    <row r="41" spans="1:18" ht="63.75" x14ac:dyDescent="0.2">
      <c r="A41" t="s">
        <v>52</v>
      </c>
      <c r="E41" s="34" t="s">
        <v>217</v>
      </c>
    </row>
    <row r="42" spans="1:18" x14ac:dyDescent="0.2">
      <c r="A42" s="24" t="s">
        <v>44</v>
      </c>
      <c r="B42" s="28" t="s">
        <v>40</v>
      </c>
      <c r="C42" s="28" t="s">
        <v>222</v>
      </c>
      <c r="D42" s="24" t="s">
        <v>46</v>
      </c>
      <c r="E42" s="29" t="s">
        <v>223</v>
      </c>
      <c r="F42" s="30" t="s">
        <v>108</v>
      </c>
      <c r="G42" s="31">
        <v>37.85</v>
      </c>
      <c r="H42" s="32">
        <v>0</v>
      </c>
      <c r="I42" s="32">
        <f>ROUND(ROUND(H42,2)*ROUND(G42,3),2)</f>
        <v>0</v>
      </c>
      <c r="O42">
        <f>(I42*21)/100</f>
        <v>0</v>
      </c>
      <c r="P42" t="s">
        <v>23</v>
      </c>
    </row>
    <row r="43" spans="1:18" x14ac:dyDescent="0.2">
      <c r="A43" s="33" t="s">
        <v>49</v>
      </c>
      <c r="E43" s="34" t="s">
        <v>224</v>
      </c>
    </row>
    <row r="44" spans="1:18" ht="51" x14ac:dyDescent="0.2">
      <c r="A44" s="35" t="s">
        <v>51</v>
      </c>
      <c r="E44" s="36" t="s">
        <v>225</v>
      </c>
    </row>
    <row r="45" spans="1:18" ht="63.75" x14ac:dyDescent="0.2">
      <c r="A45" t="s">
        <v>52</v>
      </c>
      <c r="E45" s="34" t="s">
        <v>217</v>
      </c>
    </row>
    <row r="46" spans="1:18" x14ac:dyDescent="0.2">
      <c r="A46" s="24" t="s">
        <v>44</v>
      </c>
      <c r="B46" s="28" t="s">
        <v>42</v>
      </c>
      <c r="C46" s="28" t="s">
        <v>226</v>
      </c>
      <c r="D46" s="24" t="s">
        <v>46</v>
      </c>
      <c r="E46" s="29" t="s">
        <v>227</v>
      </c>
      <c r="F46" s="30" t="s">
        <v>228</v>
      </c>
      <c r="G46" s="31">
        <v>168</v>
      </c>
      <c r="H46" s="32">
        <v>0</v>
      </c>
      <c r="I46" s="32">
        <f>ROUND(ROUND(H46,2)*ROUND(G46,3),2)</f>
        <v>0</v>
      </c>
      <c r="O46">
        <f>(I46*21)/100</f>
        <v>0</v>
      </c>
      <c r="P46" t="s">
        <v>23</v>
      </c>
    </row>
    <row r="47" spans="1:18" x14ac:dyDescent="0.2">
      <c r="A47" s="33" t="s">
        <v>49</v>
      </c>
      <c r="E47" s="34" t="s">
        <v>229</v>
      </c>
    </row>
    <row r="48" spans="1:18" x14ac:dyDescent="0.2">
      <c r="A48" s="35" t="s">
        <v>51</v>
      </c>
      <c r="E48" s="36" t="s">
        <v>230</v>
      </c>
    </row>
    <row r="49" spans="1:16" ht="38.25" x14ac:dyDescent="0.2">
      <c r="A49" t="s">
        <v>52</v>
      </c>
      <c r="E49" s="34" t="s">
        <v>231</v>
      </c>
    </row>
    <row r="50" spans="1:16" x14ac:dyDescent="0.2">
      <c r="A50" s="24" t="s">
        <v>44</v>
      </c>
      <c r="B50" s="28" t="s">
        <v>84</v>
      </c>
      <c r="C50" s="28" t="s">
        <v>232</v>
      </c>
      <c r="D50" s="24" t="s">
        <v>46</v>
      </c>
      <c r="E50" s="29" t="s">
        <v>233</v>
      </c>
      <c r="F50" s="30" t="s">
        <v>234</v>
      </c>
      <c r="G50" s="31">
        <v>22</v>
      </c>
      <c r="H50" s="32">
        <v>0</v>
      </c>
      <c r="I50" s="32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33" t="s">
        <v>49</v>
      </c>
      <c r="E51" s="34" t="s">
        <v>235</v>
      </c>
    </row>
    <row r="52" spans="1:16" x14ac:dyDescent="0.2">
      <c r="A52" s="35" t="s">
        <v>51</v>
      </c>
      <c r="E52" s="36" t="s">
        <v>46</v>
      </c>
    </row>
    <row r="53" spans="1:16" ht="63.75" x14ac:dyDescent="0.2">
      <c r="A53" t="s">
        <v>52</v>
      </c>
      <c r="E53" s="34" t="s">
        <v>236</v>
      </c>
    </row>
    <row r="54" spans="1:16" x14ac:dyDescent="0.2">
      <c r="A54" s="24" t="s">
        <v>44</v>
      </c>
      <c r="B54" s="28" t="s">
        <v>89</v>
      </c>
      <c r="C54" s="28" t="s">
        <v>237</v>
      </c>
      <c r="D54" s="24" t="s">
        <v>55</v>
      </c>
      <c r="E54" s="29" t="s">
        <v>238</v>
      </c>
      <c r="F54" s="30" t="s">
        <v>108</v>
      </c>
      <c r="G54" s="31">
        <v>27.3</v>
      </c>
      <c r="H54" s="32">
        <v>0</v>
      </c>
      <c r="I54" s="32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33" t="s">
        <v>49</v>
      </c>
      <c r="E55" s="34" t="s">
        <v>239</v>
      </c>
    </row>
    <row r="56" spans="1:16" ht="38.25" x14ac:dyDescent="0.2">
      <c r="A56" s="35" t="s">
        <v>51</v>
      </c>
      <c r="E56" s="36" t="s">
        <v>240</v>
      </c>
    </row>
    <row r="57" spans="1:16" ht="318.75" x14ac:dyDescent="0.2">
      <c r="A57" t="s">
        <v>52</v>
      </c>
      <c r="E57" s="34" t="s">
        <v>241</v>
      </c>
    </row>
    <row r="58" spans="1:16" x14ac:dyDescent="0.2">
      <c r="A58" s="24" t="s">
        <v>44</v>
      </c>
      <c r="B58" s="28" t="s">
        <v>94</v>
      </c>
      <c r="C58" s="28" t="s">
        <v>237</v>
      </c>
      <c r="D58" s="24" t="s">
        <v>59</v>
      </c>
      <c r="E58" s="29" t="s">
        <v>238</v>
      </c>
      <c r="F58" s="30" t="s">
        <v>108</v>
      </c>
      <c r="G58" s="31">
        <v>43.2</v>
      </c>
      <c r="H58" s="32">
        <v>0</v>
      </c>
      <c r="I58" s="32">
        <f>ROUND(ROUND(H58,2)*ROUND(G58,3),2)</f>
        <v>0</v>
      </c>
      <c r="O58">
        <f>(I58*21)/100</f>
        <v>0</v>
      </c>
      <c r="P58" t="s">
        <v>23</v>
      </c>
    </row>
    <row r="59" spans="1:16" ht="25.5" x14ac:dyDescent="0.2">
      <c r="A59" s="33" t="s">
        <v>49</v>
      </c>
      <c r="E59" s="34" t="s">
        <v>242</v>
      </c>
    </row>
    <row r="60" spans="1:16" x14ac:dyDescent="0.2">
      <c r="A60" s="35" t="s">
        <v>51</v>
      </c>
      <c r="E60" s="36" t="s">
        <v>243</v>
      </c>
    </row>
    <row r="61" spans="1:16" ht="318.75" x14ac:dyDescent="0.2">
      <c r="A61" t="s">
        <v>52</v>
      </c>
      <c r="E61" s="34" t="s">
        <v>241</v>
      </c>
    </row>
    <row r="62" spans="1:16" x14ac:dyDescent="0.2">
      <c r="A62" s="24" t="s">
        <v>44</v>
      </c>
      <c r="B62" s="28" t="s">
        <v>99</v>
      </c>
      <c r="C62" s="28" t="s">
        <v>244</v>
      </c>
      <c r="D62" s="24" t="s">
        <v>55</v>
      </c>
      <c r="E62" s="29" t="s">
        <v>245</v>
      </c>
      <c r="F62" s="30" t="s">
        <v>108</v>
      </c>
      <c r="G62" s="31">
        <v>4.9000000000000004</v>
      </c>
      <c r="H62" s="32">
        <v>0</v>
      </c>
      <c r="I62" s="32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33" t="s">
        <v>49</v>
      </c>
      <c r="E63" s="34" t="s">
        <v>246</v>
      </c>
    </row>
    <row r="64" spans="1:16" ht="38.25" x14ac:dyDescent="0.2">
      <c r="A64" s="35" t="s">
        <v>51</v>
      </c>
      <c r="E64" s="36" t="s">
        <v>247</v>
      </c>
    </row>
    <row r="65" spans="1:18" ht="229.5" x14ac:dyDescent="0.2">
      <c r="A65" t="s">
        <v>52</v>
      </c>
      <c r="E65" s="34" t="s">
        <v>248</v>
      </c>
    </row>
    <row r="66" spans="1:18" x14ac:dyDescent="0.2">
      <c r="A66" s="24" t="s">
        <v>44</v>
      </c>
      <c r="B66" s="28" t="s">
        <v>105</v>
      </c>
      <c r="C66" s="28" t="s">
        <v>244</v>
      </c>
      <c r="D66" s="24" t="s">
        <v>59</v>
      </c>
      <c r="E66" s="29" t="s">
        <v>245</v>
      </c>
      <c r="F66" s="30" t="s">
        <v>108</v>
      </c>
      <c r="G66" s="31">
        <v>43.2</v>
      </c>
      <c r="H66" s="32">
        <v>0</v>
      </c>
      <c r="I66" s="32">
        <f>ROUND(ROUND(H66,2)*ROUND(G66,3),2)</f>
        <v>0</v>
      </c>
      <c r="O66">
        <f>(I66*21)/100</f>
        <v>0</v>
      </c>
      <c r="P66" t="s">
        <v>23</v>
      </c>
    </row>
    <row r="67" spans="1:18" x14ac:dyDescent="0.2">
      <c r="A67" s="33" t="s">
        <v>49</v>
      </c>
      <c r="E67" s="34" t="s">
        <v>249</v>
      </c>
    </row>
    <row r="68" spans="1:18" x14ac:dyDescent="0.2">
      <c r="A68" s="35" t="s">
        <v>51</v>
      </c>
      <c r="E68" s="36" t="s">
        <v>243</v>
      </c>
    </row>
    <row r="69" spans="1:18" ht="229.5" x14ac:dyDescent="0.2">
      <c r="A69" t="s">
        <v>52</v>
      </c>
      <c r="E69" s="34" t="s">
        <v>248</v>
      </c>
    </row>
    <row r="70" spans="1:18" x14ac:dyDescent="0.2">
      <c r="A70" s="24" t="s">
        <v>44</v>
      </c>
      <c r="B70" s="28" t="s">
        <v>112</v>
      </c>
      <c r="C70" s="28" t="s">
        <v>250</v>
      </c>
      <c r="D70" s="24" t="s">
        <v>46</v>
      </c>
      <c r="E70" s="29" t="s">
        <v>251</v>
      </c>
      <c r="F70" s="30" t="s">
        <v>121</v>
      </c>
      <c r="G70" s="31">
        <v>140</v>
      </c>
      <c r="H70" s="32">
        <v>0</v>
      </c>
      <c r="I70" s="32">
        <f>ROUND(ROUND(H70,2)*ROUND(G70,3),2)</f>
        <v>0</v>
      </c>
      <c r="O70">
        <f>(I70*21)/100</f>
        <v>0</v>
      </c>
      <c r="P70" t="s">
        <v>23</v>
      </c>
    </row>
    <row r="71" spans="1:18" x14ac:dyDescent="0.2">
      <c r="A71" s="33" t="s">
        <v>49</v>
      </c>
      <c r="E71" s="34" t="s">
        <v>252</v>
      </c>
    </row>
    <row r="72" spans="1:18" x14ac:dyDescent="0.2">
      <c r="A72" s="35" t="s">
        <v>51</v>
      </c>
      <c r="E72" s="36" t="s">
        <v>46</v>
      </c>
    </row>
    <row r="73" spans="1:18" ht="25.5" x14ac:dyDescent="0.2">
      <c r="A73" t="s">
        <v>52</v>
      </c>
      <c r="E73" s="34" t="s">
        <v>253</v>
      </c>
    </row>
    <row r="74" spans="1:18" ht="12.75" customHeight="1" x14ac:dyDescent="0.2">
      <c r="A74" s="12" t="s">
        <v>43</v>
      </c>
      <c r="B74" s="12"/>
      <c r="C74" s="37" t="s">
        <v>23</v>
      </c>
      <c r="D74" s="12"/>
      <c r="E74" s="26" t="s">
        <v>254</v>
      </c>
      <c r="F74" s="12"/>
      <c r="G74" s="12"/>
      <c r="H74" s="12"/>
      <c r="I74" s="38">
        <f>0+Q74</f>
        <v>0</v>
      </c>
      <c r="O74">
        <f>0+R74</f>
        <v>0</v>
      </c>
      <c r="Q74">
        <f>0+I75+I79+I83+I87+I91+I95+I99+I103</f>
        <v>0</v>
      </c>
      <c r="R74">
        <f>0+O75+O79+O83+O87+O91+O95+O99+O103</f>
        <v>0</v>
      </c>
    </row>
    <row r="75" spans="1:18" x14ac:dyDescent="0.2">
      <c r="A75" s="24" t="s">
        <v>44</v>
      </c>
      <c r="B75" s="28" t="s">
        <v>118</v>
      </c>
      <c r="C75" s="28" t="s">
        <v>255</v>
      </c>
      <c r="D75" s="24" t="s">
        <v>46</v>
      </c>
      <c r="E75" s="29" t="s">
        <v>256</v>
      </c>
      <c r="F75" s="30" t="s">
        <v>234</v>
      </c>
      <c r="G75" s="31">
        <v>17</v>
      </c>
      <c r="H75" s="32">
        <v>0</v>
      </c>
      <c r="I75" s="32">
        <f>ROUND(ROUND(H75,2)*ROUND(G75,3),2)</f>
        <v>0</v>
      </c>
      <c r="O75">
        <f>(I75*21)/100</f>
        <v>0</v>
      </c>
      <c r="P75" t="s">
        <v>23</v>
      </c>
    </row>
    <row r="76" spans="1:18" x14ac:dyDescent="0.2">
      <c r="A76" s="33" t="s">
        <v>49</v>
      </c>
      <c r="E76" s="34" t="s">
        <v>257</v>
      </c>
    </row>
    <row r="77" spans="1:18" x14ac:dyDescent="0.2">
      <c r="A77" s="35" t="s">
        <v>51</v>
      </c>
      <c r="E77" s="36" t="s">
        <v>258</v>
      </c>
    </row>
    <row r="78" spans="1:18" ht="165.75" x14ac:dyDescent="0.2">
      <c r="A78" t="s">
        <v>52</v>
      </c>
      <c r="E78" s="34" t="s">
        <v>259</v>
      </c>
    </row>
    <row r="79" spans="1:18" x14ac:dyDescent="0.2">
      <c r="A79" s="24" t="s">
        <v>44</v>
      </c>
      <c r="B79" s="28" t="s">
        <v>125</v>
      </c>
      <c r="C79" s="28" t="s">
        <v>260</v>
      </c>
      <c r="D79" s="24" t="s">
        <v>46</v>
      </c>
      <c r="E79" s="29" t="s">
        <v>261</v>
      </c>
      <c r="F79" s="30" t="s">
        <v>108</v>
      </c>
      <c r="G79" s="31">
        <v>2.2400000000000002</v>
      </c>
      <c r="H79" s="32">
        <v>0</v>
      </c>
      <c r="I79" s="32">
        <f>ROUND(ROUND(H79,2)*ROUND(G79,3),2)</f>
        <v>0</v>
      </c>
      <c r="O79">
        <f>(I79*21)/100</f>
        <v>0</v>
      </c>
      <c r="P79" t="s">
        <v>23</v>
      </c>
    </row>
    <row r="80" spans="1:18" x14ac:dyDescent="0.2">
      <c r="A80" s="33" t="s">
        <v>49</v>
      </c>
      <c r="E80" s="34" t="s">
        <v>262</v>
      </c>
    </row>
    <row r="81" spans="1:16" x14ac:dyDescent="0.2">
      <c r="A81" s="35" t="s">
        <v>51</v>
      </c>
      <c r="E81" s="36" t="s">
        <v>263</v>
      </c>
    </row>
    <row r="82" spans="1:16" ht="51" x14ac:dyDescent="0.2">
      <c r="A82" t="s">
        <v>52</v>
      </c>
      <c r="E82" s="34" t="s">
        <v>264</v>
      </c>
    </row>
    <row r="83" spans="1:16" x14ac:dyDescent="0.2">
      <c r="A83" s="24" t="s">
        <v>44</v>
      </c>
      <c r="B83" s="28" t="s">
        <v>130</v>
      </c>
      <c r="C83" s="28" t="s">
        <v>265</v>
      </c>
      <c r="D83" s="24" t="s">
        <v>46</v>
      </c>
      <c r="E83" s="29" t="s">
        <v>266</v>
      </c>
      <c r="F83" s="30" t="s">
        <v>108</v>
      </c>
      <c r="G83" s="31">
        <v>6.3E-2</v>
      </c>
      <c r="H83" s="32">
        <v>0</v>
      </c>
      <c r="I83" s="32">
        <f>ROUND(ROUND(H83,2)*ROUND(G83,3),2)</f>
        <v>0</v>
      </c>
      <c r="O83">
        <f>(I83*21)/100</f>
        <v>0</v>
      </c>
      <c r="P83" t="s">
        <v>23</v>
      </c>
    </row>
    <row r="84" spans="1:16" x14ac:dyDescent="0.2">
      <c r="A84" s="33" t="s">
        <v>49</v>
      </c>
      <c r="E84" s="34" t="s">
        <v>267</v>
      </c>
    </row>
    <row r="85" spans="1:16" x14ac:dyDescent="0.2">
      <c r="A85" s="35" t="s">
        <v>51</v>
      </c>
      <c r="E85" s="36" t="s">
        <v>268</v>
      </c>
    </row>
    <row r="86" spans="1:16" ht="51" x14ac:dyDescent="0.2">
      <c r="A86" t="s">
        <v>52</v>
      </c>
      <c r="E86" s="34" t="s">
        <v>264</v>
      </c>
    </row>
    <row r="87" spans="1:16" x14ac:dyDescent="0.2">
      <c r="A87" s="24" t="s">
        <v>44</v>
      </c>
      <c r="B87" s="28" t="s">
        <v>137</v>
      </c>
      <c r="C87" s="28" t="s">
        <v>269</v>
      </c>
      <c r="D87" s="24" t="s">
        <v>46</v>
      </c>
      <c r="E87" s="29" t="s">
        <v>270</v>
      </c>
      <c r="F87" s="30" t="s">
        <v>108</v>
      </c>
      <c r="G87" s="31">
        <v>1.163</v>
      </c>
      <c r="H87" s="32">
        <v>0</v>
      </c>
      <c r="I87" s="32">
        <f>ROUND(ROUND(H87,2)*ROUND(G87,3),2)</f>
        <v>0</v>
      </c>
      <c r="O87">
        <f>(I87*21)/100</f>
        <v>0</v>
      </c>
      <c r="P87" t="s">
        <v>23</v>
      </c>
    </row>
    <row r="88" spans="1:16" ht="25.5" x14ac:dyDescent="0.2">
      <c r="A88" s="33" t="s">
        <v>49</v>
      </c>
      <c r="E88" s="34" t="s">
        <v>271</v>
      </c>
    </row>
    <row r="89" spans="1:16" ht="38.25" x14ac:dyDescent="0.2">
      <c r="A89" s="35" t="s">
        <v>51</v>
      </c>
      <c r="E89" s="36" t="s">
        <v>272</v>
      </c>
    </row>
    <row r="90" spans="1:16" ht="89.25" x14ac:dyDescent="0.2">
      <c r="A90" t="s">
        <v>52</v>
      </c>
      <c r="E90" s="34" t="s">
        <v>273</v>
      </c>
    </row>
    <row r="91" spans="1:16" ht="25.5" x14ac:dyDescent="0.2">
      <c r="A91" s="24" t="s">
        <v>44</v>
      </c>
      <c r="B91" s="28" t="s">
        <v>143</v>
      </c>
      <c r="C91" s="28" t="s">
        <v>274</v>
      </c>
      <c r="D91" s="24" t="s">
        <v>55</v>
      </c>
      <c r="E91" s="29" t="s">
        <v>275</v>
      </c>
      <c r="F91" s="30" t="s">
        <v>72</v>
      </c>
      <c r="G91" s="31">
        <v>288</v>
      </c>
      <c r="H91" s="32">
        <v>0</v>
      </c>
      <c r="I91" s="32">
        <f>ROUND(ROUND(H91,2)*ROUND(G91,3),2)</f>
        <v>0</v>
      </c>
      <c r="O91">
        <f>(I91*21)/100</f>
        <v>0</v>
      </c>
      <c r="P91" t="s">
        <v>23</v>
      </c>
    </row>
    <row r="92" spans="1:16" ht="25.5" x14ac:dyDescent="0.2">
      <c r="A92" s="33" t="s">
        <v>49</v>
      </c>
      <c r="E92" s="34" t="s">
        <v>276</v>
      </c>
    </row>
    <row r="93" spans="1:16" x14ac:dyDescent="0.2">
      <c r="A93" s="35" t="s">
        <v>51</v>
      </c>
      <c r="E93" s="36" t="s">
        <v>277</v>
      </c>
    </row>
    <row r="94" spans="1:16" ht="63.75" x14ac:dyDescent="0.2">
      <c r="A94" t="s">
        <v>52</v>
      </c>
      <c r="E94" s="34" t="s">
        <v>278</v>
      </c>
    </row>
    <row r="95" spans="1:16" ht="25.5" x14ac:dyDescent="0.2">
      <c r="A95" s="24" t="s">
        <v>44</v>
      </c>
      <c r="B95" s="28" t="s">
        <v>279</v>
      </c>
      <c r="C95" s="28" t="s">
        <v>274</v>
      </c>
      <c r="D95" s="24" t="s">
        <v>59</v>
      </c>
      <c r="E95" s="29" t="s">
        <v>275</v>
      </c>
      <c r="F95" s="30" t="s">
        <v>72</v>
      </c>
      <c r="G95" s="31">
        <v>70</v>
      </c>
      <c r="H95" s="32">
        <v>0</v>
      </c>
      <c r="I95" s="32">
        <f>ROUND(ROUND(H95,2)*ROUND(G95,3),2)</f>
        <v>0</v>
      </c>
      <c r="O95">
        <f>(I95*21)/100</f>
        <v>0</v>
      </c>
      <c r="P95" t="s">
        <v>23</v>
      </c>
    </row>
    <row r="96" spans="1:16" ht="25.5" x14ac:dyDescent="0.2">
      <c r="A96" s="33" t="s">
        <v>49</v>
      </c>
      <c r="E96" s="34" t="s">
        <v>280</v>
      </c>
    </row>
    <row r="97" spans="1:18" x14ac:dyDescent="0.2">
      <c r="A97" s="35" t="s">
        <v>51</v>
      </c>
      <c r="E97" s="36" t="s">
        <v>281</v>
      </c>
    </row>
    <row r="98" spans="1:18" ht="63.75" x14ac:dyDescent="0.2">
      <c r="A98" t="s">
        <v>52</v>
      </c>
      <c r="E98" s="34" t="s">
        <v>278</v>
      </c>
    </row>
    <row r="99" spans="1:18" x14ac:dyDescent="0.2">
      <c r="A99" s="24" t="s">
        <v>44</v>
      </c>
      <c r="B99" s="28" t="s">
        <v>282</v>
      </c>
      <c r="C99" s="28" t="s">
        <v>283</v>
      </c>
      <c r="D99" s="24" t="s">
        <v>46</v>
      </c>
      <c r="E99" s="29" t="s">
        <v>284</v>
      </c>
      <c r="F99" s="30" t="s">
        <v>121</v>
      </c>
      <c r="G99" s="31">
        <v>47.6</v>
      </c>
      <c r="H99" s="32">
        <v>0</v>
      </c>
      <c r="I99" s="32">
        <f>ROUND(ROUND(H99,2)*ROUND(G99,3),2)</f>
        <v>0</v>
      </c>
      <c r="O99">
        <f>(I99*21)/100</f>
        <v>0</v>
      </c>
      <c r="P99" t="s">
        <v>23</v>
      </c>
    </row>
    <row r="100" spans="1:18" x14ac:dyDescent="0.2">
      <c r="A100" s="33" t="s">
        <v>49</v>
      </c>
      <c r="E100" s="34" t="s">
        <v>285</v>
      </c>
    </row>
    <row r="101" spans="1:18" ht="38.25" x14ac:dyDescent="0.2">
      <c r="A101" s="35" t="s">
        <v>51</v>
      </c>
      <c r="E101" s="36" t="s">
        <v>286</v>
      </c>
    </row>
    <row r="102" spans="1:18" ht="102" x14ac:dyDescent="0.2">
      <c r="A102" t="s">
        <v>52</v>
      </c>
      <c r="E102" s="34" t="s">
        <v>287</v>
      </c>
    </row>
    <row r="103" spans="1:18" x14ac:dyDescent="0.2">
      <c r="A103" s="24" t="s">
        <v>44</v>
      </c>
      <c r="B103" s="28" t="s">
        <v>288</v>
      </c>
      <c r="C103" s="28" t="s">
        <v>289</v>
      </c>
      <c r="D103" s="24" t="s">
        <v>46</v>
      </c>
      <c r="E103" s="29" t="s">
        <v>290</v>
      </c>
      <c r="F103" s="30" t="s">
        <v>121</v>
      </c>
      <c r="G103" s="31">
        <v>23.8</v>
      </c>
      <c r="H103" s="32">
        <v>0</v>
      </c>
      <c r="I103" s="32">
        <f>ROUND(ROUND(H103,2)*ROUND(G103,3),2)</f>
        <v>0</v>
      </c>
      <c r="O103">
        <f>(I103*21)/100</f>
        <v>0</v>
      </c>
      <c r="P103" t="s">
        <v>23</v>
      </c>
    </row>
    <row r="104" spans="1:18" x14ac:dyDescent="0.2">
      <c r="A104" s="33" t="s">
        <v>49</v>
      </c>
      <c r="E104" s="34" t="s">
        <v>291</v>
      </c>
    </row>
    <row r="105" spans="1:18" ht="38.25" x14ac:dyDescent="0.2">
      <c r="A105" s="35" t="s">
        <v>51</v>
      </c>
      <c r="E105" s="36" t="s">
        <v>292</v>
      </c>
    </row>
    <row r="106" spans="1:18" ht="102" x14ac:dyDescent="0.2">
      <c r="A106" t="s">
        <v>52</v>
      </c>
      <c r="E106" s="34" t="s">
        <v>293</v>
      </c>
    </row>
    <row r="107" spans="1:18" ht="12.75" customHeight="1" x14ac:dyDescent="0.2">
      <c r="A107" s="12" t="s">
        <v>43</v>
      </c>
      <c r="B107" s="12"/>
      <c r="C107" s="37" t="s">
        <v>22</v>
      </c>
      <c r="D107" s="12"/>
      <c r="E107" s="26" t="s">
        <v>294</v>
      </c>
      <c r="F107" s="12"/>
      <c r="G107" s="12"/>
      <c r="H107" s="12"/>
      <c r="I107" s="38">
        <f>0+Q107</f>
        <v>0</v>
      </c>
      <c r="O107">
        <f>0+R107</f>
        <v>0</v>
      </c>
      <c r="Q107">
        <f>0+I108+I112+I116+I120+I124+I128</f>
        <v>0</v>
      </c>
      <c r="R107">
        <f>0+O108+O112+O116+O120+O124+O128</f>
        <v>0</v>
      </c>
    </row>
    <row r="108" spans="1:18" x14ac:dyDescent="0.2">
      <c r="A108" s="24" t="s">
        <v>44</v>
      </c>
      <c r="B108" s="28" t="s">
        <v>295</v>
      </c>
      <c r="C108" s="28" t="s">
        <v>296</v>
      </c>
      <c r="D108" s="24" t="s">
        <v>46</v>
      </c>
      <c r="E108" s="29" t="s">
        <v>297</v>
      </c>
      <c r="F108" s="30" t="s">
        <v>146</v>
      </c>
      <c r="G108" s="31">
        <v>168</v>
      </c>
      <c r="H108" s="32">
        <v>0</v>
      </c>
      <c r="I108" s="32">
        <f>ROUND(ROUND(H108,2)*ROUND(G108,3),2)</f>
        <v>0</v>
      </c>
      <c r="O108">
        <f>(I108*21)/100</f>
        <v>0</v>
      </c>
      <c r="P108" t="s">
        <v>23</v>
      </c>
    </row>
    <row r="109" spans="1:18" x14ac:dyDescent="0.2">
      <c r="A109" s="33" t="s">
        <v>49</v>
      </c>
      <c r="E109" s="34" t="s">
        <v>298</v>
      </c>
    </row>
    <row r="110" spans="1:18" x14ac:dyDescent="0.2">
      <c r="A110" s="35" t="s">
        <v>51</v>
      </c>
      <c r="E110" s="36" t="s">
        <v>299</v>
      </c>
    </row>
    <row r="111" spans="1:18" ht="25.5" x14ac:dyDescent="0.2">
      <c r="A111" t="s">
        <v>52</v>
      </c>
      <c r="E111" s="34" t="s">
        <v>300</v>
      </c>
    </row>
    <row r="112" spans="1:18" x14ac:dyDescent="0.2">
      <c r="A112" s="24" t="s">
        <v>44</v>
      </c>
      <c r="B112" s="28" t="s">
        <v>301</v>
      </c>
      <c r="C112" s="28" t="s">
        <v>302</v>
      </c>
      <c r="D112" s="24" t="s">
        <v>46</v>
      </c>
      <c r="E112" s="29" t="s">
        <v>303</v>
      </c>
      <c r="F112" s="30" t="s">
        <v>108</v>
      </c>
      <c r="G112" s="31">
        <v>6.7009999999999996</v>
      </c>
      <c r="H112" s="32">
        <v>0</v>
      </c>
      <c r="I112" s="32">
        <f>ROUND(ROUND(H112,2)*ROUND(G112,3),2)</f>
        <v>0</v>
      </c>
      <c r="O112">
        <f>(I112*21)/100</f>
        <v>0</v>
      </c>
      <c r="P112" t="s">
        <v>23</v>
      </c>
    </row>
    <row r="113" spans="1:16" x14ac:dyDescent="0.2">
      <c r="A113" s="33" t="s">
        <v>49</v>
      </c>
      <c r="E113" s="34" t="s">
        <v>304</v>
      </c>
    </row>
    <row r="114" spans="1:16" ht="51" x14ac:dyDescent="0.2">
      <c r="A114" s="35" t="s">
        <v>51</v>
      </c>
      <c r="E114" s="36" t="s">
        <v>305</v>
      </c>
    </row>
    <row r="115" spans="1:16" ht="382.5" x14ac:dyDescent="0.2">
      <c r="A115" t="s">
        <v>52</v>
      </c>
      <c r="E115" s="34" t="s">
        <v>306</v>
      </c>
    </row>
    <row r="116" spans="1:16" x14ac:dyDescent="0.2">
      <c r="A116" s="24" t="s">
        <v>44</v>
      </c>
      <c r="B116" s="28" t="s">
        <v>307</v>
      </c>
      <c r="C116" s="28" t="s">
        <v>308</v>
      </c>
      <c r="D116" s="24" t="s">
        <v>46</v>
      </c>
      <c r="E116" s="29" t="s">
        <v>309</v>
      </c>
      <c r="F116" s="30" t="s">
        <v>200</v>
      </c>
      <c r="G116" s="31">
        <v>0.93799999999999994</v>
      </c>
      <c r="H116" s="32">
        <v>0</v>
      </c>
      <c r="I116" s="32">
        <f>ROUND(ROUND(H116,2)*ROUND(G116,3),2)</f>
        <v>0</v>
      </c>
      <c r="O116">
        <f>(I116*21)/100</f>
        <v>0</v>
      </c>
      <c r="P116" t="s">
        <v>23</v>
      </c>
    </row>
    <row r="117" spans="1:16" x14ac:dyDescent="0.2">
      <c r="A117" s="33" t="s">
        <v>49</v>
      </c>
      <c r="E117" s="34" t="s">
        <v>310</v>
      </c>
    </row>
    <row r="118" spans="1:16" x14ac:dyDescent="0.2">
      <c r="A118" s="35" t="s">
        <v>51</v>
      </c>
      <c r="E118" s="36" t="s">
        <v>311</v>
      </c>
    </row>
    <row r="119" spans="1:16" ht="242.25" x14ac:dyDescent="0.2">
      <c r="A119" t="s">
        <v>52</v>
      </c>
      <c r="E119" s="34" t="s">
        <v>312</v>
      </c>
    </row>
    <row r="120" spans="1:16" x14ac:dyDescent="0.2">
      <c r="A120" s="24" t="s">
        <v>44</v>
      </c>
      <c r="B120" s="28" t="s">
        <v>313</v>
      </c>
      <c r="C120" s="28" t="s">
        <v>314</v>
      </c>
      <c r="D120" s="24" t="s">
        <v>46</v>
      </c>
      <c r="E120" s="29" t="s">
        <v>315</v>
      </c>
      <c r="F120" s="30" t="s">
        <v>108</v>
      </c>
      <c r="G120" s="31">
        <v>1.54</v>
      </c>
      <c r="H120" s="32">
        <v>0</v>
      </c>
      <c r="I120" s="32">
        <f>ROUND(ROUND(H120,2)*ROUND(G120,3),2)</f>
        <v>0</v>
      </c>
      <c r="O120">
        <f>(I120*21)/100</f>
        <v>0</v>
      </c>
      <c r="P120" t="s">
        <v>23</v>
      </c>
    </row>
    <row r="121" spans="1:16" x14ac:dyDescent="0.2">
      <c r="A121" s="33" t="s">
        <v>49</v>
      </c>
      <c r="E121" s="34" t="s">
        <v>316</v>
      </c>
    </row>
    <row r="122" spans="1:16" x14ac:dyDescent="0.2">
      <c r="A122" s="35" t="s">
        <v>51</v>
      </c>
      <c r="E122" s="36" t="s">
        <v>317</v>
      </c>
    </row>
    <row r="123" spans="1:16" ht="51" x14ac:dyDescent="0.2">
      <c r="A123" t="s">
        <v>52</v>
      </c>
      <c r="E123" s="34" t="s">
        <v>318</v>
      </c>
    </row>
    <row r="124" spans="1:16" x14ac:dyDescent="0.2">
      <c r="A124" s="24" t="s">
        <v>44</v>
      </c>
      <c r="B124" s="28" t="s">
        <v>319</v>
      </c>
      <c r="C124" s="28" t="s">
        <v>320</v>
      </c>
      <c r="D124" s="24" t="s">
        <v>46</v>
      </c>
      <c r="E124" s="29" t="s">
        <v>321</v>
      </c>
      <c r="F124" s="30" t="s">
        <v>108</v>
      </c>
      <c r="G124" s="31">
        <v>0.504</v>
      </c>
      <c r="H124" s="32">
        <v>0</v>
      </c>
      <c r="I124" s="32">
        <f>ROUND(ROUND(H124,2)*ROUND(G124,3),2)</f>
        <v>0</v>
      </c>
      <c r="O124">
        <f>(I124*21)/100</f>
        <v>0</v>
      </c>
      <c r="P124" t="s">
        <v>23</v>
      </c>
    </row>
    <row r="125" spans="1:16" x14ac:dyDescent="0.2">
      <c r="A125" s="33" t="s">
        <v>49</v>
      </c>
      <c r="E125" s="34" t="s">
        <v>322</v>
      </c>
    </row>
    <row r="126" spans="1:16" x14ac:dyDescent="0.2">
      <c r="A126" s="35" t="s">
        <v>51</v>
      </c>
      <c r="E126" s="36" t="s">
        <v>323</v>
      </c>
    </row>
    <row r="127" spans="1:16" ht="369.75" x14ac:dyDescent="0.2">
      <c r="A127" t="s">
        <v>52</v>
      </c>
      <c r="E127" s="34" t="s">
        <v>324</v>
      </c>
    </row>
    <row r="128" spans="1:16" x14ac:dyDescent="0.2">
      <c r="A128" s="24" t="s">
        <v>44</v>
      </c>
      <c r="B128" s="28" t="s">
        <v>325</v>
      </c>
      <c r="C128" s="28" t="s">
        <v>326</v>
      </c>
      <c r="D128" s="24" t="s">
        <v>46</v>
      </c>
      <c r="E128" s="29" t="s">
        <v>327</v>
      </c>
      <c r="F128" s="30" t="s">
        <v>200</v>
      </c>
      <c r="G128" s="31">
        <v>7.5999999999999998E-2</v>
      </c>
      <c r="H128" s="32">
        <v>0</v>
      </c>
      <c r="I128" s="32">
        <f>ROUND(ROUND(H128,2)*ROUND(G128,3),2)</f>
        <v>0</v>
      </c>
      <c r="O128">
        <f>(I128*21)/100</f>
        <v>0</v>
      </c>
      <c r="P128" t="s">
        <v>23</v>
      </c>
    </row>
    <row r="129" spans="1:18" x14ac:dyDescent="0.2">
      <c r="A129" s="33" t="s">
        <v>49</v>
      </c>
      <c r="E129" s="34" t="s">
        <v>328</v>
      </c>
    </row>
    <row r="130" spans="1:18" x14ac:dyDescent="0.2">
      <c r="A130" s="35" t="s">
        <v>51</v>
      </c>
      <c r="E130" s="36" t="s">
        <v>329</v>
      </c>
    </row>
    <row r="131" spans="1:18" ht="267.75" x14ac:dyDescent="0.2">
      <c r="A131" t="s">
        <v>52</v>
      </c>
      <c r="E131" s="34" t="s">
        <v>330</v>
      </c>
    </row>
    <row r="132" spans="1:18" ht="12.75" customHeight="1" x14ac:dyDescent="0.2">
      <c r="A132" s="12" t="s">
        <v>43</v>
      </c>
      <c r="B132" s="12"/>
      <c r="C132" s="37" t="s">
        <v>33</v>
      </c>
      <c r="D132" s="12"/>
      <c r="E132" s="26" t="s">
        <v>169</v>
      </c>
      <c r="F132" s="12"/>
      <c r="G132" s="12"/>
      <c r="H132" s="12"/>
      <c r="I132" s="38">
        <f>0+Q132</f>
        <v>0</v>
      </c>
      <c r="O132">
        <f>0+R132</f>
        <v>0</v>
      </c>
      <c r="Q132">
        <f>0+I133+I137+I141+I145+I149+I153</f>
        <v>0</v>
      </c>
      <c r="R132">
        <f>0+O133+O137+O141+O145+O149+O153</f>
        <v>0</v>
      </c>
    </row>
    <row r="133" spans="1:18" x14ac:dyDescent="0.2">
      <c r="A133" s="24" t="s">
        <v>44</v>
      </c>
      <c r="B133" s="28" t="s">
        <v>331</v>
      </c>
      <c r="C133" s="28" t="s">
        <v>332</v>
      </c>
      <c r="D133" s="24" t="s">
        <v>46</v>
      </c>
      <c r="E133" s="29" t="s">
        <v>333</v>
      </c>
      <c r="F133" s="30" t="s">
        <v>200</v>
      </c>
      <c r="G133" s="31">
        <v>3.91</v>
      </c>
      <c r="H133" s="32">
        <v>0</v>
      </c>
      <c r="I133" s="32">
        <f>ROUND(ROUND(H133,2)*ROUND(G133,3),2)</f>
        <v>0</v>
      </c>
      <c r="O133">
        <f>(I133*21)/100</f>
        <v>0</v>
      </c>
      <c r="P133" t="s">
        <v>23</v>
      </c>
    </row>
    <row r="134" spans="1:18" x14ac:dyDescent="0.2">
      <c r="A134" s="33" t="s">
        <v>49</v>
      </c>
      <c r="E134" s="34" t="s">
        <v>334</v>
      </c>
    </row>
    <row r="135" spans="1:18" x14ac:dyDescent="0.2">
      <c r="A135" s="35" t="s">
        <v>51</v>
      </c>
      <c r="E135" s="36" t="s">
        <v>335</v>
      </c>
    </row>
    <row r="136" spans="1:18" ht="267.75" x14ac:dyDescent="0.2">
      <c r="A136" t="s">
        <v>52</v>
      </c>
      <c r="E136" s="34" t="s">
        <v>336</v>
      </c>
    </row>
    <row r="137" spans="1:18" x14ac:dyDescent="0.2">
      <c r="A137" s="24" t="s">
        <v>44</v>
      </c>
      <c r="B137" s="28" t="s">
        <v>337</v>
      </c>
      <c r="C137" s="28" t="s">
        <v>338</v>
      </c>
      <c r="D137" s="24" t="s">
        <v>46</v>
      </c>
      <c r="E137" s="29" t="s">
        <v>339</v>
      </c>
      <c r="F137" s="30" t="s">
        <v>108</v>
      </c>
      <c r="G137" s="31">
        <v>3.8079999999999998</v>
      </c>
      <c r="H137" s="32">
        <v>0</v>
      </c>
      <c r="I137" s="32">
        <f>ROUND(ROUND(H137,2)*ROUND(G137,3),2)</f>
        <v>0</v>
      </c>
      <c r="O137">
        <f>(I137*21)/100</f>
        <v>0</v>
      </c>
      <c r="P137" t="s">
        <v>23</v>
      </c>
    </row>
    <row r="138" spans="1:18" x14ac:dyDescent="0.2">
      <c r="A138" s="33" t="s">
        <v>49</v>
      </c>
      <c r="E138" s="34" t="s">
        <v>340</v>
      </c>
    </row>
    <row r="139" spans="1:18" ht="51" x14ac:dyDescent="0.2">
      <c r="A139" s="35" t="s">
        <v>51</v>
      </c>
      <c r="E139" s="36" t="s">
        <v>341</v>
      </c>
    </row>
    <row r="140" spans="1:18" ht="369.75" x14ac:dyDescent="0.2">
      <c r="A140" t="s">
        <v>52</v>
      </c>
      <c r="E140" s="34" t="s">
        <v>324</v>
      </c>
    </row>
    <row r="141" spans="1:18" x14ac:dyDescent="0.2">
      <c r="A141" s="24" t="s">
        <v>44</v>
      </c>
      <c r="B141" s="28" t="s">
        <v>342</v>
      </c>
      <c r="C141" s="28" t="s">
        <v>343</v>
      </c>
      <c r="D141" s="24" t="s">
        <v>46</v>
      </c>
      <c r="E141" s="29" t="s">
        <v>344</v>
      </c>
      <c r="F141" s="30" t="s">
        <v>108</v>
      </c>
      <c r="G141" s="31">
        <v>21.72</v>
      </c>
      <c r="H141" s="32">
        <v>0</v>
      </c>
      <c r="I141" s="32">
        <f>ROUND(ROUND(H141,2)*ROUND(G141,3),2)</f>
        <v>0</v>
      </c>
      <c r="O141">
        <f>(I141*21)/100</f>
        <v>0</v>
      </c>
      <c r="P141" t="s">
        <v>23</v>
      </c>
    </row>
    <row r="142" spans="1:18" x14ac:dyDescent="0.2">
      <c r="A142" s="33" t="s">
        <v>49</v>
      </c>
      <c r="E142" s="34" t="s">
        <v>345</v>
      </c>
    </row>
    <row r="143" spans="1:18" ht="38.25" x14ac:dyDescent="0.2">
      <c r="A143" s="35" t="s">
        <v>51</v>
      </c>
      <c r="E143" s="36" t="s">
        <v>346</v>
      </c>
    </row>
    <row r="144" spans="1:18" ht="369.75" x14ac:dyDescent="0.2">
      <c r="A144" t="s">
        <v>52</v>
      </c>
      <c r="E144" s="34" t="s">
        <v>324</v>
      </c>
    </row>
    <row r="145" spans="1:18" x14ac:dyDescent="0.2">
      <c r="A145" s="24" t="s">
        <v>44</v>
      </c>
      <c r="B145" s="28" t="s">
        <v>347</v>
      </c>
      <c r="C145" s="28" t="s">
        <v>348</v>
      </c>
      <c r="D145" s="24" t="s">
        <v>46</v>
      </c>
      <c r="E145" s="29" t="s">
        <v>349</v>
      </c>
      <c r="F145" s="30" t="s">
        <v>108</v>
      </c>
      <c r="G145" s="31">
        <v>16.8</v>
      </c>
      <c r="H145" s="32">
        <v>0</v>
      </c>
      <c r="I145" s="32">
        <f>ROUND(ROUND(H145,2)*ROUND(G145,3),2)</f>
        <v>0</v>
      </c>
      <c r="O145">
        <f>(I145*21)/100</f>
        <v>0</v>
      </c>
      <c r="P145" t="s">
        <v>23</v>
      </c>
    </row>
    <row r="146" spans="1:18" x14ac:dyDescent="0.2">
      <c r="A146" s="33" t="s">
        <v>49</v>
      </c>
      <c r="E146" s="34" t="s">
        <v>350</v>
      </c>
    </row>
    <row r="147" spans="1:18" x14ac:dyDescent="0.2">
      <c r="A147" s="35" t="s">
        <v>51</v>
      </c>
      <c r="E147" s="36" t="s">
        <v>351</v>
      </c>
    </row>
    <row r="148" spans="1:18" ht="38.25" x14ac:dyDescent="0.2">
      <c r="A148" t="s">
        <v>52</v>
      </c>
      <c r="E148" s="34" t="s">
        <v>352</v>
      </c>
    </row>
    <row r="149" spans="1:18" x14ac:dyDescent="0.2">
      <c r="A149" s="24" t="s">
        <v>44</v>
      </c>
      <c r="B149" s="28" t="s">
        <v>353</v>
      </c>
      <c r="C149" s="28" t="s">
        <v>354</v>
      </c>
      <c r="D149" s="24" t="s">
        <v>46</v>
      </c>
      <c r="E149" s="29" t="s">
        <v>355</v>
      </c>
      <c r="F149" s="30" t="s">
        <v>108</v>
      </c>
      <c r="G149" s="31">
        <v>12.87</v>
      </c>
      <c r="H149" s="32">
        <v>0</v>
      </c>
      <c r="I149" s="32">
        <f>ROUND(ROUND(H149,2)*ROUND(G149,3),2)</f>
        <v>0</v>
      </c>
      <c r="O149">
        <f>(I149*21)/100</f>
        <v>0</v>
      </c>
      <c r="P149" t="s">
        <v>23</v>
      </c>
    </row>
    <row r="150" spans="1:18" x14ac:dyDescent="0.2">
      <c r="A150" s="33" t="s">
        <v>49</v>
      </c>
      <c r="E150" s="34" t="s">
        <v>356</v>
      </c>
    </row>
    <row r="151" spans="1:18" x14ac:dyDescent="0.2">
      <c r="A151" s="35" t="s">
        <v>51</v>
      </c>
      <c r="E151" s="36" t="s">
        <v>357</v>
      </c>
    </row>
    <row r="152" spans="1:18" ht="51" x14ac:dyDescent="0.2">
      <c r="A152" t="s">
        <v>52</v>
      </c>
      <c r="E152" s="34" t="s">
        <v>358</v>
      </c>
    </row>
    <row r="153" spans="1:18" x14ac:dyDescent="0.2">
      <c r="A153" s="24" t="s">
        <v>44</v>
      </c>
      <c r="B153" s="28" t="s">
        <v>359</v>
      </c>
      <c r="C153" s="28" t="s">
        <v>360</v>
      </c>
      <c r="D153" s="24" t="s">
        <v>46</v>
      </c>
      <c r="E153" s="29" t="s">
        <v>361</v>
      </c>
      <c r="F153" s="30" t="s">
        <v>108</v>
      </c>
      <c r="G153" s="31">
        <v>6.5250000000000004</v>
      </c>
      <c r="H153" s="32">
        <v>0</v>
      </c>
      <c r="I153" s="32">
        <f>ROUND(ROUND(H153,2)*ROUND(G153,3),2)</f>
        <v>0</v>
      </c>
      <c r="O153">
        <f>(I153*21)/100</f>
        <v>0</v>
      </c>
      <c r="P153" t="s">
        <v>23</v>
      </c>
    </row>
    <row r="154" spans="1:18" x14ac:dyDescent="0.2">
      <c r="A154" s="33" t="s">
        <v>49</v>
      </c>
      <c r="E154" s="34" t="s">
        <v>362</v>
      </c>
    </row>
    <row r="155" spans="1:18" ht="63.75" x14ac:dyDescent="0.2">
      <c r="A155" s="35" t="s">
        <v>51</v>
      </c>
      <c r="E155" s="36" t="s">
        <v>363</v>
      </c>
    </row>
    <row r="156" spans="1:18" ht="102" x14ac:dyDescent="0.2">
      <c r="A156" t="s">
        <v>52</v>
      </c>
      <c r="E156" s="34" t="s">
        <v>364</v>
      </c>
    </row>
    <row r="157" spans="1:18" ht="12.75" customHeight="1" x14ac:dyDescent="0.2">
      <c r="A157" s="12" t="s">
        <v>43</v>
      </c>
      <c r="B157" s="12"/>
      <c r="C157" s="37" t="s">
        <v>35</v>
      </c>
      <c r="D157" s="12"/>
      <c r="E157" s="26" t="s">
        <v>365</v>
      </c>
      <c r="F157" s="12"/>
      <c r="G157" s="12"/>
      <c r="H157" s="12"/>
      <c r="I157" s="38">
        <f>0+Q157</f>
        <v>0</v>
      </c>
      <c r="O157">
        <f>0+R157</f>
        <v>0</v>
      </c>
      <c r="Q157">
        <f>0+I158+I162+I166+I170+I174+I178+I182+I186+I190+I194</f>
        <v>0</v>
      </c>
      <c r="R157">
        <f>0+O158+O162+O166+O170+O174+O178+O182+O186+O190+O194</f>
        <v>0</v>
      </c>
    </row>
    <row r="158" spans="1:18" ht="25.5" x14ac:dyDescent="0.2">
      <c r="A158" s="24" t="s">
        <v>44</v>
      </c>
      <c r="B158" s="28" t="s">
        <v>366</v>
      </c>
      <c r="C158" s="28" t="s">
        <v>367</v>
      </c>
      <c r="D158" s="24" t="s">
        <v>46</v>
      </c>
      <c r="E158" s="29" t="s">
        <v>368</v>
      </c>
      <c r="F158" s="30" t="s">
        <v>121</v>
      </c>
      <c r="G158" s="31">
        <v>128.69999999999999</v>
      </c>
      <c r="H158" s="32">
        <v>0</v>
      </c>
      <c r="I158" s="32">
        <f>ROUND(ROUND(H158,2)*ROUND(G158,3),2)</f>
        <v>0</v>
      </c>
      <c r="O158">
        <f>(I158*21)/100</f>
        <v>0</v>
      </c>
      <c r="P158" t="s">
        <v>23</v>
      </c>
    </row>
    <row r="159" spans="1:18" x14ac:dyDescent="0.2">
      <c r="A159" s="33" t="s">
        <v>49</v>
      </c>
      <c r="E159" s="34" t="s">
        <v>369</v>
      </c>
    </row>
    <row r="160" spans="1:18" x14ac:dyDescent="0.2">
      <c r="A160" s="35" t="s">
        <v>51</v>
      </c>
      <c r="E160" s="36" t="s">
        <v>370</v>
      </c>
    </row>
    <row r="161" spans="1:16" ht="51" x14ac:dyDescent="0.2">
      <c r="A161" t="s">
        <v>52</v>
      </c>
      <c r="E161" s="34" t="s">
        <v>371</v>
      </c>
    </row>
    <row r="162" spans="1:16" x14ac:dyDescent="0.2">
      <c r="A162" s="24" t="s">
        <v>44</v>
      </c>
      <c r="B162" s="28" t="s">
        <v>372</v>
      </c>
      <c r="C162" s="28" t="s">
        <v>373</v>
      </c>
      <c r="D162" s="24" t="s">
        <v>46</v>
      </c>
      <c r="E162" s="29" t="s">
        <v>374</v>
      </c>
      <c r="F162" s="30" t="s">
        <v>121</v>
      </c>
      <c r="G162" s="31">
        <v>140</v>
      </c>
      <c r="H162" s="32">
        <v>0</v>
      </c>
      <c r="I162" s="32">
        <f>ROUND(ROUND(H162,2)*ROUND(G162,3),2)</f>
        <v>0</v>
      </c>
      <c r="O162">
        <f>(I162*21)/100</f>
        <v>0</v>
      </c>
      <c r="P162" t="s">
        <v>23</v>
      </c>
    </row>
    <row r="163" spans="1:16" x14ac:dyDescent="0.2">
      <c r="A163" s="33" t="s">
        <v>49</v>
      </c>
      <c r="E163" s="34" t="s">
        <v>375</v>
      </c>
    </row>
    <row r="164" spans="1:16" x14ac:dyDescent="0.2">
      <c r="A164" s="35" t="s">
        <v>51</v>
      </c>
      <c r="E164" s="36" t="s">
        <v>376</v>
      </c>
    </row>
    <row r="165" spans="1:16" ht="51" x14ac:dyDescent="0.2">
      <c r="A165" t="s">
        <v>52</v>
      </c>
      <c r="E165" s="34" t="s">
        <v>371</v>
      </c>
    </row>
    <row r="166" spans="1:16" x14ac:dyDescent="0.2">
      <c r="A166" s="24" t="s">
        <v>44</v>
      </c>
      <c r="B166" s="28" t="s">
        <v>377</v>
      </c>
      <c r="C166" s="28" t="s">
        <v>378</v>
      </c>
      <c r="D166" s="24" t="s">
        <v>46</v>
      </c>
      <c r="E166" s="29" t="s">
        <v>379</v>
      </c>
      <c r="F166" s="30" t="s">
        <v>121</v>
      </c>
      <c r="G166" s="31">
        <v>59</v>
      </c>
      <c r="H166" s="32">
        <v>0</v>
      </c>
      <c r="I166" s="32">
        <f>ROUND(ROUND(H166,2)*ROUND(G166,3),2)</f>
        <v>0</v>
      </c>
      <c r="O166">
        <f>(I166*21)/100</f>
        <v>0</v>
      </c>
      <c r="P166" t="s">
        <v>23</v>
      </c>
    </row>
    <row r="167" spans="1:16" x14ac:dyDescent="0.2">
      <c r="A167" s="33" t="s">
        <v>49</v>
      </c>
      <c r="E167" s="34" t="s">
        <v>380</v>
      </c>
    </row>
    <row r="168" spans="1:16" x14ac:dyDescent="0.2">
      <c r="A168" s="35" t="s">
        <v>51</v>
      </c>
      <c r="E168" s="36" t="s">
        <v>381</v>
      </c>
    </row>
    <row r="169" spans="1:16" ht="102" x14ac:dyDescent="0.2">
      <c r="A169" t="s">
        <v>52</v>
      </c>
      <c r="E169" s="34" t="s">
        <v>382</v>
      </c>
    </row>
    <row r="170" spans="1:16" x14ac:dyDescent="0.2">
      <c r="A170" s="24" t="s">
        <v>44</v>
      </c>
      <c r="B170" s="28" t="s">
        <v>383</v>
      </c>
      <c r="C170" s="28" t="s">
        <v>384</v>
      </c>
      <c r="D170" s="24" t="s">
        <v>46</v>
      </c>
      <c r="E170" s="29" t="s">
        <v>385</v>
      </c>
      <c r="F170" s="30" t="s">
        <v>121</v>
      </c>
      <c r="G170" s="31">
        <v>128.69999999999999</v>
      </c>
      <c r="H170" s="32">
        <v>0</v>
      </c>
      <c r="I170" s="32">
        <f>ROUND(ROUND(H170,2)*ROUND(G170,3),2)</f>
        <v>0</v>
      </c>
      <c r="O170">
        <f>(I170*21)/100</f>
        <v>0</v>
      </c>
      <c r="P170" t="s">
        <v>23</v>
      </c>
    </row>
    <row r="171" spans="1:16" x14ac:dyDescent="0.2">
      <c r="A171" s="33" t="s">
        <v>49</v>
      </c>
      <c r="E171" s="34" t="s">
        <v>386</v>
      </c>
    </row>
    <row r="172" spans="1:16" x14ac:dyDescent="0.2">
      <c r="A172" s="35" t="s">
        <v>51</v>
      </c>
      <c r="E172" s="36" t="s">
        <v>46</v>
      </c>
    </row>
    <row r="173" spans="1:16" ht="51" x14ac:dyDescent="0.2">
      <c r="A173" t="s">
        <v>52</v>
      </c>
      <c r="E173" s="34" t="s">
        <v>387</v>
      </c>
    </row>
    <row r="174" spans="1:16" x14ac:dyDescent="0.2">
      <c r="A174" s="24" t="s">
        <v>44</v>
      </c>
      <c r="B174" s="28" t="s">
        <v>388</v>
      </c>
      <c r="C174" s="28" t="s">
        <v>389</v>
      </c>
      <c r="D174" s="24" t="s">
        <v>46</v>
      </c>
      <c r="E174" s="29" t="s">
        <v>390</v>
      </c>
      <c r="F174" s="30" t="s">
        <v>121</v>
      </c>
      <c r="G174" s="31">
        <v>310</v>
      </c>
      <c r="H174" s="32">
        <v>0</v>
      </c>
      <c r="I174" s="32">
        <f>ROUND(ROUND(H174,2)*ROUND(G174,3),2)</f>
        <v>0</v>
      </c>
      <c r="O174">
        <f>(I174*21)/100</f>
        <v>0</v>
      </c>
      <c r="P174" t="s">
        <v>23</v>
      </c>
    </row>
    <row r="175" spans="1:16" x14ac:dyDescent="0.2">
      <c r="A175" s="33" t="s">
        <v>49</v>
      </c>
      <c r="E175" s="34" t="s">
        <v>391</v>
      </c>
    </row>
    <row r="176" spans="1:16" x14ac:dyDescent="0.2">
      <c r="A176" s="35" t="s">
        <v>51</v>
      </c>
      <c r="E176" s="36" t="s">
        <v>46</v>
      </c>
    </row>
    <row r="177" spans="1:16" ht="51" x14ac:dyDescent="0.2">
      <c r="A177" t="s">
        <v>52</v>
      </c>
      <c r="E177" s="34" t="s">
        <v>387</v>
      </c>
    </row>
    <row r="178" spans="1:16" x14ac:dyDescent="0.2">
      <c r="A178" s="24" t="s">
        <v>44</v>
      </c>
      <c r="B178" s="28" t="s">
        <v>392</v>
      </c>
      <c r="C178" s="28" t="s">
        <v>393</v>
      </c>
      <c r="D178" s="24" t="s">
        <v>46</v>
      </c>
      <c r="E178" s="29" t="s">
        <v>394</v>
      </c>
      <c r="F178" s="30" t="s">
        <v>121</v>
      </c>
      <c r="G178" s="31">
        <v>378</v>
      </c>
      <c r="H178" s="32">
        <v>0</v>
      </c>
      <c r="I178" s="32">
        <f>ROUND(ROUND(H178,2)*ROUND(G178,3),2)</f>
        <v>0</v>
      </c>
      <c r="O178">
        <f>(I178*21)/100</f>
        <v>0</v>
      </c>
      <c r="P178" t="s">
        <v>23</v>
      </c>
    </row>
    <row r="179" spans="1:16" x14ac:dyDescent="0.2">
      <c r="A179" s="33" t="s">
        <v>49</v>
      </c>
      <c r="E179" s="34" t="s">
        <v>395</v>
      </c>
    </row>
    <row r="180" spans="1:16" x14ac:dyDescent="0.2">
      <c r="A180" s="35" t="s">
        <v>51</v>
      </c>
      <c r="E180" s="36" t="s">
        <v>46</v>
      </c>
    </row>
    <row r="181" spans="1:16" ht="140.25" x14ac:dyDescent="0.2">
      <c r="A181" t="s">
        <v>52</v>
      </c>
      <c r="E181" s="34" t="s">
        <v>396</v>
      </c>
    </row>
    <row r="182" spans="1:16" x14ac:dyDescent="0.2">
      <c r="A182" s="24" t="s">
        <v>44</v>
      </c>
      <c r="B182" s="28" t="s">
        <v>397</v>
      </c>
      <c r="C182" s="28" t="s">
        <v>398</v>
      </c>
      <c r="D182" s="24" t="s">
        <v>46</v>
      </c>
      <c r="E182" s="29" t="s">
        <v>399</v>
      </c>
      <c r="F182" s="30" t="s">
        <v>121</v>
      </c>
      <c r="G182" s="31">
        <v>64.400000000000006</v>
      </c>
      <c r="H182" s="32">
        <v>0</v>
      </c>
      <c r="I182" s="32">
        <f>ROUND(ROUND(H182,2)*ROUND(G182,3),2)</f>
        <v>0</v>
      </c>
      <c r="O182">
        <f>(I182*21)/100</f>
        <v>0</v>
      </c>
      <c r="P182" t="s">
        <v>23</v>
      </c>
    </row>
    <row r="183" spans="1:16" x14ac:dyDescent="0.2">
      <c r="A183" s="33" t="s">
        <v>49</v>
      </c>
      <c r="E183" s="34" t="s">
        <v>400</v>
      </c>
    </row>
    <row r="184" spans="1:16" ht="38.25" x14ac:dyDescent="0.2">
      <c r="A184" s="35" t="s">
        <v>51</v>
      </c>
      <c r="E184" s="36" t="s">
        <v>401</v>
      </c>
    </row>
    <row r="185" spans="1:16" ht="140.25" x14ac:dyDescent="0.2">
      <c r="A185" t="s">
        <v>52</v>
      </c>
      <c r="E185" s="34" t="s">
        <v>396</v>
      </c>
    </row>
    <row r="186" spans="1:16" x14ac:dyDescent="0.2">
      <c r="A186" s="24" t="s">
        <v>44</v>
      </c>
      <c r="B186" s="28" t="s">
        <v>402</v>
      </c>
      <c r="C186" s="28" t="s">
        <v>403</v>
      </c>
      <c r="D186" s="24" t="s">
        <v>46</v>
      </c>
      <c r="E186" s="29" t="s">
        <v>404</v>
      </c>
      <c r="F186" s="30" t="s">
        <v>121</v>
      </c>
      <c r="G186" s="31">
        <v>310</v>
      </c>
      <c r="H186" s="32">
        <v>0</v>
      </c>
      <c r="I186" s="32">
        <f>ROUND(ROUND(H186,2)*ROUND(G186,3),2)</f>
        <v>0</v>
      </c>
      <c r="O186">
        <f>(I186*21)/100</f>
        <v>0</v>
      </c>
      <c r="P186" t="s">
        <v>23</v>
      </c>
    </row>
    <row r="187" spans="1:16" x14ac:dyDescent="0.2">
      <c r="A187" s="33" t="s">
        <v>49</v>
      </c>
      <c r="E187" s="34" t="s">
        <v>405</v>
      </c>
    </row>
    <row r="188" spans="1:16" x14ac:dyDescent="0.2">
      <c r="A188" s="35" t="s">
        <v>51</v>
      </c>
      <c r="E188" s="36" t="s">
        <v>46</v>
      </c>
    </row>
    <row r="189" spans="1:16" ht="140.25" x14ac:dyDescent="0.2">
      <c r="A189" t="s">
        <v>52</v>
      </c>
      <c r="E189" s="34" t="s">
        <v>396</v>
      </c>
    </row>
    <row r="190" spans="1:16" x14ac:dyDescent="0.2">
      <c r="A190" s="24" t="s">
        <v>44</v>
      </c>
      <c r="B190" s="28" t="s">
        <v>406</v>
      </c>
      <c r="C190" s="28" t="s">
        <v>407</v>
      </c>
      <c r="D190" s="24" t="s">
        <v>46</v>
      </c>
      <c r="E190" s="29" t="s">
        <v>408</v>
      </c>
      <c r="F190" s="30" t="s">
        <v>234</v>
      </c>
      <c r="G190" s="31">
        <v>31.7</v>
      </c>
      <c r="H190" s="32">
        <v>0</v>
      </c>
      <c r="I190" s="32">
        <f>ROUND(ROUND(H190,2)*ROUND(G190,3),2)</f>
        <v>0</v>
      </c>
      <c r="O190">
        <f>(I190*21)/100</f>
        <v>0</v>
      </c>
      <c r="P190" t="s">
        <v>23</v>
      </c>
    </row>
    <row r="191" spans="1:16" x14ac:dyDescent="0.2">
      <c r="A191" s="33" t="s">
        <v>49</v>
      </c>
      <c r="E191" s="34" t="s">
        <v>409</v>
      </c>
    </row>
    <row r="192" spans="1:16" ht="38.25" x14ac:dyDescent="0.2">
      <c r="A192" s="35" t="s">
        <v>51</v>
      </c>
      <c r="E192" s="36" t="s">
        <v>410</v>
      </c>
    </row>
    <row r="193" spans="1:18" ht="38.25" x14ac:dyDescent="0.2">
      <c r="A193" t="s">
        <v>52</v>
      </c>
      <c r="E193" s="34" t="s">
        <v>411</v>
      </c>
    </row>
    <row r="194" spans="1:18" x14ac:dyDescent="0.2">
      <c r="A194" s="24" t="s">
        <v>44</v>
      </c>
      <c r="B194" s="28" t="s">
        <v>412</v>
      </c>
      <c r="C194" s="28" t="s">
        <v>413</v>
      </c>
      <c r="D194" s="24" t="s">
        <v>46</v>
      </c>
      <c r="E194" s="29" t="s">
        <v>414</v>
      </c>
      <c r="F194" s="30" t="s">
        <v>234</v>
      </c>
      <c r="G194" s="31">
        <v>31.7</v>
      </c>
      <c r="H194" s="32">
        <v>0</v>
      </c>
      <c r="I194" s="32">
        <f>ROUND(ROUND(H194,2)*ROUND(G194,3),2)</f>
        <v>0</v>
      </c>
      <c r="O194">
        <f>(I194*21)/100</f>
        <v>0</v>
      </c>
      <c r="P194" t="s">
        <v>23</v>
      </c>
    </row>
    <row r="195" spans="1:18" x14ac:dyDescent="0.2">
      <c r="A195" s="33" t="s">
        <v>49</v>
      </c>
      <c r="E195" s="34" t="s">
        <v>409</v>
      </c>
    </row>
    <row r="196" spans="1:18" ht="38.25" x14ac:dyDescent="0.2">
      <c r="A196" s="35" t="s">
        <v>51</v>
      </c>
      <c r="E196" s="36" t="s">
        <v>410</v>
      </c>
    </row>
    <row r="197" spans="1:18" ht="38.25" x14ac:dyDescent="0.2">
      <c r="A197" t="s">
        <v>52</v>
      </c>
      <c r="E197" s="34" t="s">
        <v>411</v>
      </c>
    </row>
    <row r="198" spans="1:18" ht="12.75" customHeight="1" x14ac:dyDescent="0.2">
      <c r="A198" s="12" t="s">
        <v>43</v>
      </c>
      <c r="B198" s="12"/>
      <c r="C198" s="37" t="s">
        <v>37</v>
      </c>
      <c r="D198" s="12"/>
      <c r="E198" s="26" t="s">
        <v>415</v>
      </c>
      <c r="F198" s="12"/>
      <c r="G198" s="12"/>
      <c r="H198" s="12"/>
      <c r="I198" s="38">
        <f>0+Q198</f>
        <v>0</v>
      </c>
      <c r="O198">
        <f>0+R198</f>
        <v>0</v>
      </c>
      <c r="Q198">
        <f>0+I199+I203+I207+I211+I215+I219+I223+I227+I231</f>
        <v>0</v>
      </c>
      <c r="R198">
        <f>0+O199+O203+O207+O211+O215+O219+O223+O227+O231</f>
        <v>0</v>
      </c>
    </row>
    <row r="199" spans="1:18" x14ac:dyDescent="0.2">
      <c r="A199" s="24" t="s">
        <v>44</v>
      </c>
      <c r="B199" s="28" t="s">
        <v>416</v>
      </c>
      <c r="C199" s="28" t="s">
        <v>417</v>
      </c>
      <c r="D199" s="24" t="s">
        <v>46</v>
      </c>
      <c r="E199" s="29" t="s">
        <v>418</v>
      </c>
      <c r="F199" s="30" t="s">
        <v>121</v>
      </c>
      <c r="G199" s="31">
        <v>13.585000000000001</v>
      </c>
      <c r="H199" s="32">
        <v>0</v>
      </c>
      <c r="I199" s="32">
        <f>ROUND(ROUND(H199,2)*ROUND(G199,3),2)</f>
        <v>0</v>
      </c>
      <c r="O199">
        <f>(I199*21)/100</f>
        <v>0</v>
      </c>
      <c r="P199" t="s">
        <v>23</v>
      </c>
    </row>
    <row r="200" spans="1:18" x14ac:dyDescent="0.2">
      <c r="A200" s="33" t="s">
        <v>49</v>
      </c>
      <c r="E200" s="34" t="s">
        <v>419</v>
      </c>
    </row>
    <row r="201" spans="1:18" ht="38.25" x14ac:dyDescent="0.2">
      <c r="A201" s="35" t="s">
        <v>51</v>
      </c>
      <c r="E201" s="36" t="s">
        <v>420</v>
      </c>
    </row>
    <row r="202" spans="1:18" ht="25.5" x14ac:dyDescent="0.2">
      <c r="A202" t="s">
        <v>52</v>
      </c>
      <c r="E202" s="34" t="s">
        <v>421</v>
      </c>
    </row>
    <row r="203" spans="1:18" ht="25.5" x14ac:dyDescent="0.2">
      <c r="A203" s="24" t="s">
        <v>44</v>
      </c>
      <c r="B203" s="28" t="s">
        <v>422</v>
      </c>
      <c r="C203" s="28" t="s">
        <v>423</v>
      </c>
      <c r="D203" s="24" t="s">
        <v>46</v>
      </c>
      <c r="E203" s="29" t="s">
        <v>424</v>
      </c>
      <c r="F203" s="30" t="s">
        <v>121</v>
      </c>
      <c r="G203" s="31">
        <v>39.225000000000001</v>
      </c>
      <c r="H203" s="32">
        <v>0</v>
      </c>
      <c r="I203" s="32">
        <f>ROUND(ROUND(H203,2)*ROUND(G203,3),2)</f>
        <v>0</v>
      </c>
      <c r="O203">
        <f>(I203*21)/100</f>
        <v>0</v>
      </c>
      <c r="P203" t="s">
        <v>23</v>
      </c>
    </row>
    <row r="204" spans="1:18" x14ac:dyDescent="0.2">
      <c r="A204" s="33" t="s">
        <v>49</v>
      </c>
      <c r="E204" s="34" t="s">
        <v>46</v>
      </c>
    </row>
    <row r="205" spans="1:18" ht="38.25" x14ac:dyDescent="0.2">
      <c r="A205" s="35" t="s">
        <v>51</v>
      </c>
      <c r="E205" s="36" t="s">
        <v>425</v>
      </c>
    </row>
    <row r="206" spans="1:18" ht="76.5" x14ac:dyDescent="0.2">
      <c r="A206" t="s">
        <v>52</v>
      </c>
      <c r="E206" s="34" t="s">
        <v>426</v>
      </c>
    </row>
    <row r="207" spans="1:18" ht="25.5" x14ac:dyDescent="0.2">
      <c r="A207" s="24" t="s">
        <v>44</v>
      </c>
      <c r="B207" s="28" t="s">
        <v>427</v>
      </c>
      <c r="C207" s="28" t="s">
        <v>428</v>
      </c>
      <c r="D207" s="24" t="s">
        <v>46</v>
      </c>
      <c r="E207" s="29" t="s">
        <v>429</v>
      </c>
      <c r="F207" s="30" t="s">
        <v>121</v>
      </c>
      <c r="G207" s="31">
        <v>23.535</v>
      </c>
      <c r="H207" s="32">
        <v>0</v>
      </c>
      <c r="I207" s="32">
        <f>ROUND(ROUND(H207,2)*ROUND(G207,3),2)</f>
        <v>0</v>
      </c>
      <c r="O207">
        <f>(I207*21)/100</f>
        <v>0</v>
      </c>
      <c r="P207" t="s">
        <v>23</v>
      </c>
    </row>
    <row r="208" spans="1:18" x14ac:dyDescent="0.2">
      <c r="A208" s="33" t="s">
        <v>49</v>
      </c>
      <c r="E208" s="34" t="s">
        <v>46</v>
      </c>
    </row>
    <row r="209" spans="1:16" ht="38.25" x14ac:dyDescent="0.2">
      <c r="A209" s="35" t="s">
        <v>51</v>
      </c>
      <c r="E209" s="36" t="s">
        <v>430</v>
      </c>
    </row>
    <row r="210" spans="1:16" ht="76.5" x14ac:dyDescent="0.2">
      <c r="A210" t="s">
        <v>52</v>
      </c>
      <c r="E210" s="34" t="s">
        <v>426</v>
      </c>
    </row>
    <row r="211" spans="1:16" ht="25.5" x14ac:dyDescent="0.2">
      <c r="A211" s="24" t="s">
        <v>44</v>
      </c>
      <c r="B211" s="28" t="s">
        <v>431</v>
      </c>
      <c r="C211" s="28" t="s">
        <v>432</v>
      </c>
      <c r="D211" s="24" t="s">
        <v>46</v>
      </c>
      <c r="E211" s="29" t="s">
        <v>433</v>
      </c>
      <c r="F211" s="30" t="s">
        <v>121</v>
      </c>
      <c r="G211" s="31">
        <v>15.69</v>
      </c>
      <c r="H211" s="32">
        <v>0</v>
      </c>
      <c r="I211" s="32">
        <f>ROUND(ROUND(H211,2)*ROUND(G211,3),2)</f>
        <v>0</v>
      </c>
      <c r="O211">
        <f>(I211*21)/100</f>
        <v>0</v>
      </c>
      <c r="P211" t="s">
        <v>23</v>
      </c>
    </row>
    <row r="212" spans="1:16" x14ac:dyDescent="0.2">
      <c r="A212" s="33" t="s">
        <v>49</v>
      </c>
      <c r="E212" s="34" t="s">
        <v>46</v>
      </c>
    </row>
    <row r="213" spans="1:16" ht="38.25" x14ac:dyDescent="0.2">
      <c r="A213" s="35" t="s">
        <v>51</v>
      </c>
      <c r="E213" s="36" t="s">
        <v>434</v>
      </c>
    </row>
    <row r="214" spans="1:16" ht="76.5" x14ac:dyDescent="0.2">
      <c r="A214" t="s">
        <v>52</v>
      </c>
      <c r="E214" s="34" t="s">
        <v>426</v>
      </c>
    </row>
    <row r="215" spans="1:16" x14ac:dyDescent="0.2">
      <c r="A215" s="24" t="s">
        <v>44</v>
      </c>
      <c r="B215" s="28" t="s">
        <v>435</v>
      </c>
      <c r="C215" s="28" t="s">
        <v>436</v>
      </c>
      <c r="D215" s="24" t="s">
        <v>46</v>
      </c>
      <c r="E215" s="29" t="s">
        <v>437</v>
      </c>
      <c r="F215" s="30" t="s">
        <v>121</v>
      </c>
      <c r="G215" s="31">
        <v>78.45</v>
      </c>
      <c r="H215" s="32">
        <v>0</v>
      </c>
      <c r="I215" s="32">
        <f>ROUND(ROUND(H215,2)*ROUND(G215,3),2)</f>
        <v>0</v>
      </c>
      <c r="O215">
        <f>(I215*21)/100</f>
        <v>0</v>
      </c>
      <c r="P215" t="s">
        <v>23</v>
      </c>
    </row>
    <row r="216" spans="1:16" x14ac:dyDescent="0.2">
      <c r="A216" s="33" t="s">
        <v>49</v>
      </c>
      <c r="E216" s="34" t="s">
        <v>46</v>
      </c>
    </row>
    <row r="217" spans="1:16" ht="38.25" x14ac:dyDescent="0.2">
      <c r="A217" s="35" t="s">
        <v>51</v>
      </c>
      <c r="E217" s="36" t="s">
        <v>438</v>
      </c>
    </row>
    <row r="218" spans="1:16" ht="76.5" x14ac:dyDescent="0.2">
      <c r="A218" t="s">
        <v>52</v>
      </c>
      <c r="E218" s="34" t="s">
        <v>426</v>
      </c>
    </row>
    <row r="219" spans="1:16" x14ac:dyDescent="0.2">
      <c r="A219" s="24" t="s">
        <v>44</v>
      </c>
      <c r="B219" s="28" t="s">
        <v>439</v>
      </c>
      <c r="C219" s="28" t="s">
        <v>440</v>
      </c>
      <c r="D219" s="24" t="s">
        <v>46</v>
      </c>
      <c r="E219" s="29" t="s">
        <v>441</v>
      </c>
      <c r="F219" s="30" t="s">
        <v>121</v>
      </c>
      <c r="G219" s="31">
        <v>78.45</v>
      </c>
      <c r="H219" s="32">
        <v>0</v>
      </c>
      <c r="I219" s="32">
        <f>ROUND(ROUND(H219,2)*ROUND(G219,3),2)</f>
        <v>0</v>
      </c>
      <c r="O219">
        <f>(I219*21)/100</f>
        <v>0</v>
      </c>
      <c r="P219" t="s">
        <v>23</v>
      </c>
    </row>
    <row r="220" spans="1:16" x14ac:dyDescent="0.2">
      <c r="A220" s="33" t="s">
        <v>49</v>
      </c>
      <c r="E220" s="34" t="s">
        <v>46</v>
      </c>
    </row>
    <row r="221" spans="1:16" ht="38.25" x14ac:dyDescent="0.2">
      <c r="A221" s="35" t="s">
        <v>51</v>
      </c>
      <c r="E221" s="36" t="s">
        <v>438</v>
      </c>
    </row>
    <row r="222" spans="1:16" ht="76.5" x14ac:dyDescent="0.2">
      <c r="A222" t="s">
        <v>52</v>
      </c>
      <c r="E222" s="34" t="s">
        <v>426</v>
      </c>
    </row>
    <row r="223" spans="1:16" x14ac:dyDescent="0.2">
      <c r="A223" s="24" t="s">
        <v>44</v>
      </c>
      <c r="B223" s="28" t="s">
        <v>442</v>
      </c>
      <c r="C223" s="28" t="s">
        <v>443</v>
      </c>
      <c r="D223" s="24" t="s">
        <v>46</v>
      </c>
      <c r="E223" s="29" t="s">
        <v>444</v>
      </c>
      <c r="F223" s="30" t="s">
        <v>121</v>
      </c>
      <c r="G223" s="31">
        <v>1.569</v>
      </c>
      <c r="H223" s="32">
        <v>0</v>
      </c>
      <c r="I223" s="32">
        <f>ROUND(ROUND(H223,2)*ROUND(G223,3),2)</f>
        <v>0</v>
      </c>
      <c r="O223">
        <f>(I223*21)/100</f>
        <v>0</v>
      </c>
      <c r="P223" t="s">
        <v>23</v>
      </c>
    </row>
    <row r="224" spans="1:16" x14ac:dyDescent="0.2">
      <c r="A224" s="33" t="s">
        <v>49</v>
      </c>
      <c r="E224" s="34" t="s">
        <v>445</v>
      </c>
    </row>
    <row r="225" spans="1:18" ht="38.25" x14ac:dyDescent="0.2">
      <c r="A225" s="35" t="s">
        <v>51</v>
      </c>
      <c r="E225" s="36" t="s">
        <v>446</v>
      </c>
    </row>
    <row r="226" spans="1:18" ht="63.75" x14ac:dyDescent="0.2">
      <c r="A226" t="s">
        <v>52</v>
      </c>
      <c r="E226" s="34" t="s">
        <v>447</v>
      </c>
    </row>
    <row r="227" spans="1:18" x14ac:dyDescent="0.2">
      <c r="A227" s="24" t="s">
        <v>44</v>
      </c>
      <c r="B227" s="28" t="s">
        <v>448</v>
      </c>
      <c r="C227" s="28" t="s">
        <v>449</v>
      </c>
      <c r="D227" s="24" t="s">
        <v>46</v>
      </c>
      <c r="E227" s="29" t="s">
        <v>450</v>
      </c>
      <c r="F227" s="30" t="s">
        <v>234</v>
      </c>
      <c r="G227" s="31">
        <v>20</v>
      </c>
      <c r="H227" s="32">
        <v>0</v>
      </c>
      <c r="I227" s="32">
        <f>ROUND(ROUND(H227,2)*ROUND(G227,3),2)</f>
        <v>0</v>
      </c>
      <c r="O227">
        <f>(I227*21)/100</f>
        <v>0</v>
      </c>
      <c r="P227" t="s">
        <v>23</v>
      </c>
    </row>
    <row r="228" spans="1:18" x14ac:dyDescent="0.2">
      <c r="A228" s="33" t="s">
        <v>49</v>
      </c>
      <c r="E228" s="34" t="s">
        <v>451</v>
      </c>
    </row>
    <row r="229" spans="1:18" x14ac:dyDescent="0.2">
      <c r="A229" s="35" t="s">
        <v>51</v>
      </c>
      <c r="E229" s="36" t="s">
        <v>46</v>
      </c>
    </row>
    <row r="230" spans="1:18" ht="76.5" x14ac:dyDescent="0.2">
      <c r="A230" t="s">
        <v>52</v>
      </c>
      <c r="E230" s="34" t="s">
        <v>452</v>
      </c>
    </row>
    <row r="231" spans="1:18" x14ac:dyDescent="0.2">
      <c r="A231" s="24" t="s">
        <v>44</v>
      </c>
      <c r="B231" s="28" t="s">
        <v>453</v>
      </c>
      <c r="C231" s="28" t="s">
        <v>454</v>
      </c>
      <c r="D231" s="24" t="s">
        <v>46</v>
      </c>
      <c r="E231" s="29" t="s">
        <v>455</v>
      </c>
      <c r="F231" s="30" t="s">
        <v>121</v>
      </c>
      <c r="G231" s="31">
        <v>6.492</v>
      </c>
      <c r="H231" s="32">
        <v>0</v>
      </c>
      <c r="I231" s="32">
        <f>ROUND(ROUND(H231,2)*ROUND(G231,3),2)</f>
        <v>0</v>
      </c>
      <c r="O231">
        <f>(I231*21)/100</f>
        <v>0</v>
      </c>
      <c r="P231" t="s">
        <v>23</v>
      </c>
    </row>
    <row r="232" spans="1:18" x14ac:dyDescent="0.2">
      <c r="A232" s="33" t="s">
        <v>49</v>
      </c>
      <c r="E232" s="34" t="s">
        <v>456</v>
      </c>
    </row>
    <row r="233" spans="1:18" ht="38.25" x14ac:dyDescent="0.2">
      <c r="A233" s="35" t="s">
        <v>51</v>
      </c>
      <c r="E233" s="36" t="s">
        <v>457</v>
      </c>
    </row>
    <row r="234" spans="1:18" ht="89.25" x14ac:dyDescent="0.2">
      <c r="A234" t="s">
        <v>52</v>
      </c>
      <c r="E234" s="34" t="s">
        <v>458</v>
      </c>
    </row>
    <row r="235" spans="1:18" ht="12.75" customHeight="1" x14ac:dyDescent="0.2">
      <c r="A235" s="12" t="s">
        <v>43</v>
      </c>
      <c r="B235" s="12"/>
      <c r="C235" s="37" t="s">
        <v>69</v>
      </c>
      <c r="D235" s="12"/>
      <c r="E235" s="26" t="s">
        <v>459</v>
      </c>
      <c r="F235" s="12"/>
      <c r="G235" s="12"/>
      <c r="H235" s="12"/>
      <c r="I235" s="38">
        <f>0+Q235</f>
        <v>0</v>
      </c>
      <c r="O235">
        <f>0+R235</f>
        <v>0</v>
      </c>
      <c r="Q235">
        <f>0+I236+I240+I244+I248+I252+I256+I260+I264</f>
        <v>0</v>
      </c>
      <c r="R235">
        <f>0+O236+O240+O244+O248+O252+O256+O260+O264</f>
        <v>0</v>
      </c>
    </row>
    <row r="236" spans="1:18" ht="25.5" x14ac:dyDescent="0.2">
      <c r="A236" s="24" t="s">
        <v>44</v>
      </c>
      <c r="B236" s="28" t="s">
        <v>460</v>
      </c>
      <c r="C236" s="28" t="s">
        <v>461</v>
      </c>
      <c r="D236" s="24" t="s">
        <v>46</v>
      </c>
      <c r="E236" s="29" t="s">
        <v>462</v>
      </c>
      <c r="F236" s="30" t="s">
        <v>121</v>
      </c>
      <c r="G236" s="31">
        <v>30.6</v>
      </c>
      <c r="H236" s="32">
        <v>0</v>
      </c>
      <c r="I236" s="32">
        <f>ROUND(ROUND(H236,2)*ROUND(G236,3),2)</f>
        <v>0</v>
      </c>
      <c r="O236">
        <f>(I236*21)/100</f>
        <v>0</v>
      </c>
      <c r="P236" t="s">
        <v>23</v>
      </c>
    </row>
    <row r="237" spans="1:18" x14ac:dyDescent="0.2">
      <c r="A237" s="33" t="s">
        <v>49</v>
      </c>
      <c r="E237" s="34" t="s">
        <v>463</v>
      </c>
    </row>
    <row r="238" spans="1:18" x14ac:dyDescent="0.2">
      <c r="A238" s="35" t="s">
        <v>51</v>
      </c>
      <c r="E238" s="36" t="s">
        <v>464</v>
      </c>
    </row>
    <row r="239" spans="1:18" ht="191.25" x14ac:dyDescent="0.2">
      <c r="A239" t="s">
        <v>52</v>
      </c>
      <c r="E239" s="34" t="s">
        <v>465</v>
      </c>
    </row>
    <row r="240" spans="1:18" ht="25.5" x14ac:dyDescent="0.2">
      <c r="A240" s="24" t="s">
        <v>44</v>
      </c>
      <c r="B240" s="28" t="s">
        <v>466</v>
      </c>
      <c r="C240" s="28" t="s">
        <v>467</v>
      </c>
      <c r="D240" s="24" t="s">
        <v>46</v>
      </c>
      <c r="E240" s="29" t="s">
        <v>468</v>
      </c>
      <c r="F240" s="30" t="s">
        <v>121</v>
      </c>
      <c r="G240" s="31">
        <v>75.67</v>
      </c>
      <c r="H240" s="32">
        <v>0</v>
      </c>
      <c r="I240" s="32">
        <f>ROUND(ROUND(H240,2)*ROUND(G240,3),2)</f>
        <v>0</v>
      </c>
      <c r="O240">
        <f>(I240*21)/100</f>
        <v>0</v>
      </c>
      <c r="P240" t="s">
        <v>23</v>
      </c>
    </row>
    <row r="241" spans="1:16" x14ac:dyDescent="0.2">
      <c r="A241" s="33" t="s">
        <v>49</v>
      </c>
      <c r="E241" s="34" t="s">
        <v>469</v>
      </c>
    </row>
    <row r="242" spans="1:16" x14ac:dyDescent="0.2">
      <c r="A242" s="35" t="s">
        <v>51</v>
      </c>
      <c r="E242" s="36" t="s">
        <v>470</v>
      </c>
    </row>
    <row r="243" spans="1:16" ht="216.75" x14ac:dyDescent="0.2">
      <c r="A243" t="s">
        <v>52</v>
      </c>
      <c r="E243" s="34" t="s">
        <v>471</v>
      </c>
    </row>
    <row r="244" spans="1:16" x14ac:dyDescent="0.2">
      <c r="A244" s="24" t="s">
        <v>44</v>
      </c>
      <c r="B244" s="28" t="s">
        <v>472</v>
      </c>
      <c r="C244" s="28" t="s">
        <v>473</v>
      </c>
      <c r="D244" s="24" t="s">
        <v>46</v>
      </c>
      <c r="E244" s="29" t="s">
        <v>474</v>
      </c>
      <c r="F244" s="30" t="s">
        <v>121</v>
      </c>
      <c r="G244" s="31">
        <v>14.56</v>
      </c>
      <c r="H244" s="32">
        <v>0</v>
      </c>
      <c r="I244" s="32">
        <f>ROUND(ROUND(H244,2)*ROUND(G244,3),2)</f>
        <v>0</v>
      </c>
      <c r="O244">
        <f>(I244*21)/100</f>
        <v>0</v>
      </c>
      <c r="P244" t="s">
        <v>23</v>
      </c>
    </row>
    <row r="245" spans="1:16" x14ac:dyDescent="0.2">
      <c r="A245" s="33" t="s">
        <v>49</v>
      </c>
      <c r="E245" s="34" t="s">
        <v>475</v>
      </c>
    </row>
    <row r="246" spans="1:16" x14ac:dyDescent="0.2">
      <c r="A246" s="35" t="s">
        <v>51</v>
      </c>
      <c r="E246" s="36" t="s">
        <v>476</v>
      </c>
    </row>
    <row r="247" spans="1:16" ht="38.25" x14ac:dyDescent="0.2">
      <c r="A247" t="s">
        <v>52</v>
      </c>
      <c r="E247" s="34" t="s">
        <v>477</v>
      </c>
    </row>
    <row r="248" spans="1:16" x14ac:dyDescent="0.2">
      <c r="A248" s="24" t="s">
        <v>44</v>
      </c>
      <c r="B248" s="28" t="s">
        <v>478</v>
      </c>
      <c r="C248" s="28" t="s">
        <v>479</v>
      </c>
      <c r="D248" s="24" t="s">
        <v>46</v>
      </c>
      <c r="E248" s="29" t="s">
        <v>480</v>
      </c>
      <c r="F248" s="30" t="s">
        <v>121</v>
      </c>
      <c r="G248" s="31">
        <v>61.2</v>
      </c>
      <c r="H248" s="32">
        <v>0</v>
      </c>
      <c r="I248" s="32">
        <f>ROUND(ROUND(H248,2)*ROUND(G248,3),2)</f>
        <v>0</v>
      </c>
      <c r="O248">
        <f>(I248*21)/100</f>
        <v>0</v>
      </c>
      <c r="P248" t="s">
        <v>23</v>
      </c>
    </row>
    <row r="249" spans="1:16" x14ac:dyDescent="0.2">
      <c r="A249" s="33" t="s">
        <v>49</v>
      </c>
      <c r="E249" s="34" t="s">
        <v>481</v>
      </c>
    </row>
    <row r="250" spans="1:16" x14ac:dyDescent="0.2">
      <c r="A250" s="35" t="s">
        <v>51</v>
      </c>
      <c r="E250" s="36" t="s">
        <v>482</v>
      </c>
    </row>
    <row r="251" spans="1:16" ht="38.25" x14ac:dyDescent="0.2">
      <c r="A251" t="s">
        <v>52</v>
      </c>
      <c r="E251" s="34" t="s">
        <v>477</v>
      </c>
    </row>
    <row r="252" spans="1:16" x14ac:dyDescent="0.2">
      <c r="A252" s="24" t="s">
        <v>44</v>
      </c>
      <c r="B252" s="28" t="s">
        <v>483</v>
      </c>
      <c r="C252" s="28" t="s">
        <v>484</v>
      </c>
      <c r="D252" s="24" t="s">
        <v>46</v>
      </c>
      <c r="E252" s="29" t="s">
        <v>485</v>
      </c>
      <c r="F252" s="30" t="s">
        <v>121</v>
      </c>
      <c r="G252" s="31">
        <v>26</v>
      </c>
      <c r="H252" s="32">
        <v>0</v>
      </c>
      <c r="I252" s="32">
        <f>ROUND(ROUND(H252,2)*ROUND(G252,3),2)</f>
        <v>0</v>
      </c>
      <c r="O252">
        <f>(I252*21)/100</f>
        <v>0</v>
      </c>
      <c r="P252" t="s">
        <v>23</v>
      </c>
    </row>
    <row r="253" spans="1:16" x14ac:dyDescent="0.2">
      <c r="A253" s="33" t="s">
        <v>49</v>
      </c>
      <c r="E253" s="34" t="s">
        <v>486</v>
      </c>
    </row>
    <row r="254" spans="1:16" x14ac:dyDescent="0.2">
      <c r="A254" s="35" t="s">
        <v>51</v>
      </c>
      <c r="E254" s="36" t="s">
        <v>487</v>
      </c>
    </row>
    <row r="255" spans="1:16" ht="89.25" x14ac:dyDescent="0.2">
      <c r="A255" t="s">
        <v>52</v>
      </c>
      <c r="E255" s="34" t="s">
        <v>488</v>
      </c>
    </row>
    <row r="256" spans="1:16" x14ac:dyDescent="0.2">
      <c r="A256" s="24" t="s">
        <v>44</v>
      </c>
      <c r="B256" s="28" t="s">
        <v>489</v>
      </c>
      <c r="C256" s="28" t="s">
        <v>490</v>
      </c>
      <c r="D256" s="24" t="s">
        <v>46</v>
      </c>
      <c r="E256" s="29" t="s">
        <v>491</v>
      </c>
      <c r="F256" s="30" t="s">
        <v>121</v>
      </c>
      <c r="G256" s="31">
        <v>78.45</v>
      </c>
      <c r="H256" s="32">
        <v>0</v>
      </c>
      <c r="I256" s="32">
        <f>ROUND(ROUND(H256,2)*ROUND(G256,3),2)</f>
        <v>0</v>
      </c>
      <c r="O256">
        <f>(I256*21)/100</f>
        <v>0</v>
      </c>
      <c r="P256" t="s">
        <v>23</v>
      </c>
    </row>
    <row r="257" spans="1:18" x14ac:dyDescent="0.2">
      <c r="A257" s="33" t="s">
        <v>49</v>
      </c>
      <c r="E257" s="34" t="s">
        <v>46</v>
      </c>
    </row>
    <row r="258" spans="1:18" ht="38.25" x14ac:dyDescent="0.2">
      <c r="A258" s="35" t="s">
        <v>51</v>
      </c>
      <c r="E258" s="36" t="s">
        <v>492</v>
      </c>
    </row>
    <row r="259" spans="1:18" ht="51" x14ac:dyDescent="0.2">
      <c r="A259" t="s">
        <v>52</v>
      </c>
      <c r="E259" s="34" t="s">
        <v>493</v>
      </c>
    </row>
    <row r="260" spans="1:18" x14ac:dyDescent="0.2">
      <c r="A260" s="24" t="s">
        <v>44</v>
      </c>
      <c r="B260" s="28" t="s">
        <v>494</v>
      </c>
      <c r="C260" s="28" t="s">
        <v>495</v>
      </c>
      <c r="D260" s="24" t="s">
        <v>46</v>
      </c>
      <c r="E260" s="29" t="s">
        <v>496</v>
      </c>
      <c r="F260" s="30" t="s">
        <v>121</v>
      </c>
      <c r="G260" s="31">
        <v>13.585000000000001</v>
      </c>
      <c r="H260" s="32">
        <v>0</v>
      </c>
      <c r="I260" s="32">
        <f>ROUND(ROUND(H260,2)*ROUND(G260,3),2)</f>
        <v>0</v>
      </c>
      <c r="O260">
        <f>(I260*21)/100</f>
        <v>0</v>
      </c>
      <c r="P260" t="s">
        <v>23</v>
      </c>
    </row>
    <row r="261" spans="1:18" x14ac:dyDescent="0.2">
      <c r="A261" s="33" t="s">
        <v>49</v>
      </c>
      <c r="E261" s="34" t="s">
        <v>497</v>
      </c>
    </row>
    <row r="262" spans="1:18" x14ac:dyDescent="0.2">
      <c r="A262" s="35" t="s">
        <v>51</v>
      </c>
      <c r="E262" s="36" t="s">
        <v>498</v>
      </c>
    </row>
    <row r="263" spans="1:18" ht="51" x14ac:dyDescent="0.2">
      <c r="A263" t="s">
        <v>52</v>
      </c>
      <c r="E263" s="34" t="s">
        <v>493</v>
      </c>
    </row>
    <row r="264" spans="1:18" x14ac:dyDescent="0.2">
      <c r="A264" s="24" t="s">
        <v>44</v>
      </c>
      <c r="B264" s="28" t="s">
        <v>499</v>
      </c>
      <c r="C264" s="28" t="s">
        <v>500</v>
      </c>
      <c r="D264" s="24" t="s">
        <v>46</v>
      </c>
      <c r="E264" s="29" t="s">
        <v>501</v>
      </c>
      <c r="F264" s="30" t="s">
        <v>121</v>
      </c>
      <c r="G264" s="31">
        <v>7.41</v>
      </c>
      <c r="H264" s="32">
        <v>0</v>
      </c>
      <c r="I264" s="32">
        <f>ROUND(ROUND(H264,2)*ROUND(G264,3),2)</f>
        <v>0</v>
      </c>
      <c r="O264">
        <f>(I264*21)/100</f>
        <v>0</v>
      </c>
      <c r="P264" t="s">
        <v>23</v>
      </c>
    </row>
    <row r="265" spans="1:18" x14ac:dyDescent="0.2">
      <c r="A265" s="33" t="s">
        <v>49</v>
      </c>
      <c r="E265" s="34" t="s">
        <v>502</v>
      </c>
    </row>
    <row r="266" spans="1:18" x14ac:dyDescent="0.2">
      <c r="A266" s="35" t="s">
        <v>51</v>
      </c>
      <c r="E266" s="36" t="s">
        <v>503</v>
      </c>
    </row>
    <row r="267" spans="1:18" ht="51" x14ac:dyDescent="0.2">
      <c r="A267" t="s">
        <v>52</v>
      </c>
      <c r="E267" s="34" t="s">
        <v>493</v>
      </c>
    </row>
    <row r="268" spans="1:18" ht="12.75" customHeight="1" x14ac:dyDescent="0.2">
      <c r="A268" s="12" t="s">
        <v>43</v>
      </c>
      <c r="B268" s="12"/>
      <c r="C268" s="37" t="s">
        <v>74</v>
      </c>
      <c r="D268" s="12"/>
      <c r="E268" s="26" t="s">
        <v>504</v>
      </c>
      <c r="F268" s="12"/>
      <c r="G268" s="12"/>
      <c r="H268" s="12"/>
      <c r="I268" s="38">
        <f>0+Q268</f>
        <v>0</v>
      </c>
      <c r="O268">
        <f>0+R268</f>
        <v>0</v>
      </c>
      <c r="Q268">
        <f>0+I269</f>
        <v>0</v>
      </c>
      <c r="R268">
        <f>0+O269</f>
        <v>0</v>
      </c>
    </row>
    <row r="269" spans="1:18" x14ac:dyDescent="0.2">
      <c r="A269" s="24" t="s">
        <v>44</v>
      </c>
      <c r="B269" s="28" t="s">
        <v>505</v>
      </c>
      <c r="C269" s="28" t="s">
        <v>506</v>
      </c>
      <c r="D269" s="24" t="s">
        <v>46</v>
      </c>
      <c r="E269" s="29" t="s">
        <v>507</v>
      </c>
      <c r="F269" s="30" t="s">
        <v>72</v>
      </c>
      <c r="G269" s="31">
        <v>2</v>
      </c>
      <c r="H269" s="32">
        <v>0</v>
      </c>
      <c r="I269" s="32">
        <f>ROUND(ROUND(H269,2)*ROUND(G269,3),2)</f>
        <v>0</v>
      </c>
      <c r="O269">
        <f>(I269*21)/100</f>
        <v>0</v>
      </c>
      <c r="P269" t="s">
        <v>23</v>
      </c>
    </row>
    <row r="270" spans="1:18" x14ac:dyDescent="0.2">
      <c r="A270" s="33" t="s">
        <v>49</v>
      </c>
      <c r="E270" s="34" t="s">
        <v>508</v>
      </c>
    </row>
    <row r="271" spans="1:18" x14ac:dyDescent="0.2">
      <c r="A271" s="35" t="s">
        <v>51</v>
      </c>
      <c r="E271" s="36" t="s">
        <v>46</v>
      </c>
    </row>
    <row r="272" spans="1:18" ht="153" x14ac:dyDescent="0.2">
      <c r="A272" t="s">
        <v>52</v>
      </c>
      <c r="E272" s="34" t="s">
        <v>509</v>
      </c>
    </row>
    <row r="273" spans="1:18" ht="12.75" customHeight="1" x14ac:dyDescent="0.2">
      <c r="A273" s="12" t="s">
        <v>43</v>
      </c>
      <c r="B273" s="12"/>
      <c r="C273" s="37" t="s">
        <v>40</v>
      </c>
      <c r="D273" s="12"/>
      <c r="E273" s="26" t="s">
        <v>136</v>
      </c>
      <c r="F273" s="12"/>
      <c r="G273" s="12"/>
      <c r="H273" s="12"/>
      <c r="I273" s="38">
        <f>0+Q273</f>
        <v>0</v>
      </c>
      <c r="O273">
        <f>0+R273</f>
        <v>0</v>
      </c>
      <c r="Q273">
        <f>0+I274+I278+I282+I286+I290+I294+I298+I302+I306+I310+I314+I318+I322+I326+I330+I334+I338+I342+I346+I350+I354+I358+I362+I366</f>
        <v>0</v>
      </c>
      <c r="R273">
        <f>0+O274+O278+O282+O286+O290+O294+O298+O302+O306+O310+O314+O318+O322+O326+O330+O334+O338+O342+O346+O350+O354+O358+O362+O366</f>
        <v>0</v>
      </c>
    </row>
    <row r="274" spans="1:18" x14ac:dyDescent="0.2">
      <c r="A274" s="24" t="s">
        <v>44</v>
      </c>
      <c r="B274" s="28" t="s">
        <v>510</v>
      </c>
      <c r="C274" s="28" t="s">
        <v>511</v>
      </c>
      <c r="D274" s="24" t="s">
        <v>46</v>
      </c>
      <c r="E274" s="29" t="s">
        <v>512</v>
      </c>
      <c r="F274" s="30" t="s">
        <v>234</v>
      </c>
      <c r="G274" s="31">
        <v>22</v>
      </c>
      <c r="H274" s="32">
        <v>0</v>
      </c>
      <c r="I274" s="32">
        <f>ROUND(ROUND(H274,2)*ROUND(G274,3),2)</f>
        <v>0</v>
      </c>
      <c r="O274">
        <f>(I274*21)/100</f>
        <v>0</v>
      </c>
      <c r="P274" t="s">
        <v>23</v>
      </c>
    </row>
    <row r="275" spans="1:18" ht="25.5" x14ac:dyDescent="0.2">
      <c r="A275" s="33" t="s">
        <v>49</v>
      </c>
      <c r="E275" s="34" t="s">
        <v>513</v>
      </c>
    </row>
    <row r="276" spans="1:18" x14ac:dyDescent="0.2">
      <c r="A276" s="35" t="s">
        <v>51</v>
      </c>
      <c r="E276" s="36" t="s">
        <v>514</v>
      </c>
    </row>
    <row r="277" spans="1:18" ht="38.25" x14ac:dyDescent="0.2">
      <c r="A277" t="s">
        <v>52</v>
      </c>
      <c r="E277" s="34" t="s">
        <v>515</v>
      </c>
    </row>
    <row r="278" spans="1:18" ht="25.5" x14ac:dyDescent="0.2">
      <c r="A278" s="24" t="s">
        <v>44</v>
      </c>
      <c r="B278" s="28" t="s">
        <v>516</v>
      </c>
      <c r="C278" s="28" t="s">
        <v>517</v>
      </c>
      <c r="D278" s="24" t="s">
        <v>46</v>
      </c>
      <c r="E278" s="29" t="s">
        <v>518</v>
      </c>
      <c r="F278" s="30" t="s">
        <v>234</v>
      </c>
      <c r="G278" s="31">
        <v>25</v>
      </c>
      <c r="H278" s="32">
        <v>0</v>
      </c>
      <c r="I278" s="32">
        <f>ROUND(ROUND(H278,2)*ROUND(G278,3),2)</f>
        <v>0</v>
      </c>
      <c r="O278">
        <f>(I278*21)/100</f>
        <v>0</v>
      </c>
      <c r="P278" t="s">
        <v>23</v>
      </c>
    </row>
    <row r="279" spans="1:18" x14ac:dyDescent="0.2">
      <c r="A279" s="33" t="s">
        <v>49</v>
      </c>
      <c r="E279" s="34" t="s">
        <v>519</v>
      </c>
    </row>
    <row r="280" spans="1:18" x14ac:dyDescent="0.2">
      <c r="A280" s="35" t="s">
        <v>51</v>
      </c>
      <c r="E280" s="36" t="s">
        <v>520</v>
      </c>
    </row>
    <row r="281" spans="1:18" ht="38.25" x14ac:dyDescent="0.2">
      <c r="A281" t="s">
        <v>52</v>
      </c>
      <c r="E281" s="34" t="s">
        <v>515</v>
      </c>
    </row>
    <row r="282" spans="1:18" ht="25.5" x14ac:dyDescent="0.2">
      <c r="A282" s="24" t="s">
        <v>44</v>
      </c>
      <c r="B282" s="28" t="s">
        <v>521</v>
      </c>
      <c r="C282" s="28" t="s">
        <v>522</v>
      </c>
      <c r="D282" s="24" t="s">
        <v>46</v>
      </c>
      <c r="E282" s="29" t="s">
        <v>523</v>
      </c>
      <c r="F282" s="30" t="s">
        <v>234</v>
      </c>
      <c r="G282" s="31">
        <v>47</v>
      </c>
      <c r="H282" s="32">
        <v>0</v>
      </c>
      <c r="I282" s="32">
        <f>ROUND(ROUND(H282,2)*ROUND(G282,3),2)</f>
        <v>0</v>
      </c>
      <c r="O282">
        <f>(I282*21)/100</f>
        <v>0</v>
      </c>
      <c r="P282" t="s">
        <v>23</v>
      </c>
    </row>
    <row r="283" spans="1:18" x14ac:dyDescent="0.2">
      <c r="A283" s="33" t="s">
        <v>49</v>
      </c>
      <c r="E283" s="34" t="s">
        <v>524</v>
      </c>
    </row>
    <row r="284" spans="1:18" x14ac:dyDescent="0.2">
      <c r="A284" s="35" t="s">
        <v>51</v>
      </c>
      <c r="E284" s="36" t="s">
        <v>525</v>
      </c>
    </row>
    <row r="285" spans="1:18" ht="127.5" x14ac:dyDescent="0.2">
      <c r="A285" t="s">
        <v>52</v>
      </c>
      <c r="E285" s="34" t="s">
        <v>526</v>
      </c>
    </row>
    <row r="286" spans="1:18" x14ac:dyDescent="0.2">
      <c r="A286" s="24" t="s">
        <v>44</v>
      </c>
      <c r="B286" s="28" t="s">
        <v>527</v>
      </c>
      <c r="C286" s="28" t="s">
        <v>528</v>
      </c>
      <c r="D286" s="24" t="s">
        <v>46</v>
      </c>
      <c r="E286" s="29" t="s">
        <v>529</v>
      </c>
      <c r="F286" s="30" t="s">
        <v>234</v>
      </c>
      <c r="G286" s="31">
        <v>28</v>
      </c>
      <c r="H286" s="32">
        <v>0</v>
      </c>
      <c r="I286" s="32">
        <f>ROUND(ROUND(H286,2)*ROUND(G286,3),2)</f>
        <v>0</v>
      </c>
      <c r="O286">
        <f>(I286*21)/100</f>
        <v>0</v>
      </c>
      <c r="P286" t="s">
        <v>23</v>
      </c>
    </row>
    <row r="287" spans="1:18" x14ac:dyDescent="0.2">
      <c r="A287" s="33" t="s">
        <v>49</v>
      </c>
      <c r="E287" s="34" t="s">
        <v>530</v>
      </c>
    </row>
    <row r="288" spans="1:18" x14ac:dyDescent="0.2">
      <c r="A288" s="35" t="s">
        <v>51</v>
      </c>
      <c r="E288" s="36" t="s">
        <v>531</v>
      </c>
    </row>
    <row r="289" spans="1:16" ht="114.75" x14ac:dyDescent="0.2">
      <c r="A289" t="s">
        <v>52</v>
      </c>
      <c r="E289" s="34" t="s">
        <v>532</v>
      </c>
    </row>
    <row r="290" spans="1:16" x14ac:dyDescent="0.2">
      <c r="A290" s="24" t="s">
        <v>44</v>
      </c>
      <c r="B290" s="28" t="s">
        <v>533</v>
      </c>
      <c r="C290" s="28" t="s">
        <v>534</v>
      </c>
      <c r="D290" s="24" t="s">
        <v>46</v>
      </c>
      <c r="E290" s="29" t="s">
        <v>535</v>
      </c>
      <c r="F290" s="30" t="s">
        <v>72</v>
      </c>
      <c r="G290" s="31">
        <v>6</v>
      </c>
      <c r="H290" s="32">
        <v>0</v>
      </c>
      <c r="I290" s="32">
        <f>ROUND(ROUND(H290,2)*ROUND(G290,3),2)</f>
        <v>0</v>
      </c>
      <c r="O290">
        <f>(I290*21)/100</f>
        <v>0</v>
      </c>
      <c r="P290" t="s">
        <v>23</v>
      </c>
    </row>
    <row r="291" spans="1:16" x14ac:dyDescent="0.2">
      <c r="A291" s="33" t="s">
        <v>49</v>
      </c>
      <c r="E291" s="34" t="s">
        <v>536</v>
      </c>
    </row>
    <row r="292" spans="1:16" x14ac:dyDescent="0.2">
      <c r="A292" s="35" t="s">
        <v>51</v>
      </c>
      <c r="E292" s="36" t="s">
        <v>46</v>
      </c>
    </row>
    <row r="293" spans="1:16" ht="38.25" x14ac:dyDescent="0.2">
      <c r="A293" t="s">
        <v>52</v>
      </c>
      <c r="E293" s="34" t="s">
        <v>537</v>
      </c>
    </row>
    <row r="294" spans="1:16" x14ac:dyDescent="0.2">
      <c r="A294" s="24" t="s">
        <v>44</v>
      </c>
      <c r="B294" s="28" t="s">
        <v>538</v>
      </c>
      <c r="C294" s="28" t="s">
        <v>539</v>
      </c>
      <c r="D294" s="24" t="s">
        <v>46</v>
      </c>
      <c r="E294" s="29" t="s">
        <v>540</v>
      </c>
      <c r="F294" s="30" t="s">
        <v>72</v>
      </c>
      <c r="G294" s="31">
        <v>1</v>
      </c>
      <c r="H294" s="32">
        <v>0</v>
      </c>
      <c r="I294" s="32">
        <f>ROUND(ROUND(H294,2)*ROUND(G294,3),2)</f>
        <v>0</v>
      </c>
      <c r="O294">
        <f>(I294*21)/100</f>
        <v>0</v>
      </c>
      <c r="P294" t="s">
        <v>23</v>
      </c>
    </row>
    <row r="295" spans="1:16" x14ac:dyDescent="0.2">
      <c r="A295" s="33" t="s">
        <v>49</v>
      </c>
      <c r="E295" s="34" t="s">
        <v>541</v>
      </c>
    </row>
    <row r="296" spans="1:16" x14ac:dyDescent="0.2">
      <c r="A296" s="35" t="s">
        <v>51</v>
      </c>
      <c r="E296" s="36" t="s">
        <v>46</v>
      </c>
    </row>
    <row r="297" spans="1:16" ht="25.5" x14ac:dyDescent="0.2">
      <c r="A297" t="s">
        <v>52</v>
      </c>
      <c r="E297" s="34" t="s">
        <v>542</v>
      </c>
    </row>
    <row r="298" spans="1:16" ht="25.5" x14ac:dyDescent="0.2">
      <c r="A298" s="24" t="s">
        <v>44</v>
      </c>
      <c r="B298" s="28" t="s">
        <v>543</v>
      </c>
      <c r="C298" s="28" t="s">
        <v>544</v>
      </c>
      <c r="D298" s="24" t="s">
        <v>46</v>
      </c>
      <c r="E298" s="29" t="s">
        <v>545</v>
      </c>
      <c r="F298" s="30" t="s">
        <v>72</v>
      </c>
      <c r="G298" s="31">
        <v>4</v>
      </c>
      <c r="H298" s="32">
        <v>0</v>
      </c>
      <c r="I298" s="32">
        <f>ROUND(ROUND(H298,2)*ROUND(G298,3),2)</f>
        <v>0</v>
      </c>
      <c r="O298">
        <f>(I298*21)/100</f>
        <v>0</v>
      </c>
      <c r="P298" t="s">
        <v>23</v>
      </c>
    </row>
    <row r="299" spans="1:16" x14ac:dyDescent="0.2">
      <c r="A299" s="33" t="s">
        <v>49</v>
      </c>
      <c r="E299" s="34" t="s">
        <v>546</v>
      </c>
    </row>
    <row r="300" spans="1:16" x14ac:dyDescent="0.2">
      <c r="A300" s="35" t="s">
        <v>51</v>
      </c>
      <c r="E300" s="36" t="s">
        <v>46</v>
      </c>
    </row>
    <row r="301" spans="1:16" ht="25.5" x14ac:dyDescent="0.2">
      <c r="A301" t="s">
        <v>52</v>
      </c>
      <c r="E301" s="34" t="s">
        <v>547</v>
      </c>
    </row>
    <row r="302" spans="1:16" ht="25.5" x14ac:dyDescent="0.2">
      <c r="A302" s="24" t="s">
        <v>44</v>
      </c>
      <c r="B302" s="28" t="s">
        <v>548</v>
      </c>
      <c r="C302" s="28" t="s">
        <v>549</v>
      </c>
      <c r="D302" s="24" t="s">
        <v>46</v>
      </c>
      <c r="E302" s="29" t="s">
        <v>550</v>
      </c>
      <c r="F302" s="30" t="s">
        <v>72</v>
      </c>
      <c r="G302" s="31">
        <v>6</v>
      </c>
      <c r="H302" s="32">
        <v>0</v>
      </c>
      <c r="I302" s="32">
        <f>ROUND(ROUND(H302,2)*ROUND(G302,3),2)</f>
        <v>0</v>
      </c>
      <c r="O302">
        <f>(I302*21)/100</f>
        <v>0</v>
      </c>
      <c r="P302" t="s">
        <v>23</v>
      </c>
    </row>
    <row r="303" spans="1:16" ht="25.5" x14ac:dyDescent="0.2">
      <c r="A303" s="33" t="s">
        <v>49</v>
      </c>
      <c r="E303" s="34" t="s">
        <v>551</v>
      </c>
    </row>
    <row r="304" spans="1:16" x14ac:dyDescent="0.2">
      <c r="A304" s="35" t="s">
        <v>51</v>
      </c>
      <c r="E304" s="36" t="s">
        <v>46</v>
      </c>
    </row>
    <row r="305" spans="1:16" ht="25.5" x14ac:dyDescent="0.2">
      <c r="A305" t="s">
        <v>52</v>
      </c>
      <c r="E305" s="34" t="s">
        <v>552</v>
      </c>
    </row>
    <row r="306" spans="1:16" x14ac:dyDescent="0.2">
      <c r="A306" s="24" t="s">
        <v>44</v>
      </c>
      <c r="B306" s="28" t="s">
        <v>553</v>
      </c>
      <c r="C306" s="28" t="s">
        <v>554</v>
      </c>
      <c r="D306" s="24" t="s">
        <v>46</v>
      </c>
      <c r="E306" s="29" t="s">
        <v>555</v>
      </c>
      <c r="F306" s="30" t="s">
        <v>234</v>
      </c>
      <c r="G306" s="31">
        <v>7</v>
      </c>
      <c r="H306" s="32">
        <v>0</v>
      </c>
      <c r="I306" s="32">
        <f>ROUND(ROUND(H306,2)*ROUND(G306,3),2)</f>
        <v>0</v>
      </c>
      <c r="O306">
        <f>(I306*21)/100</f>
        <v>0</v>
      </c>
      <c r="P306" t="s">
        <v>23</v>
      </c>
    </row>
    <row r="307" spans="1:16" x14ac:dyDescent="0.2">
      <c r="A307" s="33" t="s">
        <v>49</v>
      </c>
      <c r="E307" s="34" t="s">
        <v>556</v>
      </c>
    </row>
    <row r="308" spans="1:16" ht="38.25" x14ac:dyDescent="0.2">
      <c r="A308" s="35" t="s">
        <v>51</v>
      </c>
      <c r="E308" s="36" t="s">
        <v>557</v>
      </c>
    </row>
    <row r="309" spans="1:16" ht="51" x14ac:dyDescent="0.2">
      <c r="A309" t="s">
        <v>52</v>
      </c>
      <c r="E309" s="34" t="s">
        <v>558</v>
      </c>
    </row>
    <row r="310" spans="1:16" x14ac:dyDescent="0.2">
      <c r="A310" s="24" t="s">
        <v>44</v>
      </c>
      <c r="B310" s="28" t="s">
        <v>559</v>
      </c>
      <c r="C310" s="28" t="s">
        <v>560</v>
      </c>
      <c r="D310" s="24" t="s">
        <v>46</v>
      </c>
      <c r="E310" s="29" t="s">
        <v>561</v>
      </c>
      <c r="F310" s="30" t="s">
        <v>234</v>
      </c>
      <c r="G310" s="31">
        <v>7</v>
      </c>
      <c r="H310" s="32">
        <v>0</v>
      </c>
      <c r="I310" s="32">
        <f>ROUND(ROUND(H310,2)*ROUND(G310,3),2)</f>
        <v>0</v>
      </c>
      <c r="O310">
        <f>(I310*21)/100</f>
        <v>0</v>
      </c>
      <c r="P310" t="s">
        <v>23</v>
      </c>
    </row>
    <row r="311" spans="1:16" x14ac:dyDescent="0.2">
      <c r="A311" s="33" t="s">
        <v>49</v>
      </c>
      <c r="E311" s="34" t="s">
        <v>562</v>
      </c>
    </row>
    <row r="312" spans="1:16" ht="63.75" x14ac:dyDescent="0.2">
      <c r="A312" s="35" t="s">
        <v>51</v>
      </c>
      <c r="E312" s="36" t="s">
        <v>563</v>
      </c>
    </row>
    <row r="313" spans="1:16" ht="51" x14ac:dyDescent="0.2">
      <c r="A313" t="s">
        <v>52</v>
      </c>
      <c r="E313" s="34" t="s">
        <v>558</v>
      </c>
    </row>
    <row r="314" spans="1:16" x14ac:dyDescent="0.2">
      <c r="A314" s="24" t="s">
        <v>44</v>
      </c>
      <c r="B314" s="28" t="s">
        <v>564</v>
      </c>
      <c r="C314" s="28" t="s">
        <v>565</v>
      </c>
      <c r="D314" s="24" t="s">
        <v>46</v>
      </c>
      <c r="E314" s="29" t="s">
        <v>566</v>
      </c>
      <c r="F314" s="30" t="s">
        <v>234</v>
      </c>
      <c r="G314" s="31">
        <v>14</v>
      </c>
      <c r="H314" s="32">
        <v>0</v>
      </c>
      <c r="I314" s="32">
        <f>ROUND(ROUND(H314,2)*ROUND(G314,3),2)</f>
        <v>0</v>
      </c>
      <c r="O314">
        <f>(I314*21)/100</f>
        <v>0</v>
      </c>
      <c r="P314" t="s">
        <v>23</v>
      </c>
    </row>
    <row r="315" spans="1:16" x14ac:dyDescent="0.2">
      <c r="A315" s="33" t="s">
        <v>49</v>
      </c>
      <c r="E315" s="34" t="s">
        <v>567</v>
      </c>
    </row>
    <row r="316" spans="1:16" x14ac:dyDescent="0.2">
      <c r="A316" s="35" t="s">
        <v>51</v>
      </c>
      <c r="E316" s="36" t="s">
        <v>568</v>
      </c>
    </row>
    <row r="317" spans="1:16" ht="25.5" x14ac:dyDescent="0.2">
      <c r="A317" t="s">
        <v>52</v>
      </c>
      <c r="E317" s="34" t="s">
        <v>569</v>
      </c>
    </row>
    <row r="318" spans="1:16" x14ac:dyDescent="0.2">
      <c r="A318" s="24" t="s">
        <v>44</v>
      </c>
      <c r="B318" s="28" t="s">
        <v>570</v>
      </c>
      <c r="C318" s="28" t="s">
        <v>571</v>
      </c>
      <c r="D318" s="24" t="s">
        <v>46</v>
      </c>
      <c r="E318" s="29" t="s">
        <v>572</v>
      </c>
      <c r="F318" s="30" t="s">
        <v>234</v>
      </c>
      <c r="G318" s="31">
        <v>24.5</v>
      </c>
      <c r="H318" s="32">
        <v>0</v>
      </c>
      <c r="I318" s="32">
        <f>ROUND(ROUND(H318,2)*ROUND(G318,3),2)</f>
        <v>0</v>
      </c>
      <c r="O318">
        <f>(I318*21)/100</f>
        <v>0</v>
      </c>
      <c r="P318" t="s">
        <v>23</v>
      </c>
    </row>
    <row r="319" spans="1:16" x14ac:dyDescent="0.2">
      <c r="A319" s="33" t="s">
        <v>49</v>
      </c>
      <c r="E319" s="34" t="s">
        <v>573</v>
      </c>
    </row>
    <row r="320" spans="1:16" x14ac:dyDescent="0.2">
      <c r="A320" s="35" t="s">
        <v>51</v>
      </c>
      <c r="E320" s="36" t="s">
        <v>574</v>
      </c>
    </row>
    <row r="321" spans="1:16" ht="25.5" x14ac:dyDescent="0.2">
      <c r="A321" t="s">
        <v>52</v>
      </c>
      <c r="E321" s="34" t="s">
        <v>569</v>
      </c>
    </row>
    <row r="322" spans="1:16" x14ac:dyDescent="0.2">
      <c r="A322" s="24" t="s">
        <v>44</v>
      </c>
      <c r="B322" s="28" t="s">
        <v>575</v>
      </c>
      <c r="C322" s="28" t="s">
        <v>576</v>
      </c>
      <c r="D322" s="24" t="s">
        <v>46</v>
      </c>
      <c r="E322" s="29" t="s">
        <v>577</v>
      </c>
      <c r="F322" s="30" t="s">
        <v>121</v>
      </c>
      <c r="G322" s="31">
        <v>15.44</v>
      </c>
      <c r="H322" s="32">
        <v>0</v>
      </c>
      <c r="I322" s="32">
        <f>ROUND(ROUND(H322,2)*ROUND(G322,3),2)</f>
        <v>0</v>
      </c>
      <c r="O322">
        <f>(I322*21)/100</f>
        <v>0</v>
      </c>
      <c r="P322" t="s">
        <v>23</v>
      </c>
    </row>
    <row r="323" spans="1:16" x14ac:dyDescent="0.2">
      <c r="A323" s="33" t="s">
        <v>49</v>
      </c>
      <c r="E323" s="34" t="s">
        <v>578</v>
      </c>
    </row>
    <row r="324" spans="1:16" x14ac:dyDescent="0.2">
      <c r="A324" s="35" t="s">
        <v>51</v>
      </c>
      <c r="E324" s="36" t="s">
        <v>579</v>
      </c>
    </row>
    <row r="325" spans="1:16" ht="25.5" x14ac:dyDescent="0.2">
      <c r="A325" t="s">
        <v>52</v>
      </c>
      <c r="E325" s="34" t="s">
        <v>580</v>
      </c>
    </row>
    <row r="326" spans="1:16" x14ac:dyDescent="0.2">
      <c r="A326" s="24" t="s">
        <v>44</v>
      </c>
      <c r="B326" s="28" t="s">
        <v>581</v>
      </c>
      <c r="C326" s="28" t="s">
        <v>582</v>
      </c>
      <c r="D326" s="24" t="s">
        <v>46</v>
      </c>
      <c r="E326" s="29" t="s">
        <v>583</v>
      </c>
      <c r="F326" s="30" t="s">
        <v>234</v>
      </c>
      <c r="G326" s="31">
        <v>14</v>
      </c>
      <c r="H326" s="32">
        <v>0</v>
      </c>
      <c r="I326" s="32">
        <f>ROUND(ROUND(H326,2)*ROUND(G326,3),2)</f>
        <v>0</v>
      </c>
      <c r="O326">
        <f>(I326*21)/100</f>
        <v>0</v>
      </c>
      <c r="P326" t="s">
        <v>23</v>
      </c>
    </row>
    <row r="327" spans="1:16" x14ac:dyDescent="0.2">
      <c r="A327" s="33" t="s">
        <v>49</v>
      </c>
      <c r="E327" s="34" t="s">
        <v>584</v>
      </c>
    </row>
    <row r="328" spans="1:16" x14ac:dyDescent="0.2">
      <c r="A328" s="35" t="s">
        <v>51</v>
      </c>
      <c r="E328" s="36" t="s">
        <v>585</v>
      </c>
    </row>
    <row r="329" spans="1:16" ht="38.25" x14ac:dyDescent="0.2">
      <c r="A329" t="s">
        <v>52</v>
      </c>
      <c r="E329" s="34" t="s">
        <v>586</v>
      </c>
    </row>
    <row r="330" spans="1:16" x14ac:dyDescent="0.2">
      <c r="A330" s="24" t="s">
        <v>44</v>
      </c>
      <c r="B330" s="28" t="s">
        <v>587</v>
      </c>
      <c r="C330" s="28" t="s">
        <v>588</v>
      </c>
      <c r="D330" s="24" t="s">
        <v>46</v>
      </c>
      <c r="E330" s="29" t="s">
        <v>589</v>
      </c>
      <c r="F330" s="30" t="s">
        <v>234</v>
      </c>
      <c r="G330" s="31">
        <v>24.5</v>
      </c>
      <c r="H330" s="32">
        <v>0</v>
      </c>
      <c r="I330" s="32">
        <f>ROUND(ROUND(H330,2)*ROUND(G330,3),2)</f>
        <v>0</v>
      </c>
      <c r="O330">
        <f>(I330*21)/100</f>
        <v>0</v>
      </c>
      <c r="P330" t="s">
        <v>23</v>
      </c>
    </row>
    <row r="331" spans="1:16" x14ac:dyDescent="0.2">
      <c r="A331" s="33" t="s">
        <v>49</v>
      </c>
      <c r="E331" s="34" t="s">
        <v>590</v>
      </c>
    </row>
    <row r="332" spans="1:16" x14ac:dyDescent="0.2">
      <c r="A332" s="35" t="s">
        <v>51</v>
      </c>
      <c r="E332" s="36" t="s">
        <v>591</v>
      </c>
    </row>
    <row r="333" spans="1:16" ht="38.25" x14ac:dyDescent="0.2">
      <c r="A333" t="s">
        <v>52</v>
      </c>
      <c r="E333" s="34" t="s">
        <v>586</v>
      </c>
    </row>
    <row r="334" spans="1:16" ht="25.5" x14ac:dyDescent="0.2">
      <c r="A334" s="24" t="s">
        <v>44</v>
      </c>
      <c r="B334" s="28" t="s">
        <v>592</v>
      </c>
      <c r="C334" s="28" t="s">
        <v>593</v>
      </c>
      <c r="D334" s="24" t="s">
        <v>46</v>
      </c>
      <c r="E334" s="29" t="s">
        <v>594</v>
      </c>
      <c r="F334" s="30" t="s">
        <v>234</v>
      </c>
      <c r="G334" s="31">
        <v>9.6</v>
      </c>
      <c r="H334" s="32">
        <v>0</v>
      </c>
      <c r="I334" s="32">
        <f>ROUND(ROUND(H334,2)*ROUND(G334,3),2)</f>
        <v>0</v>
      </c>
      <c r="O334">
        <f>(I334*21)/100</f>
        <v>0</v>
      </c>
      <c r="P334" t="s">
        <v>23</v>
      </c>
    </row>
    <row r="335" spans="1:16" x14ac:dyDescent="0.2">
      <c r="A335" s="33" t="s">
        <v>49</v>
      </c>
      <c r="E335" s="34" t="s">
        <v>595</v>
      </c>
    </row>
    <row r="336" spans="1:16" x14ac:dyDescent="0.2">
      <c r="A336" s="35" t="s">
        <v>51</v>
      </c>
      <c r="E336" s="36" t="s">
        <v>596</v>
      </c>
    </row>
    <row r="337" spans="1:16" ht="38.25" x14ac:dyDescent="0.2">
      <c r="A337" t="s">
        <v>52</v>
      </c>
      <c r="E337" s="34" t="s">
        <v>586</v>
      </c>
    </row>
    <row r="338" spans="1:16" x14ac:dyDescent="0.2">
      <c r="A338" s="24" t="s">
        <v>44</v>
      </c>
      <c r="B338" s="28" t="s">
        <v>597</v>
      </c>
      <c r="C338" s="28" t="s">
        <v>598</v>
      </c>
      <c r="D338" s="24" t="s">
        <v>46</v>
      </c>
      <c r="E338" s="29" t="s">
        <v>599</v>
      </c>
      <c r="F338" s="30" t="s">
        <v>72</v>
      </c>
      <c r="G338" s="31">
        <v>1</v>
      </c>
      <c r="H338" s="32">
        <v>0</v>
      </c>
      <c r="I338" s="32">
        <f>ROUND(ROUND(H338,2)*ROUND(G338,3),2)</f>
        <v>0</v>
      </c>
      <c r="O338">
        <f>(I338*21)/100</f>
        <v>0</v>
      </c>
      <c r="P338" t="s">
        <v>23</v>
      </c>
    </row>
    <row r="339" spans="1:16" x14ac:dyDescent="0.2">
      <c r="A339" s="33" t="s">
        <v>49</v>
      </c>
      <c r="E339" s="34" t="s">
        <v>600</v>
      </c>
    </row>
    <row r="340" spans="1:16" x14ac:dyDescent="0.2">
      <c r="A340" s="35" t="s">
        <v>51</v>
      </c>
      <c r="E340" s="36" t="s">
        <v>46</v>
      </c>
    </row>
    <row r="341" spans="1:16" ht="38.25" x14ac:dyDescent="0.2">
      <c r="A341" t="s">
        <v>52</v>
      </c>
      <c r="E341" s="34" t="s">
        <v>601</v>
      </c>
    </row>
    <row r="342" spans="1:16" x14ac:dyDescent="0.2">
      <c r="A342" s="24" t="s">
        <v>44</v>
      </c>
      <c r="B342" s="28" t="s">
        <v>602</v>
      </c>
      <c r="C342" s="28" t="s">
        <v>603</v>
      </c>
      <c r="D342" s="24" t="s">
        <v>46</v>
      </c>
      <c r="E342" s="29" t="s">
        <v>604</v>
      </c>
      <c r="F342" s="30" t="s">
        <v>121</v>
      </c>
      <c r="G342" s="31">
        <v>110.91</v>
      </c>
      <c r="H342" s="32">
        <v>0</v>
      </c>
      <c r="I342" s="32">
        <f>ROUND(ROUND(H342,2)*ROUND(G342,3),2)</f>
        <v>0</v>
      </c>
      <c r="O342">
        <f>(I342*21)/100</f>
        <v>0</v>
      </c>
      <c r="P342" t="s">
        <v>23</v>
      </c>
    </row>
    <row r="343" spans="1:16" x14ac:dyDescent="0.2">
      <c r="A343" s="33" t="s">
        <v>49</v>
      </c>
      <c r="E343" s="34" t="s">
        <v>605</v>
      </c>
    </row>
    <row r="344" spans="1:16" ht="63.75" x14ac:dyDescent="0.2">
      <c r="A344" s="35" t="s">
        <v>51</v>
      </c>
      <c r="E344" s="36" t="s">
        <v>606</v>
      </c>
    </row>
    <row r="345" spans="1:16" ht="25.5" x14ac:dyDescent="0.2">
      <c r="A345" t="s">
        <v>52</v>
      </c>
      <c r="E345" s="34" t="s">
        <v>607</v>
      </c>
    </row>
    <row r="346" spans="1:16" x14ac:dyDescent="0.2">
      <c r="A346" s="24" t="s">
        <v>44</v>
      </c>
      <c r="B346" s="28" t="s">
        <v>608</v>
      </c>
      <c r="C346" s="28" t="s">
        <v>609</v>
      </c>
      <c r="D346" s="24" t="s">
        <v>46</v>
      </c>
      <c r="E346" s="29" t="s">
        <v>610</v>
      </c>
      <c r="F346" s="30" t="s">
        <v>611</v>
      </c>
      <c r="G346" s="31">
        <v>184</v>
      </c>
      <c r="H346" s="32">
        <v>0</v>
      </c>
      <c r="I346" s="32">
        <f>ROUND(ROUND(H346,2)*ROUND(G346,3),2)</f>
        <v>0</v>
      </c>
      <c r="O346">
        <f>(I346*21)/100</f>
        <v>0</v>
      </c>
      <c r="P346" t="s">
        <v>23</v>
      </c>
    </row>
    <row r="347" spans="1:16" x14ac:dyDescent="0.2">
      <c r="A347" s="33" t="s">
        <v>49</v>
      </c>
      <c r="E347" s="34" t="s">
        <v>612</v>
      </c>
    </row>
    <row r="348" spans="1:16" x14ac:dyDescent="0.2">
      <c r="A348" s="35" t="s">
        <v>51</v>
      </c>
      <c r="E348" s="36" t="s">
        <v>613</v>
      </c>
    </row>
    <row r="349" spans="1:16" ht="25.5" x14ac:dyDescent="0.2">
      <c r="A349" t="s">
        <v>52</v>
      </c>
      <c r="E349" s="34" t="s">
        <v>614</v>
      </c>
    </row>
    <row r="350" spans="1:16" x14ac:dyDescent="0.2">
      <c r="A350" s="24" t="s">
        <v>44</v>
      </c>
      <c r="B350" s="28" t="s">
        <v>615</v>
      </c>
      <c r="C350" s="28" t="s">
        <v>616</v>
      </c>
      <c r="D350" s="24" t="s">
        <v>46</v>
      </c>
      <c r="E350" s="29" t="s">
        <v>617</v>
      </c>
      <c r="F350" s="30" t="s">
        <v>108</v>
      </c>
      <c r="G350" s="31">
        <v>8.8040000000000003</v>
      </c>
      <c r="H350" s="32">
        <v>0</v>
      </c>
      <c r="I350" s="32">
        <f>ROUND(ROUND(H350,2)*ROUND(G350,3),2)</f>
        <v>0</v>
      </c>
      <c r="O350">
        <f>(I350*21)/100</f>
        <v>0</v>
      </c>
      <c r="P350" t="s">
        <v>23</v>
      </c>
    </row>
    <row r="351" spans="1:16" x14ac:dyDescent="0.2">
      <c r="A351" s="33" t="s">
        <v>49</v>
      </c>
      <c r="E351" s="34" t="s">
        <v>618</v>
      </c>
    </row>
    <row r="352" spans="1:16" ht="63.75" x14ac:dyDescent="0.2">
      <c r="A352" s="35" t="s">
        <v>51</v>
      </c>
      <c r="E352" s="36" t="s">
        <v>619</v>
      </c>
    </row>
    <row r="353" spans="1:16" ht="114.75" x14ac:dyDescent="0.2">
      <c r="A353" t="s">
        <v>52</v>
      </c>
      <c r="E353" s="34" t="s">
        <v>620</v>
      </c>
    </row>
    <row r="354" spans="1:16" x14ac:dyDescent="0.2">
      <c r="A354" s="24" t="s">
        <v>44</v>
      </c>
      <c r="B354" s="28" t="s">
        <v>621</v>
      </c>
      <c r="C354" s="28" t="s">
        <v>622</v>
      </c>
      <c r="D354" s="24" t="s">
        <v>46</v>
      </c>
      <c r="E354" s="29" t="s">
        <v>623</v>
      </c>
      <c r="F354" s="30" t="s">
        <v>234</v>
      </c>
      <c r="G354" s="31">
        <v>13</v>
      </c>
      <c r="H354" s="32">
        <v>0</v>
      </c>
      <c r="I354" s="32">
        <f>ROUND(ROUND(H354,2)*ROUND(G354,3),2)</f>
        <v>0</v>
      </c>
      <c r="O354">
        <f>(I354*21)/100</f>
        <v>0</v>
      </c>
      <c r="P354" t="s">
        <v>23</v>
      </c>
    </row>
    <row r="355" spans="1:16" x14ac:dyDescent="0.2">
      <c r="A355" s="33" t="s">
        <v>49</v>
      </c>
      <c r="E355" s="34" t="s">
        <v>624</v>
      </c>
    </row>
    <row r="356" spans="1:16" x14ac:dyDescent="0.2">
      <c r="A356" s="35" t="s">
        <v>51</v>
      </c>
      <c r="E356" s="36" t="s">
        <v>46</v>
      </c>
    </row>
    <row r="357" spans="1:16" ht="127.5" x14ac:dyDescent="0.2">
      <c r="A357" t="s">
        <v>52</v>
      </c>
      <c r="E357" s="34" t="s">
        <v>625</v>
      </c>
    </row>
    <row r="358" spans="1:16" x14ac:dyDescent="0.2">
      <c r="A358" s="24" t="s">
        <v>44</v>
      </c>
      <c r="B358" s="28" t="s">
        <v>626</v>
      </c>
      <c r="C358" s="28" t="s">
        <v>627</v>
      </c>
      <c r="D358" s="24" t="s">
        <v>46</v>
      </c>
      <c r="E358" s="29" t="s">
        <v>628</v>
      </c>
      <c r="F358" s="30" t="s">
        <v>108</v>
      </c>
      <c r="G358" s="31">
        <v>1.4039999999999999</v>
      </c>
      <c r="H358" s="32">
        <v>0</v>
      </c>
      <c r="I358" s="32">
        <f>ROUND(ROUND(H358,2)*ROUND(G358,3),2)</f>
        <v>0</v>
      </c>
      <c r="O358">
        <f>(I358*21)/100</f>
        <v>0</v>
      </c>
      <c r="P358" t="s">
        <v>23</v>
      </c>
    </row>
    <row r="359" spans="1:16" x14ac:dyDescent="0.2">
      <c r="A359" s="33" t="s">
        <v>49</v>
      </c>
      <c r="E359" s="34" t="s">
        <v>629</v>
      </c>
    </row>
    <row r="360" spans="1:16" ht="38.25" x14ac:dyDescent="0.2">
      <c r="A360" s="35" t="s">
        <v>51</v>
      </c>
      <c r="E360" s="36" t="s">
        <v>630</v>
      </c>
    </row>
    <row r="361" spans="1:16" ht="89.25" x14ac:dyDescent="0.2">
      <c r="A361" t="s">
        <v>52</v>
      </c>
      <c r="E361" s="34" t="s">
        <v>631</v>
      </c>
    </row>
    <row r="362" spans="1:16" x14ac:dyDescent="0.2">
      <c r="A362" s="24" t="s">
        <v>44</v>
      </c>
      <c r="B362" s="28" t="s">
        <v>632</v>
      </c>
      <c r="C362" s="28" t="s">
        <v>633</v>
      </c>
      <c r="D362" s="24" t="s">
        <v>46</v>
      </c>
      <c r="E362" s="29" t="s">
        <v>634</v>
      </c>
      <c r="F362" s="30" t="s">
        <v>108</v>
      </c>
      <c r="G362" s="31">
        <v>7.4020000000000001</v>
      </c>
      <c r="H362" s="32">
        <v>0</v>
      </c>
      <c r="I362" s="32">
        <f>ROUND(ROUND(H362,2)*ROUND(G362,3),2)</f>
        <v>0</v>
      </c>
      <c r="O362">
        <f>(I362*21)/100</f>
        <v>0</v>
      </c>
      <c r="P362" t="s">
        <v>23</v>
      </c>
    </row>
    <row r="363" spans="1:16" x14ac:dyDescent="0.2">
      <c r="A363" s="33" t="s">
        <v>49</v>
      </c>
      <c r="E363" s="34" t="s">
        <v>635</v>
      </c>
    </row>
    <row r="364" spans="1:16" x14ac:dyDescent="0.2">
      <c r="A364" s="35" t="s">
        <v>51</v>
      </c>
      <c r="E364" s="36" t="s">
        <v>636</v>
      </c>
    </row>
    <row r="365" spans="1:16" ht="89.25" x14ac:dyDescent="0.2">
      <c r="A365" t="s">
        <v>52</v>
      </c>
      <c r="E365" s="34" t="s">
        <v>637</v>
      </c>
    </row>
    <row r="366" spans="1:16" x14ac:dyDescent="0.2">
      <c r="A366" s="24" t="s">
        <v>44</v>
      </c>
      <c r="B366" s="28" t="s">
        <v>638</v>
      </c>
      <c r="C366" s="28" t="s">
        <v>639</v>
      </c>
      <c r="D366" s="24" t="s">
        <v>46</v>
      </c>
      <c r="E366" s="29" t="s">
        <v>640</v>
      </c>
      <c r="F366" s="30" t="s">
        <v>121</v>
      </c>
      <c r="G366" s="31">
        <v>65.12</v>
      </c>
      <c r="H366" s="32">
        <v>0</v>
      </c>
      <c r="I366" s="32">
        <f>ROUND(ROUND(H366,2)*ROUND(G366,3),2)</f>
        <v>0</v>
      </c>
      <c r="O366">
        <f>(I366*21)/100</f>
        <v>0</v>
      </c>
      <c r="P366" t="s">
        <v>23</v>
      </c>
    </row>
    <row r="367" spans="1:16" x14ac:dyDescent="0.2">
      <c r="A367" s="33" t="s">
        <v>49</v>
      </c>
      <c r="E367" s="34" t="s">
        <v>641</v>
      </c>
    </row>
    <row r="368" spans="1:16" x14ac:dyDescent="0.2">
      <c r="A368" s="35" t="s">
        <v>51</v>
      </c>
      <c r="E368" s="36" t="s">
        <v>642</v>
      </c>
    </row>
    <row r="369" spans="1:5" ht="89.25" x14ac:dyDescent="0.2">
      <c r="A369" t="s">
        <v>52</v>
      </c>
      <c r="E369" s="34" t="s">
        <v>637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0+O8+O13+O18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643</v>
      </c>
      <c r="I3" s="39">
        <f>0+I8+I13+I18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643</v>
      </c>
      <c r="D4" s="2"/>
      <c r="E4" s="20" t="s">
        <v>192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23</v>
      </c>
      <c r="D8" s="21"/>
      <c r="E8" s="26" t="s">
        <v>254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44</v>
      </c>
      <c r="B9" s="28" t="s">
        <v>29</v>
      </c>
      <c r="C9" s="28" t="s">
        <v>269</v>
      </c>
      <c r="D9" s="24" t="s">
        <v>46</v>
      </c>
      <c r="E9" s="29" t="s">
        <v>270</v>
      </c>
      <c r="F9" s="30" t="s">
        <v>108</v>
      </c>
      <c r="G9" s="31">
        <v>1.163</v>
      </c>
      <c r="H9" s="32">
        <v>0</v>
      </c>
      <c r="I9" s="32">
        <f>ROUND(ROUND(H9,2)*ROUND(G9,3),2)</f>
        <v>0</v>
      </c>
      <c r="O9">
        <f>(I9*21)/100</f>
        <v>0</v>
      </c>
      <c r="P9" t="s">
        <v>23</v>
      </c>
    </row>
    <row r="10" spans="1:18" ht="25.5" x14ac:dyDescent="0.2">
      <c r="A10" s="33" t="s">
        <v>49</v>
      </c>
      <c r="E10" s="34" t="s">
        <v>644</v>
      </c>
    </row>
    <row r="11" spans="1:18" ht="38.25" x14ac:dyDescent="0.2">
      <c r="A11" s="35" t="s">
        <v>51</v>
      </c>
      <c r="E11" s="36" t="s">
        <v>272</v>
      </c>
    </row>
    <row r="12" spans="1:18" ht="89.25" x14ac:dyDescent="0.2">
      <c r="A12" t="s">
        <v>52</v>
      </c>
      <c r="E12" s="34" t="s">
        <v>273</v>
      </c>
    </row>
    <row r="13" spans="1:18" ht="12.75" customHeight="1" x14ac:dyDescent="0.2">
      <c r="A13" s="12" t="s">
        <v>43</v>
      </c>
      <c r="B13" s="12"/>
      <c r="C13" s="37" t="s">
        <v>37</v>
      </c>
      <c r="D13" s="12"/>
      <c r="E13" s="26" t="s">
        <v>415</v>
      </c>
      <c r="F13" s="12"/>
      <c r="G13" s="12"/>
      <c r="H13" s="12"/>
      <c r="I13" s="38">
        <f>0+Q13</f>
        <v>0</v>
      </c>
      <c r="O13">
        <f>0+R13</f>
        <v>0</v>
      </c>
      <c r="Q13">
        <f>0+I14</f>
        <v>0</v>
      </c>
      <c r="R13">
        <f>0+O14</f>
        <v>0</v>
      </c>
    </row>
    <row r="14" spans="1:18" x14ac:dyDescent="0.2">
      <c r="A14" s="24" t="s">
        <v>44</v>
      </c>
      <c r="B14" s="28" t="s">
        <v>23</v>
      </c>
      <c r="C14" s="28" t="s">
        <v>454</v>
      </c>
      <c r="D14" s="24" t="s">
        <v>46</v>
      </c>
      <c r="E14" s="29" t="s">
        <v>455</v>
      </c>
      <c r="F14" s="30" t="s">
        <v>121</v>
      </c>
      <c r="G14" s="31">
        <v>6.492</v>
      </c>
      <c r="H14" s="32">
        <v>0</v>
      </c>
      <c r="I14" s="32">
        <f>ROUND(ROUND(H14,2)*ROUND(G14,3),2)</f>
        <v>0</v>
      </c>
      <c r="O14">
        <f>(I14*21)/100</f>
        <v>0</v>
      </c>
      <c r="P14" t="s">
        <v>23</v>
      </c>
    </row>
    <row r="15" spans="1:18" ht="25.5" x14ac:dyDescent="0.2">
      <c r="A15" s="33" t="s">
        <v>49</v>
      </c>
      <c r="E15" s="34" t="s">
        <v>645</v>
      </c>
    </row>
    <row r="16" spans="1:18" ht="38.25" x14ac:dyDescent="0.2">
      <c r="A16" s="35" t="s">
        <v>51</v>
      </c>
      <c r="E16" s="36" t="s">
        <v>457</v>
      </c>
    </row>
    <row r="17" spans="1:18" ht="89.25" x14ac:dyDescent="0.2">
      <c r="A17" t="s">
        <v>52</v>
      </c>
      <c r="E17" s="34" t="s">
        <v>458</v>
      </c>
    </row>
    <row r="18" spans="1:18" ht="12.75" customHeight="1" x14ac:dyDescent="0.2">
      <c r="A18" s="12" t="s">
        <v>43</v>
      </c>
      <c r="B18" s="12"/>
      <c r="C18" s="37" t="s">
        <v>40</v>
      </c>
      <c r="D18" s="12"/>
      <c r="E18" s="26" t="s">
        <v>136</v>
      </c>
      <c r="F18" s="12"/>
      <c r="G18" s="12"/>
      <c r="H18" s="12"/>
      <c r="I18" s="38">
        <f>0+Q18</f>
        <v>0</v>
      </c>
      <c r="O18">
        <f>0+R18</f>
        <v>0</v>
      </c>
      <c r="Q18">
        <f>0+I19</f>
        <v>0</v>
      </c>
      <c r="R18">
        <f>0+O19</f>
        <v>0</v>
      </c>
    </row>
    <row r="19" spans="1:18" x14ac:dyDescent="0.2">
      <c r="A19" s="24" t="s">
        <v>44</v>
      </c>
      <c r="B19" s="28" t="s">
        <v>22</v>
      </c>
      <c r="C19" s="28" t="s">
        <v>603</v>
      </c>
      <c r="D19" s="24" t="s">
        <v>46</v>
      </c>
      <c r="E19" s="29" t="s">
        <v>604</v>
      </c>
      <c r="F19" s="30" t="s">
        <v>121</v>
      </c>
      <c r="G19" s="31">
        <v>32.46</v>
      </c>
      <c r="H19" s="32">
        <v>0</v>
      </c>
      <c r="I19" s="32">
        <f>ROUND(ROUND(H19,2)*ROUND(G19,3),2)</f>
        <v>0</v>
      </c>
      <c r="O19">
        <f>(I19*21)/100</f>
        <v>0</v>
      </c>
      <c r="P19" t="s">
        <v>23</v>
      </c>
    </row>
    <row r="20" spans="1:18" x14ac:dyDescent="0.2">
      <c r="A20" s="33" t="s">
        <v>49</v>
      </c>
      <c r="E20" s="34" t="s">
        <v>646</v>
      </c>
    </row>
    <row r="21" spans="1:18" ht="38.25" x14ac:dyDescent="0.2">
      <c r="A21" s="35" t="s">
        <v>51</v>
      </c>
      <c r="E21" s="36" t="s">
        <v>647</v>
      </c>
    </row>
    <row r="22" spans="1:18" ht="25.5" x14ac:dyDescent="0.2">
      <c r="A22" t="s">
        <v>52</v>
      </c>
      <c r="E22" s="34" t="s">
        <v>607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002</vt:lpstr>
      <vt:lpstr>SO 182</vt:lpstr>
      <vt:lpstr>SO 201.1</vt:lpstr>
      <vt:lpstr>SO 201.2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Pauzar Martin</cp:lastModifiedBy>
  <cp:lastPrinted>2023-11-24T13:20:14Z</cp:lastPrinted>
  <dcterms:modified xsi:type="dcterms:W3CDTF">2023-11-24T13:20:20Z</dcterms:modified>
  <cp:category/>
  <cp:contentStatus/>
</cp:coreProperties>
</file>