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2" sheetId="3" r:id="rId3"/>
    <sheet name="SO 185" sheetId="4" r:id="rId4"/>
  </sheets>
  <definedNames/>
  <calcPr/>
  <webPublishing/>
</workbook>
</file>

<file path=xl/sharedStrings.xml><?xml version="1.0" encoding="utf-8"?>
<sst xmlns="http://schemas.openxmlformats.org/spreadsheetml/2006/main" count="1145" uniqueCount="423">
  <si>
    <t>Firma: Krajská správa a údržba silnic Vysočiny, příspěvková organizace</t>
  </si>
  <si>
    <t>Rekapitulace ceny</t>
  </si>
  <si>
    <t>Stavba: SFDI 2024 A - III/40614 Mrákotín průtah, km 0,000-1,730 - 2023 - extravilán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</si>
  <si>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</si>
  <si>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</si>
  <si>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</si>
  <si>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</si>
  <si>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</si>
  <si>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</si>
  <si>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</si>
  <si>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</si>
  <si>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</si>
  <si>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</si>
  <si>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</si>
  <si>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</si>
  <si>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2024 A</t>
  </si>
  <si>
    <t>III/40614 Mrákotín průtah, km 0,000-1,730 - 2023 - extravilán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</si>
  <si>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</si>
  <si>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</si>
  <si>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</si>
  <si>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</si>
  <si>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</si>
  <si>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</si>
  <si>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</si>
  <si>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</si>
  <si>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</si>
  <si>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</si>
  <si>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</si>
  <si>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</si>
  <si>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</si>
  <si>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</si>
  <si>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</si>
  <si>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</si>
  <si>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</si>
  <si>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</si>
  <si>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</si>
  <si>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</si>
  <si>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</si>
  <si>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</si>
  <si>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</si>
  <si>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</si>
  <si>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</si>
  <si>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</si>
  <si>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</si>
  <si>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</si>
  <si>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</si>
  <si>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</si>
  <si>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</si>
  <si>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</si>
  <si>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</si>
  <si>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</si>
  <si>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Položka bude čerpána se souhlasem TDI.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</si>
  <si>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</si>
  <si>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</si>
  <si>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</si>
  <si>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</si>
  <si>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</si>
  <si>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</si>
  <si>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</si>
  <si>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</si>
  <si>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KM</t>
  </si>
  <si>
    <t>Vytyčení hranic pozemků. Položka bude čerpána se souhlasem TDI.</t>
  </si>
  <si>
    <t>zahrnuje veškeré náklady spojené s objednatelem požadovanými pracemi</t>
  </si>
  <si>
    <t>Vytyčení inženýrských sítí na stavbě. Položka bude čerpána se souhlasem TDI.</t>
  </si>
  <si>
    <t>Pro realizaci a ke kolaudaci stavby. Položka bude čerpána se souhlasem TDI.</t>
  </si>
  <si>
    <t>02943</t>
  </si>
  <si>
    <t>OSTATNÍ POŽADAVKY - VYPRACOVÁNÍ RDS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</si>
  <si>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</si>
  <si>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</si>
  <si>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</si>
  <si>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</si>
  <si>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</si>
  <si>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</si>
  <si>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</si>
  <si>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OSTAT POŽADAVKY - PASPORTIZACE A FOTODOKUMENTACE OBJÍZDNÝCH TRAS</t>
  </si>
  <si>
    <t>Pasportizace objizdnych tras před stavbou a po stavbě. 
Délka obj. tras v 1. a ve 2. fázi mimo komunikace ve správě KSUSV.</t>
  </si>
  <si>
    <t>2*6=12,000 [A]</t>
  </si>
  <si>
    <t>02947</t>
  </si>
  <si>
    <t>R</t>
  </si>
  <si>
    <t>VYPRACOVÁNÍ POVODŇOVÉHO A HAVARIJNÍHO PLÁNU</t>
  </si>
  <si>
    <t>Zpracování havarijního plánu požaduje Městský úřad Telč, odbor životního prostředí - vodoprávní úřad, viz jeho vyjádření z 29.8.2018 
č.j. Telč5761/2018/OŽP-Pr.</t>
  </si>
  <si>
    <t>Ke schválení havarijního plánu vodoprávním úřadem musí být mimo jiné dodáno vyjádření správce toku Lesy ČR s.p. - správa toků a správce povodí  - Povodí Moravy, s.p.</t>
  </si>
  <si>
    <t>11</t>
  </si>
  <si>
    <t>02991</t>
  </si>
  <si>
    <t>OSTATNÍ POŽADAVKY - INFORMAČNÍ TABULE</t>
  </si>
  <si>
    <t>KUS</t>
  </si>
  <si>
    <t>Rozměr 2,5 x 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</si>
  <si>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</si>
  <si>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</si>
  <si>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03100</t>
  </si>
  <si>
    <t>ZAŘÍZENÍ STAVENIŠTĚ - ZŘÍZENÍ, PROVOZ, DEMONTÁŽ</t>
  </si>
  <si>
    <t>Bude obsahovat provozní buňku a WC</t>
  </si>
  <si>
    <t>zahrnuje objednatelem povolené náklady na pořízení (event. pronájem), provozování, udržování a likvidaci zhotovitelova zařízení</t>
  </si>
  <si>
    <t>13</t>
  </si>
  <si>
    <t>03101</t>
  </si>
  <si>
    <t>KOMPLETNÍ PRÁCE SOUVISEJÍCÍ SE ZAJIŠTĚNÍM BOZP NA STAVBĚ KPL = stavba</t>
  </si>
  <si>
    <t>SO 101.2</t>
  </si>
  <si>
    <t>Silnice III/40614 – extravilánová část</t>
  </si>
  <si>
    <t>014101</t>
  </si>
  <si>
    <t>POPLATKY ZA SKLÁDKU</t>
  </si>
  <si>
    <t>M3</t>
  </si>
  <si>
    <t>kamenivo a zemina - celkový přebytek po vyrovnání ze všech SO (SO 101.1, SO 101.2, SO 102, SO 185)</t>
  </si>
  <si>
    <t>2726=2 726,000 [A]</t>
  </si>
  <si>
    <t>zahrnuje veškeré poplatky provozovateli skládky související s uložením odpadu na skládce.</t>
  </si>
  <si>
    <t>elezobeton 2500 kg/m3</t>
  </si>
  <si>
    <t>bourání říms propustek 1 2,5*4,8=12,000 [A] 
bourání říms propustek 3 2,5*4,98=12,450 [B] 
bourání říms most 2,5*11=27,500 [C] 
bourání propustku DN 600 12,75*0,564=7,191 [D] 
Celkem: A+B+C+D=59,141 [E]</t>
  </si>
  <si>
    <t>Zemní práce</t>
  </si>
  <si>
    <t>11130</t>
  </si>
  <si>
    <t>SEJMUTÍ DRNU</t>
  </si>
  <si>
    <t>M2</t>
  </si>
  <si>
    <t>1,12*(225+375+130+12+7+55+128+84+27+17+21+41+172+186+212+251+83+60+1+9+1+2+20+111+130+69+105+103+74+233+193+280+324+63+27)+0,25*2800=4 990,720 [A]</t>
  </si>
  <si>
    <t>včetně vodorovné dopravy  a uložení na skládku</t>
  </si>
  <si>
    <t>11223</t>
  </si>
  <si>
    <t>ODSTRANĚNÍ PAŘEZŮ D PŘES 0,9M</t>
  </si>
  <si>
    <t>Odstranění pařezů rozfrézováním. 
Čerpáno se souhlasem TDI</t>
  </si>
  <si>
    <t>21=21,000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</si>
  <si>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</si>
  <si>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113138</t>
  </si>
  <si>
    <t>ODSTRANĚNÍ KRYTU ZPEVNĚNÝCH PLOCH S ASFALT POJIVEM, ODVOZ DO 20KM</t>
  </si>
  <si>
    <t>Nad novým propustkem.</t>
  </si>
  <si>
    <t>0,03*10,5=0,315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</si>
  <si>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</si>
  <si>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</si>
  <si>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</si>
  <si>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 z kameniva nestmeleného nad novým propustkem.</t>
  </si>
  <si>
    <t>0,14*10,5=1,470 [A]</t>
  </si>
  <si>
    <t>11333</t>
  </si>
  <si>
    <t>ODSTRANĚNÍ PODKLADU ZPEVNĚNÝCH PLOCH S ASFALT POJIVEM</t>
  </si>
  <si>
    <t>nad propustkem podklad s asfaltovým pojivem 0,13*10,5=1,365 [A] 
po rozfrézování sejmuto 0,1*8017=801,700 [B] 
Celkem: A+B=803,065 [C]</t>
  </si>
  <si>
    <t>123738</t>
  </si>
  <si>
    <t>ODKOP PRO SPOD STAVBU SILNIC A ŽELEZNIC TŘ. I, ODVOZ DO 20KM</t>
  </si>
  <si>
    <t>sanace aktivní zóny v km cca 0,6 
stupně v násypu pro rozšíření zemního tělesa u propustku č.3 v km 1,5 - 1,7 
výpočet z příčných řezů</t>
  </si>
  <si>
    <t>80*5*0,5=200,000 [A] 
750=750,000 [B] 
Celkem: A+B=950,000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</si>
  <si>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</si>
  <si>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</si>
  <si>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</si>
  <si>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1460*2*0,7=2 044,000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</si>
  <si>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</si>
  <si>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</si>
  <si>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</si>
  <si>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</si>
  <si>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Čištění všech stávajících, po obou stranách, včetně odvozu, 
Bude účtováno podle skutečného objemu. 
Položka bude čerpána se souhlasem TDI.</t>
  </si>
  <si>
    <t>1700=1 700,000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</si>
  <si>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</si>
  <si>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</si>
  <si>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</si>
  <si>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U propustků které nejsou trubní.</t>
  </si>
  <si>
    <t>propustek č.1  0,25*40=10,000 [A] 
propustek č.3   0,25*40=10,000 [B] 
Celkem: A+B=20,000 [C]</t>
  </si>
  <si>
    <t>129946</t>
  </si>
  <si>
    <t>ČIŠTĚNÍ POTRUBÍ DN DO 400MM</t>
  </si>
  <si>
    <t>Pročištění podélných propustků</t>
  </si>
  <si>
    <t>9,5+4,3+8,5+3,5+3,7+7,2+16,6+6,1+4,1+11+5,8+5,4+6,5+5,6+6,8+10,2+10,2=125,000 [A]</t>
  </si>
  <si>
    <t>129958</t>
  </si>
  <si>
    <t>ČIŠTĚNÍ POTRUBÍ DN DO 600MM</t>
  </si>
  <si>
    <t>propustek č.2</t>
  </si>
  <si>
    <t>11,5=11,500 [A]</t>
  </si>
  <si>
    <t>14</t>
  </si>
  <si>
    <t>132738</t>
  </si>
  <si>
    <t>HLOUBENÍ RÝH ŠÍŘ DO 2M PAŽ I NEPAŽ TŘ. I, ODVOZ DO 20KM</t>
  </si>
  <si>
    <t>Výkop pro nový propustek.</t>
  </si>
  <si>
    <t>13,5*1,6*1,1=23,760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</si>
  <si>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</si>
  <si>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</si>
  <si>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171103</t>
  </si>
  <si>
    <t>ULOŽENÍ SYPANINY DO NÁSYPŮ SE ZHUTNĚNÍM DO 100% PS</t>
  </si>
  <si>
    <t>stupně v násypu pro rozšíření zemního tělesa u propustku č.3 v km 1,5 - 1,7 
výpočet z příčných řezů</t>
  </si>
  <si>
    <t>810=810,000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</si>
  <si>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</si>
  <si>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</si>
  <si>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171303</t>
  </si>
  <si>
    <t>ULOŽENÍ SYPANINY DO NÁSYPŮ V AKTIV ZÓNĚ SE ZHUT DO 100% PS</t>
  </si>
  <si>
    <t>V místě sanace aktivní zóny cca v km 0,6.</t>
  </si>
  <si>
    <t>80*5*0,5=200,000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</si>
  <si>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</si>
  <si>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</si>
  <si>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17310</t>
  </si>
  <si>
    <t>ZEMNÍ KRAJNICE A DOSYPÁVKY SE ZHUTNĚNÍM</t>
  </si>
  <si>
    <t>dosypávky krajnic z materiálu ze stavby</t>
  </si>
  <si>
    <t>0,7*500*0,1=35,000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</si>
  <si>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</si>
  <si>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</si>
  <si>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</si>
  <si>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ZHUTNĚNÍM</t>
  </si>
  <si>
    <t>zásyp rýhy nového prpustku</t>
  </si>
  <si>
    <t>13,5*0,655=8,843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</si>
  <si>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</si>
  <si>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</si>
  <si>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</si>
  <si>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</si>
  <si>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úprava podkladu pod novým propustkem</t>
  </si>
  <si>
    <t>1,6*13,5=21,600 [A]</t>
  </si>
  <si>
    <t>položka zahrnuje úpravu pláně včetně vyrovnání výškových rozdílů. Míru zhutnění určuje projekt.</t>
  </si>
  <si>
    <t>20</t>
  </si>
  <si>
    <t>18222</t>
  </si>
  <si>
    <t>ROZPROSTŘENÍ ORNICE VE SVAHU V TL DO 0,15M</t>
  </si>
  <si>
    <t>Rozprostření na svazích v rozsahu podle situace. 
Bude účtováno podle skutečného objemu. 
Položka bude čerpána se souhlasem TDI.</t>
  </si>
  <si>
    <t>položka zahrnuje:  
nutné přemístění ornice z dočasných skládek vzdálených do 50m  
rozprostření ornice v předepsané tloušťce ve svahu přes 1:5</t>
  </si>
  <si>
    <t>21</t>
  </si>
  <si>
    <t>18241</t>
  </si>
  <si>
    <t>ZALOŽENÍ TRÁVNÍKU RUČNÍM VÝSEVEM</t>
  </si>
  <si>
    <t>výměra podle položky č. 18222 
Bude účtováno podle skutečného objemu. 
Položka bude čerpána se souhlasem TDI.</t>
  </si>
  <si>
    <t>4990,72=4 990,720 [A]</t>
  </si>
  <si>
    <t>Zahrnuje dodání předepsané travní směsi, její výsev na ornici, zalévání, první pokosení, to vše bez ohledu na sklon terénu</t>
  </si>
  <si>
    <t>Základy</t>
  </si>
  <si>
    <t>22</t>
  </si>
  <si>
    <t>272314</t>
  </si>
  <si>
    <t>ZÁKLADY Z PROSTÉHO BETONU DO C25/30</t>
  </si>
  <si>
    <t>betonové prahy nového propustku</t>
  </si>
  <si>
    <t>4*(0,3*0,7)+2*(0,3*0,51*1)=1,146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</si>
  <si>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</si>
  <si>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</si>
  <si>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23</t>
  </si>
  <si>
    <t>317325</t>
  </si>
  <si>
    <t>ŘÍMSY ZE ŽELEZOBETONU DO C30/37</t>
  </si>
  <si>
    <t>propustek č.1    0,75*8*2=12,000 [A] 
propustek č.3    0,75*8,3*2=12,450 [B] 
Most                  0,75*10*2=15,000 [C] 
Celkem: A+B+C=39,450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</si>
  <si>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</si>
  <si>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</si>
  <si>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</si>
  <si>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</si>
  <si>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T</t>
  </si>
  <si>
    <t>propustek č.1   12*0,15=1,800 [A] 
propustek č.3   12,45*0,15=1,868 [B] 
Most                  15*0,15=2,250 [C] 
Celkem: A+B+C=5,918 [D]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</si>
  <si>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</si>
  <si>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</si>
  <si>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25</t>
  </si>
  <si>
    <t>45111</t>
  </si>
  <si>
    <t>PODKL A VÝPLŇ VRSTVY Z DÍLCŮ BETON</t>
  </si>
  <si>
    <t>podkladní beton nového propustku</t>
  </si>
  <si>
    <t>12,72*0,15*0,4=0,763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</si>
  <si>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</si>
  <si>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26</t>
  </si>
  <si>
    <t>465512</t>
  </si>
  <si>
    <t>DLAŽBY Z LOMOVÉHO KAMENE NA MC</t>
  </si>
  <si>
    <t>odláždění vtoku a výtoku nového propustku</t>
  </si>
  <si>
    <t>12,2*0,35=4,270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</si>
  <si>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</si>
  <si>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</si>
  <si>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27</t>
  </si>
  <si>
    <t>56360</t>
  </si>
  <si>
    <t>VOZOVKOVÉ VRSTVY Z RECYKLOVANÉHO MATERIÁLU</t>
  </si>
  <si>
    <t>sjezdy</t>
  </si>
  <si>
    <t>0,2*(11,44+22,57+4,72+9,11+4,23+4,5+3,5+3,5+4+3+3,4+13,46+3,6+9,27+3+13,73+3,6+3+2,6+5,2+3,7+12,61)=29,548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</si>
  <si>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</si>
  <si>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</si>
  <si>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doplnění materiálu nad propustkem před recyklací</t>
  </si>
  <si>
    <t>1,6*0,2*8=2,560 [A]</t>
  </si>
  <si>
    <t>29</t>
  </si>
  <si>
    <t>567504</t>
  </si>
  <si>
    <t>VRSTVY PRO OBNOVU A OPRAVY RECYK ZA STUDENA CEM A ASF EMULZÍ</t>
  </si>
  <si>
    <t>rozfrézování povrchu do hloubky 0,3 m bez přdání pojiva a reprofilace včetně sejmutí rozfrézovaného povrchu v tl. 0,1m. 
recyklace s přidáním asf pojiva RS 0/32 CA, tl. min. 200 mm 0,2*8017=1 603,400 [A] 
Celkem: A=1 603,400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</si>
  <si>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</si>
  <si>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</si>
  <si>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56960</t>
  </si>
  <si>
    <t>ZPEVNĚNÍ KRAJNIC Z RECYKLOVANÉHO MATERIÁLU</t>
  </si>
  <si>
    <t>0,5*2800*0,1=140,000 [A]</t>
  </si>
  <si>
    <t>31</t>
  </si>
  <si>
    <t>572123</t>
  </si>
  <si>
    <t>INFILTRAČNÍ POSTŘIK Z EMULZE DO 1,0KG/M2</t>
  </si>
  <si>
    <t>PI-CP, 0,7 kg/m2</t>
  </si>
  <si>
    <t>8017=8 017,000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</si>
  <si>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</si>
  <si>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</si>
  <si>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572214</t>
  </si>
  <si>
    <t>SPOJOVACÍ POSTŘIK Z MODIFIK EMULZE DO 0,5KG/M2</t>
  </si>
  <si>
    <t>PS-CP, 0,35 kg/m2</t>
  </si>
  <si>
    <t>7549=7 549,000 [A]</t>
  </si>
  <si>
    <t>33</t>
  </si>
  <si>
    <t>574A33</t>
  </si>
  <si>
    <t>ASFALTOVÝ BETON PRO OBRUSNÉ VRSTVY ACO 11 TL. 40MM</t>
  </si>
  <si>
    <t>ACO 11 50/70, tl. 40 mm</t>
  </si>
  <si>
    <t>7075+80+182=7 337,000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</si>
  <si>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</si>
  <si>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</si>
  <si>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574E56</t>
  </si>
  <si>
    <t>ASFALTOVÝ BETON PRO PODKLADNÍ VRSTVY ACP 16+, 16S TL. 60MM</t>
  </si>
  <si>
    <t>ACP 16+ 50/70, tl. 60 mm</t>
  </si>
  <si>
    <t>7287+80+182=7 549,000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</si>
  <si>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</si>
  <si>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Úpravy povrchů, podlahy, výplně otvorů</t>
  </si>
  <si>
    <t>35</t>
  </si>
  <si>
    <t>626112</t>
  </si>
  <si>
    <t>REPROFILACE PODHLEDŮ, SVISLÝCH PLOCH SANAČNÍ MALTOU JEDNOVRST TL 20MM</t>
  </si>
  <si>
    <t>propustek č.1   6,5*1,2=7,800 [A] 
propustek č.3   6,5*1,2=7,800 [B] 
Most                 6,5*4+5*(0,75*2*4)=56,000 [C] 
Celkem: A+B+C=71,600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</si>
  <si>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</si>
  <si>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36</t>
  </si>
  <si>
    <t>626122</t>
  </si>
  <si>
    <t>REPROFILACE PODHLEDŮ, SVISLÝCH PLOCH SANAČNÍ MALTOU DVOUVRST TL 50MM</t>
  </si>
  <si>
    <t>propustek č. 2  oprava říms 
Položka bude čerpána se souhlasem TDI.</t>
  </si>
  <si>
    <t>(0,15*4,5)+(0,15*3,5)=1,200 [A]</t>
  </si>
  <si>
    <t>37</t>
  </si>
  <si>
    <t>626212</t>
  </si>
  <si>
    <t>REPROFILACE VODOROVNÝCH PLOCH SHORA SANAČNÍ MALTOU JEDNOVRST TL 20MM</t>
  </si>
  <si>
    <t>propustek č. 2    (3,66*0,4)+(2,75*0,4)=2,564 [A] 
oprava povrchu mostovky  6,5*4=26,000 [B] 
Celkem: A+B=28,564 [C]</t>
  </si>
  <si>
    <t>38</t>
  </si>
  <si>
    <t>62631</t>
  </si>
  <si>
    <t>SPOJOVACÍ MŮSTEK MEZI STARÝM A NOVÝM BETONEM</t>
  </si>
  <si>
    <t>dle pol. č. 345 propustek č. 2 oprava říms 3,764=3,764 [A] 
most  6,5*4+5*(0,75*2*4)=56,000 [B] 
Celkem: A+B=59,764 [C]</t>
  </si>
  <si>
    <t>39</t>
  </si>
  <si>
    <t>62745</t>
  </si>
  <si>
    <t>SPÁROVÁNÍ STARÉHO ZDIVA CEMENTOVOU MALTOU</t>
  </si>
  <si>
    <t>dle pol. č.93842</t>
  </si>
  <si>
    <t>propustek č. 2 (4,5+3,5)*1=8,000 [A] 
propustek č. 1   2*2*13,5=54,000 [B] 
propustek č. 3   2*3*13,7=82,200 [C] 
opěry a křídla mostu   (6,5+3,6)*2*2=40,400 [D] 
Celkem: A+B+C+D=184,600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</si>
  <si>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</si>
  <si>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</si>
  <si>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40</t>
  </si>
  <si>
    <t>711412</t>
  </si>
  <si>
    <t>IZOLACE MOSTOVEK CELOPLOŠNÁ ASFALTOVÝMI PÁSY</t>
  </si>
  <si>
    <t>6,5*4=26,000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</si>
  <si>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</si>
  <si>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</si>
  <si>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711434</t>
  </si>
  <si>
    <t>IZOLACE MOSTOVEK POD ŘÍMSOU NÁTĚROVÁ ASFALT VYZTUŽENÁ</t>
  </si>
  <si>
    <t>0,7*10*2=14,000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</si>
  <si>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</si>
  <si>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42</t>
  </si>
  <si>
    <t>78383</t>
  </si>
  <si>
    <t>NÁTĚRY BETON KONSTR TYP S4 (OS-C)</t>
  </si>
  <si>
    <t>0,15*0,5*10*2=1,500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</si>
  <si>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</si>
  <si>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</si>
  <si>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43</t>
  </si>
  <si>
    <t>899523</t>
  </si>
  <si>
    <t>OBETONOVÁNÍ POTRUBÍ Z PROSTÉHO BETONU DO C16/20</t>
  </si>
  <si>
    <t>obetonování nového propustku</t>
  </si>
  <si>
    <t>0,55*13=7,150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</si>
  <si>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</si>
  <si>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</si>
  <si>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44</t>
  </si>
  <si>
    <t>9112A3</t>
  </si>
  <si>
    <t>ZÁBRADLÍ MOSTNÍ S VODOR MADLY - DEMONTÁŽ S PŘESUNEM</t>
  </si>
  <si>
    <t>propustek č.3  
odstranění zábradlí, odvoz na místo podle určení objednatele</t>
  </si>
  <si>
    <t>8+8=16,000 [A]</t>
  </si>
  <si>
    <t>položka zahrnuje:  
- demontáž a odstranění zařízení  
- jeho odvoz na předepsané místo</t>
  </si>
  <si>
    <t>45</t>
  </si>
  <si>
    <t>9113A1</t>
  </si>
  <si>
    <t>SVODIDLO OCEL SILNIČ JEDNOSTR, ÚROVEŇ ZADRŽ N1, N2 - DODÁVKA A MONTÁŽ</t>
  </si>
  <si>
    <t>vpravo 
km 298 až 322 24=24,000 [A] 
km 330 až 473 s prodlouženými sloupky 143=143,000 [B] 
km 480 až 560 s prodlouženými sloupky 80=80,000 [C] 
km 570 až 610 40=40,000 [D] 
km 545 až 675 130=130,000 [E] 
vlevo 
km 305 až 317 12=12,000 [F] 
km 330 až 560 s prodlouženými sloupky 230=230,000 [G] 
km 545 až 675 130=130,000 [H] 
Celkem: A+B+C+D+E+F+G+H=789,000 [I]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</si>
  <si>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</si>
  <si>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</si>
  <si>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9113A3</t>
  </si>
  <si>
    <t>SVODIDLO OCEL SILNIČ JEDNOSTR, ÚROVEŇ ZADRŽ N1, N2 - DEMONTÁŽ S PŘESUNEM</t>
  </si>
  <si>
    <t>odvoz na místo podle určení objednatele (předpoklad KSUSV Telč)</t>
  </si>
  <si>
    <t>502=502,000 [A]</t>
  </si>
  <si>
    <t>47</t>
  </si>
  <si>
    <t>9113C1</t>
  </si>
  <si>
    <t>SVODIDLO OCEL SILNIČ JEDNOSTR, ÚROVEŇ ZADRŽ H2 - DODÁVKA A MONTÁŽ</t>
  </si>
  <si>
    <t>na mostě ev.č. 40614-2</t>
  </si>
  <si>
    <t>vlevo 
km 560 až 570 10=10,000 [A] 
km 570 až 578 výškový náběh 8=8,000 [B] 
vpravo 
km 560 až 570 10=10,000 [C] 
Celkem: A+B+C=28,000 [D]</t>
  </si>
  <si>
    <t>48</t>
  </si>
  <si>
    <t>91228</t>
  </si>
  <si>
    <t>SMĚROVÉ SLOUPKY Z PLAST HMOT VČETNĚ ODRAZNÉHO PÁSKU</t>
  </si>
  <si>
    <t>bílé         60=60,000 [A] 
červené  44=44,000 [B] 
Celkem: A+B=104,000 [C]</t>
  </si>
  <si>
    <t>položka zahrnuje:  
- dodání a osazení sloupku včetně nutných zemních prací  
- vnitrostaveništní a mimostaveništní doprava  
- odrazky plastové nebo z retroreflexní fólie</t>
  </si>
  <si>
    <t>49</t>
  </si>
  <si>
    <t>91267</t>
  </si>
  <si>
    <t>ODRAZKY NA SVODIDLA</t>
  </si>
  <si>
    <t>na mostě v modré barvě</t>
  </si>
  <si>
    <t>20=20,000 [A]</t>
  </si>
  <si>
    <t>- kompletní dodávka se všemi pomocnými a doplňujícími pracemi a součástmi</t>
  </si>
  <si>
    <t>50</t>
  </si>
  <si>
    <t>914A22</t>
  </si>
  <si>
    <t>EV ČÍSLO MOSTU OCEL S FÓLIÍ TŘ.1 MONTÁŽ S PŘESUNEM</t>
  </si>
  <si>
    <t>2=2,000 [A]</t>
  </si>
  <si>
    <t>položka zahrnuje:  
- dopravu demontované značky z dočasné skládky  
- osazení a montáž značky na místě určeném projektem  
- nutnou opravu poškozených částí  
nezahrnuje dodávku značky</t>
  </si>
  <si>
    <t>51</t>
  </si>
  <si>
    <t>914A23</t>
  </si>
  <si>
    <t>EV ČÍSLO MOSTU OCEL S FÓLIÍ TŘ.1 DEMONTÁŽ</t>
  </si>
  <si>
    <t>Položka zahrnuje odstranění, demontáž a odklizení materiálu s odvozem na předepsané místo</t>
  </si>
  <si>
    <t>52</t>
  </si>
  <si>
    <t>915111</t>
  </si>
  <si>
    <t>VODOROVNÉ DOPRAVNÍ ZNAČENÍ BARVOU HLADKÉ - DODÁVKA A POKLÁDKA</t>
  </si>
  <si>
    <t>V4  dl. 2,782 km 
V2b dl. 0,036 km</t>
  </si>
  <si>
    <t>V4  0,125*2782=347,750 [A] 
V2b 0,125*36=4,500 [B] 
Celkem: A+B=352,250 [C]</t>
  </si>
  <si>
    <t>položka zahrnuje:  
- dodání a pokládku nátěrového materiálu (měří se pouze natíraná plocha)  
- předznačení a reflexní úpravu</t>
  </si>
  <si>
    <t>53</t>
  </si>
  <si>
    <t>9183D2</t>
  </si>
  <si>
    <t>PROPUSTY Z TRUB DN 600MM ŽELEZOBETONOVÝCH</t>
  </si>
  <si>
    <t>nový propustek</t>
  </si>
  <si>
    <t>13,5=13,500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</si>
  <si>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</si>
  <si>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54</t>
  </si>
  <si>
    <t>919111</t>
  </si>
  <si>
    <t>ŘEZÁNÍ ASFALTOVÉHO KRYTU VOZOVEK TL DO 50MM</t>
  </si>
  <si>
    <t>30+5,5+5,5+5,5+5=51,500 [A]</t>
  </si>
  <si>
    <t>položka zahrnuje řezání vozovkové vrstvy v předepsané tloušťce, včetně spotřeby vody</t>
  </si>
  <si>
    <t>55</t>
  </si>
  <si>
    <t>931326</t>
  </si>
  <si>
    <t>TĚSNĚNÍ DILATAČ SPAR ASF ZÁLIVKOU MODIFIK PRŮŘ DO 800MM2</t>
  </si>
  <si>
    <t>dle pol. č. 919111</t>
  </si>
  <si>
    <t>51,5=51,500 [A]</t>
  </si>
  <si>
    <t>položka zahrnuje dodávku a osazení předepsaného materiálu, očištění ploch spáry před úpravou, očištění okolí spáry po úpravě  
nezahrnuje těsnící profil</t>
  </si>
  <si>
    <t>56</t>
  </si>
  <si>
    <t>93842</t>
  </si>
  <si>
    <t>OČIŠTĚNÍ ZDIVA OD VEGETACE</t>
  </si>
  <si>
    <t>propustek č. 2   (4,5+3,5)*1=8,000 [A] 
propustek č. 1   2*2*13,5=54,000 [B] 
propustek č. 3   2*3*13,7=82,200 [C] 
opěry a křídla mostu   (6,5+3,6)*2*2=40,400 [D] 
Celkem: A+B+C+D=184,600 [E]</t>
  </si>
  <si>
    <t>položka zahrnuje očištění předepsaným způsobem včetně odklizení vzniklého odpadu</t>
  </si>
  <si>
    <t>57</t>
  </si>
  <si>
    <t>938442</t>
  </si>
  <si>
    <t>OČIŠTĚNÍ ZDIVA OTRYSKÁNÍM TLAKOVOU VODOU DO 500 BARŮ</t>
  </si>
  <si>
    <t>dle pol. č. 93842</t>
  </si>
  <si>
    <t>58</t>
  </si>
  <si>
    <t>93852</t>
  </si>
  <si>
    <t>OČIŠTĚNÍ BETON KONSTR OD VEGETACE</t>
  </si>
  <si>
    <t>očištění říms</t>
  </si>
  <si>
    <t>propustek č.2   (3,66*0,4+0,15*4,5)+(2,75*0,4+0,15*3,5)=3,764 [A] 
propustek č.1   6,5*1,2=7,800 [B] 
propustek č.3   6,5*1,2=7,800 [C] 
Celkem: A+B+C=19,364 [D]</t>
  </si>
  <si>
    <t>59</t>
  </si>
  <si>
    <t>966168</t>
  </si>
  <si>
    <t>BOURÁNÍ KONSTRUKCÍ ZE ŽELEZOBETONU S ODVOZEM DO 20KM</t>
  </si>
  <si>
    <t>ubourání říms</t>
  </si>
  <si>
    <t>propustek č.1    8*0,6*0,5*2=4,800 [A] 
propustek č.3    8,3*0,6*0,5*2=4,980 [B] 
Most                  0,55*10*2=11,000 [C] 
Celkem: A+B+C=20,780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</si>
  <si>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</si>
  <si>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60</t>
  </si>
  <si>
    <t>966358</t>
  </si>
  <si>
    <t>BOURÁNÍ PROPUSTŮ Z TRUB DN DO 600MM</t>
  </si>
  <si>
    <t>pokud bude nalezen stávající propustek 
Položka bude čerpána se souhlasem TDI.</t>
  </si>
  <si>
    <t>12,75=12,750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</si>
  <si>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</si>
  <si>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185</t>
  </si>
  <si>
    <t>Dopravně inženýrská opatření (DIO)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</si>
  <si>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</si>
  <si>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</si>
  <si>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zahrnuje pronájem dopravního znační - tzn. osazení, přesuny a odvoz provizorního dopravního značení. Zahrnuje dočasné dopravní značení, semafory, dopravní zařízení (např citybloky, provizorní betonová a ocelová svodidla, světelné výstražné zařízení atd.) oplocení a všechny související práce po dobu trvání stavby. Zahrnuje přesun betonových svodidel a úpravu DZ ve všech etapách výstavby, vč. bet.sv. u mostů. Součástí položky je i údržba a péče o dopravně inženýrská opatření v průběhu celé stavby. Součástí položky je vyřízení DIR včetně jeho projednání.</t>
  </si>
  <si>
    <t>Položka pro případnou opravu objízdných tras na základě pasportizace objízdných tras před stavbou a po stavbě. Položka bude čerpána se souhlasem TDI. 
Položka obsahuje veškeré materiály a činnosti, které budou nezbytně nutné pro opravy objízdných tras. Případné poruchy vozovek na objízdných trasách budou odstraněny pomocí lokální sanace, lokálního frézování obrusných a ložních vrstev nebo lokální výměnou obrubníků (frézování, řezání, sanace podkladu, očištění, spojovací postřiky, pokládka nových vozovkových vrstev, ošetření spár atp.).</t>
  </si>
  <si>
    <t>Předpoklad 100 m2.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</si>
</sst>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96</v>
      </c>
      <c s="20" t="s">
        <v>97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416</v>
      </c>
      <c s="20" t="s">
        <v>417</v>
      </c>
      <c s="21">
        <f>'SO 185'!I3</f>
      </c>
      <c s="21">
        <f>'SO 185'!O2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29</v>
      </c>
      <c s="30" t="s">
        <v>59</v>
      </c>
      <c s="31" t="s">
        <v>60</v>
      </c>
      <c s="32">
        <v>1.46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58</v>
      </c>
      <c s="25" t="s">
        <v>23</v>
      </c>
      <c s="30" t="s">
        <v>59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58</v>
      </c>
      <c s="25" t="s">
        <v>22</v>
      </c>
      <c s="30" t="s">
        <v>59</v>
      </c>
      <c s="31" t="s">
        <v>60</v>
      </c>
      <c s="32">
        <v>1.46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64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62</v>
      </c>
    </row>
    <row r="29" spans="1:16" ht="12.75">
      <c r="A29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51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62</v>
      </c>
    </row>
    <row r="33" spans="1:16" ht="12.75">
      <c r="A33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51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62</v>
      </c>
    </row>
    <row r="37" spans="1:16" ht="12.75">
      <c r="A37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60</v>
      </c>
      <c s="32">
        <v>1.36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51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73</v>
      </c>
    </row>
    <row r="41" spans="1:16" ht="25.5">
      <c r="A41" s="25" t="s">
        <v>45</v>
      </c>
      <c s="29" t="s">
        <v>40</v>
      </c>
      <c s="29" t="s">
        <v>71</v>
      </c>
      <c s="25" t="s">
        <v>29</v>
      </c>
      <c s="30" t="s">
        <v>74</v>
      </c>
      <c s="31" t="s">
        <v>49</v>
      </c>
      <c s="32">
        <v>12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75</v>
      </c>
    </row>
    <row r="43" spans="1:5" ht="12.75">
      <c r="A43" s="36" t="s">
        <v>52</v>
      </c>
      <c r="E43" s="37" t="s">
        <v>76</v>
      </c>
    </row>
    <row r="44" spans="1:5" ht="63.75">
      <c r="A44" t="s">
        <v>53</v>
      </c>
      <c r="E44" s="35" t="s">
        <v>73</v>
      </c>
    </row>
    <row r="45" spans="1:16" ht="12.75">
      <c r="A45" s="25" t="s">
        <v>45</v>
      </c>
      <c s="29" t="s">
        <v>42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38.25">
      <c r="A48" t="s">
        <v>53</v>
      </c>
      <c r="E48" s="35" t="s">
        <v>81</v>
      </c>
    </row>
    <row r="49" spans="1:16" ht="12.75">
      <c r="A4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85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86</v>
      </c>
    </row>
    <row r="51" spans="1:5" ht="12.75">
      <c r="A51" s="36" t="s">
        <v>52</v>
      </c>
      <c r="E51" s="37" t="s">
        <v>47</v>
      </c>
    </row>
    <row r="52" spans="1:5" ht="89.25">
      <c r="A52" t="s">
        <v>53</v>
      </c>
      <c r="E52" s="35" t="s">
        <v>87</v>
      </c>
    </row>
    <row r="53" spans="1:16" ht="12.75">
      <c r="A53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91</v>
      </c>
    </row>
    <row r="55" spans="1:5" ht="12.75">
      <c r="A55" s="36" t="s">
        <v>52</v>
      </c>
      <c r="E55" s="37" t="s">
        <v>47</v>
      </c>
    </row>
    <row r="56" spans="1:5" ht="25.5">
      <c r="A56" t="s">
        <v>53</v>
      </c>
      <c r="E56" s="35" t="s">
        <v>92</v>
      </c>
    </row>
    <row r="57" spans="1:16" ht="25.5">
      <c r="A57" s="25" t="s">
        <v>45</v>
      </c>
      <c s="29" t="s">
        <v>93</v>
      </c>
      <c s="29" t="s">
        <v>94</v>
      </c>
      <c s="25" t="s">
        <v>78</v>
      </c>
      <c s="30" t="s">
        <v>95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47</v>
      </c>
    </row>
    <row r="60" spans="1:5" ht="12.75">
      <c r="A60" t="s">
        <v>53</v>
      </c>
      <c r="E60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0+O8+O17+O94+O99+O108+O117+O150+O171+O184+O189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38">
        <f>0+I8+I17+I94+I99+I108+I117+I150+I171+I184+I189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</v>
      </c>
      <c s="6"/>
      <c s="18" t="s">
        <v>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98</v>
      </c>
      <c s="25" t="s">
        <v>29</v>
      </c>
      <c s="30" t="s">
        <v>99</v>
      </c>
      <c s="31" t="s">
        <v>100</v>
      </c>
      <c s="32">
        <v>2726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101</v>
      </c>
    </row>
    <row r="11" spans="1:5" ht="12.75">
      <c r="A11" s="36" t="s">
        <v>52</v>
      </c>
      <c r="E11" s="37" t="s">
        <v>102</v>
      </c>
    </row>
    <row r="12" spans="1:5" ht="25.5">
      <c r="A12" t="s">
        <v>53</v>
      </c>
      <c r="E12" s="35" t="s">
        <v>103</v>
      </c>
    </row>
    <row r="13" spans="1:16" ht="12.75">
      <c r="A13" s="25" t="s">
        <v>45</v>
      </c>
      <c s="29" t="s">
        <v>23</v>
      </c>
      <c s="29" t="s">
        <v>98</v>
      </c>
      <c s="25" t="s">
        <v>23</v>
      </c>
      <c s="30" t="s">
        <v>99</v>
      </c>
      <c s="31" t="s">
        <v>100</v>
      </c>
      <c s="32">
        <v>59.141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104</v>
      </c>
    </row>
    <row r="15" spans="1:5" ht="63.75">
      <c r="A15" s="36" t="s">
        <v>52</v>
      </c>
      <c r="E15" s="37" t="s">
        <v>105</v>
      </c>
    </row>
    <row r="16" spans="1:5" ht="25.5">
      <c r="A16" t="s">
        <v>53</v>
      </c>
      <c r="E16" s="35" t="s">
        <v>103</v>
      </c>
    </row>
    <row r="17" spans="1:18" ht="12.75" customHeight="1">
      <c r="A17" s="6" t="s">
        <v>43</v>
      </c>
      <c s="6"/>
      <c s="40" t="s">
        <v>29</v>
      </c>
      <c s="6"/>
      <c s="27" t="s">
        <v>106</v>
      </c>
      <c s="6"/>
      <c s="6"/>
      <c s="6"/>
      <c s="41">
        <f>0+Q17</f>
      </c>
      <c r="O17">
        <f>0+R17</f>
      </c>
      <c r="Q17">
        <f>0+I18+I22+I26+I30+I34+I38+I42+I46+I50+I54+I58+I62+I66+I70+I74+I78+I82+I86+I90</f>
      </c>
      <c>
        <f>0+O18+O22+O26+O30+O34+O38+O42+O46+O50+O54+O58+O62+O66+O70+O74+O78+O82+O86+O90</f>
      </c>
    </row>
    <row r="18" spans="1:16" ht="12.75">
      <c r="A18" s="25" t="s">
        <v>45</v>
      </c>
      <c s="29" t="s">
        <v>22</v>
      </c>
      <c s="29" t="s">
        <v>107</v>
      </c>
      <c s="25" t="s">
        <v>47</v>
      </c>
      <c s="30" t="s">
        <v>108</v>
      </c>
      <c s="31" t="s">
        <v>109</v>
      </c>
      <c s="32">
        <v>4990.72</v>
      </c>
      <c s="33">
        <v>0</v>
      </c>
      <c s="33">
        <f>ROUND(ROUND(H18,2)*ROUND(G18,3),2)</f>
      </c>
      <c r="O18">
        <f>(I18*0)/100</f>
      </c>
      <c t="s">
        <v>27</v>
      </c>
    </row>
    <row r="19" spans="1:5" ht="12.75">
      <c r="A19" s="34" t="s">
        <v>50</v>
      </c>
      <c r="E19" s="35" t="s">
        <v>47</v>
      </c>
    </row>
    <row r="20" spans="1:5" ht="38.25">
      <c r="A20" s="36" t="s">
        <v>52</v>
      </c>
      <c r="E20" s="37" t="s">
        <v>110</v>
      </c>
    </row>
    <row r="21" spans="1:5" ht="12.75">
      <c r="A21" t="s">
        <v>53</v>
      </c>
      <c r="E21" s="35" t="s">
        <v>111</v>
      </c>
    </row>
    <row r="22" spans="1:16" ht="12.75">
      <c r="A22" s="25" t="s">
        <v>45</v>
      </c>
      <c s="29" t="s">
        <v>33</v>
      </c>
      <c s="29" t="s">
        <v>112</v>
      </c>
      <c s="25" t="s">
        <v>47</v>
      </c>
      <c s="30" t="s">
        <v>113</v>
      </c>
      <c s="31" t="s">
        <v>85</v>
      </c>
      <c s="32">
        <v>21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114</v>
      </c>
    </row>
    <row r="24" spans="1:5" ht="12.75">
      <c r="A24" s="36" t="s">
        <v>52</v>
      </c>
      <c r="E24" s="37" t="s">
        <v>115</v>
      </c>
    </row>
    <row r="25" spans="1:5" ht="114.75">
      <c r="A25" t="s">
        <v>53</v>
      </c>
      <c r="E25" s="35" t="s">
        <v>116</v>
      </c>
    </row>
    <row r="26" spans="1:16" ht="25.5">
      <c r="A26" s="25" t="s">
        <v>45</v>
      </c>
      <c s="29" t="s">
        <v>35</v>
      </c>
      <c s="29" t="s">
        <v>117</v>
      </c>
      <c s="25" t="s">
        <v>47</v>
      </c>
      <c s="30" t="s">
        <v>118</v>
      </c>
      <c s="31" t="s">
        <v>100</v>
      </c>
      <c s="32">
        <v>0.315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119</v>
      </c>
    </row>
    <row r="28" spans="1:5" ht="12.75">
      <c r="A28" s="36" t="s">
        <v>52</v>
      </c>
      <c r="E28" s="37" t="s">
        <v>120</v>
      </c>
    </row>
    <row r="29" spans="1:5" ht="63.75">
      <c r="A29" t="s">
        <v>53</v>
      </c>
      <c r="E29" s="35" t="s">
        <v>121</v>
      </c>
    </row>
    <row r="30" spans="1:16" ht="25.5">
      <c r="A30" s="25" t="s">
        <v>45</v>
      </c>
      <c s="29" t="s">
        <v>37</v>
      </c>
      <c s="29" t="s">
        <v>122</v>
      </c>
      <c s="25" t="s">
        <v>47</v>
      </c>
      <c s="30" t="s">
        <v>123</v>
      </c>
      <c s="31" t="s">
        <v>100</v>
      </c>
      <c s="32">
        <v>1.47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124</v>
      </c>
    </row>
    <row r="32" spans="1:5" ht="12.75">
      <c r="A32" s="36" t="s">
        <v>52</v>
      </c>
      <c r="E32" s="37" t="s">
        <v>125</v>
      </c>
    </row>
    <row r="33" spans="1:5" ht="63.75">
      <c r="A33" t="s">
        <v>53</v>
      </c>
      <c r="E33" s="35" t="s">
        <v>121</v>
      </c>
    </row>
    <row r="34" spans="1:16" ht="12.75">
      <c r="A34" s="25" t="s">
        <v>45</v>
      </c>
      <c s="29" t="s">
        <v>67</v>
      </c>
      <c s="29" t="s">
        <v>126</v>
      </c>
      <c s="25" t="s">
        <v>47</v>
      </c>
      <c s="30" t="s">
        <v>127</v>
      </c>
      <c s="31" t="s">
        <v>100</v>
      </c>
      <c s="32">
        <v>803.065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52</v>
      </c>
      <c r="E36" s="37" t="s">
        <v>128</v>
      </c>
    </row>
    <row r="37" spans="1:5" ht="63.75">
      <c r="A37" t="s">
        <v>53</v>
      </c>
      <c r="E37" s="35" t="s">
        <v>121</v>
      </c>
    </row>
    <row r="38" spans="1:16" ht="12.75">
      <c r="A38" s="25" t="s">
        <v>45</v>
      </c>
      <c s="29" t="s">
        <v>70</v>
      </c>
      <c s="29" t="s">
        <v>129</v>
      </c>
      <c s="25" t="s">
        <v>47</v>
      </c>
      <c s="30" t="s">
        <v>130</v>
      </c>
      <c s="31" t="s">
        <v>100</v>
      </c>
      <c s="32">
        <v>950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131</v>
      </c>
    </row>
    <row r="40" spans="1:5" ht="38.25">
      <c r="A40" s="36" t="s">
        <v>52</v>
      </c>
      <c r="E40" s="37" t="s">
        <v>132</v>
      </c>
    </row>
    <row r="41" spans="1:5" ht="369.75">
      <c r="A41" t="s">
        <v>53</v>
      </c>
      <c r="E41" s="35" t="s">
        <v>133</v>
      </c>
    </row>
    <row r="42" spans="1:16" ht="12.75">
      <c r="A42" s="25" t="s">
        <v>45</v>
      </c>
      <c s="29" t="s">
        <v>40</v>
      </c>
      <c s="29" t="s">
        <v>134</v>
      </c>
      <c s="25" t="s">
        <v>47</v>
      </c>
      <c s="30" t="s">
        <v>135</v>
      </c>
      <c s="31" t="s">
        <v>109</v>
      </c>
      <c s="32">
        <v>2044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136</v>
      </c>
    </row>
    <row r="45" spans="1:5" ht="25.5">
      <c r="A45" t="s">
        <v>53</v>
      </c>
      <c r="E45" s="35" t="s">
        <v>137</v>
      </c>
    </row>
    <row r="46" spans="1:16" ht="12.75">
      <c r="A46" s="25" t="s">
        <v>45</v>
      </c>
      <c s="29" t="s">
        <v>42</v>
      </c>
      <c s="29" t="s">
        <v>138</v>
      </c>
      <c s="25" t="s">
        <v>47</v>
      </c>
      <c s="30" t="s">
        <v>139</v>
      </c>
      <c s="31" t="s">
        <v>140</v>
      </c>
      <c s="32">
        <v>1700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141</v>
      </c>
    </row>
    <row r="48" spans="1:5" ht="12.75">
      <c r="A48" s="36" t="s">
        <v>52</v>
      </c>
      <c r="E48" s="37" t="s">
        <v>142</v>
      </c>
    </row>
    <row r="49" spans="1:5" ht="63.75">
      <c r="A49" t="s">
        <v>53</v>
      </c>
      <c r="E49" s="35" t="s">
        <v>143</v>
      </c>
    </row>
    <row r="50" spans="1:16" ht="12.75">
      <c r="A50" s="25" t="s">
        <v>45</v>
      </c>
      <c s="29" t="s">
        <v>82</v>
      </c>
      <c s="29" t="s">
        <v>144</v>
      </c>
      <c s="25" t="s">
        <v>47</v>
      </c>
      <c s="30" t="s">
        <v>145</v>
      </c>
      <c s="31" t="s">
        <v>100</v>
      </c>
      <c s="32">
        <v>20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146</v>
      </c>
    </row>
    <row r="52" spans="1:5" ht="38.25">
      <c r="A52" s="36" t="s">
        <v>52</v>
      </c>
      <c r="E52" s="37" t="s">
        <v>147</v>
      </c>
    </row>
    <row r="53" spans="1:5" ht="63.75">
      <c r="A53" t="s">
        <v>53</v>
      </c>
      <c r="E53" s="35" t="s">
        <v>143</v>
      </c>
    </row>
    <row r="54" spans="1:16" ht="12.75">
      <c r="A54" s="25" t="s">
        <v>45</v>
      </c>
      <c s="29" t="s">
        <v>88</v>
      </c>
      <c s="29" t="s">
        <v>148</v>
      </c>
      <c s="25" t="s">
        <v>47</v>
      </c>
      <c s="30" t="s">
        <v>149</v>
      </c>
      <c s="31" t="s">
        <v>140</v>
      </c>
      <c s="32">
        <v>125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150</v>
      </c>
    </row>
    <row r="56" spans="1:5" ht="25.5">
      <c r="A56" s="36" t="s">
        <v>52</v>
      </c>
      <c r="E56" s="37" t="s">
        <v>151</v>
      </c>
    </row>
    <row r="57" spans="1:5" ht="63.75">
      <c r="A57" t="s">
        <v>53</v>
      </c>
      <c r="E57" s="35" t="s">
        <v>143</v>
      </c>
    </row>
    <row r="58" spans="1:16" ht="12.75">
      <c r="A58" s="25" t="s">
        <v>45</v>
      </c>
      <c s="29" t="s">
        <v>93</v>
      </c>
      <c s="29" t="s">
        <v>152</v>
      </c>
      <c s="25" t="s">
        <v>47</v>
      </c>
      <c s="30" t="s">
        <v>153</v>
      </c>
      <c s="31" t="s">
        <v>140</v>
      </c>
      <c s="32">
        <v>11.5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154</v>
      </c>
    </row>
    <row r="60" spans="1:5" ht="12.75">
      <c r="A60" s="36" t="s">
        <v>52</v>
      </c>
      <c r="E60" s="37" t="s">
        <v>155</v>
      </c>
    </row>
    <row r="61" spans="1:5" ht="63.75">
      <c r="A61" t="s">
        <v>53</v>
      </c>
      <c r="E61" s="35" t="s">
        <v>143</v>
      </c>
    </row>
    <row r="62" spans="1:16" ht="12.75">
      <c r="A62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100</v>
      </c>
      <c s="32">
        <v>23.76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159</v>
      </c>
    </row>
    <row r="64" spans="1:5" ht="12.75">
      <c r="A64" s="36" t="s">
        <v>52</v>
      </c>
      <c r="E64" s="37" t="s">
        <v>160</v>
      </c>
    </row>
    <row r="65" spans="1:5" ht="318.75">
      <c r="A65" t="s">
        <v>53</v>
      </c>
      <c r="E65" s="35" t="s">
        <v>161</v>
      </c>
    </row>
    <row r="66" spans="1:16" ht="12.75">
      <c r="A66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100</v>
      </c>
      <c s="32">
        <v>810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165</v>
      </c>
    </row>
    <row r="68" spans="1:5" ht="12.75">
      <c r="A68" s="36" t="s">
        <v>52</v>
      </c>
      <c r="E68" s="37" t="s">
        <v>166</v>
      </c>
    </row>
    <row r="69" spans="1:5" ht="267.75">
      <c r="A69" t="s">
        <v>53</v>
      </c>
      <c r="E69" s="35" t="s">
        <v>167</v>
      </c>
    </row>
    <row r="70" spans="1:16" ht="12.75">
      <c r="A70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100</v>
      </c>
      <c s="32">
        <v>200</v>
      </c>
      <c s="33">
        <v>0</v>
      </c>
      <c s="33">
        <f>ROUND(ROUND(H70,2)*ROUND(G70,3),2)</f>
      </c>
      <c r="O70">
        <f>(I70*0)/100</f>
      </c>
      <c t="s">
        <v>27</v>
      </c>
    </row>
    <row r="71" spans="1:5" ht="12.75">
      <c r="A71" s="34" t="s">
        <v>50</v>
      </c>
      <c r="E71" s="35" t="s">
        <v>171</v>
      </c>
    </row>
    <row r="72" spans="1:5" ht="12.75">
      <c r="A72" s="36" t="s">
        <v>52</v>
      </c>
      <c r="E72" s="37" t="s">
        <v>172</v>
      </c>
    </row>
    <row r="73" spans="1:5" ht="267.75">
      <c r="A73" t="s">
        <v>53</v>
      </c>
      <c r="E73" s="35" t="s">
        <v>173</v>
      </c>
    </row>
    <row r="74" spans="1:16" ht="12.75">
      <c r="A74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100</v>
      </c>
      <c s="32">
        <v>35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177</v>
      </c>
    </row>
    <row r="76" spans="1:5" ht="12.75">
      <c r="A76" s="36" t="s">
        <v>52</v>
      </c>
      <c r="E76" s="37" t="s">
        <v>178</v>
      </c>
    </row>
    <row r="77" spans="1:5" ht="242.25">
      <c r="A77" t="s">
        <v>53</v>
      </c>
      <c r="E77" s="35" t="s">
        <v>179</v>
      </c>
    </row>
    <row r="78" spans="1:16" ht="12.75">
      <c r="A78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100</v>
      </c>
      <c s="32">
        <v>8.843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183</v>
      </c>
    </row>
    <row r="80" spans="1:5" ht="12.75">
      <c r="A80" s="36" t="s">
        <v>52</v>
      </c>
      <c r="E80" s="37" t="s">
        <v>184</v>
      </c>
    </row>
    <row r="81" spans="1:5" ht="229.5">
      <c r="A81" t="s">
        <v>53</v>
      </c>
      <c r="E81" s="35" t="s">
        <v>185</v>
      </c>
    </row>
    <row r="82" spans="1:16" ht="12.75">
      <c r="A82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109</v>
      </c>
      <c s="32">
        <v>21.6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189</v>
      </c>
    </row>
    <row r="84" spans="1:5" ht="12.75">
      <c r="A84" s="36" t="s">
        <v>52</v>
      </c>
      <c r="E84" s="37" t="s">
        <v>190</v>
      </c>
    </row>
    <row r="85" spans="1:5" ht="25.5">
      <c r="A85" t="s">
        <v>53</v>
      </c>
      <c r="E85" s="35" t="s">
        <v>191</v>
      </c>
    </row>
    <row r="86" spans="1:16" ht="12.75">
      <c r="A8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109</v>
      </c>
      <c s="32">
        <v>4990.72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38.25">
      <c r="A87" s="34" t="s">
        <v>50</v>
      </c>
      <c r="E87" s="35" t="s">
        <v>195</v>
      </c>
    </row>
    <row r="88" spans="1:5" ht="38.25">
      <c r="A88" s="36" t="s">
        <v>52</v>
      </c>
      <c r="E88" s="37" t="s">
        <v>110</v>
      </c>
    </row>
    <row r="89" spans="1:5" ht="38.25">
      <c r="A89" t="s">
        <v>53</v>
      </c>
      <c r="E89" s="35" t="s">
        <v>196</v>
      </c>
    </row>
    <row r="90" spans="1:16" ht="12.75">
      <c r="A90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109</v>
      </c>
      <c s="32">
        <v>4990.72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38.25">
      <c r="A91" s="34" t="s">
        <v>50</v>
      </c>
      <c r="E91" s="35" t="s">
        <v>200</v>
      </c>
    </row>
    <row r="92" spans="1:5" ht="12.75">
      <c r="A92" s="36" t="s">
        <v>52</v>
      </c>
      <c r="E92" s="37" t="s">
        <v>201</v>
      </c>
    </row>
    <row r="93" spans="1:5" ht="25.5">
      <c r="A93" t="s">
        <v>53</v>
      </c>
      <c r="E93" s="35" t="s">
        <v>202</v>
      </c>
    </row>
    <row r="94" spans="1:18" ht="12.75" customHeight="1">
      <c r="A94" s="6" t="s">
        <v>43</v>
      </c>
      <c s="6"/>
      <c s="40" t="s">
        <v>23</v>
      </c>
      <c s="6"/>
      <c s="27" t="s">
        <v>203</v>
      </c>
      <c s="6"/>
      <c s="6"/>
      <c s="6"/>
      <c s="41">
        <f>0+Q94</f>
      </c>
      <c r="O94">
        <f>0+R94</f>
      </c>
      <c r="Q94">
        <f>0+I95</f>
      </c>
      <c>
        <f>0+O95</f>
      </c>
    </row>
    <row r="95" spans="1:16" ht="12.75">
      <c r="A95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100</v>
      </c>
      <c s="32">
        <v>1.146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207</v>
      </c>
    </row>
    <row r="97" spans="1:5" ht="12.75">
      <c r="A97" s="36" t="s">
        <v>52</v>
      </c>
      <c r="E97" s="37" t="s">
        <v>208</v>
      </c>
    </row>
    <row r="98" spans="1:5" ht="369.75">
      <c r="A98" t="s">
        <v>53</v>
      </c>
      <c r="E98" s="35" t="s">
        <v>209</v>
      </c>
    </row>
    <row r="99" spans="1:18" ht="12.75" customHeight="1">
      <c r="A99" s="6" t="s">
        <v>43</v>
      </c>
      <c s="6"/>
      <c s="40" t="s">
        <v>22</v>
      </c>
      <c s="6"/>
      <c s="27" t="s">
        <v>210</v>
      </c>
      <c s="6"/>
      <c s="6"/>
      <c s="6"/>
      <c s="41">
        <f>0+Q99</f>
      </c>
      <c r="O99">
        <f>0+R99</f>
      </c>
      <c r="Q99">
        <f>0+I100+I104</f>
      </c>
      <c>
        <f>0+O100+O104</f>
      </c>
    </row>
    <row r="100" spans="1:16" ht="12.75">
      <c r="A100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100</v>
      </c>
      <c s="32">
        <v>39.45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51">
      <c r="A102" s="36" t="s">
        <v>52</v>
      </c>
      <c r="E102" s="37" t="s">
        <v>214</v>
      </c>
    </row>
    <row r="103" spans="1:5" ht="382.5">
      <c r="A103" t="s">
        <v>53</v>
      </c>
      <c r="E103" s="35" t="s">
        <v>215</v>
      </c>
    </row>
    <row r="104" spans="1:16" ht="12.75">
      <c r="A104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219</v>
      </c>
      <c s="32">
        <v>5.918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51">
      <c r="A106" s="36" t="s">
        <v>52</v>
      </c>
      <c r="E106" s="37" t="s">
        <v>220</v>
      </c>
    </row>
    <row r="107" spans="1:5" ht="242.25">
      <c r="A107" t="s">
        <v>53</v>
      </c>
      <c r="E107" s="35" t="s">
        <v>221</v>
      </c>
    </row>
    <row r="108" spans="1:18" ht="12.75" customHeight="1">
      <c r="A108" s="6" t="s">
        <v>43</v>
      </c>
      <c s="6"/>
      <c s="40" t="s">
        <v>33</v>
      </c>
      <c s="6"/>
      <c s="27" t="s">
        <v>222</v>
      </c>
      <c s="6"/>
      <c s="6"/>
      <c s="6"/>
      <c s="41">
        <f>0+Q108</f>
      </c>
      <c r="O108">
        <f>0+R108</f>
      </c>
      <c r="Q108">
        <f>0+I109+I113</f>
      </c>
      <c>
        <f>0+O109+O113</f>
      </c>
    </row>
    <row r="109" spans="1:16" ht="12.75">
      <c r="A109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100</v>
      </c>
      <c s="32">
        <v>0.763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226</v>
      </c>
    </row>
    <row r="111" spans="1:5" ht="12.75">
      <c r="A111" s="36" t="s">
        <v>52</v>
      </c>
      <c r="E111" s="37" t="s">
        <v>227</v>
      </c>
    </row>
    <row r="112" spans="1:5" ht="229.5">
      <c r="A112" t="s">
        <v>53</v>
      </c>
      <c r="E112" s="35" t="s">
        <v>228</v>
      </c>
    </row>
    <row r="113" spans="1:16" ht="12.75">
      <c r="A113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100</v>
      </c>
      <c s="32">
        <v>4.27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232</v>
      </c>
    </row>
    <row r="115" spans="1:5" ht="12.75">
      <c r="A115" s="36" t="s">
        <v>52</v>
      </c>
      <c r="E115" s="37" t="s">
        <v>233</v>
      </c>
    </row>
    <row r="116" spans="1:5" ht="102">
      <c r="A116" t="s">
        <v>53</v>
      </c>
      <c r="E116" s="35" t="s">
        <v>234</v>
      </c>
    </row>
    <row r="117" spans="1:18" ht="12.75" customHeight="1">
      <c r="A117" s="6" t="s">
        <v>43</v>
      </c>
      <c s="6"/>
      <c s="40" t="s">
        <v>35</v>
      </c>
      <c s="6"/>
      <c s="27" t="s">
        <v>235</v>
      </c>
      <c s="6"/>
      <c s="6"/>
      <c s="6"/>
      <c s="41">
        <f>0+Q117</f>
      </c>
      <c r="O117">
        <f>0+R117</f>
      </c>
      <c r="Q117">
        <f>0+I118+I122+I126+I130+I134+I138+I142+I146</f>
      </c>
      <c>
        <f>0+O118+O122+O126+O130+O134+O138+O142+O146</f>
      </c>
    </row>
    <row r="118" spans="1:16" ht="12.75">
      <c r="A118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100</v>
      </c>
      <c s="32">
        <v>29.548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239</v>
      </c>
    </row>
    <row r="120" spans="1:5" ht="25.5">
      <c r="A120" s="36" t="s">
        <v>52</v>
      </c>
      <c r="E120" s="37" t="s">
        <v>240</v>
      </c>
    </row>
    <row r="121" spans="1:5" ht="102">
      <c r="A121" t="s">
        <v>53</v>
      </c>
      <c r="E121" s="35" t="s">
        <v>241</v>
      </c>
    </row>
    <row r="122" spans="1:16" ht="12.75">
      <c r="A122" s="25" t="s">
        <v>45</v>
      </c>
      <c s="29" t="s">
        <v>242</v>
      </c>
      <c s="29" t="s">
        <v>237</v>
      </c>
      <c s="25" t="s">
        <v>29</v>
      </c>
      <c s="30" t="s">
        <v>238</v>
      </c>
      <c s="31" t="s">
        <v>100</v>
      </c>
      <c s="32">
        <v>2.56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243</v>
      </c>
    </row>
    <row r="124" spans="1:5" ht="12.75">
      <c r="A124" s="36" t="s">
        <v>52</v>
      </c>
      <c r="E124" s="37" t="s">
        <v>244</v>
      </c>
    </row>
    <row r="125" spans="1:5" ht="102">
      <c r="A125" t="s">
        <v>53</v>
      </c>
      <c r="E125" s="35" t="s">
        <v>241</v>
      </c>
    </row>
    <row r="126" spans="1:16" ht="12.75">
      <c r="A126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100</v>
      </c>
      <c s="32">
        <v>1603.4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63.75">
      <c r="A128" s="36" t="s">
        <v>52</v>
      </c>
      <c r="E128" s="37" t="s">
        <v>248</v>
      </c>
    </row>
    <row r="129" spans="1:5" ht="76.5">
      <c r="A129" t="s">
        <v>53</v>
      </c>
      <c r="E129" s="35" t="s">
        <v>249</v>
      </c>
    </row>
    <row r="130" spans="1:16" ht="12.75">
      <c r="A130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100</v>
      </c>
      <c s="32">
        <v>140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253</v>
      </c>
    </row>
    <row r="133" spans="1:5" ht="102">
      <c r="A133" t="s">
        <v>53</v>
      </c>
      <c r="E133" s="35" t="s">
        <v>241</v>
      </c>
    </row>
    <row r="134" spans="1:16" ht="12.75">
      <c r="A134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109</v>
      </c>
      <c s="32">
        <v>8017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257</v>
      </c>
    </row>
    <row r="136" spans="1:5" ht="12.75">
      <c r="A136" s="36" t="s">
        <v>52</v>
      </c>
      <c r="E136" s="37" t="s">
        <v>258</v>
      </c>
    </row>
    <row r="137" spans="1:5" ht="51">
      <c r="A137" t="s">
        <v>53</v>
      </c>
      <c r="E137" s="35" t="s">
        <v>259</v>
      </c>
    </row>
    <row r="138" spans="1:16" ht="12.75">
      <c r="A138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109</v>
      </c>
      <c s="32">
        <v>7549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263</v>
      </c>
    </row>
    <row r="140" spans="1:5" ht="12.75">
      <c r="A140" s="36" t="s">
        <v>52</v>
      </c>
      <c r="E140" s="37" t="s">
        <v>264</v>
      </c>
    </row>
    <row r="141" spans="1:5" ht="51">
      <c r="A141" t="s">
        <v>53</v>
      </c>
      <c r="E141" s="35" t="s">
        <v>259</v>
      </c>
    </row>
    <row r="142" spans="1:16" ht="12.75">
      <c r="A142" s="25" t="s">
        <v>45</v>
      </c>
      <c s="29" t="s">
        <v>265</v>
      </c>
      <c s="29" t="s">
        <v>266</v>
      </c>
      <c s="25" t="s">
        <v>47</v>
      </c>
      <c s="30" t="s">
        <v>267</v>
      </c>
      <c s="31" t="s">
        <v>109</v>
      </c>
      <c s="32">
        <v>7337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268</v>
      </c>
    </row>
    <row r="144" spans="1:5" ht="12.75">
      <c r="A144" s="36" t="s">
        <v>52</v>
      </c>
      <c r="E144" s="37" t="s">
        <v>269</v>
      </c>
    </row>
    <row r="145" spans="1:5" ht="140.25">
      <c r="A145" t="s">
        <v>53</v>
      </c>
      <c r="E145" s="35" t="s">
        <v>270</v>
      </c>
    </row>
    <row r="146" spans="1:16" ht="12.75">
      <c r="A146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109</v>
      </c>
      <c s="32">
        <v>7549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274</v>
      </c>
    </row>
    <row r="148" spans="1:5" ht="12.75">
      <c r="A148" s="36" t="s">
        <v>52</v>
      </c>
      <c r="E148" s="37" t="s">
        <v>275</v>
      </c>
    </row>
    <row r="149" spans="1:5" ht="140.25">
      <c r="A149" t="s">
        <v>53</v>
      </c>
      <c r="E149" s="35" t="s">
        <v>276</v>
      </c>
    </row>
    <row r="150" spans="1:18" ht="12.75" customHeight="1">
      <c r="A150" s="6" t="s">
        <v>43</v>
      </c>
      <c s="6"/>
      <c s="40" t="s">
        <v>37</v>
      </c>
      <c s="6"/>
      <c s="27" t="s">
        <v>277</v>
      </c>
      <c s="6"/>
      <c s="6"/>
      <c s="6"/>
      <c s="41">
        <f>0+Q150</f>
      </c>
      <c r="O150">
        <f>0+R150</f>
      </c>
      <c r="Q150">
        <f>0+I151+I155+I159+I163+I167</f>
      </c>
      <c>
        <f>0+O151+O155+O159+O163+O167</f>
      </c>
    </row>
    <row r="151" spans="1:16" ht="25.5">
      <c r="A151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109</v>
      </c>
      <c s="32">
        <v>71.6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51">
      <c r="A153" s="36" t="s">
        <v>52</v>
      </c>
      <c r="E153" s="37" t="s">
        <v>281</v>
      </c>
    </row>
    <row r="154" spans="1:5" ht="76.5">
      <c r="A154" t="s">
        <v>53</v>
      </c>
      <c r="E154" s="35" t="s">
        <v>282</v>
      </c>
    </row>
    <row r="155" spans="1:16" ht="25.5">
      <c r="A15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109</v>
      </c>
      <c s="32">
        <v>1.2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25.5">
      <c r="A156" s="34" t="s">
        <v>50</v>
      </c>
      <c r="E156" s="35" t="s">
        <v>286</v>
      </c>
    </row>
    <row r="157" spans="1:5" ht="12.75">
      <c r="A157" s="36" t="s">
        <v>52</v>
      </c>
      <c r="E157" s="37" t="s">
        <v>287</v>
      </c>
    </row>
    <row r="158" spans="1:5" ht="76.5">
      <c r="A158" t="s">
        <v>53</v>
      </c>
      <c r="E158" s="35" t="s">
        <v>282</v>
      </c>
    </row>
    <row r="159" spans="1:16" ht="25.5">
      <c r="A159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109</v>
      </c>
      <c s="32">
        <v>28.564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51</v>
      </c>
    </row>
    <row r="161" spans="1:5" ht="38.25">
      <c r="A161" s="36" t="s">
        <v>52</v>
      </c>
      <c r="E161" s="37" t="s">
        <v>291</v>
      </c>
    </row>
    <row r="162" spans="1:5" ht="76.5">
      <c r="A162" t="s">
        <v>53</v>
      </c>
      <c r="E162" s="35" t="s">
        <v>282</v>
      </c>
    </row>
    <row r="163" spans="1:16" ht="12.75">
      <c r="A163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109</v>
      </c>
      <c s="32">
        <v>59.764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51</v>
      </c>
    </row>
    <row r="165" spans="1:5" ht="38.25">
      <c r="A165" s="36" t="s">
        <v>52</v>
      </c>
      <c r="E165" s="37" t="s">
        <v>295</v>
      </c>
    </row>
    <row r="166" spans="1:5" ht="76.5">
      <c r="A166" t="s">
        <v>53</v>
      </c>
      <c r="E166" s="35" t="s">
        <v>282</v>
      </c>
    </row>
    <row r="167" spans="1:16" ht="12.75">
      <c r="A167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109</v>
      </c>
      <c s="32">
        <v>184.6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299</v>
      </c>
    </row>
    <row r="169" spans="1:5" ht="63.75">
      <c r="A169" s="36" t="s">
        <v>52</v>
      </c>
      <c r="E169" s="37" t="s">
        <v>300</v>
      </c>
    </row>
    <row r="170" spans="1:5" ht="89.25">
      <c r="A170" t="s">
        <v>53</v>
      </c>
      <c r="E170" s="35" t="s">
        <v>301</v>
      </c>
    </row>
    <row r="171" spans="1:18" ht="12.75" customHeight="1">
      <c r="A171" s="6" t="s">
        <v>43</v>
      </c>
      <c s="6"/>
      <c s="40" t="s">
        <v>67</v>
      </c>
      <c s="6"/>
      <c s="27" t="s">
        <v>302</v>
      </c>
      <c s="6"/>
      <c s="6"/>
      <c s="6"/>
      <c s="41">
        <f>0+Q171</f>
      </c>
      <c r="O171">
        <f>0+R171</f>
      </c>
      <c r="Q171">
        <f>0+I172+I176+I180</f>
      </c>
      <c>
        <f>0+O172+O176+O180</f>
      </c>
    </row>
    <row r="172" spans="1:16" ht="12.75">
      <c r="A172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109</v>
      </c>
      <c s="32">
        <v>26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12.75">
      <c r="A174" s="36" t="s">
        <v>52</v>
      </c>
      <c r="E174" s="37" t="s">
        <v>306</v>
      </c>
    </row>
    <row r="175" spans="1:5" ht="204">
      <c r="A175" t="s">
        <v>53</v>
      </c>
      <c r="E175" s="35" t="s">
        <v>307</v>
      </c>
    </row>
    <row r="176" spans="1:16" ht="12.75">
      <c r="A176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109</v>
      </c>
      <c s="32">
        <v>14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6" t="s">
        <v>52</v>
      </c>
      <c r="E178" s="37" t="s">
        <v>311</v>
      </c>
    </row>
    <row r="179" spans="1:5" ht="204">
      <c r="A179" t="s">
        <v>53</v>
      </c>
      <c r="E179" s="35" t="s">
        <v>312</v>
      </c>
    </row>
    <row r="180" spans="1:16" ht="12.75">
      <c r="A180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109</v>
      </c>
      <c s="32">
        <v>1.5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47</v>
      </c>
    </row>
    <row r="182" spans="1:5" ht="12.75">
      <c r="A182" s="36" t="s">
        <v>52</v>
      </c>
      <c r="E182" s="37" t="s">
        <v>316</v>
      </c>
    </row>
    <row r="183" spans="1:5" ht="51">
      <c r="A183" t="s">
        <v>53</v>
      </c>
      <c r="E183" s="35" t="s">
        <v>317</v>
      </c>
    </row>
    <row r="184" spans="1:18" ht="12.75" customHeight="1">
      <c r="A184" s="6" t="s">
        <v>43</v>
      </c>
      <c s="6"/>
      <c s="40" t="s">
        <v>70</v>
      </c>
      <c s="6"/>
      <c s="27" t="s">
        <v>318</v>
      </c>
      <c s="6"/>
      <c s="6"/>
      <c s="6"/>
      <c s="41">
        <f>0+Q184</f>
      </c>
      <c r="O184">
        <f>0+R184</f>
      </c>
      <c r="Q184">
        <f>0+I185</f>
      </c>
      <c>
        <f>0+O185</f>
      </c>
    </row>
    <row r="185" spans="1:16" ht="12.75">
      <c r="A185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100</v>
      </c>
      <c s="32">
        <v>7.15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322</v>
      </c>
    </row>
    <row r="187" spans="1:5" ht="12.75">
      <c r="A187" s="36" t="s">
        <v>52</v>
      </c>
      <c r="E187" s="37" t="s">
        <v>323</v>
      </c>
    </row>
    <row r="188" spans="1:5" ht="369.75">
      <c r="A188" t="s">
        <v>53</v>
      </c>
      <c r="E188" s="35" t="s">
        <v>324</v>
      </c>
    </row>
    <row r="189" spans="1:18" ht="12.75" customHeight="1">
      <c r="A189" s="6" t="s">
        <v>43</v>
      </c>
      <c s="6"/>
      <c s="40" t="s">
        <v>40</v>
      </c>
      <c s="6"/>
      <c s="27" t="s">
        <v>325</v>
      </c>
      <c s="6"/>
      <c s="6"/>
      <c s="6"/>
      <c s="41">
        <f>0+Q189</f>
      </c>
      <c r="O189">
        <f>0+R189</f>
      </c>
      <c r="Q189">
        <f>0+I190+I194+I198+I202+I206+I210+I214+I218+I222+I226+I230+I234+I238+I242+I246+I250+I254</f>
      </c>
      <c>
        <f>0+O190+O194+O198+O202+O206+O210+O214+O218+O222+O226+O230+O234+O238+O242+O246+O250+O254</f>
      </c>
    </row>
    <row r="190" spans="1:16" ht="12.75">
      <c r="A190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140</v>
      </c>
      <c s="32">
        <v>16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25.5">
      <c r="A191" s="34" t="s">
        <v>50</v>
      </c>
      <c r="E191" s="35" t="s">
        <v>329</v>
      </c>
    </row>
    <row r="192" spans="1:5" ht="12.75">
      <c r="A192" s="36" t="s">
        <v>52</v>
      </c>
      <c r="E192" s="37" t="s">
        <v>330</v>
      </c>
    </row>
    <row r="193" spans="1:5" ht="38.25">
      <c r="A193" t="s">
        <v>53</v>
      </c>
      <c r="E193" s="35" t="s">
        <v>331</v>
      </c>
    </row>
    <row r="194" spans="1:16" ht="25.5">
      <c r="A194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140</v>
      </c>
      <c s="32">
        <v>789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47</v>
      </c>
    </row>
    <row r="196" spans="1:5" ht="153">
      <c r="A196" s="36" t="s">
        <v>52</v>
      </c>
      <c r="E196" s="37" t="s">
        <v>335</v>
      </c>
    </row>
    <row r="197" spans="1:5" ht="127.5">
      <c r="A197" t="s">
        <v>53</v>
      </c>
      <c r="E197" s="35" t="s">
        <v>336</v>
      </c>
    </row>
    <row r="198" spans="1:16" ht="25.5">
      <c r="A198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140</v>
      </c>
      <c s="32">
        <v>502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340</v>
      </c>
    </row>
    <row r="200" spans="1:5" ht="12.75">
      <c r="A200" s="36" t="s">
        <v>52</v>
      </c>
      <c r="E200" s="37" t="s">
        <v>341</v>
      </c>
    </row>
    <row r="201" spans="1:5" ht="38.25">
      <c r="A201" t="s">
        <v>53</v>
      </c>
      <c r="E201" s="35" t="s">
        <v>331</v>
      </c>
    </row>
    <row r="202" spans="1:16" ht="25.5">
      <c r="A202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140</v>
      </c>
      <c s="32">
        <v>28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345</v>
      </c>
    </row>
    <row r="204" spans="1:5" ht="89.25">
      <c r="A204" s="36" t="s">
        <v>52</v>
      </c>
      <c r="E204" s="37" t="s">
        <v>346</v>
      </c>
    </row>
    <row r="205" spans="1:5" ht="127.5">
      <c r="A205" t="s">
        <v>53</v>
      </c>
      <c r="E205" s="35" t="s">
        <v>336</v>
      </c>
    </row>
    <row r="206" spans="1:16" ht="12.75">
      <c r="A206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85</v>
      </c>
      <c s="32">
        <v>104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47</v>
      </c>
    </row>
    <row r="208" spans="1:5" ht="38.25">
      <c r="A208" s="36" t="s">
        <v>52</v>
      </c>
      <c r="E208" s="37" t="s">
        <v>350</v>
      </c>
    </row>
    <row r="209" spans="1:5" ht="51">
      <c r="A209" t="s">
        <v>53</v>
      </c>
      <c r="E209" s="35" t="s">
        <v>351</v>
      </c>
    </row>
    <row r="210" spans="1:16" ht="12.75">
      <c r="A210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85</v>
      </c>
      <c s="32">
        <v>20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50</v>
      </c>
      <c r="E211" s="35" t="s">
        <v>355</v>
      </c>
    </row>
    <row r="212" spans="1:5" ht="12.75">
      <c r="A212" s="36" t="s">
        <v>52</v>
      </c>
      <c r="E212" s="37" t="s">
        <v>356</v>
      </c>
    </row>
    <row r="213" spans="1:5" ht="12.75">
      <c r="A213" t="s">
        <v>53</v>
      </c>
      <c r="E213" s="35" t="s">
        <v>357</v>
      </c>
    </row>
    <row r="214" spans="1:16" ht="12.75">
      <c r="A214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85</v>
      </c>
      <c s="32">
        <v>2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50</v>
      </c>
      <c r="E215" s="35" t="s">
        <v>47</v>
      </c>
    </row>
    <row r="216" spans="1:5" ht="12.75">
      <c r="A216" s="36" t="s">
        <v>52</v>
      </c>
      <c r="E216" s="37" t="s">
        <v>361</v>
      </c>
    </row>
    <row r="217" spans="1:5" ht="63.75">
      <c r="A217" t="s">
        <v>53</v>
      </c>
      <c r="E217" s="35" t="s">
        <v>362</v>
      </c>
    </row>
    <row r="218" spans="1:16" ht="12.75">
      <c r="A218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85</v>
      </c>
      <c s="32">
        <v>2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47</v>
      </c>
    </row>
    <row r="220" spans="1:5" ht="12.75">
      <c r="A220" s="36" t="s">
        <v>52</v>
      </c>
      <c r="E220" s="37" t="s">
        <v>361</v>
      </c>
    </row>
    <row r="221" spans="1:5" ht="25.5">
      <c r="A221" t="s">
        <v>53</v>
      </c>
      <c r="E221" s="35" t="s">
        <v>366</v>
      </c>
    </row>
    <row r="222" spans="1:16" ht="25.5">
      <c r="A222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109</v>
      </c>
      <c s="32">
        <v>352.25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25.5">
      <c r="A223" s="34" t="s">
        <v>50</v>
      </c>
      <c r="E223" s="35" t="s">
        <v>370</v>
      </c>
    </row>
    <row r="224" spans="1:5" ht="38.25">
      <c r="A224" s="36" t="s">
        <v>52</v>
      </c>
      <c r="E224" s="37" t="s">
        <v>371</v>
      </c>
    </row>
    <row r="225" spans="1:5" ht="38.25">
      <c r="A225" t="s">
        <v>53</v>
      </c>
      <c r="E225" s="35" t="s">
        <v>372</v>
      </c>
    </row>
    <row r="226" spans="1:16" ht="12.75">
      <c r="A226" s="25" t="s">
        <v>45</v>
      </c>
      <c s="29" t="s">
        <v>373</v>
      </c>
      <c s="29" t="s">
        <v>374</v>
      </c>
      <c s="25" t="s">
        <v>47</v>
      </c>
      <c s="30" t="s">
        <v>375</v>
      </c>
      <c s="31" t="s">
        <v>140</v>
      </c>
      <c s="32">
        <v>13.5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376</v>
      </c>
    </row>
    <row r="228" spans="1:5" ht="12.75">
      <c r="A228" s="36" t="s">
        <v>52</v>
      </c>
      <c r="E228" s="37" t="s">
        <v>377</v>
      </c>
    </row>
    <row r="229" spans="1:5" ht="63.75">
      <c r="A229" t="s">
        <v>53</v>
      </c>
      <c r="E229" s="35" t="s">
        <v>378</v>
      </c>
    </row>
    <row r="230" spans="1:16" ht="12.75">
      <c r="A230" s="25" t="s">
        <v>45</v>
      </c>
      <c s="29" t="s">
        <v>379</v>
      </c>
      <c s="29" t="s">
        <v>380</v>
      </c>
      <c s="25" t="s">
        <v>47</v>
      </c>
      <c s="30" t="s">
        <v>381</v>
      </c>
      <c s="31" t="s">
        <v>140</v>
      </c>
      <c s="32">
        <v>51.5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47</v>
      </c>
    </row>
    <row r="232" spans="1:5" ht="12.75">
      <c r="A232" s="36" t="s">
        <v>52</v>
      </c>
      <c r="E232" s="37" t="s">
        <v>382</v>
      </c>
    </row>
    <row r="233" spans="1:5" ht="25.5">
      <c r="A233" t="s">
        <v>53</v>
      </c>
      <c r="E233" s="35" t="s">
        <v>383</v>
      </c>
    </row>
    <row r="234" spans="1:16" ht="12.75">
      <c r="A234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140</v>
      </c>
      <c s="32">
        <v>51.5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387</v>
      </c>
    </row>
    <row r="236" spans="1:5" ht="12.75">
      <c r="A236" s="36" t="s">
        <v>52</v>
      </c>
      <c r="E236" s="37" t="s">
        <v>388</v>
      </c>
    </row>
    <row r="237" spans="1:5" ht="38.25">
      <c r="A237" t="s">
        <v>53</v>
      </c>
      <c r="E237" s="35" t="s">
        <v>389</v>
      </c>
    </row>
    <row r="238" spans="1:16" ht="12.75">
      <c r="A238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109</v>
      </c>
      <c s="32">
        <v>184.6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47</v>
      </c>
    </row>
    <row r="240" spans="1:5" ht="63.75">
      <c r="A240" s="36" t="s">
        <v>52</v>
      </c>
      <c r="E240" s="37" t="s">
        <v>393</v>
      </c>
    </row>
    <row r="241" spans="1:5" ht="25.5">
      <c r="A241" t="s">
        <v>53</v>
      </c>
      <c r="E241" s="35" t="s">
        <v>394</v>
      </c>
    </row>
    <row r="242" spans="1:16" ht="12.75">
      <c r="A242" s="25" t="s">
        <v>45</v>
      </c>
      <c s="29" t="s">
        <v>395</v>
      </c>
      <c s="29" t="s">
        <v>396</v>
      </c>
      <c s="25" t="s">
        <v>47</v>
      </c>
      <c s="30" t="s">
        <v>397</v>
      </c>
      <c s="31" t="s">
        <v>109</v>
      </c>
      <c s="32">
        <v>184.6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398</v>
      </c>
    </row>
    <row r="244" spans="1:5" ht="63.75">
      <c r="A244" s="36" t="s">
        <v>52</v>
      </c>
      <c r="E244" s="37" t="s">
        <v>393</v>
      </c>
    </row>
    <row r="245" spans="1:5" ht="25.5">
      <c r="A245" t="s">
        <v>53</v>
      </c>
      <c r="E245" s="35" t="s">
        <v>394</v>
      </c>
    </row>
    <row r="246" spans="1:16" ht="12.75">
      <c r="A246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109</v>
      </c>
      <c s="32">
        <v>19.364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402</v>
      </c>
    </row>
    <row r="248" spans="1:5" ht="51">
      <c r="A248" s="36" t="s">
        <v>52</v>
      </c>
      <c r="E248" s="37" t="s">
        <v>403</v>
      </c>
    </row>
    <row r="249" spans="1:5" ht="25.5">
      <c r="A249" t="s">
        <v>53</v>
      </c>
      <c r="E249" s="35" t="s">
        <v>394</v>
      </c>
    </row>
    <row r="250" spans="1:16" ht="12.75">
      <c r="A250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100</v>
      </c>
      <c s="32">
        <v>20.78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407</v>
      </c>
    </row>
    <row r="252" spans="1:5" ht="51">
      <c r="A252" s="36" t="s">
        <v>52</v>
      </c>
      <c r="E252" s="37" t="s">
        <v>408</v>
      </c>
    </row>
    <row r="253" spans="1:5" ht="102">
      <c r="A253" t="s">
        <v>53</v>
      </c>
      <c r="E253" s="35" t="s">
        <v>409</v>
      </c>
    </row>
    <row r="254" spans="1:16" ht="12.75">
      <c r="A254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140</v>
      </c>
      <c s="32">
        <v>12.75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25.5">
      <c r="A255" s="34" t="s">
        <v>50</v>
      </c>
      <c r="E255" s="35" t="s">
        <v>413</v>
      </c>
    </row>
    <row r="256" spans="1:5" ht="12.75">
      <c r="A256" s="36" t="s">
        <v>52</v>
      </c>
      <c r="E256" s="37" t="s">
        <v>414</v>
      </c>
    </row>
    <row r="257" spans="1:5" ht="114.75">
      <c r="A257" t="s">
        <v>53</v>
      </c>
      <c r="E257" s="35" t="s">
        <v>415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416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416</v>
      </c>
      <c s="6"/>
      <c s="18" t="s">
        <v>417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418</v>
      </c>
      <c s="25" t="s">
        <v>29</v>
      </c>
      <c s="30" t="s">
        <v>419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14.75">
      <c r="A10" s="34" t="s">
        <v>50</v>
      </c>
      <c r="E10" s="35" t="s">
        <v>420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57</v>
      </c>
    </row>
    <row r="13" spans="1:16" ht="12.75">
      <c r="A13" s="25" t="s">
        <v>45</v>
      </c>
      <c s="29" t="s">
        <v>23</v>
      </c>
      <c s="29" t="s">
        <v>418</v>
      </c>
      <c s="25" t="s">
        <v>23</v>
      </c>
      <c s="30" t="s">
        <v>419</v>
      </c>
      <c s="31" t="s">
        <v>49</v>
      </c>
      <c s="32">
        <v>1</v>
      </c>
      <c s="33">
        <v>0</v>
      </c>
      <c s="33">
        <f>ROUND(ROUND(H13,2)*ROUND(G13,3),2)</f>
      </c>
      <c r="O13">
        <f>(I13*0)/100</f>
      </c>
      <c t="s">
        <v>27</v>
      </c>
    </row>
    <row r="14" spans="1:5" ht="89.25">
      <c r="A14" s="34" t="s">
        <v>50</v>
      </c>
      <c r="E14" s="35" t="s">
        <v>421</v>
      </c>
    </row>
    <row r="15" spans="1:5" ht="12.75">
      <c r="A15" s="36" t="s">
        <v>52</v>
      </c>
      <c r="E15" s="37" t="s">
        <v>422</v>
      </c>
    </row>
    <row r="16" spans="1:5" ht="12.75">
      <c r="A16" t="s">
        <v>53</v>
      </c>
      <c r="E16" s="35" t="s">
        <v>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