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LFA-35421 - D.1.1, D.1.2..." sheetId="2" r:id="rId2"/>
    <sheet name="ALFA-35422 - D.1.4.1 - zd..." sheetId="3" r:id="rId3"/>
    <sheet name="ALFA-35423 - D.1.4.2 - vy..." sheetId="4" r:id="rId4"/>
    <sheet name="ALFA-35424 - D.1.4.3 - si..." sheetId="5" r:id="rId5"/>
    <sheet name="ALFA-35426 - D.1.6 - spec..." sheetId="6" r:id="rId6"/>
    <sheet name="ALFA-35427 - D.2.1 - venk..." sheetId="7" r:id="rId7"/>
    <sheet name="ALFA-35428 - vedlejší a o..." sheetId="8" r:id="rId8"/>
    <sheet name="Seznam figur" sheetId="9" r:id="rId9"/>
    <sheet name="Pokyny pro vyplnění" sheetId="10" r:id="rId10"/>
  </sheets>
  <definedNames>
    <definedName name="_xlnm.Print_Area" localSheetId="0">'Rekapitulace stavby'!$D$4:$AO$36,'Rekapitulace stavby'!$C$42:$AQ$62</definedName>
    <definedName name="_xlnm._FilterDatabase" localSheetId="1" hidden="1">'ALFA-35421 - D.1.1, D.1.2...'!$C$105:$K$1472</definedName>
    <definedName name="_xlnm.Print_Area" localSheetId="1">'ALFA-35421 - D.1.1, D.1.2...'!$C$4:$J$39,'ALFA-35421 - D.1.1, D.1.2...'!$C$45:$J$87,'ALFA-35421 - D.1.1, D.1.2...'!$C$93:$K$1472</definedName>
    <definedName name="_xlnm._FilterDatabase" localSheetId="2" hidden="1">'ALFA-35422 - D.1.4.1 - zd...'!$C$85:$K$285</definedName>
    <definedName name="_xlnm.Print_Area" localSheetId="2">'ALFA-35422 - D.1.4.1 - zd...'!$C$4:$J$39,'ALFA-35422 - D.1.4.1 - zd...'!$C$45:$J$67,'ALFA-35422 - D.1.4.1 - zd...'!$C$73:$K$285</definedName>
    <definedName name="_xlnm._FilterDatabase" localSheetId="3" hidden="1">'ALFA-35423 - D.1.4.2 - vy...'!$C$85:$K$136</definedName>
    <definedName name="_xlnm.Print_Area" localSheetId="3">'ALFA-35423 - D.1.4.2 - vy...'!$C$4:$J$39,'ALFA-35423 - D.1.4.2 - vy...'!$C$45:$J$67,'ALFA-35423 - D.1.4.2 - vy...'!$C$73:$K$136</definedName>
    <definedName name="_xlnm._FilterDatabase" localSheetId="4" hidden="1">'ALFA-35424 - D.1.4.3 - si...'!$C$85:$K$257</definedName>
    <definedName name="_xlnm.Print_Area" localSheetId="4">'ALFA-35424 - D.1.4.3 - si...'!$C$4:$J$39,'ALFA-35424 - D.1.4.3 - si...'!$C$45:$J$67,'ALFA-35424 - D.1.4.3 - si...'!$C$73:$K$257</definedName>
    <definedName name="_xlnm._FilterDatabase" localSheetId="5" hidden="1">'ALFA-35426 - D.1.6 - spec...'!$C$79:$K$102</definedName>
    <definedName name="_xlnm.Print_Area" localSheetId="5">'ALFA-35426 - D.1.6 - spec...'!$C$4:$J$39,'ALFA-35426 - D.1.6 - spec...'!$C$45:$J$61,'ALFA-35426 - D.1.6 - spec...'!$C$67:$K$102</definedName>
    <definedName name="_xlnm._FilterDatabase" localSheetId="6" hidden="1">'ALFA-35427 - D.2.1 - venk...'!$C$97:$K$644</definedName>
    <definedName name="_xlnm.Print_Area" localSheetId="6">'ALFA-35427 - D.2.1 - venk...'!$C$4:$J$39,'ALFA-35427 - D.2.1 - venk...'!$C$45:$J$79,'ALFA-35427 - D.2.1 - venk...'!$C$85:$K$644</definedName>
    <definedName name="_xlnm._FilterDatabase" localSheetId="7" hidden="1">'ALFA-35428 - vedlejší a o...'!$C$81:$K$130</definedName>
    <definedName name="_xlnm.Print_Area" localSheetId="7">'ALFA-35428 - vedlejší a o...'!$C$4:$J$39,'ALFA-35428 - vedlejší a o...'!$C$45:$J$63,'ALFA-35428 - vedlejší a o...'!$C$69:$K$130</definedName>
    <definedName name="_xlnm.Print_Area" localSheetId="8">'Seznam figur'!$C$4:$G$916</definedName>
    <definedName name="_xlnm.Print_Area" localSheetId="9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2">'ALFA-35422 - D.1.4.1 - zd...'!$85:$85</definedName>
    <definedName name="_xlnm.Print_Titles" localSheetId="3">'ALFA-35423 - D.1.4.2 - vy...'!$85:$85</definedName>
    <definedName name="_xlnm.Print_Titles" localSheetId="4">'ALFA-35424 - D.1.4.3 - si...'!$85:$85</definedName>
    <definedName name="_xlnm.Print_Titles" localSheetId="5">'ALFA-35426 - D.1.6 - spec...'!$79:$79</definedName>
    <definedName name="_xlnm.Print_Titles" localSheetId="6">'ALFA-35427 - D.2.1 - venk...'!$97:$97</definedName>
    <definedName name="_xlnm.Print_Titles" localSheetId="7">'ALFA-35428 - vedlejší a o...'!$81:$81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<sst xmlns="http://schemas.openxmlformats.org/spreadsheetml/2006/main" count="28541" uniqueCount="3706">
  <si>
    <t>Export Komplet</t>
  </si>
  <si>
    <t>VZ</t>
  </si>
  <si>
    <t>2.0</t>
  </si>
  <si>
    <t>ZAMOK</t>
  </si>
  <si>
    <t>False</t>
  </si>
  <si>
    <t>{a0f33923-4152-4271-b1a5-716d3ffb0379}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</si>
  <si>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</si>
  <si>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</si>
  <si>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</si>
  <si>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</si>
  <si>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</si>
  <si>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</si>
  <si>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</si>
  <si>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</si>
  <si>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ALFA-355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</si>
  <si>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</si>
  <si>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</si>
  <si>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Transformace Domova Černovice - Lidmaň VI. - Jihlava</t>
  </si>
  <si>
    <t>KSO:</t>
  </si>
  <si>
    <t>801 19</t>
  </si>
  <si>
    <t>CC-CZ:</t>
  </si>
  <si>
    <t>11301</t>
  </si>
  <si>
    <t>Místo:</t>
  </si>
  <si>
    <t>Jihlava</t>
  </si>
  <si>
    <t>Datum:</t>
  </si>
  <si>
    <t>9. 1. 2024</t>
  </si>
  <si>
    <t>Zadavatel:</t>
  </si>
  <si>
    <t>IČ:</t>
  </si>
  <si>
    <t/>
  </si>
  <si>
    <t xml:space="preserve">Kraj Vysočina, Žižkova 1882/57, Jihlava </t>
  </si>
  <si>
    <t>DIČ:</t>
  </si>
  <si>
    <t>Uchazeč:</t>
  </si>
  <si>
    <t>Vyplň údaj</t>
  </si>
  <si>
    <t>Projektant:</t>
  </si>
  <si>
    <t>Atelier Alfa, spol. s r.o., Brněnská 48, Jihlava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</si>
  <si>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</si>
  <si>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</si>
  <si>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</si>
  <si>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</si>
  <si>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</si>
  <si>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</si>
  <si>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</si>
  <si>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</si>
  <si>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</si>
  <si>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</si>
  <si>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</si>
  <si>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</si>
  <si>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</si>
  <si>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</si>
  <si>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</si>
  <si>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</si>
  <si>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</si>
  <si>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</si>
  <si>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</si>
  <si>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</si>
  <si>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</si>
  <si>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</si>
  <si>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</si>
  <si>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</si>
  <si>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</si>
  <si>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</si>
  <si>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</si>
  <si>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</si>
  <si>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</si>
  <si>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</si>
  <si>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</si>
  <si>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</si>
  <si>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</si>
  <si>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</si>
  <si>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</si>
  <si>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</si>
  <si>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</si>
  <si>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</si>
  <si>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</si>
  <si>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</si>
  <si>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</si>
  <si>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</si>
  <si>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</si>
  <si>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</si>
  <si>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ALFA-35421</t>
  </si>
  <si>
    <t>D.1.1, D.1.2 - archtektonicko - stavební a konstr. řešení SO. 1 - objekt domácnosti</t>
  </si>
  <si>
    <t>STA</t>
  </si>
  <si>
    <t>1</t>
  </si>
  <si>
    <t>{d646c6e1-e9eb-4dd6-a7c4-87cbcccf51c1}</t>
  </si>
  <si>
    <t>ALFA-35422</t>
  </si>
  <si>
    <t>D.1.4.1 - zdravotnické instalace</t>
  </si>
  <si>
    <t>{f251d276-f070-41f7-a1c5-c5e64dbfcc41}</t>
  </si>
  <si>
    <t>ALFA-35423</t>
  </si>
  <si>
    <t>D.1.4.2 - vytápění</t>
  </si>
  <si>
    <t>{906cb1c0-b00f-44c6-a2ac-68723033a689}</t>
  </si>
  <si>
    <t>ALFA-35424</t>
  </si>
  <si>
    <t>D.1.4.3 - silnoproudá a slaboproudá elektroinstalace</t>
  </si>
  <si>
    <t>{c70fd3d9-c549-4851-8e34-58d0a2938822}</t>
  </si>
  <si>
    <t>ALFA-35426</t>
  </si>
  <si>
    <t>D.1.6 - specifikace výtahu</t>
  </si>
  <si>
    <t>{e286914b-eecc-4f8e-805a-245d778900db}</t>
  </si>
  <si>
    <t>ALFA-35427</t>
  </si>
  <si>
    <t>D.2.1 - venkovní úpravy a oplocení</t>
  </si>
  <si>
    <t>ING</t>
  </si>
  <si>
    <t>{cbbfeb5c-f8ad-4ba2-a34e-a135ff8b36de}</t>
  </si>
  <si>
    <t>ALFA-35428</t>
  </si>
  <si>
    <t>vedlejší a ostatní náklady</t>
  </si>
  <si>
    <t>VON</t>
  </si>
  <si>
    <t>{5b54731a-4a72-4fda-bc57-f74236993a46}</t>
  </si>
  <si>
    <t>bed1</t>
  </si>
  <si>
    <t>3,84</t>
  </si>
  <si>
    <t>2</t>
  </si>
  <si>
    <t>bed2</t>
  </si>
  <si>
    <t>1,208</t>
  </si>
  <si>
    <t>KRYCÍ LIST SOUPISU PRACÍ</t>
  </si>
  <si>
    <t>bed4</t>
  </si>
  <si>
    <t>3,477</t>
  </si>
  <si>
    <t>bed5</t>
  </si>
  <si>
    <t>14,409</t>
  </si>
  <si>
    <t>bed6</t>
  </si>
  <si>
    <t>3,598</t>
  </si>
  <si>
    <t>bobkl11</t>
  </si>
  <si>
    <t>21,881</t>
  </si>
  <si>
    <t>Objekt:</t>
  </si>
  <si>
    <t>bobkl12</t>
  </si>
  <si>
    <t>13,514</t>
  </si>
  <si>
    <t>ALFA-35421 - D.1.1, D.1.2 - archtektonicko - stavební a konstr. řešení SO. 1 - objekt domácnosti</t>
  </si>
  <si>
    <t>bom1</t>
  </si>
  <si>
    <t>132,978</t>
  </si>
  <si>
    <t>bom2</t>
  </si>
  <si>
    <t>45,434</t>
  </si>
  <si>
    <t>bom3</t>
  </si>
  <si>
    <t>8,155</t>
  </si>
  <si>
    <t>bom4</t>
  </si>
  <si>
    <t>330,09</t>
  </si>
  <si>
    <t>bom5</t>
  </si>
  <si>
    <t>61,79</t>
  </si>
  <si>
    <t>bom6</t>
  </si>
  <si>
    <t>141</t>
  </si>
  <si>
    <t>dl1</t>
  </si>
  <si>
    <t>29,81</t>
  </si>
  <si>
    <t>dl2</t>
  </si>
  <si>
    <t>32,05</t>
  </si>
  <si>
    <t>dl3</t>
  </si>
  <si>
    <t>izo1</t>
  </si>
  <si>
    <t>6,582</t>
  </si>
  <si>
    <t>izo2</t>
  </si>
  <si>
    <t>15,422</t>
  </si>
  <si>
    <t>jáma1</t>
  </si>
  <si>
    <t>26,312</t>
  </si>
  <si>
    <t>kzs3</t>
  </si>
  <si>
    <t>185,935</t>
  </si>
  <si>
    <t>kzs41</t>
  </si>
  <si>
    <t>16,7</t>
  </si>
  <si>
    <t>kzs5</t>
  </si>
  <si>
    <t>27,38</t>
  </si>
  <si>
    <t>kzs6</t>
  </si>
  <si>
    <t>273,691</t>
  </si>
  <si>
    <t>kzs61</t>
  </si>
  <si>
    <t>187</t>
  </si>
  <si>
    <t>kzs7</t>
  </si>
  <si>
    <t>216,66</t>
  </si>
  <si>
    <t xml:space="preserve">VŠECHNY POUŽITÉ MATERIÁLY DLE PŘEDEPSANÝCH SPECIFIKACÍ  - U veškerých dodávek výrobků bude do ceny zahrnuta jejich montáž vč. dodávky potřebného kotvení, doplňkového materiálu, staveništní a mimostaveništní dopravy v případě, že tyto činosti nejsou oceněny v samostatných položkách jednotlivých částí soupisu prací. U vybraných výrobků je nutné do ceny díla zahrnout zpracování dodavatelské, případně dílenské dokumentace, dále výrobu prototypů, provádění barevného a materiálového vzorkování apod. - Položky jsou sestaveny za pomocí Cenové soustavy ÚRS nebo pomocí položek vlastních. Pro všechny položky platí, že do ceny je nutno zahrnout náklady spojené s koordinací, s pokyny vyplývajícími z RDP, zejména TZ. - Uchazeč o veřejnou zakázku je povinen při oceňování soutěžního SOUPISU PRACÍ provést kontrolu funkce aritmetických vzorců jednotlivých položkových soupisů ve vazbě na jednotlivé oddíly, rekapitulace a krycí listy. - Kde není výslovně uvedeno, bude pracovní postup a technologie provádění stanovena oprávněnou osobou zhotovitele. - Výkaz výměr je nutno číst společně s výkresy, tech. zprávou a specifikacemi - Veškeré rozměry budou upřesněny po odkrytí a prozkoumání jednotlivých prvků. </t>
  </si>
  <si>
    <t>kzs8</t>
  </si>
  <si>
    <t>leš1</t>
  </si>
  <si>
    <t>203</t>
  </si>
  <si>
    <t>leš2</t>
  </si>
  <si>
    <t>8,99</t>
  </si>
  <si>
    <t>leš3</t>
  </si>
  <si>
    <t>322,145</t>
  </si>
  <si>
    <t>li2</t>
  </si>
  <si>
    <t>33,35</t>
  </si>
  <si>
    <t>li3</t>
  </si>
  <si>
    <t>6,05</t>
  </si>
  <si>
    <t>lože1</t>
  </si>
  <si>
    <t>0,6</t>
  </si>
  <si>
    <t>mal1</t>
  </si>
  <si>
    <t>73,509</t>
  </si>
  <si>
    <t>mal2</t>
  </si>
  <si>
    <t>635,985</t>
  </si>
  <si>
    <t>mal3</t>
  </si>
  <si>
    <t>43,253</t>
  </si>
  <si>
    <t>nás1</t>
  </si>
  <si>
    <t>0,906</t>
  </si>
  <si>
    <t>obkl1</t>
  </si>
  <si>
    <t>46,66</t>
  </si>
  <si>
    <t>obkl11</t>
  </si>
  <si>
    <t>25,321</t>
  </si>
  <si>
    <t>obkl12</t>
  </si>
  <si>
    <t>13,464</t>
  </si>
  <si>
    <t>obsyp1</t>
  </si>
  <si>
    <t>1,8</t>
  </si>
  <si>
    <t>om4</t>
  </si>
  <si>
    <t>53,589</t>
  </si>
  <si>
    <t>om5</t>
  </si>
  <si>
    <t>14,804</t>
  </si>
  <si>
    <t>om6</t>
  </si>
  <si>
    <t>28,832</t>
  </si>
  <si>
    <t>REKAPITULACE ČLENĚNÍ SOUPISU PRACÍ</t>
  </si>
  <si>
    <t>osb1</t>
  </si>
  <si>
    <t>73,702</t>
  </si>
  <si>
    <t>park1</t>
  </si>
  <si>
    <t>27,495</t>
  </si>
  <si>
    <t>paž1</t>
  </si>
  <si>
    <t>19,462</t>
  </si>
  <si>
    <t>rýha1</t>
  </si>
  <si>
    <t>5,295</t>
  </si>
  <si>
    <t>rýha12</t>
  </si>
  <si>
    <t>4,8</t>
  </si>
  <si>
    <t>řez1</t>
  </si>
  <si>
    <t>1,44</t>
  </si>
  <si>
    <t>řez2</t>
  </si>
  <si>
    <t>0,638</t>
  </si>
  <si>
    <t>řez3</t>
  </si>
  <si>
    <t>0,064</t>
  </si>
  <si>
    <t>řez4</t>
  </si>
  <si>
    <t>0,702</t>
  </si>
  <si>
    <t>sdk1</t>
  </si>
  <si>
    <t>13,052</t>
  </si>
  <si>
    <t>sdk2</t>
  </si>
  <si>
    <t>9,49</t>
  </si>
  <si>
    <t>tes1</t>
  </si>
  <si>
    <t>130,95</t>
  </si>
  <si>
    <t>Kód dílu - Popis</t>
  </si>
  <si>
    <t>Cena celkem [CZK]</t>
  </si>
  <si>
    <t>tes21</t>
  </si>
  <si>
    <t>29,7</t>
  </si>
  <si>
    <t>tes22</t>
  </si>
  <si>
    <t>5,35</t>
  </si>
  <si>
    <t>-1</t>
  </si>
  <si>
    <t>tes3</t>
  </si>
  <si>
    <t>24,35</t>
  </si>
  <si>
    <t>HSV - Práce a dodávky HSV</t>
  </si>
  <si>
    <t>ti1</t>
  </si>
  <si>
    <t>66,774</t>
  </si>
  <si>
    <t xml:space="preserve">    1 - Zemní práce</t>
  </si>
  <si>
    <t>ti2</t>
  </si>
  <si>
    <t>12,25</t>
  </si>
  <si>
    <t xml:space="preserve">    2 - Zakládání</t>
  </si>
  <si>
    <t>ti3</t>
  </si>
  <si>
    <t>65,081</t>
  </si>
  <si>
    <t xml:space="preserve">    3 - Svislé a kompletní konstrukce</t>
  </si>
  <si>
    <t>vodor1</t>
  </si>
  <si>
    <t>11,181</t>
  </si>
  <si>
    <t xml:space="preserve">    4 - Vodorovné konstrukce</t>
  </si>
  <si>
    <t>vyk1</t>
  </si>
  <si>
    <t>1,436</t>
  </si>
  <si>
    <t xml:space="preserve">    6 - Úpravy povrchů, podlahy a osazování výplní</t>
  </si>
  <si>
    <t>zákl1</t>
  </si>
  <si>
    <t>4,53</t>
  </si>
  <si>
    <t xml:space="preserve">    8 - Trubní vedení</t>
  </si>
  <si>
    <t>zás1</t>
  </si>
  <si>
    <t>21,862</t>
  </si>
  <si>
    <t xml:space="preserve">    94 - Lešení a stavební výtahy</t>
  </si>
  <si>
    <t>zd4</t>
  </si>
  <si>
    <t>8,921</t>
  </si>
  <si>
    <t xml:space="preserve">    96 - Bourání konstrukcí</t>
  </si>
  <si>
    <t xml:space="preserve">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</si>
  <si>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</si>
  <si>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</si>
  <si>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</si>
  <si>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</si>
  <si>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</si>
  <si>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</si>
  <si>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</si>
  <si>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</si>
  <si>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</si>
  <si>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</si>
  <si>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</si>
  <si>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</si>
  <si>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</si>
  <si>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</si>
  <si>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</si>
  <si>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</si>
  <si>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</si>
  <si>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</si>
  <si>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</si>
  <si>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</si>
  <si>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</si>
  <si>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</si>
  <si>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</si>
  <si>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</si>
  <si>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</si>
  <si>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</si>
  <si>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</si>
  <si>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</si>
  <si>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</si>
  <si>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</si>
  <si>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</si>
  <si>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</si>
  <si>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</si>
  <si>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</si>
  <si>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</si>
  <si>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131313711</t>
  </si>
  <si>
    <t>Hloubení zapažených jam ručně s urovnáním dna do předepsaného profilu a spádu v hornině třídy těžitelnosti II skupiny 4 soudržných</t>
  </si>
  <si>
    <t>m3</t>
  </si>
  <si>
    <t>CS ÚRS 2024 01</t>
  </si>
  <si>
    <t>4</t>
  </si>
  <si>
    <t>-972489590</t>
  </si>
  <si>
    <t>Online PSC</t>
  </si>
  <si>
    <t>https://podminky.urs.cz/item/CS_URS_2024_01/131313711</t>
  </si>
  <si>
    <t>VV</t>
  </si>
  <si>
    <t>"v.č. D.1.1.14 - NK - půdorys 1. PP + základy, TZ"</t>
  </si>
  <si>
    <t>3,42*4,72*1,63</t>
  </si>
  <si>
    <t>Součet</t>
  </si>
  <si>
    <t>132311401</t>
  </si>
  <si>
    <t>Hloubená vykopávka pod základy ručně s přehozením výkopku na vzdálenost 3 m nebo s naložením na dopravní prostředek v hornině třídy těžitelnosti II skupiny 4</t>
  </si>
  <si>
    <t>2080399060</t>
  </si>
  <si>
    <t>https://podminky.urs.cz/item/CS_URS_2024_01/132311401</t>
  </si>
  <si>
    <t>2,3*1*0,4+0,86*1*0,6</t>
  </si>
  <si>
    <t>3</t>
  </si>
  <si>
    <t>132312131</t>
  </si>
  <si>
    <t>Hloubení nezapažených rýh šířky do 800 mm ručně s urovnáním dna do předepsaného profilu a spádu v hornině třídy těžitelnosti II skupiny 4 soudržných</t>
  </si>
  <si>
    <t>-785332547</t>
  </si>
  <si>
    <t>https://podminky.urs.cz/item/CS_URS_2024_01/132312131</t>
  </si>
  <si>
    <t>rýha11</t>
  </si>
  <si>
    <t>1,5*0,3*1,1</t>
  </si>
  <si>
    <t>5*0,8*1,2</t>
  </si>
  <si>
    <t>151101201</t>
  </si>
  <si>
    <t>Zřízení pažení stěn výkopu bez rozepření nebo vzepření příložné, hloubky do 4 m</t>
  </si>
  <si>
    <t>m2</t>
  </si>
  <si>
    <t>-1332389929</t>
  </si>
  <si>
    <t>https://podminky.urs.cz/item/CS_URS_2024_01/151101201</t>
  </si>
  <si>
    <t>(3,42+4,72+1,25+2,55)*1,63</t>
  </si>
  <si>
    <t>5</t>
  </si>
  <si>
    <t>151101211</t>
  </si>
  <si>
    <t>Odstranění pažení stěn výkopu bez rozepření nebo vzepření s uložením pažin na vzdálenost do 3 m od okraje výkopu příložné, hloubky do 4 m</t>
  </si>
  <si>
    <t>379664195</t>
  </si>
  <si>
    <t>https://podminky.urs.cz/item/CS_URS_2024_01/151101211</t>
  </si>
  <si>
    <t>6</t>
  </si>
  <si>
    <t>151101401</t>
  </si>
  <si>
    <t>Zřízení vzepření zapažených stěn výkopů s potřebným přepažováním při pažení příložném, hloubky do 4 m</t>
  </si>
  <si>
    <t>-475703377</t>
  </si>
  <si>
    <t>https://podminky.urs.cz/item/CS_URS_2024_01/151101401</t>
  </si>
  <si>
    <t>7</t>
  </si>
  <si>
    <t>151101411</t>
  </si>
  <si>
    <t>Odstranění vzepření stěn výkopů s uložením materiálu na vzdálenost do 3 m od kraje výkopu při pažení příložném, hloubky do 4 m</t>
  </si>
  <si>
    <t>1739338660</t>
  </si>
  <si>
    <t>https://podminky.urs.cz/item/CS_URS_2024_01/151101411</t>
  </si>
  <si>
    <t>8</t>
  </si>
  <si>
    <t>151401601</t>
  </si>
  <si>
    <t>Přepažování vzepření zapažených stěn výkopů při roubení příložném, hloubky do 4 m</t>
  </si>
  <si>
    <t>-349725781</t>
  </si>
  <si>
    <t>https://podminky.urs.cz/item/CS_URS_2024_01/151401601</t>
  </si>
  <si>
    <t>9</t>
  </si>
  <si>
    <t>162211211</t>
  </si>
  <si>
    <t>Vodorovné přemístění výkopku nebo sypaniny nošením s vyprázdněním nádoby na hromady nebo do dopravního prostředku na vzdálenost do 10 m z horniny třídy těžitelnosti II, skupiny 4 a 5</t>
  </si>
  <si>
    <t>-1798906209</t>
  </si>
  <si>
    <t>https://podminky.urs.cz/item/CS_URS_2024_01/162211211</t>
  </si>
  <si>
    <t>10</t>
  </si>
  <si>
    <t>162211321</t>
  </si>
  <si>
    <t>Vodorovné přemístění výkopku nebo sypaniny stavebním kolečkem s vyprázdněním kolečka na hromady nebo do dopravního prostředku na vzdálenost do 10 m z horniny třídy těžitelnosti II, skupiny 4 a 5</t>
  </si>
  <si>
    <t>1116856922</t>
  </si>
  <si>
    <t>https://podminky.urs.cz/item/CS_URS_2024_01/162211321</t>
  </si>
  <si>
    <t>-zás1</t>
  </si>
  <si>
    <t>11</t>
  </si>
  <si>
    <t>162211329</t>
  </si>
  <si>
    <t>Vodorovné přemístění výkopku nebo sypaniny stavebním kolečkem s vyprázdněním kolečka na hromady nebo do dopravního prostředku na vzdálenost do 10 m Příplatek za každých dalších 10 m k ceně -1321</t>
  </si>
  <si>
    <t>1923142096</t>
  </si>
  <si>
    <t>https://podminky.urs.cz/item/CS_URS_2024_01/162211329</t>
  </si>
  <si>
    <t>vodor1*2</t>
  </si>
  <si>
    <t>167111102</t>
  </si>
  <si>
    <t>Nakládání, skládání a překládání neulehlého výkopku nebo sypaniny ručně nakládání, z hornin třídy těžitelnosti II, skupiny 4 a 5</t>
  </si>
  <si>
    <t>733981403</t>
  </si>
  <si>
    <t>https://podminky.urs.cz/item/CS_URS_2024_01/167111102</t>
  </si>
  <si>
    <t>13</t>
  </si>
  <si>
    <t>171111103</t>
  </si>
  <si>
    <t>Uložení sypanin do násypů ručně s rozprostřením sypaniny ve vrstvách a s hrubým urovnáním zhutněných z hornin soudržných jakékoliv třídy těžitelnosti</t>
  </si>
  <si>
    <t>165978490</t>
  </si>
  <si>
    <t>https://podminky.urs.cz/item/CS_URS_2024_01/171111103</t>
  </si>
  <si>
    <t>14</t>
  </si>
  <si>
    <t>174111101</t>
  </si>
  <si>
    <t>Zásyp sypaninou z jakékoliv horniny ručně s uložením výkopku ve vrstvách se zhutněním jam, šachet, rýh nebo kolem objektů v těchto vykopávkách</t>
  </si>
  <si>
    <t>101746598</t>
  </si>
  <si>
    <t>https://podminky.urs.cz/item/CS_URS_2024_01/174111101</t>
  </si>
  <si>
    <t>(3,42+4,72+1,25+2,55)*1*1,63</t>
  </si>
  <si>
    <t>-obsyp1</t>
  </si>
  <si>
    <t>-lože1</t>
  </si>
  <si>
    <t>15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</si>
  <si>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</si>
  <si>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</si>
  <si>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1126924212</t>
  </si>
  <si>
    <t>https://podminky.urs.cz/item/CS_URS_2024_01/175111101</t>
  </si>
  <si>
    <t>5*0,8*0,45</t>
  </si>
  <si>
    <t>16</t>
  </si>
  <si>
    <t>M</t>
  </si>
  <si>
    <t>58341341</t>
  </si>
  <si>
    <t>kamenivo drcené drobné frakce 0/4</t>
  </si>
  <si>
    <t>t</t>
  </si>
  <si>
    <t>-822743853</t>
  </si>
  <si>
    <t>obsyp1*2</t>
  </si>
  <si>
    <t>17</t>
  </si>
  <si>
    <t>181913112</t>
  </si>
  <si>
    <t>Úprava pláně vyrovnáním výškových rozdílů ručně v hornině třídy těžitelnosti II skupiny 4 se zhutněním</t>
  </si>
  <si>
    <t>-1762173224</t>
  </si>
  <si>
    <t>https://podminky.urs.cz/item/CS_URS_2024_01/181913112</t>
  </si>
  <si>
    <t>3,42*4,72</t>
  </si>
  <si>
    <t>Zakládání</t>
  </si>
  <si>
    <t>18</t>
  </si>
  <si>
    <t>273313611</t>
  </si>
  <si>
    <t>Základy z betonu prostého desky z betonu kamenem neprokládaného tř. C 16/20</t>
  </si>
  <si>
    <t>-1217215132</t>
  </si>
  <si>
    <t>https://podminky.urs.cz/item/CS_URS_2024_01/273313611</t>
  </si>
  <si>
    <t>2,42*2,72*0,1*1,035</t>
  </si>
  <si>
    <t>19</t>
  </si>
  <si>
    <t>273321411</t>
  </si>
  <si>
    <t>Základy z betonu železového (bez výztuže) desky z betonu bez zvláštních nároků na prostředí tř. C 20/25</t>
  </si>
  <si>
    <t>1223410508</t>
  </si>
  <si>
    <t>https://podminky.urs.cz/item/CS_URS_2024_01/273321411</t>
  </si>
  <si>
    <t>2,42*2,72*0,25</t>
  </si>
  <si>
    <t>20</t>
  </si>
  <si>
    <t>273351121</t>
  </si>
  <si>
    <t>Bednění základů desek zřízení</t>
  </si>
  <si>
    <t>-521130693</t>
  </si>
  <si>
    <t>https://podminky.urs.cz/item/CS_URS_2024_01/273351121</t>
  </si>
  <si>
    <t>(2,42+2,72)*2*(0,25+0,1)</t>
  </si>
  <si>
    <t>273351122</t>
  </si>
  <si>
    <t>Bednění základů desek odstranění</t>
  </si>
  <si>
    <t>1319530853</t>
  </si>
  <si>
    <t>https://podminky.urs.cz/item/CS_URS_2024_01/273351122</t>
  </si>
  <si>
    <t>22</t>
  </si>
  <si>
    <t>273361821</t>
  </si>
  <si>
    <t>Výztuž základů desek z betonářské oceli 10 505 (R) nebo BSt 500</t>
  </si>
  <si>
    <t>1991810745</t>
  </si>
  <si>
    <t>https://podminky.urs.cz/item/CS_URS_2024_01/273361821</t>
  </si>
  <si>
    <t>270*1,3*0,001</t>
  </si>
  <si>
    <t>23</t>
  </si>
  <si>
    <t>274313611</t>
  </si>
  <si>
    <t>Základy z betonu prostého pasy betonu kamenem neprokládaného tř. C 16/20</t>
  </si>
  <si>
    <t>1872269821</t>
  </si>
  <si>
    <t>https://podminky.urs.cz/item/CS_URS_2024_01/274313611</t>
  </si>
  <si>
    <t>1,5*0,3*1,1*1,035</t>
  </si>
  <si>
    <t>24</t>
  </si>
  <si>
    <t>274351121</t>
  </si>
  <si>
    <t>Bednění základů pasů rovné zřízení</t>
  </si>
  <si>
    <t>-1275957738</t>
  </si>
  <si>
    <t>https://podminky.urs.cz/item/CS_URS_2024_01/274351121</t>
  </si>
  <si>
    <t>(1,5*2+0,3*2)*0,2</t>
  </si>
  <si>
    <t>(2,3+0,86)*1</t>
  </si>
  <si>
    <t>25</t>
  </si>
  <si>
    <t>274351122</t>
  </si>
  <si>
    <t>Bednění základů pasů rovné odstranění</t>
  </si>
  <si>
    <t>1882336543</t>
  </si>
  <si>
    <t>https://podminky.urs.cz/item/CS_URS_2024_01/274351122</t>
  </si>
  <si>
    <t>26</t>
  </si>
  <si>
    <t>279113143</t>
  </si>
  <si>
    <t>Základové zdi z tvárnic ztraceného bednění včetně výplně z betonu bez zvláštních nároků na vliv prostředí třídy C 20/25, tloušťky zdiva přes 200 do 250 mm</t>
  </si>
  <si>
    <t>-470182383</t>
  </si>
  <si>
    <t>https://podminky.urs.cz/item/CS_URS_2024_01/279113143</t>
  </si>
  <si>
    <t>(2,42*2+2,72)*1,18</t>
  </si>
  <si>
    <t>27</t>
  </si>
  <si>
    <t>279311115</t>
  </si>
  <si>
    <t>Postupné podbetonování základového zdiva jakékoliv tloušťky, bez výkopu, bez zapažení a bednění z betonu prostého bez zvláštních nároků na prostředí tř. C 20/25</t>
  </si>
  <si>
    <t>1018265799</t>
  </si>
  <si>
    <t>https://podminky.urs.cz/item/CS_URS_2024_01/279311115</t>
  </si>
  <si>
    <t>28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</si>
  <si>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</si>
  <si>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</si>
  <si>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815107608</t>
  </si>
  <si>
    <t>https://podminky.urs.cz/item/CS_URS_2024_01/279361821</t>
  </si>
  <si>
    <t>zd4*14,24*1,3*0,001</t>
  </si>
  <si>
    <t>Svislé a kompletní konstrukce</t>
  </si>
  <si>
    <t>29</t>
  </si>
  <si>
    <t>310237251</t>
  </si>
  <si>
    <t>Zazdívka otvorů ve zdivu nadzákladovém cihlami pálenými plochy přes 0,09 m2 do 0,25 m2, ve zdi tl. přes 300 do 450 mm</t>
  </si>
  <si>
    <t>kus</t>
  </si>
  <si>
    <t>-1234860516</t>
  </si>
  <si>
    <t>https://podminky.urs.cz/item/CS_URS_2024_01/310237251</t>
  </si>
  <si>
    <t>"v.č. D.1.1.15 - NK - půdorys 1. NP, TZ"</t>
  </si>
  <si>
    <t>30</t>
  </si>
  <si>
    <t>310238211</t>
  </si>
  <si>
    <t>Zazdívka otvorů ve zdivu nadzákladovém cihlami pálenými plochy přes 0,25 m2 do 1 m2 na maltu vápenocementovou</t>
  </si>
  <si>
    <t>-2077921240</t>
  </si>
  <si>
    <t>https://podminky.urs.cz/item/CS_URS_2024_01/310238211</t>
  </si>
  <si>
    <t>"v.č. D.1.1.16 - NK - půdorys 2. NP, TZ"</t>
  </si>
  <si>
    <t>0,7*0,7*0,65</t>
  </si>
  <si>
    <t>31</t>
  </si>
  <si>
    <t>310239211</t>
  </si>
  <si>
    <t>Zazdívka otvorů ve zdivu nadzákladovém cihlami pálenými plochy přes 1 m2 do 4 m2 na maltu vápenocementovou</t>
  </si>
  <si>
    <t>-1285814711</t>
  </si>
  <si>
    <t>https://podminky.urs.cz/item/CS_URS_2024_01/310239211</t>
  </si>
  <si>
    <t>0,56*2,65*0,4</t>
  </si>
  <si>
    <t>32</t>
  </si>
  <si>
    <t>311272111</t>
  </si>
  <si>
    <t>Zdivo z pórobetonových tvárnic na tenké maltové lože, tl. zdiva 250 mm pevnost tvárnic do P2, objemová hmotnost do 450 kg/m3 hladkých</t>
  </si>
  <si>
    <t>1572324112</t>
  </si>
  <si>
    <t>https://podminky.urs.cz/item/CS_URS_2024_01/311272111</t>
  </si>
  <si>
    <t>2,13*2*(2,723+3,303)*0,5+5*2,723</t>
  </si>
  <si>
    <t>-(0,9*1,7+0,33*1,7+1,8*1,7*2)</t>
  </si>
  <si>
    <t>33</t>
  </si>
  <si>
    <t>317143442</t>
  </si>
  <si>
    <t>Překlady nosné z pórobetonu osazené do tenkého maltového lože, pro zdi tl. 250 mm, délky překladu přes 1300 do 1500 mm</t>
  </si>
  <si>
    <t>-592440140</t>
  </si>
  <si>
    <t>https://podminky.urs.cz/item/CS_URS_2024_01/317143442</t>
  </si>
  <si>
    <t>34</t>
  </si>
  <si>
    <t>340235212</t>
  </si>
  <si>
    <t>Zazdívka otvorů v příčkách nebo stěnách cihlami pálenými plnými plochy do 0,0225 m2, tloušťky přes 100 mm</t>
  </si>
  <si>
    <t>-1297821279</t>
  </si>
  <si>
    <t>https://podminky.urs.cz/item/CS_URS_2024_01/340235212</t>
  </si>
  <si>
    <t>35</t>
  </si>
  <si>
    <t>340239212</t>
  </si>
  <si>
    <t>Zazdívka otvorů v příčkách nebo stěnách cihlami pálenými plnými plochy přes 1 m2 do 4 m2, tloušťky přes 100 mm</t>
  </si>
  <si>
    <t>-1501354310</t>
  </si>
  <si>
    <t>https://podminky.urs.cz/item/CS_URS_2024_01/340239212</t>
  </si>
  <si>
    <t>4,656*0,35</t>
  </si>
  <si>
    <t>36</t>
  </si>
  <si>
    <t>342272245</t>
  </si>
  <si>
    <t>Příčky z pórobetonových tvárnic hladkých na tenké maltové lože objemová hmotnost do 500 kg/m3, tloušťka příčky 150 mm</t>
  </si>
  <si>
    <t>1359107632</t>
  </si>
  <si>
    <t>https://podminky.urs.cz/item/CS_URS_2024_01/342272245</t>
  </si>
  <si>
    <t>1*1,25</t>
  </si>
  <si>
    <t>Vodorovné konstrukce</t>
  </si>
  <si>
    <t>37</t>
  </si>
  <si>
    <t>413232221</t>
  </si>
  <si>
    <t>Zazdívka zhlaví stropních trámů nebo válcovaných nosníků pálenými cihlami válcovaných nosníků, výšky přes 150 do 300 mm</t>
  </si>
  <si>
    <t>-2120741155</t>
  </si>
  <si>
    <t>https://podminky.urs.cz/item/CS_URS_2024_01/413232221</t>
  </si>
  <si>
    <t>38</t>
  </si>
  <si>
    <t>413351121</t>
  </si>
  <si>
    <t>Bednění nosníků a průvlaků - bez podpěrné konstrukce výška nosníku po spodní líc stropní desky přes 100 cm zřízení</t>
  </si>
  <si>
    <t>-1945603826</t>
  </si>
  <si>
    <t>https://podminky.urs.cz/item/CS_URS_2024_01/413351121</t>
  </si>
  <si>
    <t>(0,9+0,33+1,8*2)*0,25</t>
  </si>
  <si>
    <t>39</t>
  </si>
  <si>
    <t>413351122</t>
  </si>
  <si>
    <t>Bednění nosníků a průvlaků - bez podpěrné konstrukce výška nosníku po spodní líc stropní desky přes 100 cm odstranění</t>
  </si>
  <si>
    <t>1600942029</t>
  </si>
  <si>
    <t>https://podminky.urs.cz/item/CS_URS_2024_01/413351122</t>
  </si>
  <si>
    <t>40</t>
  </si>
  <si>
    <t>413352115</t>
  </si>
  <si>
    <t>Podpěrná konstrukce nosníků a průvlaků výšky podepření do 4 m výšky nosníku (po spodní hranu stropní desky) přes 100 cm zřízení</t>
  </si>
  <si>
    <t>-1814180139</t>
  </si>
  <si>
    <t>https://podminky.urs.cz/item/CS_URS_2024_01/413352115</t>
  </si>
  <si>
    <t>41</t>
  </si>
  <si>
    <t>413352116</t>
  </si>
  <si>
    <t>Podpěrná konstrukce nosníků a průvlaků výšky podepření do 4 m výšky nosníku (po spodní hranu stropní desky) přes 100 cm odstranění</t>
  </si>
  <si>
    <t>-1629570433</t>
  </si>
  <si>
    <t>https://podminky.urs.cz/item/CS_URS_2024_01/413352116</t>
  </si>
  <si>
    <t>42</t>
  </si>
  <si>
    <t>413941123</t>
  </si>
  <si>
    <t>Osazování ocelových válcovaných nosníků ve stropech I nebo IE nebo U nebo UE nebo L č. 14 až 22 nebo výšky přes 120 do 220 mm</t>
  </si>
  <si>
    <t>1272024627</t>
  </si>
  <si>
    <t>https://podminky.urs.cz/item/CS_URS_2024_01/413941123</t>
  </si>
  <si>
    <t>(4,45+0,32+0,325)*2*21,9*0,001</t>
  </si>
  <si>
    <t>43</t>
  </si>
  <si>
    <t>413941R0123</t>
  </si>
  <si>
    <t>příplatek k osazování ocelových válcovaných nosníků ve stropech - podvlékání pod příčku v úrovni stropní kce 1. NP</t>
  </si>
  <si>
    <t>-368223027</t>
  </si>
  <si>
    <t>44</t>
  </si>
  <si>
    <t>417321414</t>
  </si>
  <si>
    <t>Ztužující pásy a věnce z betonu železového (bez výztuže) tř. C 20/25</t>
  </si>
  <si>
    <t>2128132537</t>
  </si>
  <si>
    <t>https://podminky.urs.cz/item/CS_URS_2024_01/417321414</t>
  </si>
  <si>
    <t>(2,3*2+5)*0,25*0,2</t>
  </si>
  <si>
    <t>45</t>
  </si>
  <si>
    <t>417351115</t>
  </si>
  <si>
    <t>Bednění bočnic ztužujících pásů a věnců včetně vzpěr zřízení</t>
  </si>
  <si>
    <t>373757153</t>
  </si>
  <si>
    <t>https://podminky.urs.cz/item/CS_URS_2024_01/417351115</t>
  </si>
  <si>
    <t>(2,3*2+5)*0,2*2</t>
  </si>
  <si>
    <t>46</t>
  </si>
  <si>
    <t>417351116</t>
  </si>
  <si>
    <t>Bednění bočnic ztužujících pásů a věnců včetně vzpěr odstranění</t>
  </si>
  <si>
    <t>1181390575</t>
  </si>
  <si>
    <t>https://podminky.urs.cz/item/CS_URS_2024_01/417351116</t>
  </si>
  <si>
    <t>47</t>
  </si>
  <si>
    <t>417361821</t>
  </si>
  <si>
    <t>Výztuž ztužujících pásů a věnců z betonářské oceli 10 505 (R) nebo BSt 500</t>
  </si>
  <si>
    <t>1869929152</t>
  </si>
  <si>
    <t>https://podminky.urs.cz/item/CS_URS_2024_01/417361821</t>
  </si>
  <si>
    <t>(2,3*2+5)*4*0,89*1,3*0,001</t>
  </si>
  <si>
    <t>1,02*40*0,395*1,3*0,001</t>
  </si>
  <si>
    <t>48</t>
  </si>
  <si>
    <t>451572111</t>
  </si>
  <si>
    <t>Lože pod potrubí, stoky a drobné objekty v otevřeném výkopu z kameniva drobného těženého 0 až 4 mm</t>
  </si>
  <si>
    <t>-2051020116</t>
  </si>
  <si>
    <t>https://podminky.urs.cz/item/CS_URS_2024_01/451572111</t>
  </si>
  <si>
    <t>5*0,8*0,15</t>
  </si>
  <si>
    <t>Úpravy povrchů, podlahy a osazování výplní</t>
  </si>
  <si>
    <t>49</t>
  </si>
  <si>
    <t>611142001</t>
  </si>
  <si>
    <t>Pletivo vnitřních ploch v ploše nebo pruzích, na plném podkladu sklovláknité vtlačené do tmelu včetně tmelu stropů</t>
  </si>
  <si>
    <t>-922400873</t>
  </si>
  <si>
    <t>https://podminky.urs.cz/item/CS_URS_2024_01/611142001</t>
  </si>
  <si>
    <t>4,495*1</t>
  </si>
  <si>
    <t>50</t>
  </si>
  <si>
    <t>611325416</t>
  </si>
  <si>
    <t>Oprava vápenocementové omítky vnitřních ploch hladké, tloušťky do 20 mm, s celoplošným přeštukováním, tloušťky štuku 3 mm stropů, v rozsahu opravované plochy do 10%</t>
  </si>
  <si>
    <t>828719357</t>
  </si>
  <si>
    <t>https://podminky.urs.cz/item/CS_URS_2024_01/611325416</t>
  </si>
  <si>
    <t>51</t>
  </si>
  <si>
    <t>611325417</t>
  </si>
  <si>
    <t>Oprava vápenocementové omítky vnitřních ploch hladké, tloušťky do 20 mm, s celoplošným přeštukováním, tloušťky štuku 3 mm stropů, v rozsahu opravované plochy přes 10 do 30%</t>
  </si>
  <si>
    <t>-1611233445</t>
  </si>
  <si>
    <t>https://podminky.urs.cz/item/CS_URS_2024_01/611325417</t>
  </si>
  <si>
    <t>52</t>
  </si>
  <si>
    <t>612131101</t>
  </si>
  <si>
    <t>Podkladní a spojovací vrstva vnitřních omítaných ploch cementový postřik nanášený ručně celoplošně stěn</t>
  </si>
  <si>
    <t>1997013118</t>
  </si>
  <si>
    <t>https://podminky.urs.cz/item/CS_URS_2024_01/612131101</t>
  </si>
  <si>
    <t>53</t>
  </si>
  <si>
    <t>612131121</t>
  </si>
  <si>
    <t>Podkladní a spojovací vrstva vnitřních omítaných ploch penetrace disperzní nanášená ručně stěn</t>
  </si>
  <si>
    <t>-2073148328</t>
  </si>
  <si>
    <t>https://podminky.urs.cz/item/CS_URS_2024_01/612131121</t>
  </si>
  <si>
    <t>54</t>
  </si>
  <si>
    <t>612131151</t>
  </si>
  <si>
    <t>Sanační postřik vnitřních omítaných ploch vápenocementový nanášený ručně celoplošně stěn</t>
  </si>
  <si>
    <t>-858830388</t>
  </si>
  <si>
    <t>https://podminky.urs.cz/item/CS_URS_2024_01/612131151</t>
  </si>
  <si>
    <t>55</t>
  </si>
  <si>
    <t>612142001</t>
  </si>
  <si>
    <t>Pletivo vnitřních ploch v ploše nebo pruzích, na plném podkladu sklovláknité vtlačené do tmelu včetně tmelu stěn</t>
  </si>
  <si>
    <t>54336357</t>
  </si>
  <si>
    <t>https://podminky.urs.cz/item/CS_URS_2024_01/612142001</t>
  </si>
  <si>
    <t>5*2,723+2,13*2*(2,723+3,303)*0,5</t>
  </si>
  <si>
    <t>-(0,9*1,7*5+0,33*1,7)</t>
  </si>
  <si>
    <t>(0,9*2+0,33*2+1,8*2*2+1,7*2*8+1+2,255*2)*0,25</t>
  </si>
  <si>
    <t>56</t>
  </si>
  <si>
    <t>612321111</t>
  </si>
  <si>
    <t>Omítka vápenocementová vnitřních ploch nanášená ručně jednovrstvá, tloušťky do 10 mm hrubá zatřená svislých konstrukcí stěn</t>
  </si>
  <si>
    <t>-1992150681</t>
  </si>
  <si>
    <t>https://podminky.urs.cz/item/CS_URS_2024_01/612321111</t>
  </si>
  <si>
    <t>57</t>
  </si>
  <si>
    <t>612321131</t>
  </si>
  <si>
    <t>Vápenocementový štuk vnitřních ploch tloušťky do 3 mm svislých konstrukcí stěn</t>
  </si>
  <si>
    <t>1839805870</t>
  </si>
  <si>
    <t>https://podminky.urs.cz/item/CS_URS_2024_01/612321131</t>
  </si>
  <si>
    <t>58</t>
  </si>
  <si>
    <t>612321141</t>
  </si>
  <si>
    <t>Omítka vápenocementová vnitřních ploch nanášená ručně dvouvrstvá, tloušťky jádrové omítky do 10 mm a tloušťky štuku do 3 mm štuková svislých konstrukcí stěn</t>
  </si>
  <si>
    <t>309955955</t>
  </si>
  <si>
    <t>https://podminky.urs.cz/item/CS_URS_2024_01/612321141</t>
  </si>
  <si>
    <t>-obkl11</t>
  </si>
  <si>
    <t>-obkl12</t>
  </si>
  <si>
    <t>59</t>
  </si>
  <si>
    <t>612325131</t>
  </si>
  <si>
    <t>Omítka sanační vnitřních ploch jádrová tloušťky do 15 mm nanášená ručně svislých konstrukcí stěn</t>
  </si>
  <si>
    <t>1611290850</t>
  </si>
  <si>
    <t>https://podminky.urs.cz/item/CS_URS_2024_01/612325131</t>
  </si>
  <si>
    <t>60</t>
  </si>
  <si>
    <t>612325417</t>
  </si>
  <si>
    <t>Oprava vápenocementové omítky vnitřních ploch hladké, tloušťky do 20 mm, s celoplošným přeštukováním, tloušťky štuku 3 mm stěn, v rozsahu opravované plochy přes 10 do 30%</t>
  </si>
  <si>
    <t>-355630538</t>
  </si>
  <si>
    <t>https://podminky.urs.cz/item/CS_URS_2024_01/612325417</t>
  </si>
  <si>
    <t>61</t>
  </si>
  <si>
    <t>612328131</t>
  </si>
  <si>
    <t>Sanační štuk vnitřních ploch tloušťky do 3 mm svislých konstrukcí stěn</t>
  </si>
  <si>
    <t>-1104717808</t>
  </si>
  <si>
    <t>https://podminky.urs.cz/item/CS_URS_2024_01/612328131</t>
  </si>
  <si>
    <t>62</t>
  </si>
  <si>
    <t>617331121</t>
  </si>
  <si>
    <t>Omítka cementová vnitřních ploch nanášená ručně jednovrstvá, tloušťky do 10 mm hladká uzavřených nebo omezených prostor světlíků nebo výtahových šachet</t>
  </si>
  <si>
    <t>1677737211</t>
  </si>
  <si>
    <t>https://podminky.urs.cz/item/CS_URS_2024_01/617331121</t>
  </si>
  <si>
    <t>(2,27+0,86+2,18*2+2,27)*1,2</t>
  </si>
  <si>
    <t>(0,25+2,42+2,72+1,56)*1,2</t>
  </si>
  <si>
    <t>63</t>
  </si>
  <si>
    <t>619991001</t>
  </si>
  <si>
    <t>Zakrytí vnitřních ploch před znečištěním fólií včetně pozdějšího odkrytí podlah</t>
  </si>
  <si>
    <t>1048547684</t>
  </si>
  <si>
    <t>https://podminky.urs.cz/item/CS_URS_2024_01/619991001</t>
  </si>
  <si>
    <t>61,79*2</t>
  </si>
  <si>
    <t>75,33*2</t>
  </si>
  <si>
    <t>74,87*2</t>
  </si>
  <si>
    <t>64</t>
  </si>
  <si>
    <t>619991005</t>
  </si>
  <si>
    <t>Zakrytí vnitřních ploch před znečištěním fólií včetně pozdějšího odkrytí stěn nebo svislých ploch</t>
  </si>
  <si>
    <t>-1934144239</t>
  </si>
  <si>
    <t>https://podminky.urs.cz/item/CS_URS_2024_01/619991005</t>
  </si>
  <si>
    <t>0,65*0,43*4+0,87*0,48</t>
  </si>
  <si>
    <t>1,05*1,7*3+1,4*1,7+0,65*0,45*3+0,6*1,26+1,4*2,56</t>
  </si>
  <si>
    <t>1,8*1,7*2+1,35*2,56</t>
  </si>
  <si>
    <t>1,05*1,7*3+1,4*1,7+0,55*0,9+0,9*1,6+0,9*1,7</t>
  </si>
  <si>
    <t>0,33*1,7+1,8*1,7*2+1,4*2,5</t>
  </si>
  <si>
    <t>65</t>
  </si>
  <si>
    <t>619991021</t>
  </si>
  <si>
    <t>Zakrytí vnitřních ploch před znečištěním páskou včetně pozdějšího odlepení rámů oken a dveří, keramických soklů</t>
  </si>
  <si>
    <t>m</t>
  </si>
  <si>
    <t>1148324898</t>
  </si>
  <si>
    <t>https://podminky.urs.cz/item/CS_URS_2024_01/619991021</t>
  </si>
  <si>
    <t>(0,8+2*2)*0,15</t>
  </si>
  <si>
    <t>(0,8+2*2)*0,15+(0,8+2*2)*0,5</t>
  </si>
  <si>
    <t>66</t>
  </si>
  <si>
    <t>621142001</t>
  </si>
  <si>
    <t>Pletivo vnějších ploch v ploše nebo pruzích, na plném podkladu sklovláknité vtlačené do tmelu podhledů</t>
  </si>
  <si>
    <t>2045751927</t>
  </si>
  <si>
    <t>https://podminky.urs.cz/item/CS_URS_2024_01/621142001</t>
  </si>
  <si>
    <t>67</t>
  </si>
  <si>
    <t>621151R0011</t>
  </si>
  <si>
    <t>Penetrační nátěr vnějších pastovitých tenkovrstvých omítek silikon -silikátový podhledů D+M</t>
  </si>
  <si>
    <t>-1495088254</t>
  </si>
  <si>
    <t>"v.č. D.1.1.17 - NK - půda, TZ"</t>
  </si>
  <si>
    <t>5,23*(0,35+0,1)</t>
  </si>
  <si>
    <t>2,707*(0,315+0,1)</t>
  </si>
  <si>
    <t>68</t>
  </si>
  <si>
    <t>621211021</t>
  </si>
  <si>
    <t>Montáž kontaktního zateplení lepením a mechanickým kotvením z polystyrenových desek (dodávka ve specifikaci) na vnější podhledy, na podklad betonový nebo z lehčeného betonu, z tvárnic keramických nebo vápenopískových, tloušťky desek přes 80 do 120 mm</t>
  </si>
  <si>
    <t>-1434149852</t>
  </si>
  <si>
    <t>https://podminky.urs.cz/item/CS_URS_2024_01/621211021</t>
  </si>
  <si>
    <t>(0,475+3,5+0,475)*1,12</t>
  </si>
  <si>
    <t>69</t>
  </si>
  <si>
    <t>28375801</t>
  </si>
  <si>
    <t>deska EPS 70 fasádní λ=0,039 tl 110mm</t>
  </si>
  <si>
    <t>760556852</t>
  </si>
  <si>
    <t>ti1*1,05</t>
  </si>
  <si>
    <t>70</t>
  </si>
  <si>
    <t>621521012</t>
  </si>
  <si>
    <t>Omítka tenkovrstvá silikon - silikátová vnějších ploch probarvená bez penetrace zatíraná (škrábaná ), zrnitost 1,5 mm podhledů D+M</t>
  </si>
  <si>
    <t>1398628617</t>
  </si>
  <si>
    <t>https://podminky.urs.cz/item/CS_URS_2024_01/621521012</t>
  </si>
  <si>
    <t>71</t>
  </si>
  <si>
    <t>622151R0011</t>
  </si>
  <si>
    <t>Penetrační nátěr vnějších pastovitých tenkovrstvých omítek silikon -silikátový stěn D+M</t>
  </si>
  <si>
    <t>-1704341260</t>
  </si>
  <si>
    <t>kzs61*0,5*0,15</t>
  </si>
  <si>
    <t>72</t>
  </si>
  <si>
    <t>622211032</t>
  </si>
  <si>
    <t>Montáž kontaktního zateplení lepením a mechanickým kotvením z polystyrenových desek (dodávka ve specifikaci) na vnější stěny, na podklad z pórobetonu, tloušťky desek přes 120 do 160 mm</t>
  </si>
  <si>
    <t>1795756384</t>
  </si>
  <si>
    <t>https://podminky.urs.cz/item/CS_URS_2024_01/622211032</t>
  </si>
  <si>
    <t>"v.č. D.1.1.22 - NK - pohled jižní/uliční, TZ"</t>
  </si>
  <si>
    <t>"v.č. D.1.1.23 - NK - pohled západní, TZ"</t>
  </si>
  <si>
    <t>"v.č. D.1.1.24 - NK - pohled severní, TZ"</t>
  </si>
  <si>
    <t>5,1*3,1+2,33*(3,1+3,303)*0,5</t>
  </si>
  <si>
    <t>-(0,9*1,7+0,33*1,7+1,8*1,7*2)*0,8</t>
  </si>
  <si>
    <t>73</t>
  </si>
  <si>
    <t>28375935</t>
  </si>
  <si>
    <t>deska EPS 70 fasádní λ=0,039 tl 150mm</t>
  </si>
  <si>
    <t>705973393</t>
  </si>
  <si>
    <t>kzs41*1,05</t>
  </si>
  <si>
    <t>74</t>
  </si>
  <si>
    <t>622211201</t>
  </si>
  <si>
    <t>Montáž druhé vrstvy kontaktního zateplení lepením a mechanickým kotvením z desek polystyrenových (dodávka ve specifikaci) na vnější stěny, na podklad betonový nebo z lehčeného betonu, z tvárnic keramických nebo vápenopískových, celkové tloušťky izolace přes 160 do 200 mm</t>
  </si>
  <si>
    <t>-36637234</t>
  </si>
  <si>
    <t>https://podminky.urs.cz/item/CS_URS_2024_01/622211201</t>
  </si>
  <si>
    <t>9,4*(6,705+0,29)+1,2*(3,021+0,29)</t>
  </si>
  <si>
    <t>(1,2+4)*(6,71+0,25)+(9,46+0,1*2+0,2)*(6,71+0,14)</t>
  </si>
  <si>
    <t>(5,34+0,1*2)*2,46*0,5</t>
  </si>
  <si>
    <t>-(1,05*1,7*3+1,4*1,7+0,65*0,45*3+0,6*1,26+1,05*1,7)*0,8</t>
  </si>
  <si>
    <t>-(1,05*1,7*3+1,4*1,7+0,55*0,9+0,9*1,65)*0,8</t>
  </si>
  <si>
    <t>(2,33+0,1*2+5)*4</t>
  </si>
  <si>
    <t>-(1,4*2,56+1,8*1,7*2)*0,8</t>
  </si>
  <si>
    <t>75</t>
  </si>
  <si>
    <t>28375938</t>
  </si>
  <si>
    <t>deska EPS 70 fasádní λ=0,039 tl 100mm</t>
  </si>
  <si>
    <t>1025418568</t>
  </si>
  <si>
    <t>kzs3*1,05</t>
  </si>
  <si>
    <t>76</t>
  </si>
  <si>
    <t>622252001</t>
  </si>
  <si>
    <t>Montáž profilů kontaktního zateplení zakládacích soklových připevněných hmoždinkami</t>
  </si>
  <si>
    <t>-2035889529</t>
  </si>
  <si>
    <t>https://podminky.urs.cz/item/CS_URS_2024_01/622252001</t>
  </si>
  <si>
    <t>9,4+1,2+1,72+1,2+4+9,46+0,1*2+0,2</t>
  </si>
  <si>
    <t>77</t>
  </si>
  <si>
    <t>59051647</t>
  </si>
  <si>
    <t>profil zakládací Al tl 0,7mm pro ETICS pro izolant tl 100mm</t>
  </si>
  <si>
    <t>936516113</t>
  </si>
  <si>
    <t>kzs5*1,02</t>
  </si>
  <si>
    <t>78</t>
  </si>
  <si>
    <t>622252002</t>
  </si>
  <si>
    <t>Montáž profilů kontaktního zateplení ostatních stěnových, dilatačních apod. lepených do tmelu</t>
  </si>
  <si>
    <t>-253861889</t>
  </si>
  <si>
    <t>https://podminky.urs.cz/item/CS_URS_2024_01/622252002</t>
  </si>
  <si>
    <t>3,021+0,29+(6,705+0,29)*4+(6,71+0,14)*4+6,5*2+7,5*2</t>
  </si>
  <si>
    <t>Mezisoučet</t>
  </si>
  <si>
    <t>(1,05*2*3+1,7*2*3+1,4*2+1,7*2+0,65*2*3+0,45*2*3)*2</t>
  </si>
  <si>
    <t>(0,6*2+1,26*2+1,05*2+1,7*2+0,55*2+0,9*2+1,65*2)*2</t>
  </si>
  <si>
    <t>(1,4+2,56*2+1,8*2*2+1,7*2*2+0,9*2+1,7*2*4)*2</t>
  </si>
  <si>
    <t>(0,33*2+1,8*2*2)*2</t>
  </si>
  <si>
    <t>(0,5*2+0,4*2+0,6*2+1*2)*2</t>
  </si>
  <si>
    <t>79</t>
  </si>
  <si>
    <t>63127R0416</t>
  </si>
  <si>
    <t>profil rohový PVC 23x23mm s výztužnou tkaninou š 100mm pro ETICS</t>
  </si>
  <si>
    <t>1680305991</t>
  </si>
  <si>
    <t>kzs6*1,05</t>
  </si>
  <si>
    <t>80</t>
  </si>
  <si>
    <t>622521R0012</t>
  </si>
  <si>
    <t>Omítka tenkovrstvá silikon - silikátová vnějších ploch probarvená bez penetrace zatíraná (škrábaná ), zrnitost 1,5 mm stěn D+M</t>
  </si>
  <si>
    <t>346617622</t>
  </si>
  <si>
    <t>81</t>
  </si>
  <si>
    <t>629135102</t>
  </si>
  <si>
    <t>Vyrovnávací vrstva z cementové malty pod klempířskými prvky šířky přes 150 do 300 mm</t>
  </si>
  <si>
    <t>-962907756</t>
  </si>
  <si>
    <t>https://podminky.urs.cz/item/CS_URS_2024_01/629135102</t>
  </si>
  <si>
    <t>0,9+0,33+1,8*2</t>
  </si>
  <si>
    <t>82</t>
  </si>
  <si>
    <t>629991011</t>
  </si>
  <si>
    <t>Zakrytí vnějších ploch před znečištěním včetně pozdějšího odkrytí výplní otvorů a svislých ploch fólií přilepenou lepící páskou</t>
  </si>
  <si>
    <t>1480358227</t>
  </si>
  <si>
    <t>https://podminky.urs.cz/item/CS_URS_2024_01/629991011</t>
  </si>
  <si>
    <t>83</t>
  </si>
  <si>
    <t>629995101</t>
  </si>
  <si>
    <t>Očištění vnějších ploch tlakovou vodou omytím</t>
  </si>
  <si>
    <t>1901209151</t>
  </si>
  <si>
    <t>https://podminky.urs.cz/item/CS_URS_2024_01/629995101</t>
  </si>
  <si>
    <t>(2,27+0,86)*1,2</t>
  </si>
  <si>
    <t>84</t>
  </si>
  <si>
    <t>631312141</t>
  </si>
  <si>
    <t>Doplnění dosavadních mazanin prostým betonem s dodáním hmot, bez potěru, plochy jednotlivě rýh v dosavadních mazaninách</t>
  </si>
  <si>
    <t>1130514675</t>
  </si>
  <si>
    <t>https://podminky.urs.cz/item/CS_URS_2024_01/631312141</t>
  </si>
  <si>
    <t>4,795*0,5*0,1</t>
  </si>
  <si>
    <t>85</t>
  </si>
  <si>
    <t>632451101</t>
  </si>
  <si>
    <t>Potěr cementový samonivelační ze suchých směsí tloušťky přes 2 do 5 mm</t>
  </si>
  <si>
    <t>-109332186</t>
  </si>
  <si>
    <t>https://podminky.urs.cz/item/CS_URS_2024_01/632451101</t>
  </si>
  <si>
    <t>10,44</t>
  </si>
  <si>
    <t>3,83</t>
  </si>
  <si>
    <t>maz3</t>
  </si>
  <si>
    <t>86</t>
  </si>
  <si>
    <t>632451R0032</t>
  </si>
  <si>
    <t>Potěr vyrovnávací z C16/20 v ploše o průměrné (střední) tl. přes 20 do 30 mm</t>
  </si>
  <si>
    <t>-674120085</t>
  </si>
  <si>
    <t>8,3</t>
  </si>
  <si>
    <t>maz4</t>
  </si>
  <si>
    <t>87</t>
  </si>
  <si>
    <t>633811111</t>
  </si>
  <si>
    <t>Povrchová úprava betonových podlah broušení nerovností do 2 mm (stržení šlemu)</t>
  </si>
  <si>
    <t>1512172946</t>
  </si>
  <si>
    <t>https://podminky.urs.cz/item/CS_URS_2024_01/633811111</t>
  </si>
  <si>
    <t>"v.č. D.1.1.04 - BK - půdorys 1. NP, TZ"</t>
  </si>
  <si>
    <t>"v.č. D.1.1.05 - BK - půdorys 2. NP, TZ"</t>
  </si>
  <si>
    <t>3,83+9,49</t>
  </si>
  <si>
    <t>maz1</t>
  </si>
  <si>
    <t>88</t>
  </si>
  <si>
    <t>635211421</t>
  </si>
  <si>
    <t>Doplnění násypu pod podlahy a dlažby perlitem (s dodáním hmot), s udusáním a urovnáním povrchu násypu plochy jednotlivě přes 2 m2</t>
  </si>
  <si>
    <t>1436494949</t>
  </si>
  <si>
    <t>https://podminky.urs.cz/item/CS_URS_2024_01/635211421</t>
  </si>
  <si>
    <t>Trubní vedení</t>
  </si>
  <si>
    <t>89</t>
  </si>
  <si>
    <t>871260310</t>
  </si>
  <si>
    <t>Montáž kanalizačního potrubí z polypropylenu PP hladkého plnostěnného SN 10 DN 100</t>
  </si>
  <si>
    <t>1334527130</t>
  </si>
  <si>
    <t>https://podminky.urs.cz/item/CS_URS_2024_01/871260310</t>
  </si>
  <si>
    <t>5+1</t>
  </si>
  <si>
    <t>90</t>
  </si>
  <si>
    <t>28611170</t>
  </si>
  <si>
    <t>trubka kanalizační PVC-U plnostěnná jednovrstvá DN 110x1000mm SN10</t>
  </si>
  <si>
    <t>2116676549</t>
  </si>
  <si>
    <t>6*1,015</t>
  </si>
  <si>
    <t>91</t>
  </si>
  <si>
    <t>877260310</t>
  </si>
  <si>
    <t>Montáž tvarovek na kanalizačním plastovém potrubí z PP nebo PVC-U hladkého plnostěnného kolen, víček nebo hrdlových uzávěrů DN 100</t>
  </si>
  <si>
    <t>-1238732873</t>
  </si>
  <si>
    <t>https://podminky.urs.cz/item/CS_URS_2024_01/877260310</t>
  </si>
  <si>
    <t>92</t>
  </si>
  <si>
    <t>28611874</t>
  </si>
  <si>
    <t>koleno kanalizační PP KG SN10 110x45°</t>
  </si>
  <si>
    <t>1575629649</t>
  </si>
  <si>
    <t>93</t>
  </si>
  <si>
    <t>877260341</t>
  </si>
  <si>
    <t>Montáž tvarovek na kanalizačním plastovém potrubí z PP nebo PVC-U hladkého plnostěnného lapačů střešních splavenin DN 100</t>
  </si>
  <si>
    <t>-147302457</t>
  </si>
  <si>
    <t>https://podminky.urs.cz/item/CS_URS_2024_01/877260341</t>
  </si>
  <si>
    <t>94</t>
  </si>
  <si>
    <t>56231163</t>
  </si>
  <si>
    <t>lapač střešních splavenin se zápachovou klapkou a lapacím košem DN 125/110</t>
  </si>
  <si>
    <t>-1214599025</t>
  </si>
  <si>
    <t>95</t>
  </si>
  <si>
    <t>877998R201</t>
  </si>
  <si>
    <t>napojení nového potrubí na stávající dešťovou kanalizaci vč. všech souv dodávek a prací D+M</t>
  </si>
  <si>
    <t>ks</t>
  </si>
  <si>
    <t>822000068</t>
  </si>
  <si>
    <t>96</t>
  </si>
  <si>
    <t>877998R202</t>
  </si>
  <si>
    <t>napojení nového střešního svodu na stávající dešťovou kanalizaci vč. všech souv dodávek a prací D+M</t>
  </si>
  <si>
    <t>-250117655</t>
  </si>
  <si>
    <t>Lešení a stavební výtahy</t>
  </si>
  <si>
    <t>97</t>
  </si>
  <si>
    <t>941111131</t>
  </si>
  <si>
    <t>Lešení řadové trubkové lehké pracovní s podlahami s provozním zatížením tř. 3 do 200 kg/m2 šířky tř. W12 od 1,2 do 1,5 m, výšky výšky do 10 m montáž</t>
  </si>
  <si>
    <t>1400874264</t>
  </si>
  <si>
    <t>https://podminky.urs.cz/item/CS_URS_2024_01/941111131</t>
  </si>
  <si>
    <t>(9,46+9,75+2,3+1+2,3+9,45+1,25+1,5*7)*1</t>
  </si>
  <si>
    <t>1,5*7*7</t>
  </si>
  <si>
    <t>98</t>
  </si>
  <si>
    <t>941111231</t>
  </si>
  <si>
    <t>Lešení řadové trubkové lehké pracovní s podlahami s provozním zatížením tř. 3 do 200 kg/m2 šířky tř. W12 od 1,2 do 1,5 m, výšky výšky do 10 m příplatek k ceně za každý den použití</t>
  </si>
  <si>
    <t>-969717763</t>
  </si>
  <si>
    <t>https://podminky.urs.cz/item/CS_URS_2024_01/941111231</t>
  </si>
  <si>
    <t>leš3*90</t>
  </si>
  <si>
    <t>99</t>
  </si>
  <si>
    <t>941111831</t>
  </si>
  <si>
    <t>Lešení řadové trubkové lehké pracovní s podlahami s provozním zatížením tř. 3 do 200 kg/m2 šířky tř. W12 od 1,2 do 1,5 m, výšky výšky do 10 m demontáž</t>
  </si>
  <si>
    <t>1808280510</t>
  </si>
  <si>
    <t>https://podminky.urs.cz/item/CS_URS_2024_01/941111831</t>
  </si>
  <si>
    <t>100</t>
  </si>
  <si>
    <t>949101111</t>
  </si>
  <si>
    <t>Lešení pomocné pracovní pro objekty pozemních staveb pro zatížení do 150 kg/m2, o výšce lešeňové podlahy do 1,9 m</t>
  </si>
  <si>
    <t>1974424291</t>
  </si>
  <si>
    <t>https://podminky.urs.cz/item/CS_URS_2024_01/949101111</t>
  </si>
  <si>
    <t>75,33-3,73</t>
  </si>
  <si>
    <t>74,87-5,26</t>
  </si>
  <si>
    <t>101</t>
  </si>
  <si>
    <t>949101112</t>
  </si>
  <si>
    <t>Lešení pomocné pracovní pro objekty pozemních staveb pro zatížení do 150 kg/m2, o výšce lešeňové podlahy přes 1,9 do 3,5 m</t>
  </si>
  <si>
    <t>263488856</t>
  </si>
  <si>
    <t>https://podminky.urs.cz/item/CS_URS_2024_01/949101112</t>
  </si>
  <si>
    <t>3,73</t>
  </si>
  <si>
    <t>5,26</t>
  </si>
  <si>
    <t>Bourání konstrukcí</t>
  </si>
  <si>
    <t>102</t>
  </si>
  <si>
    <t>962031133</t>
  </si>
  <si>
    <t>Bourání příček nebo přizdívek z cihel pálených plných nebo dutých, tl. přes 100 do 150 mm</t>
  </si>
  <si>
    <t>916119113</t>
  </si>
  <si>
    <t>https://podminky.urs.cz/item/CS_URS_2024_01/962031133</t>
  </si>
  <si>
    <t>0,9*2,81-0,6*2</t>
  </si>
  <si>
    <t>4,495*2,81-1,32*2,1</t>
  </si>
  <si>
    <t>103</t>
  </si>
  <si>
    <t>964011221</t>
  </si>
  <si>
    <t>Vybourání železobetonových prefabrikovaných překladů uložených ve zdivu, délky do 3 m, hmotnosti do 75 kg/m</t>
  </si>
  <si>
    <t>-350939248</t>
  </si>
  <si>
    <t>https://podminky.urs.cz/item/CS_URS_2024_01/964011221</t>
  </si>
  <si>
    <t>1,8*0,15*0,15+1,2*0,15*0,15</t>
  </si>
  <si>
    <t>104</t>
  </si>
  <si>
    <t>965042141</t>
  </si>
  <si>
    <t>Bourání mazanin betonových nebo z litého asfaltu tl. do 100 mm, plochy přes 4 m2</t>
  </si>
  <si>
    <t>-1533242354</t>
  </si>
  <si>
    <t>https://podminky.urs.cz/item/CS_URS_2024_01/965042141</t>
  </si>
  <si>
    <t>5,1*2,3*0,08</t>
  </si>
  <si>
    <t>105</t>
  </si>
  <si>
    <t>965081213</t>
  </si>
  <si>
    <t>Bourání podlah z dlaždic bez podkladního lože nebo mazaniny, s jakoukoliv výplní spár keramických nebo xylolitových tl. do 10 mm, plochy přes 1 m2</t>
  </si>
  <si>
    <t>1067847528</t>
  </si>
  <si>
    <t>https://podminky.urs.cz/item/CS_URS_2024_01/965081213</t>
  </si>
  <si>
    <t>9,31</t>
  </si>
  <si>
    <t>106</t>
  </si>
  <si>
    <t>965083122</t>
  </si>
  <si>
    <t>Odstranění násypu mezi stropními trámy tl. do 200 mm, plochy přes 2 m2</t>
  </si>
  <si>
    <t>-238521205</t>
  </si>
  <si>
    <t>https://podminky.urs.cz/item/CS_URS_2024_01/965083122</t>
  </si>
  <si>
    <t>zákl1*0,2</t>
  </si>
  <si>
    <t>107</t>
  </si>
  <si>
    <t>966081123</t>
  </si>
  <si>
    <t>Bourání kontaktního zateplení včetně povrchové úpravy omítkou nebo nátěrem malých ploch, jakékoli tloušťky, včetně vyřezání z polystyrénových desek, plochy jednotlivě přes 1,0 do 2,0 m2</t>
  </si>
  <si>
    <t>1199106978</t>
  </si>
  <si>
    <t>https://podminky.urs.cz/item/CS_URS_2024_01/966081123</t>
  </si>
  <si>
    <t>3,303*0,365*2</t>
  </si>
  <si>
    <t>108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</si>
  <si>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</si>
  <si>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</si>
  <si>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572846829</t>
  </si>
  <si>
    <t>https://podminky.urs.cz/item/CS_URS_2024_01/967031132</t>
  </si>
  <si>
    <t>2,02*0,45</t>
  </si>
  <si>
    <t>109</t>
  </si>
  <si>
    <t>967032975</t>
  </si>
  <si>
    <t>Odsekání plošných fasádních prvků předsazených před líc zdiva přes 80 mm</t>
  </si>
  <si>
    <t>-336358767</t>
  </si>
  <si>
    <t>https://podminky.urs.cz/item/CS_URS_2024_01/967032975</t>
  </si>
  <si>
    <t>(6+5,671*2)*0,5</t>
  </si>
  <si>
    <t>110</t>
  </si>
  <si>
    <t>968062374</t>
  </si>
  <si>
    <t>Vybourání dřevěných rámů oken s křídly, dveřních zárubní, vrat, stěn, ostění nebo obkladů rámů oken s křídly zdvojených, plochy do 1 m2</t>
  </si>
  <si>
    <t>-1605059615</t>
  </si>
  <si>
    <t>https://podminky.urs.cz/item/CS_URS_2024_01/968062374</t>
  </si>
  <si>
    <t>0,7*0,7</t>
  </si>
  <si>
    <t>111</t>
  </si>
  <si>
    <t>968062376</t>
  </si>
  <si>
    <t>Vybourání dřevěných rámů oken s křídly, dveřních zárubní, vrat, stěn, ostění nebo obkladů rámů oken s křídly zdvojených, plochy do 4 m2</t>
  </si>
  <si>
    <t>-1934083415</t>
  </si>
  <si>
    <t>https://podminky.urs.cz/item/CS_URS_2024_01/968062376</t>
  </si>
  <si>
    <t>1,65*1,7</t>
  </si>
  <si>
    <t>112</t>
  </si>
  <si>
    <t>968062455</t>
  </si>
  <si>
    <t>Vybourání dřevěných rámů oken s křídly, dveřních zárubní, vrat, stěn, ostění nebo obkladů dveřních zárubní, plochy do 2 m2</t>
  </si>
  <si>
    <t>853272296</t>
  </si>
  <si>
    <t>https://podminky.urs.cz/item/CS_URS_2024_01/968062455</t>
  </si>
  <si>
    <t>113</t>
  </si>
  <si>
    <t>968062746</t>
  </si>
  <si>
    <t>Vybourání dřevěných rámů oken s křídly, dveřních zárubní, vrat, stěn, ostění nebo obkladů stěn plných, zasklených nebo výkladních pevných nebo otevíratelných, plochy do 4 m2</t>
  </si>
  <si>
    <t>1638355425</t>
  </si>
  <si>
    <t>https://podminky.urs.cz/item/CS_URS_2024_01/968062746</t>
  </si>
  <si>
    <t>1,4*2,56</t>
  </si>
  <si>
    <t>1,4*2,3</t>
  </si>
  <si>
    <t>114</t>
  </si>
  <si>
    <t>971033231</t>
  </si>
  <si>
    <t>Vybourání otvorů ve zdivu základovém nebo nadzákladovém z cihel, tvárnic, příčkovek z cihel pálených na maltu vápennou nebo vápenocementovou plochy do 0,0225 m2, tl. do 150 mm</t>
  </si>
  <si>
    <t>1287293620</t>
  </si>
  <si>
    <t>https://podminky.urs.cz/item/CS_URS_2024_01/971033231</t>
  </si>
  <si>
    <t>115</t>
  </si>
  <si>
    <t>971033451</t>
  </si>
  <si>
    <t>Vybourání otvorů ve zdivu základovém nebo nadzákladovém z cihel, tvárnic, příčkovek z cihel pálených na maltu vápennou nebo vápenocementovou plochy do 0,25 m2, tl. do 450 mm</t>
  </si>
  <si>
    <t>-141441012</t>
  </si>
  <si>
    <t>https://podminky.urs.cz/item/CS_URS_2024_01/971033451</t>
  </si>
  <si>
    <t>116</t>
  </si>
  <si>
    <t>971033641</t>
  </si>
  <si>
    <t>Vybourání otvorů ve zdivu základovém nebo nadzákladovém z cihel, tvárnic, příčkovek z cihel pálených na maltu vápennou nebo vápenocementovou plochy do 4 m2, tl. do 300 mm</t>
  </si>
  <si>
    <t>-9446064</t>
  </si>
  <si>
    <t>https://podminky.urs.cz/item/CS_URS_2024_01/971033641</t>
  </si>
  <si>
    <t>1,65*1*0,3</t>
  </si>
  <si>
    <t>117</t>
  </si>
  <si>
    <t>971033651</t>
  </si>
  <si>
    <t>Vybourání otvorů ve zdivu základovém nebo nadzákladovém z cihel, tvárnic, příčkovek z cihel pálených na maltu vápennou nebo vápenocementovou plochy do 4 m2, tl. do 600 mm</t>
  </si>
  <si>
    <t>570864900</t>
  </si>
  <si>
    <t>https://podminky.urs.cz/item/CS_URS_2024_01/971033651</t>
  </si>
  <si>
    <t>118</t>
  </si>
  <si>
    <t>973031345</t>
  </si>
  <si>
    <t>Vysekání výklenků nebo kapes ve zdivu z cihel na maltu vápennou nebo vápenocementovou kapes, plochy do 0,25 m2, hl. do 300 mm</t>
  </si>
  <si>
    <t>1497665992</t>
  </si>
  <si>
    <t>https://podminky.urs.cz/item/CS_URS_2024_01/973031345</t>
  </si>
  <si>
    <t>2*2</t>
  </si>
  <si>
    <t>119</t>
  </si>
  <si>
    <t>973031824</t>
  </si>
  <si>
    <t>Vysekání výklenků nebo kapes ve zdivu z cihel na maltu vápennou nebo vápenocementovou kapes pro zavázání nových zdí, tl. do 300 mm</t>
  </si>
  <si>
    <t>-380268706</t>
  </si>
  <si>
    <t>https://podminky.urs.cz/item/CS_URS_2024_01/973031824</t>
  </si>
  <si>
    <t>2,65*2</t>
  </si>
  <si>
    <t>3,303*2</t>
  </si>
  <si>
    <t>120</t>
  </si>
  <si>
    <t>973031826</t>
  </si>
  <si>
    <t>Vysekání výklenků nebo kapes ve zdivu z cihel na maltu vápennou nebo vápenocementovou kapes pro zavázání nových zdí, tl. do 600 mm</t>
  </si>
  <si>
    <t>1436293309</t>
  </si>
  <si>
    <t>https://podminky.urs.cz/item/CS_URS_2024_01/973031826</t>
  </si>
  <si>
    <t>0,7*2</t>
  </si>
  <si>
    <t>121</t>
  </si>
  <si>
    <t>975011221</t>
  </si>
  <si>
    <t>Podpěrné dřevení při podezdívání základového zdiva při výšce vyzdívky do 2 m, při tl. zdiva 450 mm a délce podchycení do 1 m</t>
  </si>
  <si>
    <t>-1268319066</t>
  </si>
  <si>
    <t>https://podminky.urs.cz/item/CS_URS_2024_01/975011221</t>
  </si>
  <si>
    <t>0,86</t>
  </si>
  <si>
    <t>122</t>
  </si>
  <si>
    <t>975011231</t>
  </si>
  <si>
    <t>Podpěrné dřevení při podezdívání základového zdiva při výšce vyzdívky do 2 m, při tl. zdiva 450 mm a délce podchycení přes 1 do 3 m</t>
  </si>
  <si>
    <t>-1946896069</t>
  </si>
  <si>
    <t>https://podminky.urs.cz/item/CS_URS_2024_01/975011231</t>
  </si>
  <si>
    <t>2,72-0,25</t>
  </si>
  <si>
    <t>123</t>
  </si>
  <si>
    <t>975032251</t>
  </si>
  <si>
    <t>Podchycení příček dřevěnou výztuhou v. podchycení do 3 m, při tl. zdiva do 150 mm a délce podchycení přes 3 do 5 m</t>
  </si>
  <si>
    <t>-366682476</t>
  </si>
  <si>
    <t>https://podminky.urs.cz/item/CS_URS_2024_01/975032251</t>
  </si>
  <si>
    <t>4,495</t>
  </si>
  <si>
    <t>124</t>
  </si>
  <si>
    <t>975053141</t>
  </si>
  <si>
    <t>Víceřadové podchycení stropů pro osazení nosníků dřevěnou výztuhou v. podchycení do 3,5 m a při zatížení hmotností přes 800 do 1500 kg/m2</t>
  </si>
  <si>
    <t>-514513944</t>
  </si>
  <si>
    <t>https://podminky.urs.cz/item/CS_URS_2024_01/975053141</t>
  </si>
  <si>
    <t>4,495*4</t>
  </si>
  <si>
    <t>125</t>
  </si>
  <si>
    <t>978011141</t>
  </si>
  <si>
    <t>Otlučení vápenných nebo vápenocementových omítek vnitřních ploch stropů, v rozsahu přes 10 do 30 %</t>
  </si>
  <si>
    <t>-1047738099</t>
  </si>
  <si>
    <t>https://podminky.urs.cz/item/CS_URS_2024_01/978011141</t>
  </si>
  <si>
    <t>"v.č. D.1.1.03 - BK - půdorys 1. PP, TZ"</t>
  </si>
  <si>
    <t>126</t>
  </si>
  <si>
    <t>978012121</t>
  </si>
  <si>
    <t>Otlučení vápenných nebo vápenocementových omítek vnitřních ploch stropů rákosovaných, v rozsahu přes 5 do 10 %</t>
  </si>
  <si>
    <t>524654773</t>
  </si>
  <si>
    <t>https://podminky.urs.cz/item/CS_URS_2024_01/978012121</t>
  </si>
  <si>
    <t>75,61</t>
  </si>
  <si>
    <t>65,39</t>
  </si>
  <si>
    <t>127</t>
  </si>
  <si>
    <t>978013141</t>
  </si>
  <si>
    <t>Otlučení vápenných nebo vápenocementových omítek vnitřních ploch stěn s vyškrabáním spar, s očištěním zdiva, v rozsahu přes 10 do 30 %</t>
  </si>
  <si>
    <t>-439649713</t>
  </si>
  <si>
    <t>https://podminky.urs.cz/item/CS_URS_2024_01/978013141</t>
  </si>
  <si>
    <t>(4,24*2+2*2+3,175*2+4,654*2+3,65*2+3,475*2+0,46*2)*2,81</t>
  </si>
  <si>
    <t>(0,7*2+0,93*2+1,1*2+0,475*2+0,325*2+1,45*2)*2,81</t>
  </si>
  <si>
    <t>-(1,05*1,7*3+1,4*1,7+0,65*1,45+1,4*2,56+0,33*0,6)</t>
  </si>
  <si>
    <t>-(1,8*1,7*2+1,65*1,7)</t>
  </si>
  <si>
    <t>(1,05*2*3+1,7*2*4+1,4*2+0,65*2+1,45*2+1,4+2,56*2)*0,4</t>
  </si>
  <si>
    <t>(0,33*2+0,6*2+1,8*2*2+1,7*2*3+1,65*2)*0,4</t>
  </si>
  <si>
    <t>-(1,35*2,56*2+0,8*2*2+0,9*2*2+0,6*2+0,8*2)</t>
  </si>
  <si>
    <t>(4,645*4+3,375*2+4,745*2+1,9*2+0,75+0,15+0,95)*2,79</t>
  </si>
  <si>
    <t>(0,475*2+0,325*2+1,45*2+3,475*3+3,65*2+1,15*2)*2,79</t>
  </si>
  <si>
    <t>3,475*2*2,79</t>
  </si>
  <si>
    <t>-(1,05*1,7*3+1,7*1,7+1,4*2,3+0,7*0,7+0,55*0,9+0,9*1,65)</t>
  </si>
  <si>
    <t>(1,05*2*3+1,7*2*3+1,4*2+1,7*2+1,4+2,3*2+0,7*4)*0,4</t>
  </si>
  <si>
    <t>(0,55*2+0,9*2+0,9*2+1,65*2)*0,4</t>
  </si>
  <si>
    <t>-0,8*2*6-0,7*2+(0,8+2*2)*0,45*2</t>
  </si>
  <si>
    <t>128</t>
  </si>
  <si>
    <t>978013191</t>
  </si>
  <si>
    <t>Otlučení vápenných nebo vápenocementových omítek vnitřních ploch stěn s vyškrabáním spar, s očištěním zdiva, v rozsahu přes 50 do 100 %</t>
  </si>
  <si>
    <t>-245436582</t>
  </si>
  <si>
    <t>https://podminky.urs.cz/item/CS_URS_2024_01/978013191</t>
  </si>
  <si>
    <t>(4,25*4+3,09*2+4,871*2+3,4*4+3,3*2+4,651*2)*1,99</t>
  </si>
  <si>
    <t>(1,45*2+0,55*2)*1,99</t>
  </si>
  <si>
    <t>-(1,2*1,8*2+1,15*1,8*2+0,65*0,43*4+0,87*0,48+0,9*1,9*2)</t>
  </si>
  <si>
    <t>(1,2+1,8*2+0,9+1,9*2)*0,5+(1,15+1,8*2)*0,65</t>
  </si>
  <si>
    <t>(0,65*2*2+0,43*2*2)*0,5</t>
  </si>
  <si>
    <t>(0,65*2*2+0,43*2*2+0,87*2+0,48*2)*0,6</t>
  </si>
  <si>
    <t>(2,35*2+1,79*2+1,12*2+0,9*2+3,475*2+2,725*2)*2,81</t>
  </si>
  <si>
    <t>-(0,6*2+0,8*2+0,6*1,26+1,05*1,7+0,55*0,9)</t>
  </si>
  <si>
    <t>(0,6*2+1,26*2+1,05*2+1,7*2)*0,4</t>
  </si>
  <si>
    <t>-bobkl11</t>
  </si>
  <si>
    <t>(2,225*2+1,79*2)*2,79</t>
  </si>
  <si>
    <t>-0,7*2-0,55*0,9</t>
  </si>
  <si>
    <t>(0,55*2+0,9*2)*0,4</t>
  </si>
  <si>
    <t>-bobkl12</t>
  </si>
  <si>
    <t>bom13</t>
  </si>
  <si>
    <t>129</t>
  </si>
  <si>
    <t>978059541</t>
  </si>
  <si>
    <t>Odsekání obkladů stěn včetně otlučení podkladní omítky až na zdivo z obkládaček vnitřních, z jakýchkoliv materiálů, plochy přes 1 m2</t>
  </si>
  <si>
    <t>1852381024</t>
  </si>
  <si>
    <t>https://podminky.urs.cz/item/CS_URS_2024_01/978059541</t>
  </si>
  <si>
    <t>(2,35*2+1,79*2)*1,8</t>
  </si>
  <si>
    <t>(2,1+3,475)*1,5</t>
  </si>
  <si>
    <t>-(0,6*1,8+0,6*0,51)</t>
  </si>
  <si>
    <t>(2,225*2+1,79*2)*1,8</t>
  </si>
  <si>
    <t>-(0,7*1,8+0,55*0,4)</t>
  </si>
  <si>
    <t>(0,55+0,4*2)*0,4</t>
  </si>
  <si>
    <t>bobkl1</t>
  </si>
  <si>
    <t>Různé dokončovací konstrukce a práce pozemních staveb</t>
  </si>
  <si>
    <t>130</t>
  </si>
  <si>
    <t>952901111</t>
  </si>
  <si>
    <t>Vyčištění budov nebo objektů před předáním do užívání budov bytové nebo občanské výstavby, světlé výšky podlaží do 4 m</t>
  </si>
  <si>
    <t>252744371</t>
  </si>
  <si>
    <t>https://podminky.urs.cz/item/CS_URS_2024_01/952901111</t>
  </si>
  <si>
    <t>131</t>
  </si>
  <si>
    <t>952902241</t>
  </si>
  <si>
    <t>Čištění budov při provádění oprav a udržovacích prací schodišť drhnutím s chemickými prostředky</t>
  </si>
  <si>
    <t>224566384</t>
  </si>
  <si>
    <t>https://podminky.urs.cz/item/CS_URS_2024_01/952902241</t>
  </si>
  <si>
    <t>1*13*(0,125+0,245)</t>
  </si>
  <si>
    <t>1,125*18*(0,17+0,292)</t>
  </si>
  <si>
    <t>132</t>
  </si>
  <si>
    <t>952902R0711</t>
  </si>
  <si>
    <t>důsledné očištění stávající fasády</t>
  </si>
  <si>
    <t>-1835810019</t>
  </si>
  <si>
    <t>133</t>
  </si>
  <si>
    <t>953961114</t>
  </si>
  <si>
    <t>Kotva chemická s vyvrtáním otvoru do betonu, železobetonu nebo tvrdého kamene tmel, velikost M 16, hloubka 125 mm</t>
  </si>
  <si>
    <t>1782448015</t>
  </si>
  <si>
    <t>https://podminky.urs.cz/item/CS_URS_2024_01/953961114</t>
  </si>
  <si>
    <t>134</t>
  </si>
  <si>
    <t>953961115</t>
  </si>
  <si>
    <t>Kotva chemická s vyvrtáním otvoru do betonu, železobetonu nebo tvrdého kamene tmel, velikost M 20, hloubka 170 mm</t>
  </si>
  <si>
    <t>-795066857</t>
  </si>
  <si>
    <t>https://podminky.urs.cz/item/CS_URS_2024_01/953961115</t>
  </si>
  <si>
    <t>135</t>
  </si>
  <si>
    <t>985331113</t>
  </si>
  <si>
    <t>Dodatečné vlepování betonářské výztuže včetně vyvrtání a vyčištění otvoru cementovou aktivovanou maltou průměr výztuže 12 mm</t>
  </si>
  <si>
    <t>CS ÚRS 2022 01</t>
  </si>
  <si>
    <t>1494345629</t>
  </si>
  <si>
    <t>https://podminky.urs.cz/item/CS_URS_2022_01/985331113</t>
  </si>
  <si>
    <t>(2,42*2+2,72)*8*0,5</t>
  </si>
  <si>
    <t>136</t>
  </si>
  <si>
    <t>13021013</t>
  </si>
  <si>
    <t>tyč ocelová kruhová žebírková DIN 488 jakost B500B (10 505) výztuž do betonu D 12mm</t>
  </si>
  <si>
    <t>-1758314414</t>
  </si>
  <si>
    <t>(2,42*2+2,72)*8*0,75*0,89*1,3*0,001</t>
  </si>
  <si>
    <t>137</t>
  </si>
  <si>
    <t>R9597910042</t>
  </si>
  <si>
    <t>přenosný hasicí přístroj - práškový PG 6kg s hasicí schopnost 113B/21A D+M</t>
  </si>
  <si>
    <t>-1731849002</t>
  </si>
  <si>
    <t>"PBŘ"</t>
  </si>
  <si>
    <t>138</t>
  </si>
  <si>
    <t>R959791005</t>
  </si>
  <si>
    <t>fotoluminis. štítky na stěny D+M</t>
  </si>
  <si>
    <t>1944947726</t>
  </si>
  <si>
    <t>139</t>
  </si>
  <si>
    <t>R959791201</t>
  </si>
  <si>
    <t>pokoj č. 204 - mobilní příčka - systémové řešení včetně horní vodící kolejnice a spodní vodící lišty zapuštěné do podlahy dvoudílná dl. 4495 mm v. 2790 mm vč. všech souvisejících dodávek a prací D+M</t>
  </si>
  <si>
    <t>1763907143</t>
  </si>
  <si>
    <t>997</t>
  </si>
  <si>
    <t>Přesun sutě</t>
  </si>
  <si>
    <t>140</t>
  </si>
  <si>
    <t>997013213</t>
  </si>
  <si>
    <t>Vnitrostaveništní doprava suti a vybouraných hmot vodorovně do 50 m s naložením ručně pro budovy a haly výšky přes 9 do 12 m</t>
  </si>
  <si>
    <t>2010656446</t>
  </si>
  <si>
    <t>https://podminky.urs.cz/item/CS_URS_2024_01/997013213</t>
  </si>
  <si>
    <t>997013311</t>
  </si>
  <si>
    <t>Shoz na stavební suť montáž a demontáž shozu výšky do 10 m</t>
  </si>
  <si>
    <t>981152712</t>
  </si>
  <si>
    <t>https://podminky.urs.cz/item/CS_URS_2024_01/997013311</t>
  </si>
  <si>
    <t>142</t>
  </si>
  <si>
    <t>997013321</t>
  </si>
  <si>
    <t>Shoz na stavební suť montáž a demontáž shozu výšky Příplatek za první a každý další den použití shozu výšky do 10 m</t>
  </si>
  <si>
    <t>1330830218</t>
  </si>
  <si>
    <t>https://podminky.urs.cz/item/CS_URS_2024_01/997013321</t>
  </si>
  <si>
    <t>5*5</t>
  </si>
  <si>
    <t>143</t>
  </si>
  <si>
    <t>997013501</t>
  </si>
  <si>
    <t>Odvoz suti a vybouraných hmot na skládku nebo meziskládku se složením, na vzdálenost do 1 km</t>
  </si>
  <si>
    <t>109934053</t>
  </si>
  <si>
    <t>https://podminky.urs.cz/item/CS_URS_2024_01/997013501</t>
  </si>
  <si>
    <t>144</t>
  </si>
  <si>
    <t>997013509</t>
  </si>
  <si>
    <t>Odvoz suti a vybouraných hmot na skládku nebo meziskládku se složením, na vzdálenost Příplatek k ceně za každý další započatý 1 km přes 1 km</t>
  </si>
  <si>
    <t>1292068550</t>
  </si>
  <si>
    <t>https://podminky.urs.cz/item/CS_URS_2024_01/997013509</t>
  </si>
  <si>
    <t>30,722*10</t>
  </si>
  <si>
    <t>145</t>
  </si>
  <si>
    <t>997013631</t>
  </si>
  <si>
    <t>Poplatek za uložení stavebního odpadu na skládce (skládkovné) směsného stavebního a demoličního zatříděného do Katalogu odpadů pod kódem 17 09 04</t>
  </si>
  <si>
    <t>-1828813844</t>
  </si>
  <si>
    <t>https://podminky.urs.cz/item/CS_URS_2024_01/997013631</t>
  </si>
  <si>
    <t>30,722</t>
  </si>
  <si>
    <t>998</t>
  </si>
  <si>
    <t>Přesun hmot</t>
  </si>
  <si>
    <t>146</t>
  </si>
  <si>
    <t>998018002</t>
  </si>
  <si>
    <t>Přesun hmot pro budovy občanské výstavby, bydlení, výrobu a služby ruční (bez užití mechanizace) vodorovná dopravní vzdálenost do 100 m pro budovy s jakoukoliv nosnou konstrukcí výšky přes 6 do 12 m</t>
  </si>
  <si>
    <t>803523683</t>
  </si>
  <si>
    <t>https://podminky.urs.cz/item/CS_URS_2024_01/998018002</t>
  </si>
  <si>
    <t>PSV</t>
  </si>
  <si>
    <t>Práce a dodávky PSV</t>
  </si>
  <si>
    <t>711</t>
  </si>
  <si>
    <t>Izolace proti vodě, vlhkosti a plynům</t>
  </si>
  <si>
    <t>147</t>
  </si>
  <si>
    <t>711111001</t>
  </si>
  <si>
    <t>Provedení izolace proti zemní vlhkosti natěradly a tmely za studena na ploše vodorovné V nátěrem penetračním</t>
  </si>
  <si>
    <t>1675548471</t>
  </si>
  <si>
    <t>https://podminky.urs.cz/item/CS_URS_2024_01/711111001</t>
  </si>
  <si>
    <t>2,42*2,72</t>
  </si>
  <si>
    <t>148</t>
  </si>
  <si>
    <t>711112001</t>
  </si>
  <si>
    <t>Provedení izolace proti zemní vlhkosti natěradly a tmely za studena na ploše svislé S nátěrem penetračním</t>
  </si>
  <si>
    <t>1104887073</t>
  </si>
  <si>
    <t>https://podminky.urs.cz/item/CS_URS_2024_01/711112001</t>
  </si>
  <si>
    <t>(2,27+0,86+0,25+2,42+2,72+1,56)*1,53</t>
  </si>
  <si>
    <t>149</t>
  </si>
  <si>
    <t>11163150</t>
  </si>
  <si>
    <t>lak penetrační asfaltový</t>
  </si>
  <si>
    <t>218133782</t>
  </si>
  <si>
    <t>izo1*0,0003</t>
  </si>
  <si>
    <t>izo2*0,00035</t>
  </si>
  <si>
    <t>150</t>
  </si>
  <si>
    <t>711141559</t>
  </si>
  <si>
    <t>Provedení izolace proti zemní vlhkosti pásy přitavením NAIP na ploše vodorovné V</t>
  </si>
  <si>
    <t>-591291229</t>
  </si>
  <si>
    <t>https://podminky.urs.cz/item/CS_URS_2024_01/711141559</t>
  </si>
  <si>
    <t>izo1*2</t>
  </si>
  <si>
    <t>151</t>
  </si>
  <si>
    <t>711142559</t>
  </si>
  <si>
    <t>Provedení izolace proti zemní vlhkosti pásy přitavením NAIP na ploše svislé S</t>
  </si>
  <si>
    <t>548037525</t>
  </si>
  <si>
    <t>https://podminky.urs.cz/item/CS_URS_2022_01/711142559</t>
  </si>
  <si>
    <t>izo2*2</t>
  </si>
  <si>
    <t>152</t>
  </si>
  <si>
    <t>62853R0004</t>
  </si>
  <si>
    <t>pás asfaltový natavitelný modifikovaný SBS tl 4,0mm s jemnozrnným minerálním posypem na horním povrchu</t>
  </si>
  <si>
    <t>872388082</t>
  </si>
  <si>
    <t>izo1*1,2</t>
  </si>
  <si>
    <t>izo2*1,25</t>
  </si>
  <si>
    <t>153</t>
  </si>
  <si>
    <t>62855R0001</t>
  </si>
  <si>
    <t>pás asfaltový natavitelný modifikovaný SBS tl 4,0mm s vložkou z polyesterové rohože a spalitelnou PE fólií nebo jemnozrnným minerálním posypem na horním povrchu</t>
  </si>
  <si>
    <t>-332535312</t>
  </si>
  <si>
    <t>154</t>
  </si>
  <si>
    <t>711998R201</t>
  </si>
  <si>
    <t>zajištění prostupu v izolačním souvrství D+M</t>
  </si>
  <si>
    <t>1726219839</t>
  </si>
  <si>
    <t>155</t>
  </si>
  <si>
    <t>998711122</t>
  </si>
  <si>
    <t>Přesun hmot pro izolace proti vodě, vlhkosti a plynům stanovený z hmotnosti přesunovaného materiálu vodorovná dopravní vzdálenost do 50 m ruční (bez užití mechanizace) v objektech výšky přes 6 do 12 m</t>
  </si>
  <si>
    <t>-1893646854</t>
  </si>
  <si>
    <t>https://podminky.urs.cz/item/CS_URS_2024_01/998711122</t>
  </si>
  <si>
    <t>713</t>
  </si>
  <si>
    <t>Izolace tepelné</t>
  </si>
  <si>
    <t>156</t>
  </si>
  <si>
    <t>713121122</t>
  </si>
  <si>
    <t>Montáž tepelné izolace podlah rohožemi, pásy, deskami, dílci, bloky (izolační materiál ve specifikaci) kladenými volně dvouvrstvá mezi trámy nebo rošt</t>
  </si>
  <si>
    <t>-918964457</t>
  </si>
  <si>
    <t>https://podminky.urs.cz/item/CS_URS_2024_01/713121122</t>
  </si>
  <si>
    <t>157</t>
  </si>
  <si>
    <t>63152104</t>
  </si>
  <si>
    <t>pás tepelně izolační univerzální λ=0,032-0,033 tl 160mm</t>
  </si>
  <si>
    <t>1639337902</t>
  </si>
  <si>
    <t>osb1*1,02</t>
  </si>
  <si>
    <t>158</t>
  </si>
  <si>
    <t>63152108</t>
  </si>
  <si>
    <t>pás tepelně izolační univerzální λ=0,032-0,033 tl 200mm</t>
  </si>
  <si>
    <t>1808182354</t>
  </si>
  <si>
    <t>159</t>
  </si>
  <si>
    <t>713131141</t>
  </si>
  <si>
    <t>Montáž tepelné izolace stěn rohožemi, pásy, deskami, dílci, bloky (izolační materiál ve specifikaci) lepením celoplošně bez mechanického kotvení</t>
  </si>
  <si>
    <t>714730436</t>
  </si>
  <si>
    <t>https://podminky.urs.cz/item/CS_URS_2024_01/713131141</t>
  </si>
  <si>
    <t>160</t>
  </si>
  <si>
    <t>28376422</t>
  </si>
  <si>
    <t>deska XPS hrana polodrážková a hladký povrch 300kPA λ=0,035 tl 100mm</t>
  </si>
  <si>
    <t>-2003991387</t>
  </si>
  <si>
    <t>izo2*1,05</t>
  </si>
  <si>
    <t>161</t>
  </si>
  <si>
    <t>713131241</t>
  </si>
  <si>
    <t>Montáž tepelné izolace stěn rohožemi, pásy, deskami, dílci, bloky (izolační materiál ve specifikaci) lepením celoplošně s mechanickým kotvením, tloušťky izolace do 100 mm</t>
  </si>
  <si>
    <t>-490261589</t>
  </si>
  <si>
    <t>https://podminky.urs.cz/item/CS_URS_2024_01/713131241</t>
  </si>
  <si>
    <t>8,57*(2,18+1,4)+6,7*2*2+1,9*2*2</t>
  </si>
  <si>
    <t>162</t>
  </si>
  <si>
    <t>63152R0263</t>
  </si>
  <si>
    <t>deska tepelně izolační minerální  fasád  tl 100mm</t>
  </si>
  <si>
    <t>-2046705270</t>
  </si>
  <si>
    <t>ti3*1,05</t>
  </si>
  <si>
    <t>163</t>
  </si>
  <si>
    <t>713140823</t>
  </si>
  <si>
    <t>Odstranění tepelné izolace střech plochých z rohoží, pásů, dílců, desek, bloků nadstřešních izolací volně položených z polystyrenu suchého, tloušťka izolace přes 100 mm</t>
  </si>
  <si>
    <t>-1868561507</t>
  </si>
  <si>
    <t>https://podminky.urs.cz/item/CS_URS_2024_01/713140823</t>
  </si>
  <si>
    <t>5,1*2,3</t>
  </si>
  <si>
    <t>164</t>
  </si>
  <si>
    <t>713151111</t>
  </si>
  <si>
    <t>Montáž tepelné izolace střech šikmých rohožemi, pásy, deskami (izolační materiál ve specifikaci) kladenými volně mezi krokve</t>
  </si>
  <si>
    <t>-407107712</t>
  </si>
  <si>
    <t>https://podminky.urs.cz/item/CS_URS_2024_01/713151111</t>
  </si>
  <si>
    <t>5*2,45</t>
  </si>
  <si>
    <t>165</t>
  </si>
  <si>
    <t>447045078</t>
  </si>
  <si>
    <t>ti2*1,1</t>
  </si>
  <si>
    <t>166</t>
  </si>
  <si>
    <t>713191133</t>
  </si>
  <si>
    <t>Montáž tepelné izolace stavebních konstrukcí - doplňky a konstrukční součásti podlah, stropů vrchem nebo střech překrytí fólií položenou volně s přelepením spojů</t>
  </si>
  <si>
    <t>-1857307839</t>
  </si>
  <si>
    <t>https://podminky.urs.cz/item/CS_URS_2024_01/713191133</t>
  </si>
  <si>
    <t>167</t>
  </si>
  <si>
    <t>28329R0012</t>
  </si>
  <si>
    <t xml:space="preserve">fólie PE vyztužená pro parotěsnou vrstvu </t>
  </si>
  <si>
    <t>1033056552</t>
  </si>
  <si>
    <t>osb1*1,2</t>
  </si>
  <si>
    <t>168</t>
  </si>
  <si>
    <t>998713122</t>
  </si>
  <si>
    <t>Přesun hmot pro izolace tepelné stanovený z hmotnosti přesunovaného materiálu vodorovná dopravní vzdálenost do 50 m ruční (bez užití mechanizace) v objektech výšky přes 6 m do 12 m</t>
  </si>
  <si>
    <t>-679521802</t>
  </si>
  <si>
    <t>https://podminky.urs.cz/item/CS_URS_2024_01/998713122</t>
  </si>
  <si>
    <t>721</t>
  </si>
  <si>
    <t>Zdravotechnika - vnitřní kanalizace</t>
  </si>
  <si>
    <t>169</t>
  </si>
  <si>
    <t>721211R0611</t>
  </si>
  <si>
    <t>Podlahové vpusti se svislým odtokem a zápachovou klapkou DN 110 mříž nerezová D+M</t>
  </si>
  <si>
    <t>1619827895</t>
  </si>
  <si>
    <t>170</t>
  </si>
  <si>
    <t>998721122</t>
  </si>
  <si>
    <t>Přesun hmot pro vnitřní kanalizaci stanovený z hmotnosti přesunovaného materiálu vodorovná dopravní vzdálenost do 50 m ruční (bez užití mechanizace) v objektech výšky přes 6 do 12 m</t>
  </si>
  <si>
    <t>-50282491</t>
  </si>
  <si>
    <t>https://podminky.urs.cz/item/CS_URS_2024_01/998721122</t>
  </si>
  <si>
    <t>762</t>
  </si>
  <si>
    <t>Konstrukce tesařské</t>
  </si>
  <si>
    <t>177</t>
  </si>
  <si>
    <t>762081R0150</t>
  </si>
  <si>
    <t xml:space="preserve">Hoblování hraněného řeziva </t>
  </si>
  <si>
    <t>-646804781</t>
  </si>
  <si>
    <t>2,7*0,1*0,16</t>
  </si>
  <si>
    <t>0,35*0,1*0,16*8</t>
  </si>
  <si>
    <t>178</t>
  </si>
  <si>
    <t>762083122</t>
  </si>
  <si>
    <t>Impregnace řeziva máčením proti dřevokaznému hmyzu, houbám a plísním, třída ohrožení 3 a 4 (dřevo v exteriéru)</t>
  </si>
  <si>
    <t>1730947523</t>
  </si>
  <si>
    <t>https://podminky.urs.cz/item/CS_URS_2024_01/762083122</t>
  </si>
  <si>
    <t>179</t>
  </si>
  <si>
    <t>762085103</t>
  </si>
  <si>
    <t>Montáž ocelových spojovacích prostředků (materiál ve specifikaci) kotevních želez příložek, patek, táhel</t>
  </si>
  <si>
    <t>275899344</t>
  </si>
  <si>
    <t>https://podminky.urs.cz/item/CS_URS_2024_01/762085103</t>
  </si>
  <si>
    <t>16*2</t>
  </si>
  <si>
    <t>180</t>
  </si>
  <si>
    <t>31197R0006</t>
  </si>
  <si>
    <t>tyč závitová  M16  vč. příslušenství</t>
  </si>
  <si>
    <t>-103952699</t>
  </si>
  <si>
    <t>181</t>
  </si>
  <si>
    <t>31197R0008</t>
  </si>
  <si>
    <t>tyč závitová  M20 vč. příslušenství</t>
  </si>
  <si>
    <t>-1571921628</t>
  </si>
  <si>
    <t>182</t>
  </si>
  <si>
    <t>762332132</t>
  </si>
  <si>
    <t>Montáž vázaných konstrukcí krovů střech pultových, sedlových, valbových, stanových čtvercového nebo obdélníkového půdorysu z řeziva hraněného průřezové plochy přes 120 do 224 cm2</t>
  </si>
  <si>
    <t>2125135308</t>
  </si>
  <si>
    <t>https://podminky.urs.cz/item/CS_URS_2024_01/762332132</t>
  </si>
  <si>
    <t>2,7*8+2,75+5,35</t>
  </si>
  <si>
    <t>183</t>
  </si>
  <si>
    <t>60512130</t>
  </si>
  <si>
    <t>hranol stavební řezivo průřezu do 224cm2 do dl 6m</t>
  </si>
  <si>
    <t>1971651605</t>
  </si>
  <si>
    <t>tes21*0,1*0,16*1,1</t>
  </si>
  <si>
    <t>tes22*0,14*0,14*1,1</t>
  </si>
  <si>
    <t>184</t>
  </si>
  <si>
    <t>762341037</t>
  </si>
  <si>
    <t>Bednění střech střech rovných sklonu do 60° s vyřezáním otvorů z dřevoštěpkových desek OSB šroubovaných na rošt na sraz, tloušťky desky 25 mm</t>
  </si>
  <si>
    <t>337486629</t>
  </si>
  <si>
    <t>https://podminky.urs.cz/item/CS_URS_2024_01/762341037</t>
  </si>
  <si>
    <t>5,323*2,707</t>
  </si>
  <si>
    <t>185</t>
  </si>
  <si>
    <t>762341670</t>
  </si>
  <si>
    <t>Montáž bednění střech štítových okapových říms, krajnic, závětrných prken a žaluzií ve spádu nebo rovnoběžně s okapem z desek dřevotřískových nebo dřevoštěpkových na sraz</t>
  </si>
  <si>
    <t>1682692227</t>
  </si>
  <si>
    <t>https://podminky.urs.cz/item/CS_URS_2024_01/762341670</t>
  </si>
  <si>
    <t>186</t>
  </si>
  <si>
    <t>60726R0286</t>
  </si>
  <si>
    <t>deska dřevoštěpková OSB  broušená tl 25mm</t>
  </si>
  <si>
    <t>229340301</t>
  </si>
  <si>
    <t>bed4*1,1</t>
  </si>
  <si>
    <t>762342511</t>
  </si>
  <si>
    <t>Montáž laťování montáž kontralatí na podklad bez tepelné izolace</t>
  </si>
  <si>
    <t>2103609078</t>
  </si>
  <si>
    <t>https://podminky.urs.cz/item/CS_URS_2024_01/762342511</t>
  </si>
  <si>
    <t>2,7*8+2,75</t>
  </si>
  <si>
    <t>188</t>
  </si>
  <si>
    <t>60514112</t>
  </si>
  <si>
    <t>řezivo jehličnaté lať surová dl 4m</t>
  </si>
  <si>
    <t>1140864365</t>
  </si>
  <si>
    <t>tes3*0,06*0,04*1,1</t>
  </si>
  <si>
    <t>189</t>
  </si>
  <si>
    <t>762395000</t>
  </si>
  <si>
    <t>Spojovací prostředky krovů, bednění a laťování, nadstřešních konstrukcí svorníky, prkna, hřebíky, pásová ocel, vruty</t>
  </si>
  <si>
    <t>-335901356</t>
  </si>
  <si>
    <t>https://podminky.urs.cz/item/CS_URS_2024_01/762395000</t>
  </si>
  <si>
    <t>190</t>
  </si>
  <si>
    <t>762511246</t>
  </si>
  <si>
    <t>Podlahové konstrukce podkladové z dřevoštěpkových desek OSB jednovrstvých šroubovaných na sraz, tloušťky desky 22 mm</t>
  </si>
  <si>
    <t>1875670041</t>
  </si>
  <si>
    <t>https://podminky.urs.cz/item/CS_URS_2024_01/762511246</t>
  </si>
  <si>
    <t>8,57*(6,7+1,9)</t>
  </si>
  <si>
    <t>191</t>
  </si>
  <si>
    <t>762512261</t>
  </si>
  <si>
    <t>Podlahové konstrukce podkladové montáž roštu podkladového</t>
  </si>
  <si>
    <t>747751015</t>
  </si>
  <si>
    <t>https://podminky.urs.cz/item/CS_URS_2024_01/762512261</t>
  </si>
  <si>
    <t>1,9+2,15+3,35*4+4,35*4+4,5*2+7,15+7,2*2+8,2*3</t>
  </si>
  <si>
    <t>8,35*2+0,25*97</t>
  </si>
  <si>
    <t>192</t>
  </si>
  <si>
    <t>60512127</t>
  </si>
  <si>
    <t>hranol stavební řezivo průřezu do 120cm2 přes dl 8m</t>
  </si>
  <si>
    <t>753453939</t>
  </si>
  <si>
    <t>tes1*0,1*0,1*1,1</t>
  </si>
  <si>
    <t>193</t>
  </si>
  <si>
    <t>762595001</t>
  </si>
  <si>
    <t>Spojovací prostředky podlah a podkladových konstrukcí hřebíky, vruty</t>
  </si>
  <si>
    <t>709450567</t>
  </si>
  <si>
    <t>https://podminky.urs.cz/item/CS_URS_2024_01/762595001</t>
  </si>
  <si>
    <t>194</t>
  </si>
  <si>
    <t>762811933</t>
  </si>
  <si>
    <t>Vyřezání záklopu nebo podbíjení stropů z prken nebo fošen tl. přes 32 mm, plochy jednotlivě přes 1,00 do 4,00 m2</t>
  </si>
  <si>
    <t>1047401134</t>
  </si>
  <si>
    <t>https://podminky.urs.cz/item/CS_URS_2024_01/762811933</t>
  </si>
  <si>
    <t>4,565*0,5+4,495*0,5</t>
  </si>
  <si>
    <t>195</t>
  </si>
  <si>
    <t>762812934</t>
  </si>
  <si>
    <t>Zabednění záklopu stropu prkny nebo fošnami (materiál v ceně) tl. do 32 mm, plochy jednotlivě přes 1,00 do 4,00 m2</t>
  </si>
  <si>
    <t>1644487344</t>
  </si>
  <si>
    <t>https://podminky.urs.cz/item/CS_URS_2024_01/762812934</t>
  </si>
  <si>
    <t>196</t>
  </si>
  <si>
    <t>998762122</t>
  </si>
  <si>
    <t>Přesun hmot pro konstrukce tesařské stanovený z hmotnosti přesunovaného materiálu vodorovná dopravní vzdálenost do 50 m ruční (bez užití mechanizace) v objektech výšky přes 6 do 12 m</t>
  </si>
  <si>
    <t>1322878438</t>
  </si>
  <si>
    <t>https://podminky.urs.cz/item/CS_URS_2024_01/998762122</t>
  </si>
  <si>
    <t>763</t>
  </si>
  <si>
    <t>Konstrukce suché výstavby</t>
  </si>
  <si>
    <t>197</t>
  </si>
  <si>
    <t>763111921</t>
  </si>
  <si>
    <t>Zhotovení otvorů v příčkách ze sádrokartonových desek pro prostupy (voda, elektro, topení, VZT), osvětlení, okna, revizní klapky a dvířka včetně vyztužení profily pro příčku tl. přes 100 mm, velikost do 0,10 m2</t>
  </si>
  <si>
    <t>-414650228</t>
  </si>
  <si>
    <t>https://podminky.urs.cz/item/CS_URS_2024_01/763111921</t>
  </si>
  <si>
    <t>198</t>
  </si>
  <si>
    <t>763111R0417</t>
  </si>
  <si>
    <t>Příčka ze sádrokartonových desek s nosnou konstrukcí z jednoduchých ocelových profilů UW, CW dvojitě opláštěná deskami standardními A tl. 2 x 12,5 mm s izolací tl. 100 mm, příčka tl. 150 mm, profil 100, Rw do 56 dB D+M</t>
  </si>
  <si>
    <t>2102004537</t>
  </si>
  <si>
    <t>4,645*2,81</t>
  </si>
  <si>
    <t>199</t>
  </si>
  <si>
    <t>763111717</t>
  </si>
  <si>
    <t>Příčka ze sádrokartonových desek ostatní konstrukce a práce na příčkách ze sádrokartonových desek základní penetrační nátěr (oboustranný)</t>
  </si>
  <si>
    <t>-2132735988</t>
  </si>
  <si>
    <t>https://podminky.urs.cz/item/CS_URS_2024_01/763111717</t>
  </si>
  <si>
    <t>200</t>
  </si>
  <si>
    <t>763111718</t>
  </si>
  <si>
    <t>Příčka ze sádrokartonových desek ostatní konstrukce a práce na příčkách ze sádrokartonových desek úprava styku příčky a podhledu (oboustranně) separační páskou s akrylátem</t>
  </si>
  <si>
    <t>1887680340</t>
  </si>
  <si>
    <t>https://podminky.urs.cz/item/CS_URS_2024_01/763111718</t>
  </si>
  <si>
    <t>4,645</t>
  </si>
  <si>
    <t>201</t>
  </si>
  <si>
    <t>763111772</t>
  </si>
  <si>
    <t>Příčka ze sádrokartonových desek Příplatek k cenám za rovinnost celoplošné tmelení kvality Q4</t>
  </si>
  <si>
    <t>2141383840</t>
  </si>
  <si>
    <t>https://podminky.urs.cz/item/CS_URS_2024_01/763111772</t>
  </si>
  <si>
    <t>sdk1*2</t>
  </si>
  <si>
    <t>202</t>
  </si>
  <si>
    <t>763131451</t>
  </si>
  <si>
    <t>Podhled ze sádrokartonových desek dvouvrstvá zavěšená spodní konstrukce z ocelových profilů CD, UD jednoduše opláštěná deskou impregnovanou H2, tl. 12,5 mm, bez izolace</t>
  </si>
  <si>
    <t>-1554279657</t>
  </si>
  <si>
    <t>https://podminky.urs.cz/item/CS_URS_2024_01/763131451</t>
  </si>
  <si>
    <t>763131714</t>
  </si>
  <si>
    <t>Podhled ze sádrokartonových desek ostatní práce a konstrukce na podhledech ze sádrokartonových desek základní penetrační nátěr</t>
  </si>
  <si>
    <t>1691674183</t>
  </si>
  <si>
    <t>https://podminky.urs.cz/item/CS_URS_2024_01/763131714</t>
  </si>
  <si>
    <t>204</t>
  </si>
  <si>
    <t>763131751</t>
  </si>
  <si>
    <t>Podhled ze sádrokartonových desek ostatní práce a konstrukce na podhledech ze sádrokartonových desek montáž parotěsné zábrany</t>
  </si>
  <si>
    <t>-318149567</t>
  </si>
  <si>
    <t>https://podminky.urs.cz/item/CS_URS_2024_01/763131751</t>
  </si>
  <si>
    <t>205</t>
  </si>
  <si>
    <t>28329R0276</t>
  </si>
  <si>
    <t>-671013453</t>
  </si>
  <si>
    <t>sdk2*1,2</t>
  </si>
  <si>
    <t>206</t>
  </si>
  <si>
    <t>763131752</t>
  </si>
  <si>
    <t>Podhled ze sádrokartonových desek ostatní práce a konstrukce na podhledech ze sádrokartonových desek montáž jedné vrstvy tepelné izolace</t>
  </si>
  <si>
    <t>-765238095</t>
  </si>
  <si>
    <t>https://podminky.urs.cz/item/CS_URS_2024_01/763131752</t>
  </si>
  <si>
    <t>207</t>
  </si>
  <si>
    <t>63152099</t>
  </si>
  <si>
    <t>pás tepelně izolační univerzální λ=0,032-0,033 tl 90mm</t>
  </si>
  <si>
    <t>-1421543799</t>
  </si>
  <si>
    <t>sdk2*1,1</t>
  </si>
  <si>
    <t>208</t>
  </si>
  <si>
    <t>763131772</t>
  </si>
  <si>
    <t>Podhled ze sádrokartonových desek Příplatek k cenám za rovinnost kvality celoplošné tmelení kvality Q4</t>
  </si>
  <si>
    <t>1512141947</t>
  </si>
  <si>
    <t>https://podminky.urs.cz/item/CS_URS_2024_01/763131772</t>
  </si>
  <si>
    <t>209</t>
  </si>
  <si>
    <t>763131911</t>
  </si>
  <si>
    <t>Zhotovení otvorů v podhledech a podkrovích ze sádrokartonových desek pro prostupy (voda, elektro, topení, VZT), osvětlení, sprinklery, revizní klapky a dvířka včetně vyztužení profily, velikost do 0,10 m2</t>
  </si>
  <si>
    <t>1170229997</t>
  </si>
  <si>
    <t>https://podminky.urs.cz/item/CS_URS_2024_01/763131911</t>
  </si>
  <si>
    <t>210</t>
  </si>
  <si>
    <t>763181421</t>
  </si>
  <si>
    <t>Výplně otvorů konstrukcí ze sádrokartonových desek ztužující výplň otvoru pro dveře s UA a UW profilem, výšky příčky přes 2,80 do 3,25 m</t>
  </si>
  <si>
    <t>1806303461</t>
  </si>
  <si>
    <t>https://podminky.urs.cz/item/CS_URS_2024_01/763181421</t>
  </si>
  <si>
    <t>211</t>
  </si>
  <si>
    <t>763183112</t>
  </si>
  <si>
    <t>Výplně otvorů konstrukcí ze sádrokartonových desek montáž stavebního pouzdra posuvných dveří do sádrokartonové příčky s jednou kapsou pro jedno dveřní křídlo, průchozí šířky přes 800 do 1200 mm</t>
  </si>
  <si>
    <t>-1089516321</t>
  </si>
  <si>
    <t>https://podminky.urs.cz/item/CS_URS_2024_01/763183112</t>
  </si>
  <si>
    <t>212</t>
  </si>
  <si>
    <t>55331613</t>
  </si>
  <si>
    <t>pouzdro stavební posuvných dveří jednopouzdrové 900mm standardní rozměr</t>
  </si>
  <si>
    <t>-115284286</t>
  </si>
  <si>
    <t>213</t>
  </si>
  <si>
    <t>998763332</t>
  </si>
  <si>
    <t>Přesun hmot pro konstrukce montované z desek sádrokartonových, sádrovláknitých, cementovláknitých nebo cementových stanovený z hmotnosti přesunovaného materiálu vodorovná dopravní vzdálenost do 50 m ruční (bez užití mechanizace) v objektech výšky přes 6 do 12 m</t>
  </si>
  <si>
    <t>-1984381391</t>
  </si>
  <si>
    <t>https://podminky.urs.cz/item/CS_URS_2024_01/998763332</t>
  </si>
  <si>
    <t>764</t>
  </si>
  <si>
    <t>Konstrukce klempířské</t>
  </si>
  <si>
    <t>214</t>
  </si>
  <si>
    <t>764001821</t>
  </si>
  <si>
    <t>Demontáž klempířských konstrukcí krytiny ze svitků nebo tabulí do suti</t>
  </si>
  <si>
    <t>1633976062</t>
  </si>
  <si>
    <t>https://podminky.urs.cz/item/CS_URS_2024_01/764001821</t>
  </si>
  <si>
    <t>215</t>
  </si>
  <si>
    <t>764002841</t>
  </si>
  <si>
    <t>Demontáž klempířských konstrukcí oplechování horních ploch zdí a nadezdívek do suti</t>
  </si>
  <si>
    <t>344123730</t>
  </si>
  <si>
    <t>https://podminky.urs.cz/item/CS_URS_2024_01/764002841</t>
  </si>
  <si>
    <t>2,3*2+5,1</t>
  </si>
  <si>
    <t>216</t>
  </si>
  <si>
    <t>764002851</t>
  </si>
  <si>
    <t>Demontáž klempířských konstrukcí oplechování parapetů do suti</t>
  </si>
  <si>
    <t>446407412</t>
  </si>
  <si>
    <t>https://podminky.urs.cz/item/CS_URS_2024_01/764002851</t>
  </si>
  <si>
    <t>1,05*3+1,4+0,33+1,8*2+1,65+0,65*3+0,6+1,05</t>
  </si>
  <si>
    <t>1,05*3+1,4+0,55+0,9</t>
  </si>
  <si>
    <t>217</t>
  </si>
  <si>
    <t>764004801</t>
  </si>
  <si>
    <t>Demontáž klempířských konstrukcí žlabu podokapního do suti</t>
  </si>
  <si>
    <t>1781272996</t>
  </si>
  <si>
    <t>https://podminky.urs.cz/item/CS_URS_2024_01/764004801</t>
  </si>
  <si>
    <t>5,8</t>
  </si>
  <si>
    <t>218</t>
  </si>
  <si>
    <t>764004861</t>
  </si>
  <si>
    <t>Demontáž klempířských konstrukcí svodu do suti</t>
  </si>
  <si>
    <t>-1239534197</t>
  </si>
  <si>
    <t>https://podminky.urs.cz/item/CS_URS_2024_01/764004861</t>
  </si>
  <si>
    <t>219</t>
  </si>
  <si>
    <t>764004863</t>
  </si>
  <si>
    <t>Demontáž klempířských konstrukcí svodu k dalšímu použití</t>
  </si>
  <si>
    <t>-1996268488</t>
  </si>
  <si>
    <t>https://podminky.urs.cz/item/CS_URS_2024_01/764004863</t>
  </si>
  <si>
    <t>6,71+0,29</t>
  </si>
  <si>
    <t>220</t>
  </si>
  <si>
    <t>764216R0604</t>
  </si>
  <si>
    <t>Oplechování parapetů z pozinkovaného plechu s povrchovou úpravou rovných mechanicky kotvené, bez rohů rš 300 mm D+M</t>
  </si>
  <si>
    <t>261720576</t>
  </si>
  <si>
    <t>"v.č. D.1.1.27 - výpis klempířských prvků, TZ"</t>
  </si>
  <si>
    <t>"ozn. O01 - O02"</t>
  </si>
  <si>
    <t>"ozn. Pa01 - Pa23"</t>
  </si>
  <si>
    <t>0,9*5+0,33*2+0,55+0,6+0,68+0,69+0,73*2+0,975</t>
  </si>
  <si>
    <t>1,05*3+1,4+1,8*2+0,55+0,9+1,05*3+1,4+1,3+0,73</t>
  </si>
  <si>
    <t>221</t>
  </si>
  <si>
    <t>764232402</t>
  </si>
  <si>
    <t>Oplechování střešních prvků z měděného plechu štítu závětrnou lištou rš 200 mm</t>
  </si>
  <si>
    <t>774670732</t>
  </si>
  <si>
    <t>https://podminky.urs.cz/item/CS_URS_2024_01/764232402</t>
  </si>
  <si>
    <t>"ozn. K02"</t>
  </si>
  <si>
    <t>2,53*2</t>
  </si>
  <si>
    <t>222</t>
  </si>
  <si>
    <t>764232431</t>
  </si>
  <si>
    <t>Oplechování střešních prvků z měděného plechu okapu okapovým plechem střechy rovné rš 150 mm</t>
  </si>
  <si>
    <t>204423689</t>
  </si>
  <si>
    <t>https://podminky.urs.cz/item/CS_URS_2024_01/764232431</t>
  </si>
  <si>
    <t>"ozn. K04"</t>
  </si>
  <si>
    <t>"ozn. K05"</t>
  </si>
  <si>
    <t>5,307*2</t>
  </si>
  <si>
    <t>223</t>
  </si>
  <si>
    <t>764331R0416</t>
  </si>
  <si>
    <t>napojení nové střechy na stávající krytinu pomocí oplechování z měděného plechu zasunutého pod krytinu horní střechy vč. všech souv. dodávek a prací D+M</t>
  </si>
  <si>
    <t>-1747210968</t>
  </si>
  <si>
    <t>5,315</t>
  </si>
  <si>
    <t>224</t>
  </si>
  <si>
    <t>764501118</t>
  </si>
  <si>
    <t>Montáž žlabu podokapního hranatého kotlíku</t>
  </si>
  <si>
    <t>1758939939</t>
  </si>
  <si>
    <t>https://podminky.urs.cz/item/CS_URS_2024_01/764501118</t>
  </si>
  <si>
    <t>225</t>
  </si>
  <si>
    <t>764508131</t>
  </si>
  <si>
    <t>Montáž svodu kruhového, průměru svodu</t>
  </si>
  <si>
    <t>60033977</t>
  </si>
  <si>
    <t>https://podminky.urs.cz/item/CS_URS_2024_01/764508131</t>
  </si>
  <si>
    <t>226</t>
  </si>
  <si>
    <t>764508132</t>
  </si>
  <si>
    <t>Montáž svodu kruhového, průměru objímek</t>
  </si>
  <si>
    <t>423089802</t>
  </si>
  <si>
    <t>https://podminky.urs.cz/item/CS_URS_2024_01/764508132</t>
  </si>
  <si>
    <t>227</t>
  </si>
  <si>
    <t>764508134</t>
  </si>
  <si>
    <t>Montáž svodu kruhového, průměru kolen horních dvojitých</t>
  </si>
  <si>
    <t>-765160627</t>
  </si>
  <si>
    <t>https://podminky.urs.cz/item/CS_URS_2024_01/764508134</t>
  </si>
  <si>
    <t>228</t>
  </si>
  <si>
    <t>764531403</t>
  </si>
  <si>
    <t>Žlab podokapní z měděného plechu včetně háků a čel půlkruhový rš 250 mm</t>
  </si>
  <si>
    <t>-2013435810</t>
  </si>
  <si>
    <t>https://podminky.urs.cz/item/CS_URS_2024_01/764531403</t>
  </si>
  <si>
    <t>"ozn. K01"</t>
  </si>
  <si>
    <t>229</t>
  </si>
  <si>
    <t>764531464</t>
  </si>
  <si>
    <t>Žlab podokapní z měděného plechu včetně háků a čel kotlík hranatý, 220x220x300 mm, průměr svodu 100 mm</t>
  </si>
  <si>
    <t>-1301600466</t>
  </si>
  <si>
    <t>https://podminky.urs.cz/item/CS_URS_2024_01/764531464</t>
  </si>
  <si>
    <t>"ozn. K03"</t>
  </si>
  <si>
    <t>230</t>
  </si>
  <si>
    <t>764538422</t>
  </si>
  <si>
    <t>Svod z měděného plechu včetně objímek, kolen a odskoků kruhový, průměru 100 mm</t>
  </si>
  <si>
    <t>-1489357364</t>
  </si>
  <si>
    <t>https://podminky.urs.cz/item/CS_URS_2024_01/764538422</t>
  </si>
  <si>
    <t>6,185+0,578</t>
  </si>
  <si>
    <t>231</t>
  </si>
  <si>
    <t>998764122</t>
  </si>
  <si>
    <t>Přesun hmot pro konstrukce klempířské stanovený z hmotnosti přesunovaného materiálu vodorovná dopravní vzdálenost do 50 m ruční (bez užtití mechanizace) v objektech výšky přes 6 do 12 m</t>
  </si>
  <si>
    <t>820522066</t>
  </si>
  <si>
    <t>https://podminky.urs.cz/item/CS_URS_2024_01/998764122</t>
  </si>
  <si>
    <t>765</t>
  </si>
  <si>
    <t>Krytina skládaná</t>
  </si>
  <si>
    <t>232</t>
  </si>
  <si>
    <t>765153021</t>
  </si>
  <si>
    <t>Krytina bitumenová ze šindelů obdélníkového tvaru, sklonu do 20°</t>
  </si>
  <si>
    <t>1028007091</t>
  </si>
  <si>
    <t>https://podminky.urs.cz/item/CS_URS_2024_01/765153021</t>
  </si>
  <si>
    <t>233</t>
  </si>
  <si>
    <t>765191011</t>
  </si>
  <si>
    <t>Montáž pojistné hydroizolační nebo parotěsné fólie kladené ve sklonu přes 20° volně na krokve</t>
  </si>
  <si>
    <t>-90240542</t>
  </si>
  <si>
    <t>https://podminky.urs.cz/item/CS_URS_2024_01/765191011</t>
  </si>
  <si>
    <t>234</t>
  </si>
  <si>
    <t>28329R0046</t>
  </si>
  <si>
    <t>pojistná hydroizolace pro šikmé střechy kontaktní</t>
  </si>
  <si>
    <t>789492634</t>
  </si>
  <si>
    <t>ti2*1,2</t>
  </si>
  <si>
    <t>235</t>
  </si>
  <si>
    <t>765191031</t>
  </si>
  <si>
    <t>Montáž pojistné hydroizolační nebo parotěsné fólie lepení těsnících pásků pod kontralatě</t>
  </si>
  <si>
    <t>190379037</t>
  </si>
  <si>
    <t>https://podminky.urs.cz/item/CS_URS_2024_01/765191031</t>
  </si>
  <si>
    <t>236</t>
  </si>
  <si>
    <t>28329303</t>
  </si>
  <si>
    <t>páska těsnící jednostranně lepící butylkaučuková pod kontralatě š 50mm</t>
  </si>
  <si>
    <t>-133123251</t>
  </si>
  <si>
    <t>tes3*1,2</t>
  </si>
  <si>
    <t>237</t>
  </si>
  <si>
    <t>998765122</t>
  </si>
  <si>
    <t>Přesun hmot pro krytiny skládané stanovený z hmotnosti přesunovaného materiálu vodorovná dopravní vzdálenost do 50 m ruční (bez užití mechanizace) na objektech výšky přes 6 do 12 m</t>
  </si>
  <si>
    <t>379223380</t>
  </si>
  <si>
    <t>https://podminky.urs.cz/item/CS_URS_2024_01/998765122</t>
  </si>
  <si>
    <t>766</t>
  </si>
  <si>
    <t>Konstrukce truhlářské</t>
  </si>
  <si>
    <t>238</t>
  </si>
  <si>
    <t>766660171</t>
  </si>
  <si>
    <t>Montáž dveřních křídel dřevěných nebo plastových otevíravých do obložkové zárubně povrchově upravených jednokřídlových, šířky do 800 mm</t>
  </si>
  <si>
    <t>-761527016</t>
  </si>
  <si>
    <t>https://podminky.urs.cz/item/CS_URS_2024_01/766660171</t>
  </si>
  <si>
    <t>"v.č. D.1.1.26 - výpis oken a dveří, TZ"</t>
  </si>
  <si>
    <t>239</t>
  </si>
  <si>
    <t>766660172</t>
  </si>
  <si>
    <t>Montáž dveřních křídel dřevěných nebo plastových otevíravých do obložkové zárubně povrchově upravených jednokřídlových, šířky přes 800 mm</t>
  </si>
  <si>
    <t>-1987600355</t>
  </si>
  <si>
    <t>https://podminky.urs.cz/item/CS_URS_2024_01/766660172</t>
  </si>
  <si>
    <t>240</t>
  </si>
  <si>
    <t>61162R0006</t>
  </si>
  <si>
    <t>atyp dveře jednokřídlé  prosklené 800x1970-2100mm ozn. D04 dle stávajících dveří</t>
  </si>
  <si>
    <t>-1118344313</t>
  </si>
  <si>
    <t>241</t>
  </si>
  <si>
    <t>61162R00061</t>
  </si>
  <si>
    <t>atyp dveře jednokřídlé  prosklené 900x1970-2100mm ozn. D03 dle stávajících dveří</t>
  </si>
  <si>
    <t>1103545506</t>
  </si>
  <si>
    <t>242</t>
  </si>
  <si>
    <t>766660312</t>
  </si>
  <si>
    <t>Montáž dveřních křídel dřevěných nebo plastových posuvných dveří do pouzdra s jednou kapsou jednokřídlových, průchozí šířky přes 800 do 1200 mm</t>
  </si>
  <si>
    <t>-1494862377</t>
  </si>
  <si>
    <t>https://podminky.urs.cz/item/CS_URS_2024_01/766660312</t>
  </si>
  <si>
    <t>243</t>
  </si>
  <si>
    <t>61162R00242</t>
  </si>
  <si>
    <t>dveře jednokřídlé dle dveří stávajících plné 900x1970-2100mm ozn. D07 posuvné do pouzdra</t>
  </si>
  <si>
    <t>-816225286</t>
  </si>
  <si>
    <t>244</t>
  </si>
  <si>
    <t>766660351</t>
  </si>
  <si>
    <t>Montáž dveřních křídel dřevěných nebo plastových posuvných dveří do pojezdu na stěnu výšky do 2,5 m jednokřídlových, průchozí šířky do 800 mm</t>
  </si>
  <si>
    <t>985804590</t>
  </si>
  <si>
    <t>https://podminky.urs.cz/item/CS_URS_2024_01/766660351</t>
  </si>
  <si>
    <t>245</t>
  </si>
  <si>
    <t>61162R0024</t>
  </si>
  <si>
    <t>dveře jednokřídlé dle dveří stávajících plné 600x1970-2100mm ozn. D05  posuvné po stěně</t>
  </si>
  <si>
    <t>1324343762</t>
  </si>
  <si>
    <t>246</t>
  </si>
  <si>
    <t>61162R00252</t>
  </si>
  <si>
    <t>dveře jednokřídlé dle dveří stávajících plné 700x1970-2100mm ozn. D06 posuvné po stěně</t>
  </si>
  <si>
    <t>610224843</t>
  </si>
  <si>
    <t>247</t>
  </si>
  <si>
    <t>766660728</t>
  </si>
  <si>
    <t>Montáž dveřních doplňků dveřního kování interiérového zámku</t>
  </si>
  <si>
    <t>1550511132</t>
  </si>
  <si>
    <t>https://podminky.urs.cz/item/CS_URS_2024_01/766660728</t>
  </si>
  <si>
    <t>248</t>
  </si>
  <si>
    <t>54924R0011</t>
  </si>
  <si>
    <t>zámek zadlabací dvouzápadový</t>
  </si>
  <si>
    <t>-926822786</t>
  </si>
  <si>
    <t>249</t>
  </si>
  <si>
    <t>766660729</t>
  </si>
  <si>
    <t>Montáž dveřních doplňků dveřního kování interiérového štítku s klikou</t>
  </si>
  <si>
    <t>1700713095</t>
  </si>
  <si>
    <t>https://podminky.urs.cz/item/CS_URS_2024_01/766660729</t>
  </si>
  <si>
    <t>3+3</t>
  </si>
  <si>
    <t>250</t>
  </si>
  <si>
    <t>54914R0139</t>
  </si>
  <si>
    <t>kování štítové klika - klika dle stávajících dveří</t>
  </si>
  <si>
    <t>-74183649</t>
  </si>
  <si>
    <t>251</t>
  </si>
  <si>
    <t>54914R0137</t>
  </si>
  <si>
    <t>kování k posuvným dveřím madlo - madlo</t>
  </si>
  <si>
    <t>-479649722</t>
  </si>
  <si>
    <t>252</t>
  </si>
  <si>
    <t>766682111</t>
  </si>
  <si>
    <t>Montáž zárubní dřevěných nebo plastových obložkových, pro dveře jednokřídlové, tloušťky stěny do 170 mm</t>
  </si>
  <si>
    <t>739621808</t>
  </si>
  <si>
    <t>https://podminky.urs.cz/item/CS_URS_2024_01/766682111</t>
  </si>
  <si>
    <t>253</t>
  </si>
  <si>
    <t>61182R0307</t>
  </si>
  <si>
    <t>atyp zárubeň jednokřídlá obložková dle dveří stávajících tl stěny 60-150mm rozměru 600-1100/1970, 2100mm pro dveře posuvné po stěně</t>
  </si>
  <si>
    <t>399449696</t>
  </si>
  <si>
    <t>254</t>
  </si>
  <si>
    <t>61182R03071</t>
  </si>
  <si>
    <t>atyp zárubeň jednokřídlá obložková dle dveří stávajících tl stěny 60-150mm rozměru 600-1100/1970, 2100mm pro dveře posuvné do pouzdra</t>
  </si>
  <si>
    <t>200217189</t>
  </si>
  <si>
    <t>255</t>
  </si>
  <si>
    <t>766682113</t>
  </si>
  <si>
    <t>Montáž zárubní dřevěných nebo plastových obložkových, pro dveře jednokřídlové, tloušťky stěny přes 350 mm</t>
  </si>
  <si>
    <t>680760381</t>
  </si>
  <si>
    <t>https://podminky.urs.cz/item/CS_URS_2024_01/766682113</t>
  </si>
  <si>
    <t>256</t>
  </si>
  <si>
    <t>61182R0311</t>
  </si>
  <si>
    <t>atyp zárubeň jednokřídlá obložková dle stávajících dveří tl stěny 460-500mm rozměru 600-1100/1970mm</t>
  </si>
  <si>
    <t>-1917471047</t>
  </si>
  <si>
    <t>257</t>
  </si>
  <si>
    <t>766691812</t>
  </si>
  <si>
    <t>Demontáž parapetních desek šířky přes 300 mm</t>
  </si>
  <si>
    <t>445328609</t>
  </si>
  <si>
    <t>https://podminky.urs.cz/item/CS_URS_2024_01/766691812</t>
  </si>
  <si>
    <t>1,65</t>
  </si>
  <si>
    <t>0,75</t>
  </si>
  <si>
    <t>258</t>
  </si>
  <si>
    <t>766691914</t>
  </si>
  <si>
    <t>Ostatní práce vyvěšení nebo zavěšení křídel dřevěných dveřních, plochy do 2 m2</t>
  </si>
  <si>
    <t>-1675216308</t>
  </si>
  <si>
    <t>https://podminky.urs.cz/item/CS_URS_2024_01/766691914</t>
  </si>
  <si>
    <t>5+2</t>
  </si>
  <si>
    <t>2+2</t>
  </si>
  <si>
    <t>259</t>
  </si>
  <si>
    <t>766691R0914</t>
  </si>
  <si>
    <t>uložení dveří na bezpečném místě se zajištěním proti poškození</t>
  </si>
  <si>
    <t>-1266153433</t>
  </si>
  <si>
    <t>260</t>
  </si>
  <si>
    <t>766694116</t>
  </si>
  <si>
    <t>Montáž ostatních truhlářských konstrukcí parapetních desek dřevěných nebo plastových šířky do 300 mm</t>
  </si>
  <si>
    <t>2059801878</t>
  </si>
  <si>
    <t>https://podminky.urs.cz/item/CS_URS_2024_01/766694116</t>
  </si>
  <si>
    <t>0,9*5+0,33</t>
  </si>
  <si>
    <t>261</t>
  </si>
  <si>
    <t>61144R0401</t>
  </si>
  <si>
    <t>parapet plastový vnitřní š 250mm komůrkový</t>
  </si>
  <si>
    <t>-1290045474</t>
  </si>
  <si>
    <t>(0,9*5+0,33)*1,1</t>
  </si>
  <si>
    <t>262</t>
  </si>
  <si>
    <t>61144019</t>
  </si>
  <si>
    <t>koncovka k parapetu plastovému vnitřnímu 1 pár</t>
  </si>
  <si>
    <t>sada</t>
  </si>
  <si>
    <t>365450085</t>
  </si>
  <si>
    <t>263</t>
  </si>
  <si>
    <t>766998R201</t>
  </si>
  <si>
    <t>plastová stěna s dveřmi 1400 x 2510 mm ozn. D01 s 1 kř dveřmi 900 x 1970 mm vč. všech doplňků D+M</t>
  </si>
  <si>
    <t>-264426168</t>
  </si>
  <si>
    <t>264</t>
  </si>
  <si>
    <t>766998R202</t>
  </si>
  <si>
    <t>plastová stěna s dveřmi 1400 x 2510 mm ozn. D02 s 1 kř dveřmi 900 x 1970 mm vč. všech doplňků D+M</t>
  </si>
  <si>
    <t>135423654</t>
  </si>
  <si>
    <t>265</t>
  </si>
  <si>
    <t>766998R203</t>
  </si>
  <si>
    <t>plastové okno 900 x 1700 mm ozn. O01 vč. všech doplňků D+M</t>
  </si>
  <si>
    <t>-2093526589</t>
  </si>
  <si>
    <t>266</t>
  </si>
  <si>
    <t>766998R204</t>
  </si>
  <si>
    <t>plastové okno 330 x 1700 mm ozn. O02 vč. všech doplňků D+M</t>
  </si>
  <si>
    <t>-1993583676</t>
  </si>
  <si>
    <t>267</t>
  </si>
  <si>
    <t>998766122</t>
  </si>
  <si>
    <t>Přesun hmot pro konstrukce truhlářské stanovený z hmotnosti přesunovaného materiálu vodorovná dopravní vzdálenost do 50 m ruční (bez užití mechanizace) v objektech výšky přes 6 do 12 m</t>
  </si>
  <si>
    <t>82200852</t>
  </si>
  <si>
    <t>https://podminky.urs.cz/item/CS_URS_2024_01/998766122</t>
  </si>
  <si>
    <t>767</t>
  </si>
  <si>
    <t>Konstrukce zámečnické</t>
  </si>
  <si>
    <t>268</t>
  </si>
  <si>
    <t>767161813</t>
  </si>
  <si>
    <t>Demontáž zábradlí do suti rovného nerozebíratelný spoj hmotnosti 1 m zábradlí do 20 kg</t>
  </si>
  <si>
    <t>-926648500</t>
  </si>
  <si>
    <t>https://podminky.urs.cz/item/CS_URS_2024_01/767161813</t>
  </si>
  <si>
    <t>269</t>
  </si>
  <si>
    <t>767591002</t>
  </si>
  <si>
    <t>Montáž výrobků z kompozitů podlah nebo podest z pochůzných litých roštů hmotnosti přes 15 do 30 kg/m2</t>
  </si>
  <si>
    <t>-1392495125</t>
  </si>
  <si>
    <t>https://podminky.urs.cz/item/CS_URS_2024_01/767591002</t>
  </si>
  <si>
    <t>6,53</t>
  </si>
  <si>
    <t>270</t>
  </si>
  <si>
    <t>63126R0004</t>
  </si>
  <si>
    <t>rošt kompozitní pochůzný litý pororošt</t>
  </si>
  <si>
    <t>-692442267</t>
  </si>
  <si>
    <t>6,53*1,1</t>
  </si>
  <si>
    <t>271</t>
  </si>
  <si>
    <t>767995116</t>
  </si>
  <si>
    <t>Montáž ostatních atypických zámečnických konstrukcí hmotnosti přes 100 do 250 kg</t>
  </si>
  <si>
    <t>kg</t>
  </si>
  <si>
    <t>-1822568755</t>
  </si>
  <si>
    <t>https://podminky.urs.cz/item/CS_URS_2024_01/767995116</t>
  </si>
  <si>
    <t>(4,45+0,32+0,325)*2*21,9</t>
  </si>
  <si>
    <t>272</t>
  </si>
  <si>
    <t>13010720</t>
  </si>
  <si>
    <t>ocel profilová jakost S235JR (11 375) průřez I (IPN) 180</t>
  </si>
  <si>
    <t>-1287090416</t>
  </si>
  <si>
    <t>(4,45+0,32+0,325)*2*21,9*1,1*0,001</t>
  </si>
  <si>
    <t>273</t>
  </si>
  <si>
    <t>767998R201</t>
  </si>
  <si>
    <t>kompletní nosná ocelová konstrukce ocelové lávky ozn. Z02 povrchová úprava žár. pozink vč. všech souv. dodávek a prací D+M</t>
  </si>
  <si>
    <t>1778426198</t>
  </si>
  <si>
    <t>274</t>
  </si>
  <si>
    <t>767998R202</t>
  </si>
  <si>
    <t>kompletní ocelové zábradlí ocelové lávky dl. 3725 mm ozn. Z03 povrchová úprava žár. pozink vč. všech souv. dodávek a prací D+M</t>
  </si>
  <si>
    <t>1220584077</t>
  </si>
  <si>
    <t>275</t>
  </si>
  <si>
    <t>767998R203</t>
  </si>
  <si>
    <t>kompletní ocelové zábradlí ocelové lávky dl. 3725 mm ozn. Z04 povrchová úprava žár. pozink vč. všech souv. dodávek a prací D+M</t>
  </si>
  <si>
    <t>1742407495</t>
  </si>
  <si>
    <t>276</t>
  </si>
  <si>
    <t>767998R204</t>
  </si>
  <si>
    <t>kompletní madlo schodiště ozn. Z01 +T01 nosná ocelová kce nerez + dřevěné madlo vč. všech souv. dodávek a prací D+M</t>
  </si>
  <si>
    <t>527938723</t>
  </si>
  <si>
    <t>277</t>
  </si>
  <si>
    <t>998767122</t>
  </si>
  <si>
    <t>Přesun hmot pro zámečnické konstrukce stanovený z hmotnosti přesunovaného materiálu vodorovná dopravní vzdálenost do 50 m ruční (bez užití mechanizace) v objektech výšky přes 6 do 12 m</t>
  </si>
  <si>
    <t>-1156325330</t>
  </si>
  <si>
    <t>https://podminky.urs.cz/item/CS_URS_2024_01/998767122</t>
  </si>
  <si>
    <t>771</t>
  </si>
  <si>
    <t>Podlahy z dlaždic</t>
  </si>
  <si>
    <t>278</t>
  </si>
  <si>
    <t>771111011</t>
  </si>
  <si>
    <t>Příprava podkladu před provedením dlažby vysátí podlah</t>
  </si>
  <si>
    <t>1821021456</t>
  </si>
  <si>
    <t>https://podminky.urs.cz/item/CS_URS_2024_01/771111011</t>
  </si>
  <si>
    <t>279</t>
  </si>
  <si>
    <t>771121011</t>
  </si>
  <si>
    <t>Příprava podkladu před provedením dlažby nátěr penetrační na podlahu</t>
  </si>
  <si>
    <t>-438439932</t>
  </si>
  <si>
    <t>https://podminky.urs.cz/item/CS_URS_2024_01/771121011</t>
  </si>
  <si>
    <t>280</t>
  </si>
  <si>
    <t>771161021</t>
  </si>
  <si>
    <t>Příprava podkladu před provedením dlažby montáž profilu ukončujícího profilu pro plynulý přechod (dlažba-koberec apod.)</t>
  </si>
  <si>
    <t>-1706218689</t>
  </si>
  <si>
    <t>https://podminky.urs.cz/item/CS_URS_2024_01/771161021</t>
  </si>
  <si>
    <t>1,35+0,8+0,9*2</t>
  </si>
  <si>
    <t>1,4+0,7</t>
  </si>
  <si>
    <t>281</t>
  </si>
  <si>
    <t>55343R0118</t>
  </si>
  <si>
    <t xml:space="preserve">profil přechodový Al </t>
  </si>
  <si>
    <t>312778300</t>
  </si>
  <si>
    <t>li3*1,1</t>
  </si>
  <si>
    <t>282</t>
  </si>
  <si>
    <t>771474113</t>
  </si>
  <si>
    <t>Montáž soklů z dlaždic keramických lepených cementovým flexibilním lepidlem rovných, výšky přes 90 do 120 mm</t>
  </si>
  <si>
    <t>2106714561</t>
  </si>
  <si>
    <t>https://podminky.urs.cz/item/CS_URS_2024_01/771474113</t>
  </si>
  <si>
    <t>4,24*2+2*2-(1,4+1+1,35)+0,2*4+0,4*2</t>
  </si>
  <si>
    <t>2,35*2+1,79*2</t>
  </si>
  <si>
    <t>4,758*2+0,229*2+1*2+0,813*2</t>
  </si>
  <si>
    <t>-1,4-1</t>
  </si>
  <si>
    <t>283</t>
  </si>
  <si>
    <t>771574436</t>
  </si>
  <si>
    <t>Montáž podlah z dlaždic keramických lepených cementovým flexibilním lepidlem reliéfních nebo z dekorů, tloušťky do 10 mm přes 9 do 12 ks/m2</t>
  </si>
  <si>
    <t>-878022253</t>
  </si>
  <si>
    <t>https://podminky.urs.cz/item/CS_URS_2024_01/771574436</t>
  </si>
  <si>
    <t>8,3+10,44</t>
  </si>
  <si>
    <t>3,83+9,48</t>
  </si>
  <si>
    <t>284</t>
  </si>
  <si>
    <t>59761132</t>
  </si>
  <si>
    <t>dlažba keramická slinutá mrazuvzdorná R10/A povrch reliéfní/matný tl do 10mm přes 9 do 12ks/m2</t>
  </si>
  <si>
    <t>-1842415916</t>
  </si>
  <si>
    <t>dl2*1,1</t>
  </si>
  <si>
    <t>dl1*0,15*1,1</t>
  </si>
  <si>
    <t>285</t>
  </si>
  <si>
    <t>771577211</t>
  </si>
  <si>
    <t>Montáž podlah z dlaždic keramických lepených cementovým flexibilním lepidlem Příplatek k cenám za plochu do 5 m2 jednotlivě</t>
  </si>
  <si>
    <t>330364983</t>
  </si>
  <si>
    <t>https://podminky.urs.cz/item/CS_URS_2024_01/771577211</t>
  </si>
  <si>
    <t>286</t>
  </si>
  <si>
    <t>771591112</t>
  </si>
  <si>
    <t>Izolace podlahy pod dlažbu nátěrem nebo stěrkou ve dvou vrstvách</t>
  </si>
  <si>
    <t>-788674294</t>
  </si>
  <si>
    <t>https://podminky.urs.cz/item/CS_URS_2024_01/771591112</t>
  </si>
  <si>
    <t>287</t>
  </si>
  <si>
    <t>781492251</t>
  </si>
  <si>
    <t>Obklad - dokončující práce montáž profilu lepeného flexibilním cementovým lepidlem ukončovacího</t>
  </si>
  <si>
    <t>114685439</t>
  </si>
  <si>
    <t>https://podminky.urs.cz/item/CS_URS_2024_01/781492251</t>
  </si>
  <si>
    <t>288</t>
  </si>
  <si>
    <t>28342003</t>
  </si>
  <si>
    <t>lišta ukončovací z PVC 10mm</t>
  </si>
  <si>
    <t>1343164654</t>
  </si>
  <si>
    <t>dl1*1,05</t>
  </si>
  <si>
    <t>289</t>
  </si>
  <si>
    <t>998771122</t>
  </si>
  <si>
    <t>Přesun hmot pro podlahy z dlaždic stanovený z hmotnosti přesunovaného materiálu vodorovná dopravní vzdálenost do 50 m ruční (bez užití mechanizace) v objektech výšky přes 6 do 12 m</t>
  </si>
  <si>
    <t>185710866</t>
  </si>
  <si>
    <t>https://podminky.urs.cz/item/CS_URS_2024_01/998771122</t>
  </si>
  <si>
    <t>775</t>
  </si>
  <si>
    <t>Podlahy skládané</t>
  </si>
  <si>
    <t>290</t>
  </si>
  <si>
    <t>775510953</t>
  </si>
  <si>
    <t>Doplnění podlah vlysových bez broušení a olištování tl. do 22 mm, plochy přes 1 do 2 m2</t>
  </si>
  <si>
    <t>-1910603228</t>
  </si>
  <si>
    <t>https://podminky.urs.cz/item/CS_URS_2024_01/775510953</t>
  </si>
  <si>
    <t>4,645*0,5*2+4,495*0,5+4,645*0,5</t>
  </si>
  <si>
    <t>(4,645+4,495)*1*2</t>
  </si>
  <si>
    <t>291</t>
  </si>
  <si>
    <t>61192R0220</t>
  </si>
  <si>
    <t>vlysy parketové dle stávajících</t>
  </si>
  <si>
    <t>-869697298</t>
  </si>
  <si>
    <t>park1*1,1</t>
  </si>
  <si>
    <t>292</t>
  </si>
  <si>
    <t>775511810</t>
  </si>
  <si>
    <t>Demontáž podlah vlysových do suti s lištami přibíjených</t>
  </si>
  <si>
    <t>1864312782</t>
  </si>
  <si>
    <t>https://podminky.urs.cz/item/CS_URS_2024_01/775511810</t>
  </si>
  <si>
    <t>4,645*0,5*2+4,495*0,5</t>
  </si>
  <si>
    <t>293</t>
  </si>
  <si>
    <t>775591919</t>
  </si>
  <si>
    <t>Ostatní práce při opravách dřevěných podlah broušení podlah vlysových, palubkových, parketových nebo mozaikových celkové včetně tmelení s broušením hrubým, středním a jemným</t>
  </si>
  <si>
    <t>-2115060985</t>
  </si>
  <si>
    <t>https://podminky.urs.cz/item/CS_URS_2024_01/775591919</t>
  </si>
  <si>
    <t>294</t>
  </si>
  <si>
    <t>775591920</t>
  </si>
  <si>
    <t>Ostatní práce při opravách dřevěných podlah dokončovací vysátí</t>
  </si>
  <si>
    <t>1695718361</t>
  </si>
  <si>
    <t>https://podminky.urs.cz/item/CS_URS_2024_01/775591920</t>
  </si>
  <si>
    <t>295</t>
  </si>
  <si>
    <t>775591921</t>
  </si>
  <si>
    <t>Ostatní práce při opravách dřevěných podlah lakování jednotlivé operace základní lak</t>
  </si>
  <si>
    <t>-1690388727</t>
  </si>
  <si>
    <t>https://podminky.urs.cz/item/CS_URS_2024_01/775591921</t>
  </si>
  <si>
    <t>296</t>
  </si>
  <si>
    <t>775591922</t>
  </si>
  <si>
    <t>Ostatní práce při opravách dřevěných podlah lakování jednotlivé operace vrchní lak pro běžnou zátěž (bytové prostory apod.)</t>
  </si>
  <si>
    <t>1552324271</t>
  </si>
  <si>
    <t>https://podminky.urs.cz/item/CS_URS_2024_01/775591922</t>
  </si>
  <si>
    <t>297</t>
  </si>
  <si>
    <t>775591926</t>
  </si>
  <si>
    <t>Ostatní práce při opravách dřevěných podlah lakování jednotlivé operace mezibroušení mezi vrstvami laku</t>
  </si>
  <si>
    <t>1989687620</t>
  </si>
  <si>
    <t>https://podminky.urs.cz/item/CS_URS_2024_01/775591926</t>
  </si>
  <si>
    <t>298</t>
  </si>
  <si>
    <t>998775122</t>
  </si>
  <si>
    <t>Přesun hmot pro podlahy skládané stanovený z hmotnosti přesunovaného materiálu vodorovná dopravní vzdálenost do 50 m ruční (bez užití mechanizace) v objektech výšky přes 6 do 12 m</t>
  </si>
  <si>
    <t>-6361406</t>
  </si>
  <si>
    <t>https://podminky.urs.cz/item/CS_URS_2024_01/998775122</t>
  </si>
  <si>
    <t>781</t>
  </si>
  <si>
    <t>Dokončovací práce - obklady</t>
  </si>
  <si>
    <t>299</t>
  </si>
  <si>
    <t>781111011</t>
  </si>
  <si>
    <t>Příprava podkladu před provedením obkladu oprášení (ometení) stěny</t>
  </si>
  <si>
    <t>1998575536</t>
  </si>
  <si>
    <t>https://podminky.urs.cz/item/CS_URS_2024_01/781111011</t>
  </si>
  <si>
    <t>300</t>
  </si>
  <si>
    <t>781121011</t>
  </si>
  <si>
    <t>Příprava podkladu před provedením obkladu nátěr penetrační na stěnu</t>
  </si>
  <si>
    <t>-1627745177</t>
  </si>
  <si>
    <t>https://podminky.urs.cz/item/CS_URS_2024_01/781121011</t>
  </si>
  <si>
    <t>301</t>
  </si>
  <si>
    <t>781131112</t>
  </si>
  <si>
    <t>Izolace stěny pod obklad izolace nátěrem nebo stěrkou ve dvou vrstvách</t>
  </si>
  <si>
    <t>-1256640452</t>
  </si>
  <si>
    <t>https://podminky.urs.cz/item/CS_URS_2024_01/781131112</t>
  </si>
  <si>
    <t>302</t>
  </si>
  <si>
    <t>781131241</t>
  </si>
  <si>
    <t>Izolace stěny pod obklad izolace těsnícími izolačními pásy vnitřní kout</t>
  </si>
  <si>
    <t>-930184209</t>
  </si>
  <si>
    <t>https://podminky.urs.cz/item/CS_URS_2024_01/781131241</t>
  </si>
  <si>
    <t>303</t>
  </si>
  <si>
    <t>781131242</t>
  </si>
  <si>
    <t>Izolace stěny pod obklad izolace těsnícími izolačními pásy vnější roh</t>
  </si>
  <si>
    <t>-1303458786</t>
  </si>
  <si>
    <t>https://podminky.urs.cz/item/CS_URS_2024_01/781131242</t>
  </si>
  <si>
    <t>304</t>
  </si>
  <si>
    <t>781131264</t>
  </si>
  <si>
    <t>Izolace stěny pod obklad izolace těsnícími izolačními pásy mezi podlahou a stěnu</t>
  </si>
  <si>
    <t>1127707430</t>
  </si>
  <si>
    <t>https://podminky.urs.cz/item/CS_URS_2024_01/781131264</t>
  </si>
  <si>
    <t>3,475*2+1,25*2+2,725*2</t>
  </si>
  <si>
    <t>2,25*2+1,79*2</t>
  </si>
  <si>
    <t>305</t>
  </si>
  <si>
    <t>781472216</t>
  </si>
  <si>
    <t>Montáž keramických obkladů stěn lepených cementovým flexibilním lepidlem hladkých přes 9 do 12 ks/m2</t>
  </si>
  <si>
    <t>-918328368</t>
  </si>
  <si>
    <t>https://podminky.urs.cz/item/CS_URS_2024_01/781472216</t>
  </si>
  <si>
    <t>(3,475*2+1,25*2+2,725*2)*1,8</t>
  </si>
  <si>
    <t>-0,8*2-0,55*0,42-1,05*0,95</t>
  </si>
  <si>
    <t>1*0,15+(1,05+0,95*2)*0,4</t>
  </si>
  <si>
    <t>(3,15+2,1)*1,5</t>
  </si>
  <si>
    <t>(2,25*2+1,79*2)*1,8</t>
  </si>
  <si>
    <t>-0,7*2-0,55*0,4</t>
  </si>
  <si>
    <t>306</t>
  </si>
  <si>
    <t>59761R0701</t>
  </si>
  <si>
    <t>obklad keramický tl do 10mm přes 9 do 12ks/m2</t>
  </si>
  <si>
    <t>460675454</t>
  </si>
  <si>
    <t>obkl1*1,1</t>
  </si>
  <si>
    <t>307</t>
  </si>
  <si>
    <t>781472291</t>
  </si>
  <si>
    <t>Montáž keramických obkladů stěn lepených cementovým flexibilním lepidlem Příplatek k cenám za plochu do 10 m2 jednotlivě</t>
  </si>
  <si>
    <t>1306269499</t>
  </si>
  <si>
    <t>https://podminky.urs.cz/item/CS_URS_2024_01/781472291</t>
  </si>
  <si>
    <t>308</t>
  </si>
  <si>
    <t>781492211</t>
  </si>
  <si>
    <t>Obklad - dokončující práce montáž profilu lepeného flexibilním cementovým lepidlem rohového</t>
  </si>
  <si>
    <t>-1715114785</t>
  </si>
  <si>
    <t>https://podminky.urs.cz/item/CS_URS_2024_01/781492211</t>
  </si>
  <si>
    <t>1,8*7+1,5*3+1+0,15+0,95*2+1,05</t>
  </si>
  <si>
    <t>1,8*6+0,55+0,4*2</t>
  </si>
  <si>
    <t>309</t>
  </si>
  <si>
    <t>28342R0003</t>
  </si>
  <si>
    <t xml:space="preserve">lišta rohová z PVC </t>
  </si>
  <si>
    <t>-194758240</t>
  </si>
  <si>
    <t>li2*1,05</t>
  </si>
  <si>
    <t>310</t>
  </si>
  <si>
    <t>998781122</t>
  </si>
  <si>
    <t>Přesun hmot pro obklady keramické stanovený z hmotnosti přesunovaného materiálu vodorovná dopravní vzdálenost do 50 m ruční (bez užití mechanizace) v objektech výšky přes 6 do 12 m</t>
  </si>
  <si>
    <t>413893429</t>
  </si>
  <si>
    <t>https://podminky.urs.cz/item/CS_URS_2024_01/998781122</t>
  </si>
  <si>
    <t>783</t>
  </si>
  <si>
    <t>Dokončovací práce - nátěry</t>
  </si>
  <si>
    <t>311</t>
  </si>
  <si>
    <t>783118101</t>
  </si>
  <si>
    <t>Lazurovací nátěr truhlářských konstrukcí jednonásobný syntetický</t>
  </si>
  <si>
    <t>866679950</t>
  </si>
  <si>
    <t>https://podminky.urs.cz/item/CS_URS_2024_01/783118101</t>
  </si>
  <si>
    <t>2,7*(0,1+0,16)*2*3</t>
  </si>
  <si>
    <t>0,35*(0,1+0,16)*2*8*3</t>
  </si>
  <si>
    <t>312</t>
  </si>
  <si>
    <t>783314201</t>
  </si>
  <si>
    <t>Základní antikorozní nátěr zámečnických konstrukcí jednonásobný syntetický standardní</t>
  </si>
  <si>
    <t>848590974</t>
  </si>
  <si>
    <t>https://podminky.urs.cz/item/CS_URS_2024_01/783314201</t>
  </si>
  <si>
    <t>0,641*(4,45+0,32+0,325)*2</t>
  </si>
  <si>
    <t>784</t>
  </si>
  <si>
    <t>Dokončovací práce - malby a tapety</t>
  </si>
  <si>
    <t>313</t>
  </si>
  <si>
    <t>784121001</t>
  </si>
  <si>
    <t>Oškrabání malby v místnostech výšky do 3,80 m</t>
  </si>
  <si>
    <t>-2010593471</t>
  </si>
  <si>
    <t>https://podminky.urs.cz/item/CS_URS_2024_01/784121001</t>
  </si>
  <si>
    <t>bom5*0,7</t>
  </si>
  <si>
    <t>314</t>
  </si>
  <si>
    <t>784121011</t>
  </si>
  <si>
    <t>Rozmývání podkladu po oškrabání malby v místnostech výšky do 3,80 m</t>
  </si>
  <si>
    <t>-590193214</t>
  </si>
  <si>
    <t>https://podminky.urs.cz/item/CS_URS_2024_01/784121011</t>
  </si>
  <si>
    <t>315</t>
  </si>
  <si>
    <t>784181121</t>
  </si>
  <si>
    <t>Penetrace podkladu jednonásobná hloubková akrylátová bezbarvá v místnostech výšky do 3,80 m</t>
  </si>
  <si>
    <t>381812645</t>
  </si>
  <si>
    <t>https://podminky.urs.cz/item/CS_URS_2024_01/784181121</t>
  </si>
  <si>
    <t>-mal1</t>
  </si>
  <si>
    <t>316</t>
  </si>
  <si>
    <t>784181127</t>
  </si>
  <si>
    <t>Penetrace podkladu jednonásobná hloubková akrylátová bezbarvá na schodišti o výšce podlaží do 3,80 m</t>
  </si>
  <si>
    <t>-281750457</t>
  </si>
  <si>
    <t>https://podminky.urs.cz/item/CS_URS_2024_01/784181127</t>
  </si>
  <si>
    <t>mal11</t>
  </si>
  <si>
    <t>(1,55+2,45+0,5+1,45)*2,24</t>
  </si>
  <si>
    <t>(2,35*2+3,65+1,45+0,475*2)*3,06</t>
  </si>
  <si>
    <t>(1,865*2+3,65+0,475*2+1,45)*2,79</t>
  </si>
  <si>
    <t>317</t>
  </si>
  <si>
    <t>784211101</t>
  </si>
  <si>
    <t>Malby z malířských směsí oděruvzdorných za mokra dvojnásobné, bílé za mokra oděruvzdorné výborně v místnostech výšky do 3,80 m</t>
  </si>
  <si>
    <t>-1240229961</t>
  </si>
  <si>
    <t>https://podminky.urs.cz/item/CS_URS_2024_01/784211101</t>
  </si>
  <si>
    <t>318</t>
  </si>
  <si>
    <t>784211107</t>
  </si>
  <si>
    <t>Malby z malířských směsí oděruvzdorných za mokra dvojnásobné, bílé za mokra oděruvzdorné výborně na schodišti o výšce podlaží do 3,80 m</t>
  </si>
  <si>
    <t>-595884992</t>
  </si>
  <si>
    <t>https://podminky.urs.cz/item/CS_URS_2024_01/784211107</t>
  </si>
  <si>
    <t>319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</si>
  <si>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</si>
  <si>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</si>
  <si>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-556231571</t>
  </si>
  <si>
    <t>https://podminky.urs.cz/item/CS_URS_2024_01/784211163</t>
  </si>
  <si>
    <t>320</t>
  </si>
  <si>
    <t>784211R0103</t>
  </si>
  <si>
    <t>Malby z malířských směsí dvojnásobné, bílé za mokra oděruvzdorné výborně v místnostech výšky do 3,80 D+M</t>
  </si>
  <si>
    <t>577725810</t>
  </si>
  <si>
    <t>ALFA-35422 - D.1.4.1 - zdravotnické instalace</t>
  </si>
  <si>
    <t xml:space="preserve">      B 721 - Demontáž kanalizace</t>
  </si>
  <si>
    <t xml:space="preserve">        C 721 - Oprava kanalizace</t>
  </si>
  <si>
    <t xml:space="preserve">    722 - Zdravotechnika - vnitřní vodovod</t>
  </si>
  <si>
    <t xml:space="preserve">    725 - Zdravotechnika - zařizovací předměty</t>
  </si>
  <si>
    <t xml:space="preserve">    B 725 - Demontáž zařizovací předměty</t>
  </si>
  <si>
    <t>721174041R</t>
  </si>
  <si>
    <t>potrubí HT 32</t>
  </si>
  <si>
    <t>361656670</t>
  </si>
  <si>
    <t>"HT připojovací"</t>
  </si>
  <si>
    <t>721174042R</t>
  </si>
  <si>
    <t>potrubí HT 40</t>
  </si>
  <si>
    <t>-162547971</t>
  </si>
  <si>
    <t>721174043R</t>
  </si>
  <si>
    <t>potrubí HT 50</t>
  </si>
  <si>
    <t>-1283310957</t>
  </si>
  <si>
    <t>721174044R</t>
  </si>
  <si>
    <t>potrubí HT 75</t>
  </si>
  <si>
    <t>-1995854436</t>
  </si>
  <si>
    <t>721174045R</t>
  </si>
  <si>
    <t>potrubí HT 100</t>
  </si>
  <si>
    <t>939193960</t>
  </si>
  <si>
    <t>721194103R</t>
  </si>
  <si>
    <t>vyvedení odp. výpustek d 32</t>
  </si>
  <si>
    <t>-1003911899</t>
  </si>
  <si>
    <t>721194104R</t>
  </si>
  <si>
    <t>vyvedení odp. výpustek d 40</t>
  </si>
  <si>
    <t>1530282441</t>
  </si>
  <si>
    <t>721194105R</t>
  </si>
  <si>
    <t>vyvedení odp. výpustek d 50</t>
  </si>
  <si>
    <t>1495639891</t>
  </si>
  <si>
    <t>721194109R</t>
  </si>
  <si>
    <t>vyvedení odp. výpustek d 110</t>
  </si>
  <si>
    <t>1103094097</t>
  </si>
  <si>
    <t>SPC1</t>
  </si>
  <si>
    <t>zátka HT 100 + MTŽ</t>
  </si>
  <si>
    <t>-1046083255</t>
  </si>
  <si>
    <t>SPC2</t>
  </si>
  <si>
    <t>pračkový sifon</t>
  </si>
  <si>
    <t>1393135578</t>
  </si>
  <si>
    <t>SPC3</t>
  </si>
  <si>
    <t>WC - kombifix</t>
  </si>
  <si>
    <t>-1209462065</t>
  </si>
  <si>
    <t>721290111R</t>
  </si>
  <si>
    <t>zkouška těsnosti vodou do DN 125</t>
  </si>
  <si>
    <t>-127391387</t>
  </si>
  <si>
    <t>SPC4</t>
  </si>
  <si>
    <t>prostupy - stěnou d 100/650mm</t>
  </si>
  <si>
    <t>-1864300174</t>
  </si>
  <si>
    <t>SPC5</t>
  </si>
  <si>
    <t>prostupy - stropy d 100/400mm</t>
  </si>
  <si>
    <t>-580441662</t>
  </si>
  <si>
    <t>SPC6</t>
  </si>
  <si>
    <t>prostupy - stropy d 1140/400mm</t>
  </si>
  <si>
    <t>-1494758862</t>
  </si>
  <si>
    <t>998721101R</t>
  </si>
  <si>
    <t>přesun hmot pro vnitř. kan výšky do 6 m</t>
  </si>
  <si>
    <t>-819450264</t>
  </si>
  <si>
    <t>0,05</t>
  </si>
  <si>
    <t>B 721</t>
  </si>
  <si>
    <t>Demontáž kanalizace</t>
  </si>
  <si>
    <t>721171808R</t>
  </si>
  <si>
    <t>demontáž potrubí z PVC do DN 100</t>
  </si>
  <si>
    <t>-1473933894</t>
  </si>
  <si>
    <t>998290821R</t>
  </si>
  <si>
    <t>přesun vybouraných hmot pro vnitř. kan. výšky do 6 m</t>
  </si>
  <si>
    <t>-1388353290</t>
  </si>
  <si>
    <t>0,002</t>
  </si>
  <si>
    <t>C 721</t>
  </si>
  <si>
    <t>Oprava kanalizace</t>
  </si>
  <si>
    <t>721170972R</t>
  </si>
  <si>
    <t>krácení trub plastových DN 50</t>
  </si>
  <si>
    <t>1119672312</t>
  </si>
  <si>
    <t>721170975R</t>
  </si>
  <si>
    <t>krácení trub plastových DN 100, DN 125</t>
  </si>
  <si>
    <t>-783065637</t>
  </si>
  <si>
    <t>721170905R</t>
  </si>
  <si>
    <t>vsazení odbočky do potrubí kam. do DN 100</t>
  </si>
  <si>
    <t>850649824</t>
  </si>
  <si>
    <t>721171915R</t>
  </si>
  <si>
    <t>propojení potrubí kam. do DN 100</t>
  </si>
  <si>
    <t>-406239391</t>
  </si>
  <si>
    <t>SPC7</t>
  </si>
  <si>
    <t>doprava a nákup materiálu - kanalizace</t>
  </si>
  <si>
    <t>soubor</t>
  </si>
  <si>
    <t>-166911001</t>
  </si>
  <si>
    <t>722</t>
  </si>
  <si>
    <t>Zdravotechnika - vnitřní vodovod</t>
  </si>
  <si>
    <t>722174002R</t>
  </si>
  <si>
    <t>vodovodní potrubí PN 16 DN 20</t>
  </si>
  <si>
    <t>223723248</t>
  </si>
  <si>
    <t>722179191R</t>
  </si>
  <si>
    <t>práce malého rozsahu do 20m</t>
  </si>
  <si>
    <t>-1096568823</t>
  </si>
  <si>
    <t>722182011R</t>
  </si>
  <si>
    <t>Pz lišta 20</t>
  </si>
  <si>
    <t>2069549780</t>
  </si>
  <si>
    <t>722181211R</t>
  </si>
  <si>
    <t>tepelná návleková izolace 22/6mm</t>
  </si>
  <si>
    <t>2058575238</t>
  </si>
  <si>
    <t>722181241R</t>
  </si>
  <si>
    <t>tepelná návleková izolace 22/20mm</t>
  </si>
  <si>
    <t>-286907044</t>
  </si>
  <si>
    <t>722190401R</t>
  </si>
  <si>
    <t>vyvedení výpustek DN 15</t>
  </si>
  <si>
    <t>-2013574136</t>
  </si>
  <si>
    <t>722220111R</t>
  </si>
  <si>
    <t>nástěnky 1/2"</t>
  </si>
  <si>
    <t>110089068</t>
  </si>
  <si>
    <t>722290226R</t>
  </si>
  <si>
    <t>tlaková zkouška potrubí záv. do DN 50</t>
  </si>
  <si>
    <t>1812968044</t>
  </si>
  <si>
    <t>722290234R</t>
  </si>
  <si>
    <t>proplach a dezinfekce do DN 80</t>
  </si>
  <si>
    <t>1125911928</t>
  </si>
  <si>
    <t>SPC11</t>
  </si>
  <si>
    <t>sekání drážek ve stěně</t>
  </si>
  <si>
    <t>1053468046</t>
  </si>
  <si>
    <t>998722101</t>
  </si>
  <si>
    <t>přesun pro vnitřní vodovod výšky do 6 m</t>
  </si>
  <si>
    <t>696476430</t>
  </si>
  <si>
    <t>0,015</t>
  </si>
  <si>
    <t>SPC12</t>
  </si>
  <si>
    <t>doprava a nákup materiálu</t>
  </si>
  <si>
    <t>1164946440</t>
  </si>
  <si>
    <t>725</t>
  </si>
  <si>
    <t>Zdravotechnika - zařizovací předměty</t>
  </si>
  <si>
    <t>DaM1</t>
  </si>
  <si>
    <t>madlo sklopné</t>
  </si>
  <si>
    <t>571384762</t>
  </si>
  <si>
    <t>"koupelna 2. NP - WC"</t>
  </si>
  <si>
    <t>DaM2</t>
  </si>
  <si>
    <t>sprchová vanička 800/800mm</t>
  </si>
  <si>
    <t>-1354308976</t>
  </si>
  <si>
    <t>"koupelna 2. NP - sprcha"</t>
  </si>
  <si>
    <t>DaM3</t>
  </si>
  <si>
    <t>sifon sprchový</t>
  </si>
  <si>
    <t>-1811949887</t>
  </si>
  <si>
    <t>DaM4</t>
  </si>
  <si>
    <t>baterie SPR. + hadice + růžice</t>
  </si>
  <si>
    <t>307673416</t>
  </si>
  <si>
    <t>DaM5</t>
  </si>
  <si>
    <t>sprchová tyč - 600 mm</t>
  </si>
  <si>
    <t>-2074363916</t>
  </si>
  <si>
    <t>DaM6</t>
  </si>
  <si>
    <t>sprchové dveře rohové - 800/800mm</t>
  </si>
  <si>
    <t>-1528378657</t>
  </si>
  <si>
    <t>725211601R</t>
  </si>
  <si>
    <t>umyvadlo dit. 50cm + sifon +MTŽ</t>
  </si>
  <si>
    <t>-871807076</t>
  </si>
  <si>
    <t>"koupelna 2. NP - umyvadlo"</t>
  </si>
  <si>
    <t>DaM7</t>
  </si>
  <si>
    <t>baterie stoj. + roháčky</t>
  </si>
  <si>
    <t>-71768295</t>
  </si>
  <si>
    <t>DaM8</t>
  </si>
  <si>
    <t>sifon umyvadlový</t>
  </si>
  <si>
    <t>-551440110</t>
  </si>
  <si>
    <t>7252112022R</t>
  </si>
  <si>
    <t>WC - závěsné - náržka + protihl. iz. +MTŽ</t>
  </si>
  <si>
    <t>1187532599</t>
  </si>
  <si>
    <t>"koupelna 1. NP - WC invalidní"</t>
  </si>
  <si>
    <t>DaM91</t>
  </si>
  <si>
    <t>WC mísa invalidní - závěsná</t>
  </si>
  <si>
    <t>-1600986628</t>
  </si>
  <si>
    <t>DaM93</t>
  </si>
  <si>
    <t>ovládací tlačítko - bílé</t>
  </si>
  <si>
    <t>-150464939</t>
  </si>
  <si>
    <t>DaM92</t>
  </si>
  <si>
    <t>sedátko WC mísy pro invalidy</t>
  </si>
  <si>
    <t>-1677851293</t>
  </si>
  <si>
    <t>-1507270764</t>
  </si>
  <si>
    <t>DaM94</t>
  </si>
  <si>
    <t>umyvadlo pro tělesně postižené + sifon + MTŽ</t>
  </si>
  <si>
    <t>993828702</t>
  </si>
  <si>
    <t>"koupelna 1. NP - umyvadlo invalidní"</t>
  </si>
  <si>
    <t>DaM95</t>
  </si>
  <si>
    <t>sifon pro inv. umyvadlo</t>
  </si>
  <si>
    <t>-256701517</t>
  </si>
  <si>
    <t>DaM96</t>
  </si>
  <si>
    <t>madlo pevné + MTŽ</t>
  </si>
  <si>
    <t>1991277878</t>
  </si>
  <si>
    <t>DaM97</t>
  </si>
  <si>
    <t>baterie stoj. Dř. 150mm bez výp + roháčky + lék. ramínko</t>
  </si>
  <si>
    <t>572671177</t>
  </si>
  <si>
    <t>DaM98</t>
  </si>
  <si>
    <t>sedátko sklopné inv. s opěrkou nohou - brus</t>
  </si>
  <si>
    <t>1340322590</t>
  </si>
  <si>
    <t>"koupelna 1. NP - sprcha invalidní"</t>
  </si>
  <si>
    <t>748382052</t>
  </si>
  <si>
    <t>DaM99</t>
  </si>
  <si>
    <t>589001982</t>
  </si>
  <si>
    <t>DaM991</t>
  </si>
  <si>
    <t>sprchová tyč - 600mm</t>
  </si>
  <si>
    <t>-743828201</t>
  </si>
  <si>
    <t>DaM992</t>
  </si>
  <si>
    <t>madlo nerez - levé</t>
  </si>
  <si>
    <t>1939237470</t>
  </si>
  <si>
    <t>MTŽ</t>
  </si>
  <si>
    <t>dopojení dřezu - sifon</t>
  </si>
  <si>
    <t>-773293726</t>
  </si>
  <si>
    <t>"dřez"</t>
  </si>
  <si>
    <t>DaM993</t>
  </si>
  <si>
    <t>baterie stojánková - dřezová + roháčky</t>
  </si>
  <si>
    <t>2138811951</t>
  </si>
  <si>
    <t>DaM994</t>
  </si>
  <si>
    <t>pračkový kohout 1/2-3/4"</t>
  </si>
  <si>
    <t>681073615</t>
  </si>
  <si>
    <t>"pračka + sušička"</t>
  </si>
  <si>
    <t>998725103</t>
  </si>
  <si>
    <t>přesun hmot pro zařizovací předměty, výšky do 24 m</t>
  </si>
  <si>
    <t>-1686196664</t>
  </si>
  <si>
    <t>0,045</t>
  </si>
  <si>
    <t>B 725</t>
  </si>
  <si>
    <t>Demontáž zařizovací předměty</t>
  </si>
  <si>
    <t>725110814R</t>
  </si>
  <si>
    <t>demontáž klozetů - kombi</t>
  </si>
  <si>
    <t>-1268218668</t>
  </si>
  <si>
    <t>725210821R</t>
  </si>
  <si>
    <t>demontáž umyvadel</t>
  </si>
  <si>
    <t>449926907</t>
  </si>
  <si>
    <t>725220851R</t>
  </si>
  <si>
    <t>demontáž van akrylátových</t>
  </si>
  <si>
    <t>-1241925199</t>
  </si>
  <si>
    <t>725230811R</t>
  </si>
  <si>
    <t>demontáž bidetů</t>
  </si>
  <si>
    <t>-1487048990</t>
  </si>
  <si>
    <t>725240811R</t>
  </si>
  <si>
    <t>demontáž sprchových kabin bez výt. armatur</t>
  </si>
  <si>
    <t>830170022</t>
  </si>
  <si>
    <t>725240812R</t>
  </si>
  <si>
    <t>demontáž sprchových mís bez výt. armatur</t>
  </si>
  <si>
    <t>-1833181528</t>
  </si>
  <si>
    <t>725820801R</t>
  </si>
  <si>
    <t>demontáž baterií - nástěnných</t>
  </si>
  <si>
    <t>34912279</t>
  </si>
  <si>
    <t>725820802R</t>
  </si>
  <si>
    <t>demontáž baterií - stojánkových</t>
  </si>
  <si>
    <t>-718290311</t>
  </si>
  <si>
    <t>725840850R</t>
  </si>
  <si>
    <t>demontáž baterií sprchových</t>
  </si>
  <si>
    <t>-96874846</t>
  </si>
  <si>
    <t>725840860R</t>
  </si>
  <si>
    <t>demontáž ramene sprchy</t>
  </si>
  <si>
    <t>-1088877344</t>
  </si>
  <si>
    <t>998590813R</t>
  </si>
  <si>
    <t>přesun vybouraných hmot, zařiz. předmětů do 24 m</t>
  </si>
  <si>
    <t>1497720667</t>
  </si>
  <si>
    <t>0,39</t>
  </si>
  <si>
    <t>SPC33</t>
  </si>
  <si>
    <t>doprava a nákup materiálu - kompletace</t>
  </si>
  <si>
    <t>1003194023</t>
  </si>
  <si>
    <t>ALFA-35423 - D.1.4.2 - vytápění</t>
  </si>
  <si>
    <t xml:space="preserve">    733 - Ústřední vytápění - rozvodné potrubí</t>
  </si>
  <si>
    <t xml:space="preserve">    733 C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</si>
  <si>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</si>
  <si>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</si>
  <si>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</si>
  <si>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733</t>
  </si>
  <si>
    <t>Ústřední vytápění - rozvodné potrubí</t>
  </si>
  <si>
    <t>733222302R</t>
  </si>
  <si>
    <t>potrubí Cu 15x1</t>
  </si>
  <si>
    <t>-710368200</t>
  </si>
  <si>
    <t>733222303R</t>
  </si>
  <si>
    <t>potrubí Cu 18x1</t>
  </si>
  <si>
    <t>204829542</t>
  </si>
  <si>
    <t>733224222R</t>
  </si>
  <si>
    <t>příplatek za přípojky Cu 15</t>
  </si>
  <si>
    <t>597519304</t>
  </si>
  <si>
    <t>733291101R</t>
  </si>
  <si>
    <t>tlaková zk. potrubí Cu do d 35 x 1,5 mm</t>
  </si>
  <si>
    <t>-644592414</t>
  </si>
  <si>
    <t>vrtání otvorů pro potrubí Cu - prostupy</t>
  </si>
  <si>
    <t>-1207030237</t>
  </si>
  <si>
    <t xml:space="preserve">DG-Cu 15x1/2" vně </t>
  </si>
  <si>
    <t>-1465684111</t>
  </si>
  <si>
    <t xml:space="preserve">DG-Cu 18x1/2" vně </t>
  </si>
  <si>
    <t>-179146897</t>
  </si>
  <si>
    <t>733811241R</t>
  </si>
  <si>
    <t>tepelná návleková izolace 15/20 mm</t>
  </si>
  <si>
    <t>-648048823</t>
  </si>
  <si>
    <t>733111123R</t>
  </si>
  <si>
    <t>trubka závitová nízk. stř. DN 15</t>
  </si>
  <si>
    <t>1970494845</t>
  </si>
  <si>
    <t>733190107R</t>
  </si>
  <si>
    <t>tlakové zkoušky potrubí do DN 40</t>
  </si>
  <si>
    <t>775691689</t>
  </si>
  <si>
    <t>733 C</t>
  </si>
  <si>
    <t>733191923</t>
  </si>
  <si>
    <t>navaření odbočky na potrubí DN 15</t>
  </si>
  <si>
    <t>1024348289</t>
  </si>
  <si>
    <t>734</t>
  </si>
  <si>
    <t>Ústřední vytápění - armatury</t>
  </si>
  <si>
    <t>D a M</t>
  </si>
  <si>
    <t>rad. ventil DN 15 - axiální</t>
  </si>
  <si>
    <t>-143770747</t>
  </si>
  <si>
    <t>připojovací šroubení DN 15 - přímý</t>
  </si>
  <si>
    <t>-1062731524</t>
  </si>
  <si>
    <t>734494213</t>
  </si>
  <si>
    <t>návarky G 1/2"</t>
  </si>
  <si>
    <t>1532282419</t>
  </si>
  <si>
    <t>735</t>
  </si>
  <si>
    <t>Ústřední vytápění - otopná tělesa</t>
  </si>
  <si>
    <t>SPC21</t>
  </si>
  <si>
    <t>deskový radiátor 600/800</t>
  </si>
  <si>
    <t>1124190787</t>
  </si>
  <si>
    <t>SPC22</t>
  </si>
  <si>
    <t>žebřík - 750/1850</t>
  </si>
  <si>
    <t>-520753742</t>
  </si>
  <si>
    <t>SPC23</t>
  </si>
  <si>
    <t>el. patrona 700 W - s termostatem</t>
  </si>
  <si>
    <t>-1283065638</t>
  </si>
  <si>
    <t>SPC24</t>
  </si>
  <si>
    <t>el. časové hodiny do zásuvky pro nastavení chodu el. patrony</t>
  </si>
  <si>
    <t>-1876750581</t>
  </si>
  <si>
    <t>SPC25</t>
  </si>
  <si>
    <t>montáž otopných těles - žebřík</t>
  </si>
  <si>
    <t>675814254</t>
  </si>
  <si>
    <t>SPC26</t>
  </si>
  <si>
    <t>svěrné šroubení - matice s gumou na Cu 15</t>
  </si>
  <si>
    <t>1219246709</t>
  </si>
  <si>
    <t>735141111R</t>
  </si>
  <si>
    <t>mokntáž otop. těles deskových do 1400mm</t>
  </si>
  <si>
    <t>227986132</t>
  </si>
  <si>
    <t>SPC27</t>
  </si>
  <si>
    <t>termostatická hlavice bílá</t>
  </si>
  <si>
    <t>-2079964861</t>
  </si>
  <si>
    <t>783424340R</t>
  </si>
  <si>
    <t>nátěry potrubí do DN 50 Z+2 + 1E</t>
  </si>
  <si>
    <t>2123106553</t>
  </si>
  <si>
    <t>HZS11</t>
  </si>
  <si>
    <t>příprava povrchu pro nátěry, očištění, odmaštění</t>
  </si>
  <si>
    <t>hod</t>
  </si>
  <si>
    <t>-657105078</t>
  </si>
  <si>
    <t>HZS</t>
  </si>
  <si>
    <t>Hodinové zúčtovací sazby</t>
  </si>
  <si>
    <t>HZS1</t>
  </si>
  <si>
    <t>vypuštění vody z otopné soustavy</t>
  </si>
  <si>
    <t>512</t>
  </si>
  <si>
    <t>-447004190</t>
  </si>
  <si>
    <t>HZS2</t>
  </si>
  <si>
    <t>demontáž otopného tělesa - zádveří</t>
  </si>
  <si>
    <t>884313109</t>
  </si>
  <si>
    <t>HZS3</t>
  </si>
  <si>
    <t>posunutí otopného tělesa - 22-600/700 koupelna</t>
  </si>
  <si>
    <t>-550147210</t>
  </si>
  <si>
    <t>HZS4</t>
  </si>
  <si>
    <t>napuštění, odvzdušnění systému</t>
  </si>
  <si>
    <t>792535645</t>
  </si>
  <si>
    <t>HZS5</t>
  </si>
  <si>
    <t>topná zkouška - zaregulování systému</t>
  </si>
  <si>
    <t>1935491083</t>
  </si>
  <si>
    <t>VRN</t>
  </si>
  <si>
    <t>doprava dělníků na stavbu a nákup materiálu</t>
  </si>
  <si>
    <t>1306482749</t>
  </si>
  <si>
    <t>ALFA-35424 - D.1.4.3 - silnoproudá a slaboproudá elektroinstalace</t>
  </si>
  <si>
    <t>PSV - PSV</t>
  </si>
  <si>
    <t xml:space="preserve">    7411 - Elektroinstalace - instalační materiál</t>
  </si>
  <si>
    <t xml:space="preserve">    7412 - Elektroinstalace - svítidla + nouzová svítidla</t>
  </si>
  <si>
    <t xml:space="preserve">    7413 - Elektroinstalace - kabely</t>
  </si>
  <si>
    <t xml:space="preserve">    7414 - Elektroinstalace - rozvaděče</t>
  </si>
  <si>
    <t xml:space="preserve">    7415 - slaboproud data + TV, vrátník</t>
  </si>
  <si>
    <t xml:space="preserve">    7416 - Elektroinstalace - související práce</t>
  </si>
  <si>
    <t>1.1.0</t>
  </si>
  <si>
    <t>MATERIÁL VČETNĚ MONTÁŽE !!!</t>
  </si>
  <si>
    <t>734524617</t>
  </si>
  <si>
    <t>7411</t>
  </si>
  <si>
    <t>Elektroinstalace - instalační materiál</t>
  </si>
  <si>
    <t>1.1.1</t>
  </si>
  <si>
    <t xml:space="preserve">instalační krabice hluboká do zdi/SDK KU68 </t>
  </si>
  <si>
    <t>910770963</t>
  </si>
  <si>
    <t>1.1.2</t>
  </si>
  <si>
    <t xml:space="preserve">kabelová vývodka na krabici KU68 </t>
  </si>
  <si>
    <t>-392013621</t>
  </si>
  <si>
    <t>1.1.3</t>
  </si>
  <si>
    <t>svorkovnice HOP zapuštěné v krabici do zdi - komplet</t>
  </si>
  <si>
    <t>12250591</t>
  </si>
  <si>
    <t>1.1.4</t>
  </si>
  <si>
    <t>svorky WAGO 221- 413</t>
  </si>
  <si>
    <t>-1873262611</t>
  </si>
  <si>
    <t>1.1.5</t>
  </si>
  <si>
    <t>stahovací pásky plast 150 mm</t>
  </si>
  <si>
    <t>720629354</t>
  </si>
  <si>
    <t>1.1.6</t>
  </si>
  <si>
    <t>stahovací pásky plast 250 mm</t>
  </si>
  <si>
    <t>719542474</t>
  </si>
  <si>
    <t>500</t>
  </si>
  <si>
    <t>1.1.7</t>
  </si>
  <si>
    <t>krabice rozbočná - instalační - IP54 včetně svorek 5 vodičů</t>
  </si>
  <si>
    <t>-1034943181</t>
  </si>
  <si>
    <t>1.1.8</t>
  </si>
  <si>
    <t>chránička venkovní kopoflex 90 - červená - korundovaná vč. prot. lanka</t>
  </si>
  <si>
    <t>626284604</t>
  </si>
  <si>
    <t>1.1.9</t>
  </si>
  <si>
    <t>chránička plastová ohebná 36 mm - bílá pod omítku</t>
  </si>
  <si>
    <t>618203984</t>
  </si>
  <si>
    <t>650</t>
  </si>
  <si>
    <t>1.1.10</t>
  </si>
  <si>
    <t>trubky instalační pevné, vč. U příchytek a tvarových dílců do 30 mm</t>
  </si>
  <si>
    <t>-1319940545</t>
  </si>
  <si>
    <t>1.1.11</t>
  </si>
  <si>
    <t xml:space="preserve">pohybové čidlo nástanné na strop, jedno relé - dálkové nastavení </t>
  </si>
  <si>
    <t>-294885707</t>
  </si>
  <si>
    <t>1.1.12</t>
  </si>
  <si>
    <t>kabelový drátěnný žlab 50x50 včetně kotevního materiálu</t>
  </si>
  <si>
    <t>-1141388345</t>
  </si>
  <si>
    <t>1.1.13</t>
  </si>
  <si>
    <t>kabelový drátěnný žlab 100x50 včetně kotevního materiálu</t>
  </si>
  <si>
    <t>-1041411372</t>
  </si>
  <si>
    <t>1.1.14</t>
  </si>
  <si>
    <t>svorky pro připojení ochranného pospojení - typ dle možnosti zeměného zařízení</t>
  </si>
  <si>
    <t>-336696125</t>
  </si>
  <si>
    <t>1.1.15</t>
  </si>
  <si>
    <t>zásuvka 230V s clonkami - komplet dle designu</t>
  </si>
  <si>
    <t>-18273591</t>
  </si>
  <si>
    <t>1.1.16</t>
  </si>
  <si>
    <t>zdroj LED max. 60W - 12V do nábytku - osv. kuchyň</t>
  </si>
  <si>
    <t>1362299953</t>
  </si>
  <si>
    <t>1.1.17</t>
  </si>
  <si>
    <t>LED pásek četně Alu profilu a difusoru - povrchový 4000K 15W/m 12V</t>
  </si>
  <si>
    <t>1975402796</t>
  </si>
  <si>
    <t>1.1.18</t>
  </si>
  <si>
    <t>zdroj pro LED - provední DIN 60W - led pásky v zábradlí výtahu</t>
  </si>
  <si>
    <t>1987686230</t>
  </si>
  <si>
    <t>1.1.19</t>
  </si>
  <si>
    <t>spínač dle designu, řazení č. 1</t>
  </si>
  <si>
    <t>208383957</t>
  </si>
  <si>
    <t>1.1.20</t>
  </si>
  <si>
    <t>spínač dle designu, řazení č. 6</t>
  </si>
  <si>
    <t>1980279590</t>
  </si>
  <si>
    <t>1.1.21</t>
  </si>
  <si>
    <t>spínač dle designu, řazení č. 6+6</t>
  </si>
  <si>
    <t>1242855832</t>
  </si>
  <si>
    <t>1.1.22</t>
  </si>
  <si>
    <t>spínač dle designu, řazení č. 7</t>
  </si>
  <si>
    <t>-1882237879</t>
  </si>
  <si>
    <t>1.1.23</t>
  </si>
  <si>
    <t>spínač dle designu, řazení č. 7+7</t>
  </si>
  <si>
    <t>-1951516327</t>
  </si>
  <si>
    <t>1.1.24</t>
  </si>
  <si>
    <t>spínač dle designu, řazení č. 1+1</t>
  </si>
  <si>
    <t>-517128746</t>
  </si>
  <si>
    <t>1.1.25</t>
  </si>
  <si>
    <t>rámeček jednonásobný dle designu</t>
  </si>
  <si>
    <t>-1123209539</t>
  </si>
  <si>
    <t>1.1.26</t>
  </si>
  <si>
    <t>rámeček dvojnásobný dle designu</t>
  </si>
  <si>
    <t>-115345877</t>
  </si>
  <si>
    <t>1.1.27</t>
  </si>
  <si>
    <t>rámeček trojnásobný dle designu</t>
  </si>
  <si>
    <t>-1881238347</t>
  </si>
  <si>
    <t>1.1.28</t>
  </si>
  <si>
    <t>rámeček čtyřnásobný dle designu</t>
  </si>
  <si>
    <t>-1519584227</t>
  </si>
  <si>
    <t>1.1.29</t>
  </si>
  <si>
    <t>záslepka designová na krabici</t>
  </si>
  <si>
    <t>-708165481</t>
  </si>
  <si>
    <t>1.1.30</t>
  </si>
  <si>
    <t>autonomní detektor kouře - bateriové napájení - akustická signalizace poplachu</t>
  </si>
  <si>
    <t>-1190224170</t>
  </si>
  <si>
    <t>1.1.31</t>
  </si>
  <si>
    <t>požární ucpávky - kabelové</t>
  </si>
  <si>
    <t>1517695329</t>
  </si>
  <si>
    <t>1.1.32</t>
  </si>
  <si>
    <t>ocelové konstrukce - pozink</t>
  </si>
  <si>
    <t>-529402466</t>
  </si>
  <si>
    <t>7412</t>
  </si>
  <si>
    <t>Elektroinstalace - svítidla + nouzová svítidla</t>
  </si>
  <si>
    <t>1.2.1</t>
  </si>
  <si>
    <t>E1 LED svítidlo nástěnné kruhové, průměr 350 mm, výška do 115 mm, 3000 K, el. předřadník min 2000 lm, 180W, min. 105 Im/W, L 80/100 000 hod, IP5x</t>
  </si>
  <si>
    <t>-2028203041</t>
  </si>
  <si>
    <t>1.2.2</t>
  </si>
  <si>
    <t>E2 LED svítidlo nástěnné kruhové, průměr 450 mm, výška do 120 mm, 3000 K, el. předřadník min 3500 lm, 28W, L98/50 000 hod, L80/100 000 hod, min. 120 lm/W, IP5x</t>
  </si>
  <si>
    <t>660624437</t>
  </si>
  <si>
    <t>1.2.3</t>
  </si>
  <si>
    <t>E3 LED svítidlo nad zrcadlo, 4000 K, lineární, délka do 600 mm, 60 x 80 mm,el. předřadník, opálový difusor, 1200 lm, 12W, IP4</t>
  </si>
  <si>
    <t>-1653135861</t>
  </si>
  <si>
    <t>1.2.4</t>
  </si>
  <si>
    <t>E4 nástěnné kovové svítidlo - černé, matné, 2700 K, 12W, široká optika, 960 lm, průměr 80mm výška 50 mm</t>
  </si>
  <si>
    <t>196204856</t>
  </si>
  <si>
    <t>1.2.5</t>
  </si>
  <si>
    <t>E5 nástěnné venkovní svítidlo nad vchod IP 54 s pohybovým čidlem, 3000K, 2000 lm</t>
  </si>
  <si>
    <t>849956935</t>
  </si>
  <si>
    <t>1.2.6</t>
  </si>
  <si>
    <t>E6 závěsné svítidlo nad jídelní stůl, LED zdroj 2700 K, černým mat, difusor, průměr difusoru 420 mm, výška 350 mm, délka závěsu max 2000 mm, 2800 lm, 25 W</t>
  </si>
  <si>
    <t>-183984324</t>
  </si>
  <si>
    <t>1.2.7</t>
  </si>
  <si>
    <t>E7 nástěnné Al svítidlo - matné černé, LED zdroj, 3000 K, montáž na fasádu, IP65, IK8, 210x315x140, svícenísměrem dolů po fasádě, 16W, 950lm,, 50000 hod min.L70</t>
  </si>
  <si>
    <t>1507070153</t>
  </si>
  <si>
    <t>1.2.8</t>
  </si>
  <si>
    <t>LED pásky IP54 - 3000K 15W/m - osvětlení zábradlí k výtahu - nutná koordinace s výrobcem zábradlí. Uvedena celková délka pásku. - počítáno s napájením 12V - zdroj uvedn v soupisu materiálu</t>
  </si>
  <si>
    <t>-695726650</t>
  </si>
  <si>
    <t>1.2.9</t>
  </si>
  <si>
    <t xml:space="preserve">Y1 svítidlo antipanic - přisazené, autonomní, baterie 60 min 146x146x48, IP370 Lm, simetrická optika </t>
  </si>
  <si>
    <t>72777434</t>
  </si>
  <si>
    <t>7413</t>
  </si>
  <si>
    <t>Elektroinstalace - kabely</t>
  </si>
  <si>
    <t>1.3.1</t>
  </si>
  <si>
    <t>CYKY 4x10</t>
  </si>
  <si>
    <t>445828412</t>
  </si>
  <si>
    <t>1.3.2</t>
  </si>
  <si>
    <t>CYKY 5x6</t>
  </si>
  <si>
    <t>2006370864</t>
  </si>
  <si>
    <t>1.3.3</t>
  </si>
  <si>
    <t>CYKY 5x2,5</t>
  </si>
  <si>
    <t>936483906</t>
  </si>
  <si>
    <t>1.3.4</t>
  </si>
  <si>
    <t>CYKY 5x1,5</t>
  </si>
  <si>
    <t>-1637706577</t>
  </si>
  <si>
    <t>1.3.5</t>
  </si>
  <si>
    <t>CYKY 3x2,5</t>
  </si>
  <si>
    <t>-2025263831</t>
  </si>
  <si>
    <t>425</t>
  </si>
  <si>
    <t>1.3.6</t>
  </si>
  <si>
    <t>CYKY 3x1,5</t>
  </si>
  <si>
    <t>1268707055</t>
  </si>
  <si>
    <t>352</t>
  </si>
  <si>
    <t>1.3.7</t>
  </si>
  <si>
    <t>CYSY 2x1,5</t>
  </si>
  <si>
    <t>-110259645</t>
  </si>
  <si>
    <t>1.3.8</t>
  </si>
  <si>
    <t>CYA 6 ZŽ</t>
  </si>
  <si>
    <t>-996787750</t>
  </si>
  <si>
    <t>1.3.9</t>
  </si>
  <si>
    <t>CYA 4 ZŽ</t>
  </si>
  <si>
    <t>767713564</t>
  </si>
  <si>
    <t>1.3.10</t>
  </si>
  <si>
    <t>CYA 10 ZŽ</t>
  </si>
  <si>
    <t>-2059169822</t>
  </si>
  <si>
    <t>1.3.11</t>
  </si>
  <si>
    <t>UTP cat. 6</t>
  </si>
  <si>
    <t>2046678060</t>
  </si>
  <si>
    <t>485</t>
  </si>
  <si>
    <t>1.3.12</t>
  </si>
  <si>
    <t>koaxiální kabel 75 ohm</t>
  </si>
  <si>
    <t>-1806425858</t>
  </si>
  <si>
    <t>7414</t>
  </si>
  <si>
    <t>Elektroinstalace - rozvaděče</t>
  </si>
  <si>
    <t>1.4.1</t>
  </si>
  <si>
    <t>RZ1 dle PD</t>
  </si>
  <si>
    <t>-856451473</t>
  </si>
  <si>
    <t>1.4.2</t>
  </si>
  <si>
    <t>kontrola stávajícího RE</t>
  </si>
  <si>
    <t>kpl</t>
  </si>
  <si>
    <t>532830768</t>
  </si>
  <si>
    <t>7415</t>
  </si>
  <si>
    <t>slaboproud data + TV, vrátník</t>
  </si>
  <si>
    <t>1.5.1</t>
  </si>
  <si>
    <t>zásuvka datová 2 porty RJ45 cat. 6 - dle zvoleného designu - komplet</t>
  </si>
  <si>
    <t>1153456405</t>
  </si>
  <si>
    <t>1.5.2</t>
  </si>
  <si>
    <t>zásuvka TV/STA - dle zvoleného designu - komplet</t>
  </si>
  <si>
    <t>1310249160</t>
  </si>
  <si>
    <t>1.5.3</t>
  </si>
  <si>
    <t>rack nástěnný 600 x 400 min. 10 U uzamykatelný</t>
  </si>
  <si>
    <t>-458339958</t>
  </si>
  <si>
    <t>1.5.4</t>
  </si>
  <si>
    <t>patch panel 24 portů</t>
  </si>
  <si>
    <t>1880531230</t>
  </si>
  <si>
    <t>1.5.5</t>
  </si>
  <si>
    <t>napaječ s SPD 3 stupně s VF filtrem rack protector 1 U</t>
  </si>
  <si>
    <t>-965820381</t>
  </si>
  <si>
    <t>1.5.6</t>
  </si>
  <si>
    <t>ukončení UTP v patch panelu</t>
  </si>
  <si>
    <t>-237171441</t>
  </si>
  <si>
    <t>1.5.7</t>
  </si>
  <si>
    <t>krimpování zásuvek RJ45</t>
  </si>
  <si>
    <t>1334629865</t>
  </si>
  <si>
    <t>1.5.8</t>
  </si>
  <si>
    <t>měření UTP</t>
  </si>
  <si>
    <t>1039095805</t>
  </si>
  <si>
    <t>1.5.9</t>
  </si>
  <si>
    <t>WIFI AP</t>
  </si>
  <si>
    <t>-133468675</t>
  </si>
  <si>
    <t>1.5.10</t>
  </si>
  <si>
    <t>schwitch 24 portů 1 U, 230V rackmod 8 výstupů PoE+</t>
  </si>
  <si>
    <t>370348614</t>
  </si>
  <si>
    <t>1.5.11</t>
  </si>
  <si>
    <t>patch cord 200 mm</t>
  </si>
  <si>
    <t>-466790005</t>
  </si>
  <si>
    <t>1.5.12</t>
  </si>
  <si>
    <t>vyvazovací oka</t>
  </si>
  <si>
    <t>848484015</t>
  </si>
  <si>
    <t>1.5.13</t>
  </si>
  <si>
    <t>police rack</t>
  </si>
  <si>
    <t>-804438058</t>
  </si>
  <si>
    <t>1.5.14</t>
  </si>
  <si>
    <t>ukončení koaxiálních kabelů v racku (patch panel s F - konektory) 1 U</t>
  </si>
  <si>
    <t>-1778662180</t>
  </si>
  <si>
    <t>1.5.15</t>
  </si>
  <si>
    <t>multischwitch 9/8 pro 8 účastnických zásuvek</t>
  </si>
  <si>
    <t>-1189817567</t>
  </si>
  <si>
    <t>1.5.16</t>
  </si>
  <si>
    <t>připojení koaxiálního kabelu do účastnických zásuvek</t>
  </si>
  <si>
    <t>1420021807</t>
  </si>
  <si>
    <t>1.5.17</t>
  </si>
  <si>
    <t>napojení na stávající anténní systém - kontrola, směrování</t>
  </si>
  <si>
    <t>-451851371</t>
  </si>
  <si>
    <t>1.5.18</t>
  </si>
  <si>
    <t>vrátník IP - venkovní jednotka s kamerou - antivandal - napájení POE 2x tlačítko</t>
  </si>
  <si>
    <t>-1238978094</t>
  </si>
  <si>
    <t>1.5.19</t>
  </si>
  <si>
    <t xml:space="preserve">vrátník IP - vnitřní jednotka - displej - napájení POE </t>
  </si>
  <si>
    <t>-533924724</t>
  </si>
  <si>
    <t>1.5.20</t>
  </si>
  <si>
    <t>konfigurace vrátníků</t>
  </si>
  <si>
    <t>-2034517318</t>
  </si>
  <si>
    <t>1.5.21</t>
  </si>
  <si>
    <t>konfigurace datové sítě</t>
  </si>
  <si>
    <t>49021627</t>
  </si>
  <si>
    <t>1.5.22</t>
  </si>
  <si>
    <t>pacht kabely Koax 75ohm 400 mm</t>
  </si>
  <si>
    <t>-2067648491</t>
  </si>
  <si>
    <t>7416</t>
  </si>
  <si>
    <t>Elektroinstalace - související práce</t>
  </si>
  <si>
    <t>1.6.1</t>
  </si>
  <si>
    <t>koordinace se zástupcem investora</t>
  </si>
  <si>
    <t>-1170071911</t>
  </si>
  <si>
    <t>1.6.2</t>
  </si>
  <si>
    <t>stavební přípomoce</t>
  </si>
  <si>
    <t>-367471166</t>
  </si>
  <si>
    <t>1.6.3</t>
  </si>
  <si>
    <t>výchozí revize, 5 - paré vč. dokladů</t>
  </si>
  <si>
    <t>-1429959861</t>
  </si>
  <si>
    <t>1.6.4</t>
  </si>
  <si>
    <t>dokumentace skutečného provední</t>
  </si>
  <si>
    <t>1692508698</t>
  </si>
  <si>
    <t>ALFA-35426 - D.1.6 - specifikace výtahu</t>
  </si>
  <si>
    <t>OST - Ostatní</t>
  </si>
  <si>
    <t>OST</t>
  </si>
  <si>
    <t>Ostatní</t>
  </si>
  <si>
    <t>OST998201</t>
  </si>
  <si>
    <t>kompletní bezbariérový výtah s kabinou š1250xh1400xv2100 mm se šachtou 2270 x 2220 mm přisazenou na fasádu objektu, 4 x nástupní stanice - základní cena D+M</t>
  </si>
  <si>
    <t>2120547588</t>
  </si>
  <si>
    <t>"D.1.6 - specifikace výtahu"</t>
  </si>
  <si>
    <t>OST998202</t>
  </si>
  <si>
    <t>doplňky výtahu - elektrický přímotop 2 kW D+M</t>
  </si>
  <si>
    <t>731974867</t>
  </si>
  <si>
    <t>OST998203</t>
  </si>
  <si>
    <t>doplňky výtahu - stříška nad exterierovými dveřmi výtahu D+M</t>
  </si>
  <si>
    <t>-107517690</t>
  </si>
  <si>
    <t>OST998204</t>
  </si>
  <si>
    <t>doplňky výtahu - dešťový žlab a svod D+M</t>
  </si>
  <si>
    <t>1128682995</t>
  </si>
  <si>
    <t>OST998205</t>
  </si>
  <si>
    <t>doplňky výtahu - povrchová úprava vnitřních stěn jaklových profilů výtahové šachty voskem D+M</t>
  </si>
  <si>
    <t>-2009178704</t>
  </si>
  <si>
    <t>OST998206</t>
  </si>
  <si>
    <t>doplňky výtahu - dokrytí dveří - NEREZ BRUS D+M</t>
  </si>
  <si>
    <t>1154557343</t>
  </si>
  <si>
    <t>OST998207</t>
  </si>
  <si>
    <t>doplňky výtahu - přechod mezi prahem dveří výtahu a stavební podlahou nástupiště - NEREZ BRUS D+M</t>
  </si>
  <si>
    <t>440636062</t>
  </si>
  <si>
    <t>bdl1</t>
  </si>
  <si>
    <t>12,728</t>
  </si>
  <si>
    <t>bšd1</t>
  </si>
  <si>
    <t>bšd2</t>
  </si>
  <si>
    <t>49,281</t>
  </si>
  <si>
    <t>dren1</t>
  </si>
  <si>
    <t>geo1</t>
  </si>
  <si>
    <t>42,952</t>
  </si>
  <si>
    <t>20,774</t>
  </si>
  <si>
    <t>13,241</t>
  </si>
  <si>
    <t>ALFA-35427 - D.2.1 - venkovní úpravy a oplocení</t>
  </si>
  <si>
    <t>křo1</t>
  </si>
  <si>
    <t>13,087</t>
  </si>
  <si>
    <t>0,84</t>
  </si>
  <si>
    <t>2,24</t>
  </si>
  <si>
    <t>odkop1</t>
  </si>
  <si>
    <t>71,834</t>
  </si>
  <si>
    <t>odkop11</t>
  </si>
  <si>
    <t>62,486</t>
  </si>
  <si>
    <t>om1</t>
  </si>
  <si>
    <t>2,596</t>
  </si>
  <si>
    <t>om3</t>
  </si>
  <si>
    <t>2,349</t>
  </si>
  <si>
    <t>opl1</t>
  </si>
  <si>
    <t>6,496</t>
  </si>
  <si>
    <t>orn1</t>
  </si>
  <si>
    <t>plan1</t>
  </si>
  <si>
    <t>54,188</t>
  </si>
  <si>
    <t>7,729</t>
  </si>
  <si>
    <t>0,199</t>
  </si>
  <si>
    <t>0,81</t>
  </si>
  <si>
    <t>rýha13</t>
  </si>
  <si>
    <t>6,72</t>
  </si>
  <si>
    <t>0,18</t>
  </si>
  <si>
    <t>23,553</t>
  </si>
  <si>
    <t>69,251</t>
  </si>
  <si>
    <t>zd1</t>
  </si>
  <si>
    <t>1,298</t>
  </si>
  <si>
    <t>zd3</t>
  </si>
  <si>
    <t>0,534</t>
  </si>
  <si>
    <t xml:space="preserve">    5 - Komunikace pozemní</t>
  </si>
  <si>
    <t xml:space="preserve">    9 - Ostatní konstrukce a práce, bourání</t>
  </si>
  <si>
    <t xml:space="preserve">      93 - Různé dokončovací konstrukce a práce inženýrských staveb</t>
  </si>
  <si>
    <t xml:space="preserve">      96 - Bourání konstrukcí</t>
  </si>
  <si>
    <t>111211101</t>
  </si>
  <si>
    <t>Odstranění křovin a stromů s odstraněním kořenů ručně průměru kmene do 100 mm jakékoliv plochy v rovině nebo ve svahu o sklonu do 1:5</t>
  </si>
  <si>
    <t>-638679913</t>
  </si>
  <si>
    <t>https://podminky.urs.cz/item/CS_URS_2024_01/111211101</t>
  </si>
  <si>
    <t>"v.č. D.1.1.04 - BK - půdorys 1. NP"</t>
  </si>
  <si>
    <t>5*1</t>
  </si>
  <si>
    <t>(1,287+0,752+1,471+2,077+2,101+0,399)*1</t>
  </si>
  <si>
    <t>113106022</t>
  </si>
  <si>
    <t>Rozebrání dlažeb a dílců při překopech inženýrských sítí s přemístěním hmot na skládku na vzdálenost do 3 m nebo s naložením na dopravní prostředek ručně komunikací pro pěší s ložem z kameniva nebo živice a s výplní spár z kamenných dlaždic nebo desek</t>
  </si>
  <si>
    <t>1685099350</t>
  </si>
  <si>
    <t>https://podminky.urs.cz/item/CS_URS_2024_01/113106022</t>
  </si>
  <si>
    <t>(2,748+0,5+9,48)*1</t>
  </si>
  <si>
    <t>113106123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</si>
  <si>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</si>
  <si>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-1146145308</t>
  </si>
  <si>
    <t>https://podminky.urs.cz/item/CS_URS_2024_01/113106123</t>
  </si>
  <si>
    <t>113107023</t>
  </si>
  <si>
    <t>Odstranění podkladů nebo krytů při překopech inženýrských sítí s přemístěním hmot na skládku ve vzdálenosti do 3 m nebo s naložením na dopravní prostředek ručně z kameniva hrubého drceného, o tl. vrstvy přes 200 do 300 mm</t>
  </si>
  <si>
    <t>-727340980</t>
  </si>
  <si>
    <t>https://podminky.urs.cz/item/CS_URS_2024_01/113107023</t>
  </si>
  <si>
    <t>113107123</t>
  </si>
  <si>
    <t>Odstranění podkladů nebo krytů ručně s přemístěním hmot na skládku na vzdálenost do 3 m nebo s naložením na dopravní prostředek z kameniva hrubého drceného, o tl. vrstvy přes 200 do 300 mm</t>
  </si>
  <si>
    <t>79286523</t>
  </si>
  <si>
    <t>https://podminky.urs.cz/item/CS_URS_2024_01/113107123</t>
  </si>
  <si>
    <t>2*1</t>
  </si>
  <si>
    <t>3,79*3,5+5*1,2+3*3,5+7,84*2,2+1,62*1,4</t>
  </si>
  <si>
    <t>(1,063+1,614+2)*1,035</t>
  </si>
  <si>
    <t>113107132</t>
  </si>
  <si>
    <t>Odstranění podkladů nebo krytů ručně s přemístěním hmot na skládku na vzdálenost do 3 m nebo s naložením na dopravní prostředek z betonu prostého, o tl. vrstvy přes 150 do 300 mm</t>
  </si>
  <si>
    <t>-31087977</t>
  </si>
  <si>
    <t>https://podminky.urs.cz/item/CS_URS_2024_01/113107132</t>
  </si>
  <si>
    <t>1,614+1,035</t>
  </si>
  <si>
    <t>113202111</t>
  </si>
  <si>
    <t>Vytrhání obrub s vybouráním lože, s přemístěním hmot na skládku na vzdálenost do 3 m nebo s naložením na dopravní prostředek z krajníků nebo obrubníků stojatých</t>
  </si>
  <si>
    <t>-163150488</t>
  </si>
  <si>
    <t>https://podminky.urs.cz/item/CS_URS_2024_01/113202111</t>
  </si>
  <si>
    <t>0,5+0,8+5</t>
  </si>
  <si>
    <t>121112003</t>
  </si>
  <si>
    <t>Sejmutí ornice ručně při souvislé ploše, tl. vrstvy do 200 mm</t>
  </si>
  <si>
    <t>339540471</t>
  </si>
  <si>
    <t>https://podminky.urs.cz/item/CS_URS_2024_01/121112003</t>
  </si>
  <si>
    <t>"v.č. D.1.1.15 - NK - půdorys 1. NP"</t>
  </si>
  <si>
    <t>13*1</t>
  </si>
  <si>
    <t>122311101</t>
  </si>
  <si>
    <t>Odkopávky a prokopávky ručně zapažené i nezapažené v hornině třídy těžitelnosti II skupiny 4</t>
  </si>
  <si>
    <t>422546240</t>
  </si>
  <si>
    <t>https://podminky.urs.cz/item/CS_URS_2024_01/122311101</t>
  </si>
  <si>
    <t>5*1*0,5</t>
  </si>
  <si>
    <t>"v.č. D.2.1.03 - řez A-A opěrnou stěnou, TZ"</t>
  </si>
  <si>
    <t>(4,696+6,024+0,6)*(0,8+1,5)*2,4</t>
  </si>
  <si>
    <t>"v.č. D.2.1.04 - vzorový řez zpevněných ploch, TZ"</t>
  </si>
  <si>
    <t>bšd2*0,1</t>
  </si>
  <si>
    <t>6,4*1*0,3</t>
  </si>
  <si>
    <t>odkop12</t>
  </si>
  <si>
    <t>131313701</t>
  </si>
  <si>
    <t>Hloubení nezapažených jam ručně s urovnáním dna do předepsaného profilu a spádu v hornině třídy těžitelnosti II skupiny 4 soudržných</t>
  </si>
  <si>
    <t>358518789</t>
  </si>
  <si>
    <t>https://podminky.urs.cz/item/CS_URS_2024_01/131313701</t>
  </si>
  <si>
    <t>(2*0,911+1,75*0,911)*0,15</t>
  </si>
  <si>
    <t>1,021*(4,694+6,02)*(0,427+0,25)</t>
  </si>
  <si>
    <t>0,8*(4,694+6,02)*(0,115+0,506)</t>
  </si>
  <si>
    <t>-1607608008</t>
  </si>
  <si>
    <t>1,038*0,3*0,64</t>
  </si>
  <si>
    <t>0,91*0,3*0,6*4+1,03*0,3*0,5</t>
  </si>
  <si>
    <t>7*0,8*1,2</t>
  </si>
  <si>
    <t>1428941884</t>
  </si>
  <si>
    <t>448508604</t>
  </si>
  <si>
    <t>162301501</t>
  </si>
  <si>
    <t>Vodorovné přemístění smýcených křovin do průměru kmene 100 mm na vzdálenost do 5 000 m</t>
  </si>
  <si>
    <t>-119070673</t>
  </si>
  <si>
    <t>https://podminky.urs.cz/item/CS_URS_2024_01/162301501</t>
  </si>
  <si>
    <t>162301981</t>
  </si>
  <si>
    <t>Vodorovné přemístění smýcených křovin Příplatek k ceně za každých dalších i započatých 1 000 m</t>
  </si>
  <si>
    <t>-768589946</t>
  </si>
  <si>
    <t>https://podminky.urs.cz/item/CS_URS_2024_01/162301981</t>
  </si>
  <si>
    <t>křo1*5</t>
  </si>
  <si>
    <t>1540487545</t>
  </si>
  <si>
    <t>66141603</t>
  </si>
  <si>
    <t>-1831729536</t>
  </si>
  <si>
    <t>13*0,563*0,427</t>
  </si>
  <si>
    <t>554886680</t>
  </si>
  <si>
    <t>7*0,8*0,4</t>
  </si>
  <si>
    <t>-796727312</t>
  </si>
  <si>
    <t>181311103</t>
  </si>
  <si>
    <t>Rozprostření a urovnání ornice v rovině nebo ve svahu sklonu do 1:5 ručně při souvislé ploše, tl. vrstvy do 200 mm</t>
  </si>
  <si>
    <t>1267491492</t>
  </si>
  <si>
    <t>https://podminky.urs.cz/item/CS_URS_2024_01/181311103</t>
  </si>
  <si>
    <t>181411131</t>
  </si>
  <si>
    <t>Založení trávníku na půdě předem připravené plochy do 1000 m2 výsevem včetně utažení parkového v rovině nebo na svahu do 1:5</t>
  </si>
  <si>
    <t>-1132010156</t>
  </si>
  <si>
    <t>https://podminky.urs.cz/item/CS_URS_2024_01/181411131</t>
  </si>
  <si>
    <t>00572410</t>
  </si>
  <si>
    <t>osivo směs travní parková</t>
  </si>
  <si>
    <t>-1034708372</t>
  </si>
  <si>
    <t>orn1*0,03</t>
  </si>
  <si>
    <t>1846325941</t>
  </si>
  <si>
    <t>2*0,911+1,75*0,911</t>
  </si>
  <si>
    <t>1,021*(4,694+6,02)</t>
  </si>
  <si>
    <t>0,8*(4,694+6,02)</t>
  </si>
  <si>
    <t>3,79*4,2+5,2*2+1,96*2+4,2*1,1</t>
  </si>
  <si>
    <t>2,2*7,9+1,2*1,625</t>
  </si>
  <si>
    <t>182911131</t>
  </si>
  <si>
    <t>Vyplnění otvorů zpevňovacích prefabrikátů ornicí nebo substrátem vrstvou tloušťky přes 100 do 150 mm pro výsadbu rostlin na svahu přes 1:2 do 1:1</t>
  </si>
  <si>
    <t>-1703876305</t>
  </si>
  <si>
    <t>https://podminky.urs.cz/item/CS_URS_2024_01/182911131</t>
  </si>
  <si>
    <t>45*0,2</t>
  </si>
  <si>
    <t>10321100</t>
  </si>
  <si>
    <t>zahradní substrát pro výsadbu VL</t>
  </si>
  <si>
    <t>-298911738</t>
  </si>
  <si>
    <t>45*0,2*0,3</t>
  </si>
  <si>
    <t>211531R0111</t>
  </si>
  <si>
    <t>Výplň kamenivem do rýh odvodňovacích žeber nebo trativodů bez zhutnění, s úpravou povrchu výplně kamenivem hrubým drceným frakce 16 až 32 mm D+M</t>
  </si>
  <si>
    <t>360934568</t>
  </si>
  <si>
    <t>13*0,8*0,506</t>
  </si>
  <si>
    <t>zás2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</si>
  <si>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</si>
  <si>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</si>
  <si>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1212031164</t>
  </si>
  <si>
    <t>https://podminky.urs.cz/item/CS_URS_2024_01/211971121</t>
  </si>
  <si>
    <t>dren1*(0,6+0,8*2+0,506+0,598)</t>
  </si>
  <si>
    <t>69311088</t>
  </si>
  <si>
    <t>geotextilie netkaná separační, ochranná, filtrační, drenážní PES 500g/m2</t>
  </si>
  <si>
    <t>-821616802</t>
  </si>
  <si>
    <t>geo1*1,2</t>
  </si>
  <si>
    <t>212312R0111</t>
  </si>
  <si>
    <t>Lože pro trativody z betonu prostého</t>
  </si>
  <si>
    <t>213758742</t>
  </si>
  <si>
    <t>dren1*0,6*(0,115+0,084)*0,5*1,035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</si>
  <si>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</si>
  <si>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</si>
  <si>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-961089494</t>
  </si>
  <si>
    <t>https://podminky.urs.cz/item/CS_URS_2024_01/212750101</t>
  </si>
  <si>
    <t>233211R0121</t>
  </si>
  <si>
    <t>Zemní ocelové vruty pro ploty průměru 76 mm, délky 1000 mm</t>
  </si>
  <si>
    <t>792396861</t>
  </si>
  <si>
    <t>"v.č. D.2.1.05 - ochranné oplocení zahrady, TZ"</t>
  </si>
  <si>
    <t>805600024</t>
  </si>
  <si>
    <t>rýha11*1,035</t>
  </si>
  <si>
    <t>rýha12*1,035</t>
  </si>
  <si>
    <t>274321411</t>
  </si>
  <si>
    <t>Základy z betonu železového (bez výztuže) pasy z betonu bez zvláštních nároků na prostředí tř. C 20/25</t>
  </si>
  <si>
    <t>2033407373</t>
  </si>
  <si>
    <t>https://podminky.urs.cz/item/CS_URS_2024_01/274321411</t>
  </si>
  <si>
    <t>(4,69+6,024)*1,021*0,25*1,035</t>
  </si>
  <si>
    <t>-937013857</t>
  </si>
  <si>
    <t>1,038*0,2*2</t>
  </si>
  <si>
    <t>(0,91*4+0,3*4)*0,2*2</t>
  </si>
  <si>
    <t>(1,03+0,3)*2*0,2</t>
  </si>
  <si>
    <t>1373564356</t>
  </si>
  <si>
    <t>274361821</t>
  </si>
  <si>
    <t>Výztuž základů pasů z betonářské oceli 10 505 (R) nebo BSt 500</t>
  </si>
  <si>
    <t>-1317512375</t>
  </si>
  <si>
    <t>https://podminky.urs.cz/item/CS_URS_2024_01/274361821</t>
  </si>
  <si>
    <t>180*1,3*0,001</t>
  </si>
  <si>
    <t>311113132</t>
  </si>
  <si>
    <t>Nadzákladové zdi z betonových tvárnic ztraceného bednění hladkých, včetně výplně z betonu třídy C 16/20, tloušťky zdiva přes 150 do 200 mm</t>
  </si>
  <si>
    <t>-374692900</t>
  </si>
  <si>
    <t>https://podminky.urs.cz/item/CS_URS_2024_01/311113132</t>
  </si>
  <si>
    <t>"v.č. D.2.1.02 - úpravy plotu a vstupní branky, TZ"</t>
  </si>
  <si>
    <t>1,038*1,25</t>
  </si>
  <si>
    <t>311113134</t>
  </si>
  <si>
    <t>Nadzákladové zdi z betonových tvárnic ztraceného bednění hladkých, včetně výplně z betonu třídy C 16/20, tloušťky zdiva přes 250 do 300 mm</t>
  </si>
  <si>
    <t>-1518359799</t>
  </si>
  <si>
    <t>https://podminky.urs.cz/item/CS_URS_2024_01/311113134</t>
  </si>
  <si>
    <t>2,135*0,25</t>
  </si>
  <si>
    <t>311113R0214</t>
  </si>
  <si>
    <t>Nadzákladové zdi z betonových tvárnic ztraceného bednění štípaných, včetně výplně z betonu třídy C 20/25 přírodních, tloušťky zdiva 300 mm D+M</t>
  </si>
  <si>
    <t>618526148</t>
  </si>
  <si>
    <t>(4,69+6,024)*(0,115+0,506+1,11)</t>
  </si>
  <si>
    <t>311361821</t>
  </si>
  <si>
    <t>Výztuž nadzákladových zdí nosných svislých nebo odkloněných od svislice, rovných nebo oblých z betonářské oceli 10 505 (R) nebo BSt 500</t>
  </si>
  <si>
    <t>82644164</t>
  </si>
  <si>
    <t>https://podminky.urs.cz/item/CS_URS_2024_01/311361821</t>
  </si>
  <si>
    <t>750*1,3*0,001</t>
  </si>
  <si>
    <t>zd1*14,24*1,3*0,001</t>
  </si>
  <si>
    <t>zd3*14,24*1,3*0,001</t>
  </si>
  <si>
    <t>327111R0141</t>
  </si>
  <si>
    <t>Betonové svahovky vyplněné zeminou zpevněný svah výšky do 2 m tloušťka stěny 300 mm přírodní D+M</t>
  </si>
  <si>
    <t>-998162253</t>
  </si>
  <si>
    <t>338171114</t>
  </si>
  <si>
    <t>Montáž sloupků a vzpěr plotových ocelových trubkových nebo profilovaných výšky do 2 m do zemního vrutu</t>
  </si>
  <si>
    <t>401709637</t>
  </si>
  <si>
    <t>https://podminky.urs.cz/item/CS_URS_2024_01/338171114</t>
  </si>
  <si>
    <t>55342R0260</t>
  </si>
  <si>
    <t>pozinkovaný ocelový sloupek plotu JEKL 100/100/5</t>
  </si>
  <si>
    <t>298661515</t>
  </si>
  <si>
    <t>348101110</t>
  </si>
  <si>
    <t>Osazení vrat nebo vrátek k oplocení na sloupky zděné nebo betonové, plochy jednotlivě do 2 m2</t>
  </si>
  <si>
    <t>-1461773140</t>
  </si>
  <si>
    <t>https://podminky.urs.cz/item/CS_URS_2024_01/348101110</t>
  </si>
  <si>
    <t>348171110</t>
  </si>
  <si>
    <t>Montáž oplocení z dílců kovových rámových, na ocelové sloupky, výšky do 1,0 m</t>
  </si>
  <si>
    <t>638395370</t>
  </si>
  <si>
    <t>https://podminky.urs.cz/item/CS_URS_2024_01/348171110</t>
  </si>
  <si>
    <t>2,873</t>
  </si>
  <si>
    <t>348171R201</t>
  </si>
  <si>
    <t>kompletní úprava stávajícího plotového pole</t>
  </si>
  <si>
    <t>-1364606394</t>
  </si>
  <si>
    <t>348171R202</t>
  </si>
  <si>
    <t>kompletní úprava závěsů a kování plotového pole a branky</t>
  </si>
  <si>
    <t>-1555185414</t>
  </si>
  <si>
    <t>348181110</t>
  </si>
  <si>
    <t>Montáž oplocení z dílců dřevěných na předem osazené sloupky, výšky do 1 m</t>
  </si>
  <si>
    <t>1774957284</t>
  </si>
  <si>
    <t>https://podminky.urs.cz/item/CS_URS_2024_01/348181110</t>
  </si>
  <si>
    <t>61231R0021</t>
  </si>
  <si>
    <t>plotovka dřevěná rovná 80/30 mm</t>
  </si>
  <si>
    <t>1375835816</t>
  </si>
  <si>
    <t>203,672*0,08*1,1</t>
  </si>
  <si>
    <t>60512125</t>
  </si>
  <si>
    <t>hranol stavební řezivo průřezu do 120cm2 do dl 6m</t>
  </si>
  <si>
    <t>-1123507978</t>
  </si>
  <si>
    <t>46,742*0,05*0,07*1,1</t>
  </si>
  <si>
    <t>-1936745143</t>
  </si>
  <si>
    <t>(4,694+6,024)*0,25*0,03</t>
  </si>
  <si>
    <t>81996344</t>
  </si>
  <si>
    <t>(4,694+6,024)*0,03*2</t>
  </si>
  <si>
    <t>-97998885</t>
  </si>
  <si>
    <t>417362021</t>
  </si>
  <si>
    <t>Výztuž ztužujících pásů a věnců ze svařovaných sítí z drátů typu KARI</t>
  </si>
  <si>
    <t>-502334833</t>
  </si>
  <si>
    <t>https://podminky.urs.cz/item/CS_URS_2024_01/417362021</t>
  </si>
  <si>
    <t>(4,694+6,024)*0,25*1,999*1,3*0,001</t>
  </si>
  <si>
    <t>434311115</t>
  </si>
  <si>
    <t>Stupně dusané z betonu prostého nebo prokládaného kamenem na terén nebo na desku bez potěru, se zahlazením povrchu tř. C 20/25</t>
  </si>
  <si>
    <t>-1737409192</t>
  </si>
  <si>
    <t>https://podminky.urs.cz/item/CS_URS_2024_01/434311115</t>
  </si>
  <si>
    <t>0,91*4+1*7</t>
  </si>
  <si>
    <t>434351141</t>
  </si>
  <si>
    <t>Bednění stupňů betonovaných na podstupňové desce nebo na terénu půdorysně přímočarých zřízení</t>
  </si>
  <si>
    <t>125684700</t>
  </si>
  <si>
    <t>https://podminky.urs.cz/item/CS_URS_2024_01/434351141</t>
  </si>
  <si>
    <t>0,91*0,15*5+1*0,15*8</t>
  </si>
  <si>
    <t>0,15*0,25*5*2+0,15*0,25*8</t>
  </si>
  <si>
    <t>434351142</t>
  </si>
  <si>
    <t>Bednění stupňů betonovaných na podstupňové desce nebo na terénu půdorysně přímočarých odstranění</t>
  </si>
  <si>
    <t>977527018</t>
  </si>
  <si>
    <t>https://podminky.urs.cz/item/CS_URS_2024_01/434351142</t>
  </si>
  <si>
    <t>-1739611733</t>
  </si>
  <si>
    <t>7*0,8*0,15</t>
  </si>
  <si>
    <t>451579777</t>
  </si>
  <si>
    <t>Podklad nebo lože pod dlažbu (přídlažbu) Příplatek k cenám za každých dalších i započatých 10 mm tloušťky podkladu nebo lože z kameniva těženého</t>
  </si>
  <si>
    <t>-1675248003</t>
  </si>
  <si>
    <t>https://podminky.urs.cz/item/CS_URS_2024_01/451579777</t>
  </si>
  <si>
    <t>Komunikace pozemní</t>
  </si>
  <si>
    <t>564831R0011</t>
  </si>
  <si>
    <t>Podklad ze štěrkodrti ŠD fr. 16/32 s rozprostřením a zhutněním plochy jednotlivě do 100 m2, po zhutnění tl. 100 mm D+M</t>
  </si>
  <si>
    <t>-701030875</t>
  </si>
  <si>
    <t>564831R00111</t>
  </si>
  <si>
    <t>Podklad ze štěrkodrti ŠDfr. 8/16 s rozprostřením a zhutněním plochy jednotlivě do 100 m2, po zhutnění tl. 100 mm D+M</t>
  </si>
  <si>
    <t>-1633923189</t>
  </si>
  <si>
    <t>566901133</t>
  </si>
  <si>
    <t>Vyspravení podkladu po překopech inženýrských sítí plochy do 15 m2 s rozprostřením a zhutněním štěrkodrtí tl. 200 mm</t>
  </si>
  <si>
    <t>526443447</t>
  </si>
  <si>
    <t>https://podminky.urs.cz/item/CS_URS_2024_01/566901133</t>
  </si>
  <si>
    <t>596211110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</si>
  <si>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do 50 m2</t>
  </si>
  <si>
    <t>-1604796525</t>
  </si>
  <si>
    <t>https://podminky.urs.cz/item/CS_URS_2024_01/596211110</t>
  </si>
  <si>
    <t>59245018</t>
  </si>
  <si>
    <t>dlažba skladebná betonová 200x100mm tl 60mm přírodní</t>
  </si>
  <si>
    <t>-1751434268</t>
  </si>
  <si>
    <t>plan1*1,03</t>
  </si>
  <si>
    <t>596811220</t>
  </si>
  <si>
    <t>Kladení dlažby z betonových nebo kameninových dlaždic komunikací pro pěší s vyplněním spár a se smetením přebytečného materiálu na vzdálenost do 3 m s ložem z kameniva těženého tl. do 30 mm velikosti dlaždic přes 0,09 m2 do 0,25 m2, pro plochy do 50 m2</t>
  </si>
  <si>
    <t>-708705243</t>
  </si>
  <si>
    <t>https://podminky.urs.cz/item/CS_URS_2024_01/596811220</t>
  </si>
  <si>
    <t>622131101</t>
  </si>
  <si>
    <t>Podkladní a spojovací vrstva vnějších omítaných ploch cementový postřik nanášený ručně celoplošně stěn</t>
  </si>
  <si>
    <t>-931995408</t>
  </si>
  <si>
    <t>https://podminky.urs.cz/item/CS_URS_2024_01/622131101</t>
  </si>
  <si>
    <t>622142001</t>
  </si>
  <si>
    <t>Pletivo vnějších ploch v ploše nebo pruzích, na plném podkladu sklovláknité vtlačené do tmelu stěn</t>
  </si>
  <si>
    <t>349719674</t>
  </si>
  <si>
    <t>https://podminky.urs.cz/item/CS_URS_2024_01/622142001</t>
  </si>
  <si>
    <t>zd1*2</t>
  </si>
  <si>
    <t>622143003</t>
  </si>
  <si>
    <t>Montáž omítkových profilů plastových, pozinkovaných nebo dřevěných upevněných vtlačením do podkladní vrstvy nebo přibitím rohových s tkaninou</t>
  </si>
  <si>
    <t>-47496180</t>
  </si>
  <si>
    <t>https://podminky.urs.cz/item/CS_URS_2024_01/622143003</t>
  </si>
  <si>
    <t>2,135*4</t>
  </si>
  <si>
    <t>55343R0026</t>
  </si>
  <si>
    <t xml:space="preserve">profil rohový  pro vnější omítky </t>
  </si>
  <si>
    <t>-891625121</t>
  </si>
  <si>
    <t>2,135*4*1,05</t>
  </si>
  <si>
    <t>622321141</t>
  </si>
  <si>
    <t>Omítka vápenocementová vnějších ploch nanášená ručně dvouvrstvá, tloušťky jádrové omítky do 15 mm a tloušťky štuku do 3 mm štuková stěn</t>
  </si>
  <si>
    <t>-17983715</t>
  </si>
  <si>
    <t>https://podminky.urs.cz/item/CS_URS_2024_01/622321141</t>
  </si>
  <si>
    <t>623131101</t>
  </si>
  <si>
    <t>Podkladní a spojovací vrstva vnějších omítaných ploch cementový postřik nanášený ručně celoplošně pilířů nebo sloupů</t>
  </si>
  <si>
    <t>-958357653</t>
  </si>
  <si>
    <t>https://podminky.urs.cz/item/CS_URS_2024_01/623131101</t>
  </si>
  <si>
    <t>623142001</t>
  </si>
  <si>
    <t>Pletivo vnějších ploch v ploše nebo pruzích, na plném podkladu sklovláknité vtlačené do tmelu pilířů nebo sloupů</t>
  </si>
  <si>
    <t>-997923377</t>
  </si>
  <si>
    <t>https://podminky.urs.cz/item/CS_URS_2024_01/623142001</t>
  </si>
  <si>
    <t>2,135*(0,25*2+0,3*2)</t>
  </si>
  <si>
    <t>623321141</t>
  </si>
  <si>
    <t>Omítka vápenocementová vnějších ploch nanášená ručně dvouvrstvá, tloušťky jádrové omítky do 15 mm a tloušťky štuku do 3 mm štuková pilířů nebo sloupů</t>
  </si>
  <si>
    <t>-2753172</t>
  </si>
  <si>
    <t>https://podminky.urs.cz/item/CS_URS_2024_01/623321141</t>
  </si>
  <si>
    <t>631311135</t>
  </si>
  <si>
    <t>Mazanina z betonu prostého bez zvýšených nároků na prostředí tl. přes 120 do 240 mm tř. C 20/25</t>
  </si>
  <si>
    <t>-1020938139</t>
  </si>
  <si>
    <t>https://podminky.urs.cz/item/CS_URS_2024_01/631311135</t>
  </si>
  <si>
    <t>(1,2*0,91+1*0,91+2*1)*0,15</t>
  </si>
  <si>
    <t>631319013</t>
  </si>
  <si>
    <t>Příplatek k cenám mazanin za úpravu povrchu mazaniny přehlazením, mazanina tl. přes 120 do 240 mm</t>
  </si>
  <si>
    <t>-2115042593</t>
  </si>
  <si>
    <t>https://podminky.urs.cz/item/CS_URS_2024_01/631319013</t>
  </si>
  <si>
    <t>631319023</t>
  </si>
  <si>
    <t>Příplatek k cenám mazanin za úpravu povrchu mazaniny přehlazením s poprášením cementem pro konečnou úpravu, mazanina tl. přes 120 do 240 mm (10 kg/m3)</t>
  </si>
  <si>
    <t>-651410758</t>
  </si>
  <si>
    <t>https://podminky.urs.cz/item/CS_URS_2024_01/631319023</t>
  </si>
  <si>
    <t>631319197</t>
  </si>
  <si>
    <t>Příplatek k cenám mazanin za malou plochu do 5 m2 jednotlivě mazanina tl. přes 120 do 240 mm</t>
  </si>
  <si>
    <t>1521921342</t>
  </si>
  <si>
    <t>https://podminky.urs.cz/item/CS_URS_2024_01/631319197</t>
  </si>
  <si>
    <t>631351101</t>
  </si>
  <si>
    <t>Bednění v podlahách rýh a hran zřízení</t>
  </si>
  <si>
    <t>-584148515</t>
  </si>
  <si>
    <t>https://podminky.urs.cz/item/CS_URS_2024_01/631351101</t>
  </si>
  <si>
    <t>(1,2+0,91+2*2)*0,15</t>
  </si>
  <si>
    <t>631351102</t>
  </si>
  <si>
    <t>Bednění v podlahách rýh a hran odstranění</t>
  </si>
  <si>
    <t>1388577740</t>
  </si>
  <si>
    <t>https://podminky.urs.cz/item/CS_URS_2024_01/631351102</t>
  </si>
  <si>
    <t>1332657644</t>
  </si>
  <si>
    <t>-782229035</t>
  </si>
  <si>
    <t>7*1,015</t>
  </si>
  <si>
    <t>-1643359425</t>
  </si>
  <si>
    <t>2+2*3</t>
  </si>
  <si>
    <t>-1783227597</t>
  </si>
  <si>
    <t>2*3</t>
  </si>
  <si>
    <t>28611876</t>
  </si>
  <si>
    <t>koleno kanalizační PP KG SN10 110x67°</t>
  </si>
  <si>
    <t>1369030912</t>
  </si>
  <si>
    <t>508149450</t>
  </si>
  <si>
    <t>877998R203</t>
  </si>
  <si>
    <t>kompletní napojení odvodnění liniového žlabu z potrubí PVC KG DN 100 na stávající dešťovou kanalizaci - místo připjení bude upřesněno při realizaci vč. všech souv dodávek a prací D+M</t>
  </si>
  <si>
    <t>-2037541011</t>
  </si>
  <si>
    <t>Ostatní konstrukce a práce, bourání</t>
  </si>
  <si>
    <t>Různé dokončovací konstrukce a práce inženýrských staveb</t>
  </si>
  <si>
    <t>935932R0117</t>
  </si>
  <si>
    <t>Odvodňovací žlab vnitřní šířky 100 mm s krycím roštem mřížkovým z nerezové oceli D+M</t>
  </si>
  <si>
    <t>129583619</t>
  </si>
  <si>
    <t>4,2</t>
  </si>
  <si>
    <t>961044111</t>
  </si>
  <si>
    <t>Bourání základů z betonu prostého</t>
  </si>
  <si>
    <t>-1447431874</t>
  </si>
  <si>
    <t>https://podminky.urs.cz/item/CS_URS_2024_01/961044111</t>
  </si>
  <si>
    <t>(1,287+0,752+1,471+2,077+2,101+0,399)*0,3*0,6</t>
  </si>
  <si>
    <t>1,198*0,4*0,64</t>
  </si>
  <si>
    <t>962033111</t>
  </si>
  <si>
    <t>Bourání zdiva nadzákladového z tvárnic ztraceného bednění včetně výztuže a výplně z betonu, třídy C8/10, C12/15, C16/20, C20/25, objemu do 1 m3</t>
  </si>
  <si>
    <t>143948985</t>
  </si>
  <si>
    <t>https://podminky.urs.cz/item/CS_URS_2024_01/962033111</t>
  </si>
  <si>
    <t>0,5*0,5*1,25</t>
  </si>
  <si>
    <t>1,198*0,871*0,2</t>
  </si>
  <si>
    <t>962033R0125</t>
  </si>
  <si>
    <t>Bourání svahovek</t>
  </si>
  <si>
    <t>-1049166722</t>
  </si>
  <si>
    <t>5*0,6*0,4</t>
  </si>
  <si>
    <t>(1,287+0,752+1,471+2,077+2,101+0,399)*1,5*0,4</t>
  </si>
  <si>
    <t>962052211</t>
  </si>
  <si>
    <t>Bourání zdiva železobetonového nadzákladového, objemu přes 1 m3</t>
  </si>
  <si>
    <t>-1264047429</t>
  </si>
  <si>
    <t>https://podminky.urs.cz/item/CS_URS_2024_01/962052211</t>
  </si>
  <si>
    <t>(1,287+0,752+1,471+2,077+2,101+0,399)*0,3*1,065</t>
  </si>
  <si>
    <t>963022819</t>
  </si>
  <si>
    <t>Bourání kamenných schodišťových stupňů oblých, rovných nebo kosých zhotovených na místě</t>
  </si>
  <si>
    <t>1028384519</t>
  </si>
  <si>
    <t>https://podminky.urs.cz/item/CS_URS_2024_01/963022819</t>
  </si>
  <si>
    <t>0,942</t>
  </si>
  <si>
    <t>963042819</t>
  </si>
  <si>
    <t>Bourání schodišťových stupňů betonových zhotovených na místě</t>
  </si>
  <si>
    <t>349585500</t>
  </si>
  <si>
    <t>https://podminky.urs.cz/item/CS_URS_2024_01/963042819</t>
  </si>
  <si>
    <t>1,035*12</t>
  </si>
  <si>
    <t>965042241</t>
  </si>
  <si>
    <t>Bourání mazanin betonových nebo z litého asfaltu tl. přes 100 mm, plochy přes 4 m2</t>
  </si>
  <si>
    <t>-285973142</t>
  </si>
  <si>
    <t>https://podminky.urs.cz/item/CS_URS_2024_01/965042241</t>
  </si>
  <si>
    <t>(1,2*1,035+1,614*1,035+2*1,035)*0,15</t>
  </si>
  <si>
    <t>966072R0810</t>
  </si>
  <si>
    <t>Rozebrání oplocení z dílců rámových na ocelové sloupky, výšky do 1 m</t>
  </si>
  <si>
    <t>241231473</t>
  </si>
  <si>
    <t>2,748</t>
  </si>
  <si>
    <t>966073R0810</t>
  </si>
  <si>
    <t>Rozebrání vrat a vrátek k oplocení plochy jednotlivě do 2 m2 pro zpětné použití</t>
  </si>
  <si>
    <t>-91761417</t>
  </si>
  <si>
    <t>977211122</t>
  </si>
  <si>
    <t>Řezání konstrukcí stěnovou pilou z cihel nebo tvárnic hloubka řezu přes 200 do 350 mm</t>
  </si>
  <si>
    <t>-1314787675</t>
  </si>
  <si>
    <t>https://podminky.urs.cz/item/CS_URS_2024_01/977211122</t>
  </si>
  <si>
    <t>2,135*0,5</t>
  </si>
  <si>
    <t>979051111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</si>
  <si>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kamenivem těženým</t>
  </si>
  <si>
    <t>-1778955695</t>
  </si>
  <si>
    <t>https://podminky.urs.cz/item/CS_URS_2024_01/979051111</t>
  </si>
  <si>
    <t>218092992</t>
  </si>
  <si>
    <t>(4+1,038*8)*0,25</t>
  </si>
  <si>
    <t>-1872260924</t>
  </si>
  <si>
    <t>(4+1,038*8)*0,75*0,89*1,3*0,001</t>
  </si>
  <si>
    <t>-1072325090</t>
  </si>
  <si>
    <t>957287015</t>
  </si>
  <si>
    <t>-2114496407</t>
  </si>
  <si>
    <t>77,805*10</t>
  </si>
  <si>
    <t>-809890330</t>
  </si>
  <si>
    <t>77,805</t>
  </si>
  <si>
    <t>998153211</t>
  </si>
  <si>
    <t>Přesun hmot pro zdi a valy samostatné se svislou nosnou konstrukcí zděnou nebo monolitickou betonovou tyčovou nebo plošnou vodorovná dopravní vzdálenost do 50 m, pro zdi ruční (bez užití mechanizace) výšky do 12 m</t>
  </si>
  <si>
    <t>2085551278</t>
  </si>
  <si>
    <t>https://podminky.urs.cz/item/CS_URS_2024_01/998153211</t>
  </si>
  <si>
    <t>538884733</t>
  </si>
  <si>
    <t>(4,69+6,024)*(0,115+0,506+1,11+0,208)</t>
  </si>
  <si>
    <t>-1675424769</t>
  </si>
  <si>
    <t>izo1*0,00035</t>
  </si>
  <si>
    <t>1587239651</t>
  </si>
  <si>
    <t>-1789175055</t>
  </si>
  <si>
    <t>izo1*1,25</t>
  </si>
  <si>
    <t>-672325812</t>
  </si>
  <si>
    <t>711161215</t>
  </si>
  <si>
    <t>Izolace proti zemní vlhkosti a beztlakové vodě nopovými fóliemi na ploše svislé S vrstva ochranná, odvětrávací a drenážní výška nopku 20,0 mm, tl. fólie do 1,0 mm</t>
  </si>
  <si>
    <t>113829272</t>
  </si>
  <si>
    <t>https://podminky.urs.cz/item/CS_URS_2024_01/711161215</t>
  </si>
  <si>
    <t>(4,69+6,024)*(0,115+0,506+1,11+0,8)</t>
  </si>
  <si>
    <t>711161384</t>
  </si>
  <si>
    <t>Izolace proti zemní vlhkosti a beztlakové vodě nopovými fóliemi ostatní ukončení izolace provětrávací lištou</t>
  </si>
  <si>
    <t>-1381755548</t>
  </si>
  <si>
    <t>https://podminky.urs.cz/item/CS_URS_2024_01/711161384</t>
  </si>
  <si>
    <t>4,69+6,024</t>
  </si>
  <si>
    <t>711432101</t>
  </si>
  <si>
    <t>Provedení izolace proti povrchové a podpovrchové tlakové vodě pásy na sucho AIP nebo tkaniny na ploše svislé S</t>
  </si>
  <si>
    <t>-1479249381</t>
  </si>
  <si>
    <t>https://podminky.urs.cz/item/CS_URS_2024_01/711432101</t>
  </si>
  <si>
    <t>274179972</t>
  </si>
  <si>
    <t>(4,69+6,024)*(0,115+0,506+1,11)*1,2</t>
  </si>
  <si>
    <t>998711121</t>
  </si>
  <si>
    <t>Přesun hmot pro izolace proti vodě, vlhkosti a plynům stanovený z hmotnosti přesunovaného materiálu vodorovná dopravní vzdálenost do 50 m ruční (bez užití mechanizace) v objektech výšky do 6 m</t>
  </si>
  <si>
    <t>2135152251</t>
  </si>
  <si>
    <t>https://podminky.urs.cz/item/CS_URS_2024_01/998711121</t>
  </si>
  <si>
    <t>59451999</t>
  </si>
  <si>
    <t>1912787447</t>
  </si>
  <si>
    <t>-1297338019</t>
  </si>
  <si>
    <t>0,7</t>
  </si>
  <si>
    <t>764002872</t>
  </si>
  <si>
    <t>Demontáž klempířských konstrukcí lemování zdí k dalšímu použití</t>
  </si>
  <si>
    <t>-2118302489</t>
  </si>
  <si>
    <t>https://podminky.urs.cz/item/CS_URS_2024_01/764002872</t>
  </si>
  <si>
    <t>(2,748+0,5)*2</t>
  </si>
  <si>
    <t>764214604</t>
  </si>
  <si>
    <t>Oplechování horních ploch zdí a nadezdívek (atik) z pozinkovaného plechu s povrchovou úpravou mechanicky kotvené rš 330 mm</t>
  </si>
  <si>
    <t>639628488</t>
  </si>
  <si>
    <t>https://podminky.urs.cz/item/CS_URS_2024_01/764214604</t>
  </si>
  <si>
    <t>764214606</t>
  </si>
  <si>
    <t>Oplechování horních ploch zdí a nadezdívek (atik) z pozinkovaného plechu s povrchovou úpravou mechanicky kotvené rš 500 mm</t>
  </si>
  <si>
    <t>-1102315139</t>
  </si>
  <si>
    <t>https://podminky.urs.cz/item/CS_URS_2024_01/764214606</t>
  </si>
  <si>
    <t>0,3</t>
  </si>
  <si>
    <t>764301R0105</t>
  </si>
  <si>
    <t>Montáž lemování zdí boční rozvinuté šířky do 400 mm</t>
  </si>
  <si>
    <t>745531425</t>
  </si>
  <si>
    <t>998764121</t>
  </si>
  <si>
    <t>Přesun hmot pro konstrukce klempířské stanovený z hmotnosti přesunovaného materiálu vodorovná dopravní vzdálenost do 50 m ruční (bez užtití mechanizace) v objektech výšky do 6 m</t>
  </si>
  <si>
    <t>-1062946529</t>
  </si>
  <si>
    <t>https://podminky.urs.cz/item/CS_URS_2024_01/998764121</t>
  </si>
  <si>
    <t>-1613109673</t>
  </si>
  <si>
    <t>203,672*(0,08+0,03)*2*3</t>
  </si>
  <si>
    <t>46,742*(0,05+0,07)*2*3</t>
  </si>
  <si>
    <t>ALFA-35428 - vedlejší a ostatní náklady</t>
  </si>
  <si>
    <t xml:space="preserve">    O01 - Ostatní</t>
  </si>
  <si>
    <t xml:space="preserve">    O02 - Vedlejší náklady</t>
  </si>
  <si>
    <t>O01</t>
  </si>
  <si>
    <t>R10002</t>
  </si>
  <si>
    <t xml:space="preserve">dokumentace skutečného provedení díla </t>
  </si>
  <si>
    <t>soub</t>
  </si>
  <si>
    <t>-48839171</t>
  </si>
  <si>
    <t xml:space="preserve">"dokumentace skutečného provedení díla </t>
  </si>
  <si>
    <t>R10006</t>
  </si>
  <si>
    <t>náklady spojené se zřízením a vedením bankovní záruky</t>
  </si>
  <si>
    <t>810544416</t>
  </si>
  <si>
    <t>"zajištění realizace díla bankovní zárukou - náklady a poplatky spojené se zajištěním díla formou bankovní záruky  "</t>
  </si>
  <si>
    <t>R100071</t>
  </si>
  <si>
    <t xml:space="preserve"> pamětní deska - tabulka z elox. hliníku - grafické provedení dle požadavku investora D+M </t>
  </si>
  <si>
    <t>551908267</t>
  </si>
  <si>
    <t>"náklady na zhotovení a osazení informačního panelu s údaji zejména o názvu stavby, zhotovitele, investora, projektanta akce, době realizace"</t>
  </si>
  <si>
    <t>"o rozměrech min. 45 x 60 cm včetně nákladů na jeho údržbu po dobu trvání stavby"</t>
  </si>
  <si>
    <t>"text a umístění panelu bude určeno investorem"</t>
  </si>
  <si>
    <t>R100072</t>
  </si>
  <si>
    <t>náklady na kompletaci dokladů</t>
  </si>
  <si>
    <t>2145051387</t>
  </si>
  <si>
    <t>"náklady na vyhotovení a kompletaci dokladů předávaných při předání a převzetí díla nebo nutných  ke kolaudaci -  2 x v tištěné podobě"</t>
  </si>
  <si>
    <t>R1000721</t>
  </si>
  <si>
    <t xml:space="preserve">náklady na předepsané zkoušky a měření </t>
  </si>
  <si>
    <t>-1887121508</t>
  </si>
  <si>
    <t>"náklady na předepsané zkoušky a měření nutných k předání a převzetí díla nebo nutných  ke kolaudaci -  2 x v tištěné podobě"</t>
  </si>
  <si>
    <t>R1000741</t>
  </si>
  <si>
    <t>náklady spojené s pojištěním odpovědnosti za škodu způsobenou třetím osobám</t>
  </si>
  <si>
    <t>-1060117149</t>
  </si>
  <si>
    <t>" náklady a poplatky spojené s pojištěním odpovědnosti za škodu způsobenou třetím osobám "</t>
  </si>
  <si>
    <t>O02</t>
  </si>
  <si>
    <t>Vedlejší náklady</t>
  </si>
  <si>
    <t>R20001</t>
  </si>
  <si>
    <t>vybudování a odstranění staveniště</t>
  </si>
  <si>
    <t>1024443922</t>
  </si>
  <si>
    <t>"veškeré náklady a činnosti související s vybudováním a likvidací staveniště"</t>
  </si>
  <si>
    <t>"včetně zajištění připojení na elektrickou energii, vodu a odvodnění staveniště"</t>
  </si>
  <si>
    <t>"včetně provádění každodenního hrubého úklidu staveniště"</t>
  </si>
  <si>
    <t>"včetně průběžné likvidace vznikajících odpadů oprávněnou osobou"</t>
  </si>
  <si>
    <t>"jedná se standartní prvky BOZP (mobilní oplocení, výstražné označení, přechody výkopů, vč. oplocení, zábradlí atd,"</t>
  </si>
  <si>
    <t>"ochranná stříška nad vstupem do budovy, provizorní zakrytí výtahové šachty"</t>
  </si>
  <si>
    <t>"včetně jejich dodávky, montáže, údržby a demontáže, resp. likvidace a povinosti vyplývající z plánu BOZP, vč. připomínek příslušných úřadů"</t>
  </si>
  <si>
    <t>R20005</t>
  </si>
  <si>
    <t>dopravně inženýrská opatření</t>
  </si>
  <si>
    <t>-860278875</t>
  </si>
  <si>
    <t>"náklady na vyhotovení návrhu dočasného dopravního značení, jeho projednání s dotčenými orgány a organizacemi"</t>
  </si>
  <si>
    <t>"dodání dopravních značek, semafory,  jejich rozmístění, přemis´tování a údržba v průběhu stavby, provoz semaforů"</t>
  </si>
  <si>
    <t>" vč. následného odstranění po skončení stavby"</t>
  </si>
  <si>
    <t>R20008</t>
  </si>
  <si>
    <t>ochrana stávajících vedení a zařízení před poškozením</t>
  </si>
  <si>
    <t>-458178144</t>
  </si>
  <si>
    <t xml:space="preserve">"ochrana stávajících inženýrských sítí a stavebních objektů před poškozením" </t>
  </si>
  <si>
    <t>R95290002</t>
  </si>
  <si>
    <t>průběžný denní úklid prostor dotčených stavebním provozem vnitřních i vnějších</t>
  </si>
  <si>
    <t>430220343</t>
  </si>
  <si>
    <t>R95290003</t>
  </si>
  <si>
    <t>kompletní úklid okolí stavby dotčených stavebním provozem - zvýšené nároky - veřejný prostor</t>
  </si>
  <si>
    <t>1131330569</t>
  </si>
  <si>
    <t>R95290004</t>
  </si>
  <si>
    <t>kompletní zakrytí podlah a zařízení budovy před poškozením po dobu realizace stavebních prací</t>
  </si>
  <si>
    <t>1904298263</t>
  </si>
  <si>
    <t>R952900042</t>
  </si>
  <si>
    <t>kompletní vyklyzení zařízení budovy s uložením na recyklační skládku</t>
  </si>
  <si>
    <t>417646585</t>
  </si>
  <si>
    <t>SEZNAM FIGUR</t>
  </si>
  <si>
    <t>Výměra</t>
  </si>
  <si>
    <t xml:space="preserve"> ALFA-35421</t>
  </si>
  <si>
    <t>Použití figury:</t>
  </si>
  <si>
    <t>Zřízení bednění ztužujících věnců</t>
  </si>
  <si>
    <t>Odstranění bednění ztužujících věnců</t>
  </si>
  <si>
    <t>Zřízení bednění nosníků a průvlaků bez podpěrné kce výšky přes 100 cm</t>
  </si>
  <si>
    <t>Odstranění bednění nosníků a průvlaků bez podpěrné kce výšky přes 100 cm</t>
  </si>
  <si>
    <t>Zřízení podpěrné konstrukce nosníků výšky podepření do 4 m pro nosník výšky přes 100 cm</t>
  </si>
  <si>
    <t>Odstranění podpěrné konstrukce nosníků výšky podepření do 4 m pro nosník výšky přes 100 cm</t>
  </si>
  <si>
    <t>bed3</t>
  </si>
  <si>
    <t>bed31</t>
  </si>
  <si>
    <t>Montáž bednění štítových okapových říms z dřevotřískových na sraz</t>
  </si>
  <si>
    <t>deska dřevoštěpková OSB 3 P+D broušená tl 25mm</t>
  </si>
  <si>
    <t>Bednění střech rovných sklon do 60° z desek OSB tl 25 mm na sraz šroubovaných na rošt</t>
  </si>
  <si>
    <t>Krytina bitumenová ze šindelů obdélníkového tvaru sklonu do 20°</t>
  </si>
  <si>
    <t>Zřízení bednění základových desek</t>
  </si>
  <si>
    <t>Odstranění bednění základových desek</t>
  </si>
  <si>
    <t>Odsekání a odebrání obkladů stěn z vnitřních obkládaček plochy přes 1 m2</t>
  </si>
  <si>
    <t>Otlučení (osekání) vnitřní vápenné nebo vápenocementové omítky stěn v rozsahu přes 50 do 100 %</t>
  </si>
  <si>
    <t>Sanační postřik vnitřních stěn nanášený celoplošně ručně</t>
  </si>
  <si>
    <t>Omítka sanační jádrová vnitřních stěn nanášená ručně</t>
  </si>
  <si>
    <t>Sanační štuk vnitřních stěn tloušťky do 3 mm</t>
  </si>
  <si>
    <t>Hloubková jednonásobná bezbarvá penetrace podkladu v místnostech v do 3,80 m</t>
  </si>
  <si>
    <t>Cementový postřik vnitřních stěn nanášený celoplošně ručně</t>
  </si>
  <si>
    <t>Otlučení (osekání) vnitřní vápenné nebo vápenocementové omítky stěn v rozsahu přes 10 do 30 %</t>
  </si>
  <si>
    <t>Oprava vnitřní vápenocementové hladké omítky stěn v rozsahu plochy přes 10 do 30 % s celoplošným přeštukováním</t>
  </si>
  <si>
    <t>Příplatek k cenám 2x maleb ze směsí za mokra oděruvzdorných za barevnou malbu středně sytého odstínu</t>
  </si>
  <si>
    <t>Otlučení (osekání) vnitřní vápenné nebo vápenocementové omítky stropů v rozsahu přes 10 do 30 %</t>
  </si>
  <si>
    <t>Oprava vnitřní vápenocementové hladké omítky stropů v rozsahu plochy přes 10 do 30 % s celoplošným přeštukováním</t>
  </si>
  <si>
    <t>Montáž kontaktního zateplení vnějších podhledů lepením a mechanickým kotvením polystyrénových desek do betonu nebo zdiva tl přes 80 do 120 mm</t>
  </si>
  <si>
    <t>Oškrabání malby v místnostech v do 3,80 m</t>
  </si>
  <si>
    <t>Otlučení (osekání) vnitřní vápenné nebo vápenocementové omítky stropů rákosových v rozsahu přes 5 do 10 %</t>
  </si>
  <si>
    <t>Oprava vnitřní vápenocementové hladké omítky stropů v rozsahu plochy do 10 % s celoplošným přeštukováním</t>
  </si>
  <si>
    <t>Montáž soklů z dlaždic keramických rovných lepených cementovým flexibilním lepidlem v přes 90 do 120 mm</t>
  </si>
  <si>
    <t>Montáž profilů ukončovacích lepených flexibilním cementovým lepidlem</t>
  </si>
  <si>
    <t>Montáž podlah keramických reliéfních nebo z dekorů lepených cementovým flexibilním lepidlem přes 9 do 12 ks/m2</t>
  </si>
  <si>
    <t>Vysátí podkladu před pokládkou dlažby</t>
  </si>
  <si>
    <t>Nátěr penetrační na podlahu</t>
  </si>
  <si>
    <t>Provedení izolace proti zemní vlhkosti vodorovné za studena nátěrem penetračním</t>
  </si>
  <si>
    <t>Provedení izolace proti zemní vlhkosti pásy přitavením vodorovné NAIP</t>
  </si>
  <si>
    <t>pás asfaltový natavitelný modifikovaný SBS tl 4,0mm s vložkou ze skleněné tkaniny a spalitelnou PE fólií nebo jemnozrnným minerálním posypem na horním povrchu</t>
  </si>
  <si>
    <t>Provedení izolace proti zemní vlhkosti svislé za studena nátěrem penetračním</t>
  </si>
  <si>
    <t>Provedení izolace proti zemní vlhkosti pásy přitavením svislé NAIP</t>
  </si>
  <si>
    <t>Montáž izolace tepelné stěn lepením celoplošně rohoží, pásů, dílců, desek</t>
  </si>
  <si>
    <t>Hloubení zapažených jam v soudržných horninách třídy těžitelnosti II skupiny 4 ručně</t>
  </si>
  <si>
    <t>Vodorovné přemístění výkopku z horniny třídy těžitelnosti II skupiny 4 a 5 stavebním kolečkem do 10 m</t>
  </si>
  <si>
    <t>Montáž druhé vrstvy kontaktního zateplení z polystyrenových desek lepením a mechanickým kotvením celkové tloušťky do 200 mm</t>
  </si>
  <si>
    <t>Penetrační silikátový nátěr vnějších pastovitých tenkovrstvých omítek stěn</t>
  </si>
  <si>
    <t>Montáž lešení řadového trubkového lehkého s podlahami zatížení do 200 kg/m2 š od 1,2 do 1,5 m v do 10 m</t>
  </si>
  <si>
    <t>Čištění fasády budov horolezeckou technikou</t>
  </si>
  <si>
    <t>kzs4</t>
  </si>
  <si>
    <t>Montáž kontaktního zateplení vnějších stěn lepením a mechanickým kotvením polystyrénových desek do pórobetonu tl přes 120 do 160 mm</t>
  </si>
  <si>
    <t>Montáž profilů kontaktního zateplení připevněných mechanicky</t>
  </si>
  <si>
    <t>Montáž profilů kontaktního zateplení lepených</t>
  </si>
  <si>
    <t>profil pro KZS</t>
  </si>
  <si>
    <t>Tenkovrstvá silikátová zatíraná omítka zrnitost 1,5 mm vnějších stěn</t>
  </si>
  <si>
    <t>Penetrační silikátový nátěr vnějších pastovitých tenkovrstvých omítek podhledů</t>
  </si>
  <si>
    <t>Sklovláknité pletivo vnějších podhledů vtlačené do tmelu</t>
  </si>
  <si>
    <t>Tenkovrstvá silikátová zatíraná omítka zrnitost 1,5 mm vnějších podhledů</t>
  </si>
  <si>
    <t>Lešení pomocné pro objekty pozemních staveb s lešeňovou podlahou v do 1,9 m zatížení do 150 kg/m2</t>
  </si>
  <si>
    <t>Vyčištění budov bytové a občanské výstavby při výšce podlaží do 4 m</t>
  </si>
  <si>
    <t>Lešení pomocné pro objekty pozemních staveb s lešeňovou podlahou v přes 1,9 do 3,5 m zatížení do 150 kg/m2</t>
  </si>
  <si>
    <t>Příplatek k lešení řadovému trubkovému lehkému s podlahami do 200 kg/m2 š od 1,2 do 1,5 m v do 10 m za každý den použití</t>
  </si>
  <si>
    <t>Demontáž lešení řadového trubkového lehkého s podlahami zatížení do 200 kg/m2 š od 1,2 do 1,5 m v do 10 m</t>
  </si>
  <si>
    <t>li1</t>
  </si>
  <si>
    <t>Montáž profilu ukončujícího pro plynulý přechod (dlažby s kobercem apod.)</t>
  </si>
  <si>
    <t>profil přechodový Al narážecí 40mm bronz</t>
  </si>
  <si>
    <t>Lože pod potrubí otevřený výkop z kameniva drobného těženého</t>
  </si>
  <si>
    <t>Zásyp jam, šachet rýh nebo kolem objektů sypaninou se zhutněním ručně</t>
  </si>
  <si>
    <t>Hloubková jednonásobná bezbarvá penetrace podkladu na schodišti podlaží v do 3,80 m</t>
  </si>
  <si>
    <t>Dvojnásobné bílé malby ze směsí za mokra výborně oděruvzdorných na schodišti v do 3,80 m</t>
  </si>
  <si>
    <t>Dvojnásobné bílé malby ze směsí za mokra výborně oděruvzdorných v místnostech v do 3,80 m</t>
  </si>
  <si>
    <t>Rozmývání podkladu po oškrabání malby v místnostech v do 3,80 m</t>
  </si>
  <si>
    <t>Doplnění násypů pod podlahy, mazaniny a dlažby perlitem pl přes 2 m2</t>
  </si>
  <si>
    <t>Montáž obkladů keramických hladkých lepených cementovým flexibilním lepidlem přes 9 do 12 ks/m2</t>
  </si>
  <si>
    <t>Ometení (oprášení) stěny při přípravě podkladu</t>
  </si>
  <si>
    <t>Nátěr penetrační na stěnu</t>
  </si>
  <si>
    <t>Příplatek k montáži obkladů keramických lepených cementovým flexibilním lepidlem za plochu do 10 m2</t>
  </si>
  <si>
    <t>obklad keramický nemrazuvzdorný povrch hladký/lesklý tl do 10mm přes 12 do 19ks/m2</t>
  </si>
  <si>
    <t>Vápenocementová omítka hrubá jednovrstvá zatřená vnitřních stěn nanášená ručně</t>
  </si>
  <si>
    <t>Vápenocementová omítka štuková dvouvrstvá vnitřních stěn nanášená ručně</t>
  </si>
  <si>
    <t>Izolace pod obklad nátěrem nebo stěrkou ve dvou vrstvách</t>
  </si>
  <si>
    <t>Obsypání potrubí ručně sypaninou bez prohození, uloženou do 3 m</t>
  </si>
  <si>
    <t>Pletivo sklovláknité vnitřních stěn vtlačené do tmelu</t>
  </si>
  <si>
    <t>Penetrační disperzní nátěr vnitřních stěn nanášený ručně</t>
  </si>
  <si>
    <t>Vápenocementový štuk vnitřních stěn tloušťky do 3 mm</t>
  </si>
  <si>
    <t>Podlahové kce podkladové z desek OSB tl 22 mm na sraz šroubovaných</t>
  </si>
  <si>
    <t>Montáž izolace tepelné podlah volně kladenými mezi trámy nebo rošt rohožemi, pásy, dílci, deskami 2 vrstvy</t>
  </si>
  <si>
    <t>Montáž izolace tepelné podlah, stropů vrchem nebo střech překrytí fólií s přelepeným spojem</t>
  </si>
  <si>
    <t>fólie PE vyztužená pro parotěsnou vrstvu (reakce na oheň - třída F) 140g/m2</t>
  </si>
  <si>
    <t>Doplnění podlah vlysových, tl do 22 mm pl přes 1 do 2 m2</t>
  </si>
  <si>
    <t>Oprava podlah dřevěných - broušení celkové včetně tmelení</t>
  </si>
  <si>
    <t>Oprava podlah dřevěných - vysátí povrchu</t>
  </si>
  <si>
    <t>Oprava podlah dřevěných - základní lak</t>
  </si>
  <si>
    <t>Oprava podlah dřevěných - vrchní lak pro běžnou zátěž</t>
  </si>
  <si>
    <t>Oprava podlah dřevěných - mezibroušení mezi vrstvami laku</t>
  </si>
  <si>
    <t>vlysy parketové š 60mm nad dl 300mm I třída buk</t>
  </si>
  <si>
    <t>Zřízení příložného pažení stěn výkopu hl do 4 m</t>
  </si>
  <si>
    <t>Odstranění příložného pažení stěn hl do 4 m</t>
  </si>
  <si>
    <t>Zřízení vzepření stěn při pažení příložném hl do 4 m</t>
  </si>
  <si>
    <t>Odstranění vzepření stěn při pažení příložném hl do 4 m</t>
  </si>
  <si>
    <t>Přepažování vzepření při pažení příložném hl do 4 m</t>
  </si>
  <si>
    <t>Hloubení nezapažených rýh šířky do 800 mm v soudržných horninách třídy těžitelnosti II skupiny 4 ručně</t>
  </si>
  <si>
    <t>Spojovací prostředky pro položení dřevěných podlah a zakrytí kanálů</t>
  </si>
  <si>
    <t>Spojovací prostředky krovů, bednění, laťování, nadstřešních konstrukcí</t>
  </si>
  <si>
    <t>Impregnace řeziva proti dřevokaznému hmyzu, houbám a plísním máčením třída ohrožení 3 a 4</t>
  </si>
  <si>
    <t>SDK příčka tl 150 mm profil CW+UW 100 desky 2xA 12,5 s izolací EI 60 Rw do 56 dB</t>
  </si>
  <si>
    <t>SDK příčka základní penetrační nátěr (oboustranně)</t>
  </si>
  <si>
    <t>Příplatek k SDK příčce za rovinnost kvality Q4</t>
  </si>
  <si>
    <t>Dvojnásobné bílé malby ze směsí za mokra výborně oděruvzdorných v místnostech v přes 3,80 do 5,00 m</t>
  </si>
  <si>
    <t>SDK podhled deska 1xH2 12,5 bez izolace dvouvrstvá spodní kce profil CD+UD</t>
  </si>
  <si>
    <t>SDK podhled základní penetrační nátěr</t>
  </si>
  <si>
    <t>Montáž parotěsné zábrany do SDK podhledu</t>
  </si>
  <si>
    <t>Montáž jedné vrstvy tepelné izolace do SDK podhledu</t>
  </si>
  <si>
    <t>Příplatek k SDK podhledu za rovinnost kvality Q4</t>
  </si>
  <si>
    <t>fólie PE vyztužená pro parotěsnou vrstvu (reakce na oheň - třída E) 140g/m2</t>
  </si>
  <si>
    <t>pás tepelně izolační univerzální λ=0,032-0,033 tl 100mm</t>
  </si>
  <si>
    <t>Montáž podlahové kce podkladového roštu</t>
  </si>
  <si>
    <t>Montáž vázaných kcí krovů pravidelných z hraněného řeziva průřezové pl přes 120 do 224 cm2</t>
  </si>
  <si>
    <t>Montáž kontralatí na podklad bez tepelné izolace</t>
  </si>
  <si>
    <t>Lepení těsnících pásků pod kontralatě</t>
  </si>
  <si>
    <t>Montáž izolace tepelné střech šikmých kladené volně mezi krokve rohoží, pásů, desek</t>
  </si>
  <si>
    <t>Montáž pojistné hydroizolační nebo parotěsné fólie kladené ve sklonu do 30° volně na krokve</t>
  </si>
  <si>
    <t>fólie kontaktní difuzně propustná pro doplňkovou hydroizolační vrstvu, třívrstvá 140g/m2</t>
  </si>
  <si>
    <t>Montáž izolace tepelné stěn lepením celoplošně v kombinaci s mechanickým kotvením rohoží, pásů, dílců, desek tl do 100mm</t>
  </si>
  <si>
    <t>deska tepelně izolační minerální kontaktních fasád podélné vlákno λ=0,034 tl 100mm</t>
  </si>
  <si>
    <t>Příplatek k vodorovnému přemístění výkopku z horniny třídy těžitelnosti II skupiny 4 a 5 stavebním kolečkem za každých dalších 10 m</t>
  </si>
  <si>
    <t>Nakládání výkopku z hornin třídy těžitelnosti II skupiny 4 a 5 ručně</t>
  </si>
  <si>
    <t>Uložení sypaniny z hornin soudržných do násypů zhutněných ručně</t>
  </si>
  <si>
    <t>Hloubená vykopávka pod základy v hornině třídy těžitelnosti I skupiny 4 ručně</t>
  </si>
  <si>
    <t>Vodorovné přemístění do 10 m nošením výkopku z horniny třídy těžitelnosti II skupiny 4 a 5</t>
  </si>
  <si>
    <t>Postupné podbetonování základového zdiva prostým betonem bez zvláštních nároků na prostředí tř. C 20/25</t>
  </si>
  <si>
    <t>Vyřezání části záklopu nebo podbíjení stropu z fošen tl přes 32 mm pl jednotlivě přes 1 do 4 m2</t>
  </si>
  <si>
    <t>Zabednění části záklopu stropu prkny tl do 32 mm pl jednotlivě přes 1 do 4 m2</t>
  </si>
  <si>
    <t>Odstranění násypů pod podlahami mezi trámy tl do 200 mm pl přes 2 m2</t>
  </si>
  <si>
    <t>Základová zeď tl přes 200 do 250 mm z tvárnic ztraceného bednění včetně výplně z betonu tř. C 20/25</t>
  </si>
  <si>
    <t>Výztuž základových zdí nosných betonářskou ocelí 10 505</t>
  </si>
  <si>
    <t xml:space="preserve"> ALFA-35427</t>
  </si>
  <si>
    <t>Rozebrání dlažeb při překopech komunikací pro pěší z kamenných dlaždic ručně</t>
  </si>
  <si>
    <t>Odstranění podkladu z kameniva drceného tl přes 200 do 300 mm při překopech ručně</t>
  </si>
  <si>
    <t>Vyspravení podkladu po překopech inženýrských sítí plochy do 15 m2 štěrkodrtí tl. 200 mm</t>
  </si>
  <si>
    <t>Kladení betonové dlažby komunikací pro pěší do lože z kameniva velikosti přes 0,09 do 0,25 m2 pl do 50 m2</t>
  </si>
  <si>
    <t>Očištění desek nebo dlaždic se spárováním z kameniva těženého při překopech inženýrských sítí</t>
  </si>
  <si>
    <t>Odstranění podkladu z kameniva drceného tl přes 200 do 300 mm ručně</t>
  </si>
  <si>
    <t>Odstranění podkladu z betonu prostého tl přes 150 do 300 mm ručně</t>
  </si>
  <si>
    <t>Rozebrání dlažeb ze zámkových dlaždic komunikací pro pěší ručně</t>
  </si>
  <si>
    <t>Odkopávky a prokopávky v hornině třídy těžitelnosti II, skupiny 4 ručně</t>
  </si>
  <si>
    <t>Trativod z drenážních trubek PVC-U SN 4 perforace 360° včetně lože otevřený výkop DN 100 pro budovy plocha pro vtékání vody min. 80 cm2/m</t>
  </si>
  <si>
    <t>Zřízení opláštění žeber nebo trativodů geotextilií v rýze nebo zářezu sklonu přes 1:2 š do 2,5 m</t>
  </si>
  <si>
    <t>Lože pro trativody z betonu prostého C20/25  D+M</t>
  </si>
  <si>
    <t>Hloubení nezapažených jam v soudržných horninách třídy těžitelnosti II skupiny 4 ručně</t>
  </si>
  <si>
    <t>Odstranění křovin a stromů průměru kmene do 100 mm i s kořeny sklonu terénu do 1:5 ručně</t>
  </si>
  <si>
    <t>Vodorovné přemístění křovin do 5 km D kmene do 100 mm</t>
  </si>
  <si>
    <t>Příplatek k vodorovnému přemístění křovin D kmene do 100 mm ZKD 1 km</t>
  </si>
  <si>
    <t>Mazanina tl přes 120 do 240 mm z betonu prostého bez zvýšených nároků na prostředí tř. C 20/25</t>
  </si>
  <si>
    <t>Příplatek k mazanině tl přes 120 do 240 mm za přehlazení povrchu</t>
  </si>
  <si>
    <t>Příplatek k mazanině tl přes 120 do 240 mm za přehlazení s poprášením cementem</t>
  </si>
  <si>
    <t>Příplatek k mazanině tl přes 120 do 240 mm za plochu do 5 m2</t>
  </si>
  <si>
    <t>Sklovláknité pletivo vnějších stěn vtlačené do tmelu</t>
  </si>
  <si>
    <t>Cementový postřik vnějších stěn nanášený celoplošně ručně</t>
  </si>
  <si>
    <t>Vápenocementová omítka štuková dvouvrstvá vnějších stěn nanášená ručně</t>
  </si>
  <si>
    <t>om2</t>
  </si>
  <si>
    <t>Sklovláknité pletivo vnějších pilířů nebo sloupů vtlačené do tmelu</t>
  </si>
  <si>
    <t>Cementový postřik vnějších pilířů nebo sloupů nanášený celoplošně ručně</t>
  </si>
  <si>
    <t>Vápenocementová omítka štuková dvouvrstvá vnějších pilířů nebo sloupů nanášená ručně</t>
  </si>
  <si>
    <t>Demontáž lemování zdí k dalšímu použití</t>
  </si>
  <si>
    <t>Montáž lemování rovných zdí střech s krytinou prejzovou nebo vlnitou rš do 400 mm</t>
  </si>
  <si>
    <t>Sejmutí ornice tl vrstvy do 200 mm ručně</t>
  </si>
  <si>
    <t>Rozprostření ornice tl vrstvy do 200 mm v rovině nebo ve svahu do 1:5 ručně</t>
  </si>
  <si>
    <t>Založení parkového trávníku výsevem pl do 1000 m2 v rovině a ve svahu do 1:5</t>
  </si>
  <si>
    <t>Úprava pláně v hornině třídy těžitelnosti II skupiny 4 se zhutněním ručně</t>
  </si>
  <si>
    <t>Příplatek ZKD 10 mm tl u podkladu nebo lože pod dlažbu z kameniva těženého</t>
  </si>
  <si>
    <t>Podklad ze štěrkodrtě ŠD plochy do 100 m2 tl 100 mm</t>
  </si>
  <si>
    <t>Kladení zámkové dlažby komunikací pro pěší ručně tl 60 mm skupiny A pl do 50 m2</t>
  </si>
  <si>
    <t>Základové pásy z betonu tř. C 16/20</t>
  </si>
  <si>
    <t>Hoblování hraněného řeziva ve staveništní dílně</t>
  </si>
  <si>
    <t>Nadzákladová zeď tl přes 150 do 200 mm z hladkých tvárnic ztraceného bednění včetně výplně z betonu tř. C 16/20</t>
  </si>
  <si>
    <t>Výztuž nosných zdí betonářskou ocelí 10 505</t>
  </si>
  <si>
    <t>zd2</t>
  </si>
  <si>
    <t>Nadzákladová zeď tl přes 250 do 300 mm z hladkých tvárnic ztraceného bednění včetně výplně z betonu tř. C 16/20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</si>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</sst>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0000"/>
      <name val="Arial CE"/>
      <family val="2"/>
    </font>
    <font>
      <sz val="10"/>
      <color rgb="FF0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1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8" fillId="0" borderId="12" xfId="0" applyNumberFormat="1" applyFont="1" applyBorder="1" applyAlignment="1" applyProtection="1">
      <alignment/>
      <protection/>
    </xf>
    <xf numFmtId="166" fontId="38" fillId="0" borderId="13" xfId="0" applyNumberFormat="1" applyFont="1" applyBorder="1" applyAlignment="1" applyProtection="1">
      <alignment/>
      <protection/>
    </xf>
    <xf numFmtId="4" fontId="3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3" fillId="0" borderId="22" xfId="0" applyFont="1" applyBorder="1" applyAlignment="1" applyProtection="1">
      <alignment horizontal="center" vertical="center"/>
      <protection/>
    </xf>
    <xf numFmtId="49" fontId="43" fillId="0" borderId="22" xfId="0" applyNumberFormat="1" applyFont="1" applyBorder="1" applyAlignment="1" applyProtection="1">
      <alignment horizontal="left" vertical="center" wrapText="1"/>
      <protection/>
    </xf>
    <xf numFmtId="0" fontId="43" fillId="0" borderId="22" xfId="0" applyFont="1" applyBorder="1" applyAlignment="1" applyProtection="1">
      <alignment horizontal="left" vertical="center" wrapText="1"/>
      <protection/>
    </xf>
    <xf numFmtId="0" fontId="43" fillId="0" borderId="22" xfId="0" applyFont="1" applyBorder="1" applyAlignment="1" applyProtection="1">
      <alignment horizontal="center" vertical="center" wrapText="1"/>
      <protection/>
    </xf>
    <xf numFmtId="167" fontId="43" fillId="0" borderId="22" xfId="0" applyNumberFormat="1" applyFont="1" applyBorder="1" applyAlignment="1" applyProtection="1">
      <alignment vertical="center"/>
      <protection/>
    </xf>
    <xf numFmtId="4" fontId="43" fillId="2" borderId="22" xfId="0" applyNumberFormat="1" applyFont="1" applyFill="1" applyBorder="1" applyAlignment="1" applyProtection="1">
      <alignment vertical="center"/>
      <protection locked="0"/>
    </xf>
    <xf numFmtId="4" fontId="43" fillId="0" borderId="22" xfId="0" applyNumberFormat="1" applyFont="1" applyBorder="1" applyAlignment="1" applyProtection="1">
      <alignment vertical="center"/>
      <protection/>
    </xf>
    <xf numFmtId="0" fontId="44" fillId="0" borderId="3" xfId="0" applyFont="1" applyBorder="1" applyAlignment="1">
      <alignment vertical="center"/>
    </xf>
    <xf numFmtId="0" fontId="43" fillId="2" borderId="14" xfId="0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/>
    </xf>
    <xf numFmtId="167" fontId="45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47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0" fontId="50" fillId="0" borderId="28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8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8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7" fillId="0" borderId="28" xfId="0" applyFont="1" applyBorder="1" applyAlignment="1">
      <alignment horizontal="left"/>
    </xf>
    <xf numFmtId="0" fontId="50" fillId="0" borderId="28" xfId="0" applyFont="1" applyBorder="1" applyAlignment="1">
      <alignment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1313711" TargetMode="External" /><Relationship Id="rId2" Type="http://schemas.openxmlformats.org/officeDocument/2006/relationships/hyperlink" Target="https://podminky.urs.cz/item/CS_URS_2024_01/132311401" TargetMode="External" /><Relationship Id="rId3" Type="http://schemas.openxmlformats.org/officeDocument/2006/relationships/hyperlink" Target="https://podminky.urs.cz/item/CS_URS_2024_01/132312131" TargetMode="External" /><Relationship Id="rId4" Type="http://schemas.openxmlformats.org/officeDocument/2006/relationships/hyperlink" Target="https://podminky.urs.cz/item/CS_URS_2024_01/151101201" TargetMode="External" /><Relationship Id="rId5" Type="http://schemas.openxmlformats.org/officeDocument/2006/relationships/hyperlink" Target="https://podminky.urs.cz/item/CS_URS_2024_01/151101211" TargetMode="External" /><Relationship Id="rId6" Type="http://schemas.openxmlformats.org/officeDocument/2006/relationships/hyperlink" Target="https://podminky.urs.cz/item/CS_URS_2024_01/151101401" TargetMode="External" /><Relationship Id="rId7" Type="http://schemas.openxmlformats.org/officeDocument/2006/relationships/hyperlink" Target="https://podminky.urs.cz/item/CS_URS_2024_01/151101411" TargetMode="External" /><Relationship Id="rId8" Type="http://schemas.openxmlformats.org/officeDocument/2006/relationships/hyperlink" Target="https://podminky.urs.cz/item/CS_URS_2024_01/151401601" TargetMode="External" /><Relationship Id="rId9" Type="http://schemas.openxmlformats.org/officeDocument/2006/relationships/hyperlink" Target="https://podminky.urs.cz/item/CS_URS_2024_01/162211211" TargetMode="External" /><Relationship Id="rId10" Type="http://schemas.openxmlformats.org/officeDocument/2006/relationships/hyperlink" Target="https://podminky.urs.cz/item/CS_URS_2024_01/162211321" TargetMode="External" /><Relationship Id="rId11" Type="http://schemas.openxmlformats.org/officeDocument/2006/relationships/hyperlink" Target="https://podminky.urs.cz/item/CS_URS_2024_01/162211329" TargetMode="External" /><Relationship Id="rId12" Type="http://schemas.openxmlformats.org/officeDocument/2006/relationships/hyperlink" Target="https://podminky.urs.cz/item/CS_URS_2024_01/167111102" TargetMode="External" /><Relationship Id="rId13" Type="http://schemas.openxmlformats.org/officeDocument/2006/relationships/hyperlink" Target="https://podminky.urs.cz/item/CS_URS_2024_01/171111103" TargetMode="External" /><Relationship Id="rId14" Type="http://schemas.openxmlformats.org/officeDocument/2006/relationships/hyperlink" Target="https://podminky.urs.cz/item/CS_URS_2024_01/174111101" TargetMode="External" /><Relationship Id="rId15" Type="http://schemas.openxmlformats.org/officeDocument/2006/relationships/hyperlink" Target="https://podminky.urs.cz/item/CS_URS_2024_01/175111101" TargetMode="External" /><Relationship Id="rId16" Type="http://schemas.openxmlformats.org/officeDocument/2006/relationships/hyperlink" Target="https://podminky.urs.cz/item/CS_URS_2024_01/181913112" TargetMode="External" /><Relationship Id="rId17" Type="http://schemas.openxmlformats.org/officeDocument/2006/relationships/hyperlink" Target="https://podminky.urs.cz/item/CS_URS_2024_01/273313611" TargetMode="External" /><Relationship Id="rId18" Type="http://schemas.openxmlformats.org/officeDocument/2006/relationships/hyperlink" Target="https://podminky.urs.cz/item/CS_URS_2024_01/273321411" TargetMode="External" /><Relationship Id="rId19" Type="http://schemas.openxmlformats.org/officeDocument/2006/relationships/hyperlink" Target="https://podminky.urs.cz/item/CS_URS_2024_01/273351121" TargetMode="External" /><Relationship Id="rId20" Type="http://schemas.openxmlformats.org/officeDocument/2006/relationships/hyperlink" Target="https://podminky.urs.cz/item/CS_URS_2024_01/273351122" TargetMode="External" /><Relationship Id="rId21" Type="http://schemas.openxmlformats.org/officeDocument/2006/relationships/hyperlink" Target="https://podminky.urs.cz/item/CS_URS_2024_01/273361821" TargetMode="External" /><Relationship Id="rId22" Type="http://schemas.openxmlformats.org/officeDocument/2006/relationships/hyperlink" Target="https://podminky.urs.cz/item/CS_URS_2024_01/274313611" TargetMode="External" /><Relationship Id="rId23" Type="http://schemas.openxmlformats.org/officeDocument/2006/relationships/hyperlink" Target="https://podminky.urs.cz/item/CS_URS_2024_01/274351121" TargetMode="External" /><Relationship Id="rId24" Type="http://schemas.openxmlformats.org/officeDocument/2006/relationships/hyperlink" Target="https://podminky.urs.cz/item/CS_URS_2024_01/274351122" TargetMode="External" /><Relationship Id="rId25" Type="http://schemas.openxmlformats.org/officeDocument/2006/relationships/hyperlink" Target="https://podminky.urs.cz/item/CS_URS_2024_01/279113143" TargetMode="External" /><Relationship Id="rId26" Type="http://schemas.openxmlformats.org/officeDocument/2006/relationships/hyperlink" Target="https://podminky.urs.cz/item/CS_URS_2024_01/279311115" TargetMode="External" /><Relationship Id="rId27" Type="http://schemas.openxmlformats.org/officeDocument/2006/relationships/hyperlink" Target="https://podminky.urs.cz/item/CS_URS_2024_01/279361821" TargetMode="External" /><Relationship Id="rId28" Type="http://schemas.openxmlformats.org/officeDocument/2006/relationships/hyperlink" Target="https://podminky.urs.cz/item/CS_URS_2024_01/310237251" TargetMode="External" /><Relationship Id="rId29" Type="http://schemas.openxmlformats.org/officeDocument/2006/relationships/hyperlink" Target="https://podminky.urs.cz/item/CS_URS_2024_01/310238211" TargetMode="External" /><Relationship Id="rId30" Type="http://schemas.openxmlformats.org/officeDocument/2006/relationships/hyperlink" Target="https://podminky.urs.cz/item/CS_URS_2024_01/310239211" TargetMode="External" /><Relationship Id="rId31" Type="http://schemas.openxmlformats.org/officeDocument/2006/relationships/hyperlink" Target="https://podminky.urs.cz/item/CS_URS_2024_01/311272111" TargetMode="External" /><Relationship Id="rId32" Type="http://schemas.openxmlformats.org/officeDocument/2006/relationships/hyperlink" Target="https://podminky.urs.cz/item/CS_URS_2024_01/317143442" TargetMode="External" /><Relationship Id="rId33" Type="http://schemas.openxmlformats.org/officeDocument/2006/relationships/hyperlink" Target="https://podminky.urs.cz/item/CS_URS_2024_01/340235212" TargetMode="External" /><Relationship Id="rId34" Type="http://schemas.openxmlformats.org/officeDocument/2006/relationships/hyperlink" Target="https://podminky.urs.cz/item/CS_URS_2024_01/340239212" TargetMode="External" /><Relationship Id="rId35" Type="http://schemas.openxmlformats.org/officeDocument/2006/relationships/hyperlink" Target="https://podminky.urs.cz/item/CS_URS_2024_01/342272245" TargetMode="External" /><Relationship Id="rId36" Type="http://schemas.openxmlformats.org/officeDocument/2006/relationships/hyperlink" Target="https://podminky.urs.cz/item/CS_URS_2024_01/413232221" TargetMode="External" /><Relationship Id="rId37" Type="http://schemas.openxmlformats.org/officeDocument/2006/relationships/hyperlink" Target="https://podminky.urs.cz/item/CS_URS_2024_01/413351121" TargetMode="External" /><Relationship Id="rId38" Type="http://schemas.openxmlformats.org/officeDocument/2006/relationships/hyperlink" Target="https://podminky.urs.cz/item/CS_URS_2024_01/413351122" TargetMode="External" /><Relationship Id="rId39" Type="http://schemas.openxmlformats.org/officeDocument/2006/relationships/hyperlink" Target="https://podminky.urs.cz/item/CS_URS_2024_01/413352115" TargetMode="External" /><Relationship Id="rId40" Type="http://schemas.openxmlformats.org/officeDocument/2006/relationships/hyperlink" Target="https://podminky.urs.cz/item/CS_URS_2024_01/413352116" TargetMode="External" /><Relationship Id="rId41" Type="http://schemas.openxmlformats.org/officeDocument/2006/relationships/hyperlink" Target="https://podminky.urs.cz/item/CS_URS_2024_01/413941123" TargetMode="External" /><Relationship Id="rId42" Type="http://schemas.openxmlformats.org/officeDocument/2006/relationships/hyperlink" Target="https://podminky.urs.cz/item/CS_URS_2024_01/417321414" TargetMode="External" /><Relationship Id="rId43" Type="http://schemas.openxmlformats.org/officeDocument/2006/relationships/hyperlink" Target="https://podminky.urs.cz/item/CS_URS_2024_01/417351115" TargetMode="External" /><Relationship Id="rId44" Type="http://schemas.openxmlformats.org/officeDocument/2006/relationships/hyperlink" Target="https://podminky.urs.cz/item/CS_URS_2024_01/417351116" TargetMode="External" /><Relationship Id="rId45" Type="http://schemas.openxmlformats.org/officeDocument/2006/relationships/hyperlink" Target="https://podminky.urs.cz/item/CS_URS_2024_01/417361821" TargetMode="External" /><Relationship Id="rId46" Type="http://schemas.openxmlformats.org/officeDocument/2006/relationships/hyperlink" Target="https://podminky.urs.cz/item/CS_URS_2024_01/451572111" TargetMode="External" /><Relationship Id="rId47" Type="http://schemas.openxmlformats.org/officeDocument/2006/relationships/hyperlink" Target="https://podminky.urs.cz/item/CS_URS_2024_01/611142001" TargetMode="External" /><Relationship Id="rId48" Type="http://schemas.openxmlformats.org/officeDocument/2006/relationships/hyperlink" Target="https://podminky.urs.cz/item/CS_URS_2024_01/611325416" TargetMode="External" /><Relationship Id="rId49" Type="http://schemas.openxmlformats.org/officeDocument/2006/relationships/hyperlink" Target="https://podminky.urs.cz/item/CS_URS_2024_01/611325417" TargetMode="External" /><Relationship Id="rId50" Type="http://schemas.openxmlformats.org/officeDocument/2006/relationships/hyperlink" Target="https://podminky.urs.cz/item/CS_URS_2024_01/612131101" TargetMode="External" /><Relationship Id="rId51" Type="http://schemas.openxmlformats.org/officeDocument/2006/relationships/hyperlink" Target="https://podminky.urs.cz/item/CS_URS_2024_01/612131121" TargetMode="External" /><Relationship Id="rId52" Type="http://schemas.openxmlformats.org/officeDocument/2006/relationships/hyperlink" Target="https://podminky.urs.cz/item/CS_URS_2024_01/612131151" TargetMode="External" /><Relationship Id="rId53" Type="http://schemas.openxmlformats.org/officeDocument/2006/relationships/hyperlink" Target="https://podminky.urs.cz/item/CS_URS_2024_01/612142001" TargetMode="External" /><Relationship Id="rId54" Type="http://schemas.openxmlformats.org/officeDocument/2006/relationships/hyperlink" Target="https://podminky.urs.cz/item/CS_URS_2024_01/612321111" TargetMode="External" /><Relationship Id="rId55" Type="http://schemas.openxmlformats.org/officeDocument/2006/relationships/hyperlink" Target="https://podminky.urs.cz/item/CS_URS_2024_01/612321131" TargetMode="External" /><Relationship Id="rId56" Type="http://schemas.openxmlformats.org/officeDocument/2006/relationships/hyperlink" Target="https://podminky.urs.cz/item/CS_URS_2024_01/612321141" TargetMode="External" /><Relationship Id="rId57" Type="http://schemas.openxmlformats.org/officeDocument/2006/relationships/hyperlink" Target="https://podminky.urs.cz/item/CS_URS_2024_01/612325131" TargetMode="External" /><Relationship Id="rId58" Type="http://schemas.openxmlformats.org/officeDocument/2006/relationships/hyperlink" Target="https://podminky.urs.cz/item/CS_URS_2024_01/612325417" TargetMode="External" /><Relationship Id="rId59" Type="http://schemas.openxmlformats.org/officeDocument/2006/relationships/hyperlink" Target="https://podminky.urs.cz/item/CS_URS_2024_01/612328131" TargetMode="External" /><Relationship Id="rId60" Type="http://schemas.openxmlformats.org/officeDocument/2006/relationships/hyperlink" Target="https://podminky.urs.cz/item/CS_URS_2024_01/617331121" TargetMode="External" /><Relationship Id="rId61" Type="http://schemas.openxmlformats.org/officeDocument/2006/relationships/hyperlink" Target="https://podminky.urs.cz/item/CS_URS_2024_01/619991001" TargetMode="External" /><Relationship Id="rId62" Type="http://schemas.openxmlformats.org/officeDocument/2006/relationships/hyperlink" Target="https://podminky.urs.cz/item/CS_URS_2024_01/619991005" TargetMode="External" /><Relationship Id="rId63" Type="http://schemas.openxmlformats.org/officeDocument/2006/relationships/hyperlink" Target="https://podminky.urs.cz/item/CS_URS_2024_01/619991021" TargetMode="External" /><Relationship Id="rId64" Type="http://schemas.openxmlformats.org/officeDocument/2006/relationships/hyperlink" Target="https://podminky.urs.cz/item/CS_URS_2024_01/621142001" TargetMode="External" /><Relationship Id="rId65" Type="http://schemas.openxmlformats.org/officeDocument/2006/relationships/hyperlink" Target="https://podminky.urs.cz/item/CS_URS_2024_01/621211021" TargetMode="External" /><Relationship Id="rId66" Type="http://schemas.openxmlformats.org/officeDocument/2006/relationships/hyperlink" Target="https://podminky.urs.cz/item/CS_URS_2024_01/621521012" TargetMode="External" /><Relationship Id="rId67" Type="http://schemas.openxmlformats.org/officeDocument/2006/relationships/hyperlink" Target="https://podminky.urs.cz/item/CS_URS_2024_01/622211032" TargetMode="External" /><Relationship Id="rId68" Type="http://schemas.openxmlformats.org/officeDocument/2006/relationships/hyperlink" Target="https://podminky.urs.cz/item/CS_URS_2024_01/622211201" TargetMode="External" /><Relationship Id="rId69" Type="http://schemas.openxmlformats.org/officeDocument/2006/relationships/hyperlink" Target="https://podminky.urs.cz/item/CS_URS_2024_01/622252001" TargetMode="External" /><Relationship Id="rId70" Type="http://schemas.openxmlformats.org/officeDocument/2006/relationships/hyperlink" Target="https://podminky.urs.cz/item/CS_URS_2024_01/622252002" TargetMode="External" /><Relationship Id="rId71" Type="http://schemas.openxmlformats.org/officeDocument/2006/relationships/hyperlink" Target="https://podminky.urs.cz/item/CS_URS_2024_01/629135102" TargetMode="External" /><Relationship Id="rId72" Type="http://schemas.openxmlformats.org/officeDocument/2006/relationships/hyperlink" Target="https://podminky.urs.cz/item/CS_URS_2024_01/629991011" TargetMode="External" /><Relationship Id="rId73" Type="http://schemas.openxmlformats.org/officeDocument/2006/relationships/hyperlink" Target="https://podminky.urs.cz/item/CS_URS_2024_01/629995101" TargetMode="External" /><Relationship Id="rId74" Type="http://schemas.openxmlformats.org/officeDocument/2006/relationships/hyperlink" Target="https://podminky.urs.cz/item/CS_URS_2024_01/631312141" TargetMode="External" /><Relationship Id="rId75" Type="http://schemas.openxmlformats.org/officeDocument/2006/relationships/hyperlink" Target="https://podminky.urs.cz/item/CS_URS_2024_01/632451101" TargetMode="External" /><Relationship Id="rId76" Type="http://schemas.openxmlformats.org/officeDocument/2006/relationships/hyperlink" Target="https://podminky.urs.cz/item/CS_URS_2024_01/633811111" TargetMode="External" /><Relationship Id="rId77" Type="http://schemas.openxmlformats.org/officeDocument/2006/relationships/hyperlink" Target="https://podminky.urs.cz/item/CS_URS_2024_01/635211421" TargetMode="External" /><Relationship Id="rId78" Type="http://schemas.openxmlformats.org/officeDocument/2006/relationships/hyperlink" Target="https://podminky.urs.cz/item/CS_URS_2024_01/871260310" TargetMode="External" /><Relationship Id="rId79" Type="http://schemas.openxmlformats.org/officeDocument/2006/relationships/hyperlink" Target="https://podminky.urs.cz/item/CS_URS_2024_01/877260310" TargetMode="External" /><Relationship Id="rId80" Type="http://schemas.openxmlformats.org/officeDocument/2006/relationships/hyperlink" Target="https://podminky.urs.cz/item/CS_URS_2024_01/877260341" TargetMode="External" /><Relationship Id="rId81" Type="http://schemas.openxmlformats.org/officeDocument/2006/relationships/hyperlink" Target="https://podminky.urs.cz/item/CS_URS_2024_01/941111131" TargetMode="External" /><Relationship Id="rId82" Type="http://schemas.openxmlformats.org/officeDocument/2006/relationships/hyperlink" Target="https://podminky.urs.cz/item/CS_URS_2024_01/941111231" TargetMode="External" /><Relationship Id="rId83" Type="http://schemas.openxmlformats.org/officeDocument/2006/relationships/hyperlink" Target="https://podminky.urs.cz/item/CS_URS_2024_01/941111831" TargetMode="External" /><Relationship Id="rId84" Type="http://schemas.openxmlformats.org/officeDocument/2006/relationships/hyperlink" Target="https://podminky.urs.cz/item/CS_URS_2024_01/949101111" TargetMode="External" /><Relationship Id="rId85" Type="http://schemas.openxmlformats.org/officeDocument/2006/relationships/hyperlink" Target="https://podminky.urs.cz/item/CS_URS_2024_01/949101112" TargetMode="External" /><Relationship Id="rId86" Type="http://schemas.openxmlformats.org/officeDocument/2006/relationships/hyperlink" Target="https://podminky.urs.cz/item/CS_URS_2024_01/962031133" TargetMode="External" /><Relationship Id="rId87" Type="http://schemas.openxmlformats.org/officeDocument/2006/relationships/hyperlink" Target="https://podminky.urs.cz/item/CS_URS_2024_01/964011221" TargetMode="External" /><Relationship Id="rId88" Type="http://schemas.openxmlformats.org/officeDocument/2006/relationships/hyperlink" Target="https://podminky.urs.cz/item/CS_URS_2024_01/965042141" TargetMode="External" /><Relationship Id="rId89" Type="http://schemas.openxmlformats.org/officeDocument/2006/relationships/hyperlink" Target="https://podminky.urs.cz/item/CS_URS_2024_01/965081213" TargetMode="External" /><Relationship Id="rId90" Type="http://schemas.openxmlformats.org/officeDocument/2006/relationships/hyperlink" Target="https://podminky.urs.cz/item/CS_URS_2024_01/965083122" TargetMode="External" /><Relationship Id="rId91" Type="http://schemas.openxmlformats.org/officeDocument/2006/relationships/hyperlink" Target="https://podminky.urs.cz/item/CS_URS_2024_01/966081123" TargetMode="External" /><Relationship Id="rId92" Type="http://schemas.openxmlformats.org/officeDocument/2006/relationships/hyperlink" Target="https://podminky.urs.cz/item/CS_URS_2024_01/967031132" TargetMode="External" /><Relationship Id="rId93" Type="http://schemas.openxmlformats.org/officeDocument/2006/relationships/hyperlink" Target="https://podminky.urs.cz/item/CS_URS_2024_01/967032975" TargetMode="External" /><Relationship Id="rId94" Type="http://schemas.openxmlformats.org/officeDocument/2006/relationships/hyperlink" Target="https://podminky.urs.cz/item/CS_URS_2024_01/968062374" TargetMode="External" /><Relationship Id="rId95" Type="http://schemas.openxmlformats.org/officeDocument/2006/relationships/hyperlink" Target="https://podminky.urs.cz/item/CS_URS_2024_01/968062376" TargetMode="External" /><Relationship Id="rId96" Type="http://schemas.openxmlformats.org/officeDocument/2006/relationships/hyperlink" Target="https://podminky.urs.cz/item/CS_URS_2024_01/968062455" TargetMode="External" /><Relationship Id="rId97" Type="http://schemas.openxmlformats.org/officeDocument/2006/relationships/hyperlink" Target="https://podminky.urs.cz/item/CS_URS_2024_01/968062746" TargetMode="External" /><Relationship Id="rId98" Type="http://schemas.openxmlformats.org/officeDocument/2006/relationships/hyperlink" Target="https://podminky.urs.cz/item/CS_URS_2024_01/971033231" TargetMode="External" /><Relationship Id="rId99" Type="http://schemas.openxmlformats.org/officeDocument/2006/relationships/hyperlink" Target="https://podminky.urs.cz/item/CS_URS_2024_01/971033451" TargetMode="External" /><Relationship Id="rId100" Type="http://schemas.openxmlformats.org/officeDocument/2006/relationships/hyperlink" Target="https://podminky.urs.cz/item/CS_URS_2024_01/971033641" TargetMode="External" /><Relationship Id="rId101" Type="http://schemas.openxmlformats.org/officeDocument/2006/relationships/hyperlink" Target="https://podminky.urs.cz/item/CS_URS_2024_01/971033651" TargetMode="External" /><Relationship Id="rId102" Type="http://schemas.openxmlformats.org/officeDocument/2006/relationships/hyperlink" Target="https://podminky.urs.cz/item/CS_URS_2024_01/973031345" TargetMode="External" /><Relationship Id="rId103" Type="http://schemas.openxmlformats.org/officeDocument/2006/relationships/hyperlink" Target="https://podminky.urs.cz/item/CS_URS_2024_01/973031824" TargetMode="External" /><Relationship Id="rId104" Type="http://schemas.openxmlformats.org/officeDocument/2006/relationships/hyperlink" Target="https://podminky.urs.cz/item/CS_URS_2024_01/973031826" TargetMode="External" /><Relationship Id="rId105" Type="http://schemas.openxmlformats.org/officeDocument/2006/relationships/hyperlink" Target="https://podminky.urs.cz/item/CS_URS_2024_01/975011221" TargetMode="External" /><Relationship Id="rId106" Type="http://schemas.openxmlformats.org/officeDocument/2006/relationships/hyperlink" Target="https://podminky.urs.cz/item/CS_URS_2024_01/975011231" TargetMode="External" /><Relationship Id="rId107" Type="http://schemas.openxmlformats.org/officeDocument/2006/relationships/hyperlink" Target="https://podminky.urs.cz/item/CS_URS_2024_01/975032251" TargetMode="External" /><Relationship Id="rId108" Type="http://schemas.openxmlformats.org/officeDocument/2006/relationships/hyperlink" Target="https://podminky.urs.cz/item/CS_URS_2024_01/975053141" TargetMode="External" /><Relationship Id="rId109" Type="http://schemas.openxmlformats.org/officeDocument/2006/relationships/hyperlink" Target="https://podminky.urs.cz/item/CS_URS_2024_01/978011141" TargetMode="External" /><Relationship Id="rId110" Type="http://schemas.openxmlformats.org/officeDocument/2006/relationships/hyperlink" Target="https://podminky.urs.cz/item/CS_URS_2024_01/978012121" TargetMode="External" /><Relationship Id="rId111" Type="http://schemas.openxmlformats.org/officeDocument/2006/relationships/hyperlink" Target="https://podminky.urs.cz/item/CS_URS_2024_01/978013141" TargetMode="External" /><Relationship Id="rId112" Type="http://schemas.openxmlformats.org/officeDocument/2006/relationships/hyperlink" Target="https://podminky.urs.cz/item/CS_URS_2024_01/978013191" TargetMode="External" /><Relationship Id="rId113" Type="http://schemas.openxmlformats.org/officeDocument/2006/relationships/hyperlink" Target="https://podminky.urs.cz/item/CS_URS_2024_01/978059541" TargetMode="External" /><Relationship Id="rId114" Type="http://schemas.openxmlformats.org/officeDocument/2006/relationships/hyperlink" Target="https://podminky.urs.cz/item/CS_URS_2024_01/952901111" TargetMode="External" /><Relationship Id="rId115" Type="http://schemas.openxmlformats.org/officeDocument/2006/relationships/hyperlink" Target="https://podminky.urs.cz/item/CS_URS_2024_01/952902241" TargetMode="External" /><Relationship Id="rId116" Type="http://schemas.openxmlformats.org/officeDocument/2006/relationships/hyperlink" Target="https://podminky.urs.cz/item/CS_URS_2024_01/953961114" TargetMode="External" /><Relationship Id="rId117" Type="http://schemas.openxmlformats.org/officeDocument/2006/relationships/hyperlink" Target="https://podminky.urs.cz/item/CS_URS_2024_01/953961115" TargetMode="External" /><Relationship Id="rId118" Type="http://schemas.openxmlformats.org/officeDocument/2006/relationships/hyperlink" Target="https://podminky.urs.cz/item/CS_URS_2022_01/985331113" TargetMode="External" /><Relationship Id="rId119" Type="http://schemas.openxmlformats.org/officeDocument/2006/relationships/hyperlink" Target="https://podminky.urs.cz/item/CS_URS_2024_01/997013213" TargetMode="External" /><Relationship Id="rId120" Type="http://schemas.openxmlformats.org/officeDocument/2006/relationships/hyperlink" Target="https://podminky.urs.cz/item/CS_URS_2024_01/997013311" TargetMode="External" /><Relationship Id="rId121" Type="http://schemas.openxmlformats.org/officeDocument/2006/relationships/hyperlink" Target="https://podminky.urs.cz/item/CS_URS_2024_01/997013321" TargetMode="External" /><Relationship Id="rId122" Type="http://schemas.openxmlformats.org/officeDocument/2006/relationships/hyperlink" Target="https://podminky.urs.cz/item/CS_URS_2024_01/997013501" TargetMode="External" /><Relationship Id="rId123" Type="http://schemas.openxmlformats.org/officeDocument/2006/relationships/hyperlink" Target="https://podminky.urs.cz/item/CS_URS_2024_01/997013509" TargetMode="External" /><Relationship Id="rId124" Type="http://schemas.openxmlformats.org/officeDocument/2006/relationships/hyperlink" Target="https://podminky.urs.cz/item/CS_URS_2024_01/997013631" TargetMode="External" /><Relationship Id="rId125" Type="http://schemas.openxmlformats.org/officeDocument/2006/relationships/hyperlink" Target="https://podminky.urs.cz/item/CS_URS_2024_01/998018002" TargetMode="External" /><Relationship Id="rId126" Type="http://schemas.openxmlformats.org/officeDocument/2006/relationships/hyperlink" Target="https://podminky.urs.cz/item/CS_URS_2024_01/711111001" TargetMode="External" /><Relationship Id="rId127" Type="http://schemas.openxmlformats.org/officeDocument/2006/relationships/hyperlink" Target="https://podminky.urs.cz/item/CS_URS_2024_01/711112001" TargetMode="External" /><Relationship Id="rId128" Type="http://schemas.openxmlformats.org/officeDocument/2006/relationships/hyperlink" Target="https://podminky.urs.cz/item/CS_URS_2024_01/711141559" TargetMode="External" /><Relationship Id="rId129" Type="http://schemas.openxmlformats.org/officeDocument/2006/relationships/hyperlink" Target="https://podminky.urs.cz/item/CS_URS_2022_01/711142559" TargetMode="External" /><Relationship Id="rId130" Type="http://schemas.openxmlformats.org/officeDocument/2006/relationships/hyperlink" Target="https://podminky.urs.cz/item/CS_URS_2024_01/998711122" TargetMode="External" /><Relationship Id="rId131" Type="http://schemas.openxmlformats.org/officeDocument/2006/relationships/hyperlink" Target="https://podminky.urs.cz/item/CS_URS_2024_01/713121122" TargetMode="External" /><Relationship Id="rId132" Type="http://schemas.openxmlformats.org/officeDocument/2006/relationships/hyperlink" Target="https://podminky.urs.cz/item/CS_URS_2024_01/713131141" TargetMode="External" /><Relationship Id="rId133" Type="http://schemas.openxmlformats.org/officeDocument/2006/relationships/hyperlink" Target="https://podminky.urs.cz/item/CS_URS_2024_01/713131241" TargetMode="External" /><Relationship Id="rId134" Type="http://schemas.openxmlformats.org/officeDocument/2006/relationships/hyperlink" Target="https://podminky.urs.cz/item/CS_URS_2024_01/713140823" TargetMode="External" /><Relationship Id="rId135" Type="http://schemas.openxmlformats.org/officeDocument/2006/relationships/hyperlink" Target="https://podminky.urs.cz/item/CS_URS_2024_01/713151111" TargetMode="External" /><Relationship Id="rId136" Type="http://schemas.openxmlformats.org/officeDocument/2006/relationships/hyperlink" Target="https://podminky.urs.cz/item/CS_URS_2024_01/713191133" TargetMode="External" /><Relationship Id="rId137" Type="http://schemas.openxmlformats.org/officeDocument/2006/relationships/hyperlink" Target="https://podminky.urs.cz/item/CS_URS_2024_01/998713122" TargetMode="External" /><Relationship Id="rId138" Type="http://schemas.openxmlformats.org/officeDocument/2006/relationships/hyperlink" Target="https://podminky.urs.cz/item/CS_URS_2024_01/998721122" TargetMode="External" /><Relationship Id="rId139" Type="http://schemas.openxmlformats.org/officeDocument/2006/relationships/hyperlink" Target="https://podminky.urs.cz/item/CS_URS_2024_01/762083122" TargetMode="External" /><Relationship Id="rId140" Type="http://schemas.openxmlformats.org/officeDocument/2006/relationships/hyperlink" Target="https://podminky.urs.cz/item/CS_URS_2024_01/762085103" TargetMode="External" /><Relationship Id="rId141" Type="http://schemas.openxmlformats.org/officeDocument/2006/relationships/hyperlink" Target="https://podminky.urs.cz/item/CS_URS_2024_01/762332132" TargetMode="External" /><Relationship Id="rId142" Type="http://schemas.openxmlformats.org/officeDocument/2006/relationships/hyperlink" Target="https://podminky.urs.cz/item/CS_URS_2024_01/762341037" TargetMode="External" /><Relationship Id="rId143" Type="http://schemas.openxmlformats.org/officeDocument/2006/relationships/hyperlink" Target="https://podminky.urs.cz/item/CS_URS_2024_01/762341670" TargetMode="External" /><Relationship Id="rId144" Type="http://schemas.openxmlformats.org/officeDocument/2006/relationships/hyperlink" Target="https://podminky.urs.cz/item/CS_URS_2024_01/762342511" TargetMode="External" /><Relationship Id="rId145" Type="http://schemas.openxmlformats.org/officeDocument/2006/relationships/hyperlink" Target="https://podminky.urs.cz/item/CS_URS_2024_01/762395000" TargetMode="External" /><Relationship Id="rId146" Type="http://schemas.openxmlformats.org/officeDocument/2006/relationships/hyperlink" Target="https://podminky.urs.cz/item/CS_URS_2024_01/762511246" TargetMode="External" /><Relationship Id="rId147" Type="http://schemas.openxmlformats.org/officeDocument/2006/relationships/hyperlink" Target="https://podminky.urs.cz/item/CS_URS_2024_01/762512261" TargetMode="External" /><Relationship Id="rId148" Type="http://schemas.openxmlformats.org/officeDocument/2006/relationships/hyperlink" Target="https://podminky.urs.cz/item/CS_URS_2024_01/762595001" TargetMode="External" /><Relationship Id="rId149" Type="http://schemas.openxmlformats.org/officeDocument/2006/relationships/hyperlink" Target="https://podminky.urs.cz/item/CS_URS_2024_01/762811933" TargetMode="External" /><Relationship Id="rId150" Type="http://schemas.openxmlformats.org/officeDocument/2006/relationships/hyperlink" Target="https://podminky.urs.cz/item/CS_URS_2024_01/762812934" TargetMode="External" /><Relationship Id="rId151" Type="http://schemas.openxmlformats.org/officeDocument/2006/relationships/hyperlink" Target="https://podminky.urs.cz/item/CS_URS_2024_01/998762122" TargetMode="External" /><Relationship Id="rId152" Type="http://schemas.openxmlformats.org/officeDocument/2006/relationships/hyperlink" Target="https://podminky.urs.cz/item/CS_URS_2024_01/763111921" TargetMode="External" /><Relationship Id="rId153" Type="http://schemas.openxmlformats.org/officeDocument/2006/relationships/hyperlink" Target="https://podminky.urs.cz/item/CS_URS_2024_01/763111717" TargetMode="External" /><Relationship Id="rId154" Type="http://schemas.openxmlformats.org/officeDocument/2006/relationships/hyperlink" Target="https://podminky.urs.cz/item/CS_URS_2024_01/763111718" TargetMode="External" /><Relationship Id="rId155" Type="http://schemas.openxmlformats.org/officeDocument/2006/relationships/hyperlink" Target="https://podminky.urs.cz/item/CS_URS_2024_01/763111772" TargetMode="External" /><Relationship Id="rId156" Type="http://schemas.openxmlformats.org/officeDocument/2006/relationships/hyperlink" Target="https://podminky.urs.cz/item/CS_URS_2024_01/763131451" TargetMode="External" /><Relationship Id="rId157" Type="http://schemas.openxmlformats.org/officeDocument/2006/relationships/hyperlink" Target="https://podminky.urs.cz/item/CS_URS_2024_01/763131714" TargetMode="External" /><Relationship Id="rId158" Type="http://schemas.openxmlformats.org/officeDocument/2006/relationships/hyperlink" Target="https://podminky.urs.cz/item/CS_URS_2024_01/763131751" TargetMode="External" /><Relationship Id="rId159" Type="http://schemas.openxmlformats.org/officeDocument/2006/relationships/hyperlink" Target="https://podminky.urs.cz/item/CS_URS_2024_01/763131752" TargetMode="External" /><Relationship Id="rId160" Type="http://schemas.openxmlformats.org/officeDocument/2006/relationships/hyperlink" Target="https://podminky.urs.cz/item/CS_URS_2024_01/763131772" TargetMode="External" /><Relationship Id="rId161" Type="http://schemas.openxmlformats.org/officeDocument/2006/relationships/hyperlink" Target="https://podminky.urs.cz/item/CS_URS_2024_01/763131911" TargetMode="External" /><Relationship Id="rId162" Type="http://schemas.openxmlformats.org/officeDocument/2006/relationships/hyperlink" Target="https://podminky.urs.cz/item/CS_URS_2024_01/763181421" TargetMode="External" /><Relationship Id="rId163" Type="http://schemas.openxmlformats.org/officeDocument/2006/relationships/hyperlink" Target="https://podminky.urs.cz/item/CS_URS_2024_01/763183112" TargetMode="External" /><Relationship Id="rId164" Type="http://schemas.openxmlformats.org/officeDocument/2006/relationships/hyperlink" Target="https://podminky.urs.cz/item/CS_URS_2024_01/998763332" TargetMode="External" /><Relationship Id="rId165" Type="http://schemas.openxmlformats.org/officeDocument/2006/relationships/hyperlink" Target="https://podminky.urs.cz/item/CS_URS_2024_01/764001821" TargetMode="External" /><Relationship Id="rId166" Type="http://schemas.openxmlformats.org/officeDocument/2006/relationships/hyperlink" Target="https://podminky.urs.cz/item/CS_URS_2024_01/764002841" TargetMode="External" /><Relationship Id="rId167" Type="http://schemas.openxmlformats.org/officeDocument/2006/relationships/hyperlink" Target="https://podminky.urs.cz/item/CS_URS_2024_01/764002851" TargetMode="External" /><Relationship Id="rId168" Type="http://schemas.openxmlformats.org/officeDocument/2006/relationships/hyperlink" Target="https://podminky.urs.cz/item/CS_URS_2024_01/764004801" TargetMode="External" /><Relationship Id="rId169" Type="http://schemas.openxmlformats.org/officeDocument/2006/relationships/hyperlink" Target="https://podminky.urs.cz/item/CS_URS_2024_01/764004861" TargetMode="External" /><Relationship Id="rId170" Type="http://schemas.openxmlformats.org/officeDocument/2006/relationships/hyperlink" Target="https://podminky.urs.cz/item/CS_URS_2024_01/764004863" TargetMode="External" /><Relationship Id="rId171" Type="http://schemas.openxmlformats.org/officeDocument/2006/relationships/hyperlink" Target="https://podminky.urs.cz/item/CS_URS_2024_01/764232402" TargetMode="External" /><Relationship Id="rId172" Type="http://schemas.openxmlformats.org/officeDocument/2006/relationships/hyperlink" Target="https://podminky.urs.cz/item/CS_URS_2024_01/764232431" TargetMode="External" /><Relationship Id="rId173" Type="http://schemas.openxmlformats.org/officeDocument/2006/relationships/hyperlink" Target="https://podminky.urs.cz/item/CS_URS_2024_01/764501118" TargetMode="External" /><Relationship Id="rId174" Type="http://schemas.openxmlformats.org/officeDocument/2006/relationships/hyperlink" Target="https://podminky.urs.cz/item/CS_URS_2024_01/764508131" TargetMode="External" /><Relationship Id="rId175" Type="http://schemas.openxmlformats.org/officeDocument/2006/relationships/hyperlink" Target="https://podminky.urs.cz/item/CS_URS_2024_01/764508132" TargetMode="External" /><Relationship Id="rId176" Type="http://schemas.openxmlformats.org/officeDocument/2006/relationships/hyperlink" Target="https://podminky.urs.cz/item/CS_URS_2024_01/764508134" TargetMode="External" /><Relationship Id="rId177" Type="http://schemas.openxmlformats.org/officeDocument/2006/relationships/hyperlink" Target="https://podminky.urs.cz/item/CS_URS_2024_01/764531403" TargetMode="External" /><Relationship Id="rId178" Type="http://schemas.openxmlformats.org/officeDocument/2006/relationships/hyperlink" Target="https://podminky.urs.cz/item/CS_URS_2024_01/764531464" TargetMode="External" /><Relationship Id="rId179" Type="http://schemas.openxmlformats.org/officeDocument/2006/relationships/hyperlink" Target="https://podminky.urs.cz/item/CS_URS_2024_01/764538422" TargetMode="External" /><Relationship Id="rId180" Type="http://schemas.openxmlformats.org/officeDocument/2006/relationships/hyperlink" Target="https://podminky.urs.cz/item/CS_URS_2024_01/998764122" TargetMode="External" /><Relationship Id="rId181" Type="http://schemas.openxmlformats.org/officeDocument/2006/relationships/hyperlink" Target="https://podminky.urs.cz/item/CS_URS_2024_01/765153021" TargetMode="External" /><Relationship Id="rId182" Type="http://schemas.openxmlformats.org/officeDocument/2006/relationships/hyperlink" Target="https://podminky.urs.cz/item/CS_URS_2024_01/765191011" TargetMode="External" /><Relationship Id="rId183" Type="http://schemas.openxmlformats.org/officeDocument/2006/relationships/hyperlink" Target="https://podminky.urs.cz/item/CS_URS_2024_01/765191031" TargetMode="External" /><Relationship Id="rId184" Type="http://schemas.openxmlformats.org/officeDocument/2006/relationships/hyperlink" Target="https://podminky.urs.cz/item/CS_URS_2024_01/998765122" TargetMode="External" /><Relationship Id="rId185" Type="http://schemas.openxmlformats.org/officeDocument/2006/relationships/hyperlink" Target="https://podminky.urs.cz/item/CS_URS_2024_01/766660171" TargetMode="External" /><Relationship Id="rId186" Type="http://schemas.openxmlformats.org/officeDocument/2006/relationships/hyperlink" Target="https://podminky.urs.cz/item/CS_URS_2024_01/766660172" TargetMode="External" /><Relationship Id="rId187" Type="http://schemas.openxmlformats.org/officeDocument/2006/relationships/hyperlink" Target="https://podminky.urs.cz/item/CS_URS_2024_01/766660312" TargetMode="External" /><Relationship Id="rId188" Type="http://schemas.openxmlformats.org/officeDocument/2006/relationships/hyperlink" Target="https://podminky.urs.cz/item/CS_URS_2024_01/766660351" TargetMode="External" /><Relationship Id="rId189" Type="http://schemas.openxmlformats.org/officeDocument/2006/relationships/hyperlink" Target="https://podminky.urs.cz/item/CS_URS_2024_01/766660728" TargetMode="External" /><Relationship Id="rId190" Type="http://schemas.openxmlformats.org/officeDocument/2006/relationships/hyperlink" Target="https://podminky.urs.cz/item/CS_URS_2024_01/766660729" TargetMode="External" /><Relationship Id="rId191" Type="http://schemas.openxmlformats.org/officeDocument/2006/relationships/hyperlink" Target="https://podminky.urs.cz/item/CS_URS_2024_01/766682111" TargetMode="External" /><Relationship Id="rId192" Type="http://schemas.openxmlformats.org/officeDocument/2006/relationships/hyperlink" Target="https://podminky.urs.cz/item/CS_URS_2024_01/766682113" TargetMode="External" /><Relationship Id="rId193" Type="http://schemas.openxmlformats.org/officeDocument/2006/relationships/hyperlink" Target="https://podminky.urs.cz/item/CS_URS_2024_01/766691812" TargetMode="External" /><Relationship Id="rId194" Type="http://schemas.openxmlformats.org/officeDocument/2006/relationships/hyperlink" Target="https://podminky.urs.cz/item/CS_URS_2024_01/766691914" TargetMode="External" /><Relationship Id="rId195" Type="http://schemas.openxmlformats.org/officeDocument/2006/relationships/hyperlink" Target="https://podminky.urs.cz/item/CS_URS_2024_01/766694116" TargetMode="External" /><Relationship Id="rId196" Type="http://schemas.openxmlformats.org/officeDocument/2006/relationships/hyperlink" Target="https://podminky.urs.cz/item/CS_URS_2024_01/998766122" TargetMode="External" /><Relationship Id="rId197" Type="http://schemas.openxmlformats.org/officeDocument/2006/relationships/hyperlink" Target="https://podminky.urs.cz/item/CS_URS_2024_01/767161813" TargetMode="External" /><Relationship Id="rId198" Type="http://schemas.openxmlformats.org/officeDocument/2006/relationships/hyperlink" Target="https://podminky.urs.cz/item/CS_URS_2024_01/767591002" TargetMode="External" /><Relationship Id="rId199" Type="http://schemas.openxmlformats.org/officeDocument/2006/relationships/hyperlink" Target="https://podminky.urs.cz/item/CS_URS_2024_01/767995116" TargetMode="External" /><Relationship Id="rId200" Type="http://schemas.openxmlformats.org/officeDocument/2006/relationships/hyperlink" Target="https://podminky.urs.cz/item/CS_URS_2024_01/998767122" TargetMode="External" /><Relationship Id="rId201" Type="http://schemas.openxmlformats.org/officeDocument/2006/relationships/hyperlink" Target="https://podminky.urs.cz/item/CS_URS_2024_01/771111011" TargetMode="External" /><Relationship Id="rId202" Type="http://schemas.openxmlformats.org/officeDocument/2006/relationships/hyperlink" Target="https://podminky.urs.cz/item/CS_URS_2024_01/771121011" TargetMode="External" /><Relationship Id="rId203" Type="http://schemas.openxmlformats.org/officeDocument/2006/relationships/hyperlink" Target="https://podminky.urs.cz/item/CS_URS_2024_01/771161021" TargetMode="External" /><Relationship Id="rId204" Type="http://schemas.openxmlformats.org/officeDocument/2006/relationships/hyperlink" Target="https://podminky.urs.cz/item/CS_URS_2024_01/771474113" TargetMode="External" /><Relationship Id="rId205" Type="http://schemas.openxmlformats.org/officeDocument/2006/relationships/hyperlink" Target="https://podminky.urs.cz/item/CS_URS_2024_01/771574436" TargetMode="External" /><Relationship Id="rId206" Type="http://schemas.openxmlformats.org/officeDocument/2006/relationships/hyperlink" Target="https://podminky.urs.cz/item/CS_URS_2024_01/771577211" TargetMode="External" /><Relationship Id="rId207" Type="http://schemas.openxmlformats.org/officeDocument/2006/relationships/hyperlink" Target="https://podminky.urs.cz/item/CS_URS_2024_01/771591112" TargetMode="External" /><Relationship Id="rId208" Type="http://schemas.openxmlformats.org/officeDocument/2006/relationships/hyperlink" Target="https://podminky.urs.cz/item/CS_URS_2024_01/781492251" TargetMode="External" /><Relationship Id="rId209" Type="http://schemas.openxmlformats.org/officeDocument/2006/relationships/hyperlink" Target="https://podminky.urs.cz/item/CS_URS_2024_01/998771122" TargetMode="External" /><Relationship Id="rId210" Type="http://schemas.openxmlformats.org/officeDocument/2006/relationships/hyperlink" Target="https://podminky.urs.cz/item/CS_URS_2024_01/775510953" TargetMode="External" /><Relationship Id="rId211" Type="http://schemas.openxmlformats.org/officeDocument/2006/relationships/hyperlink" Target="https://podminky.urs.cz/item/CS_URS_2024_01/775511810" TargetMode="External" /><Relationship Id="rId212" Type="http://schemas.openxmlformats.org/officeDocument/2006/relationships/hyperlink" Target="https://podminky.urs.cz/item/CS_URS_2024_01/775591919" TargetMode="External" /><Relationship Id="rId213" Type="http://schemas.openxmlformats.org/officeDocument/2006/relationships/hyperlink" Target="https://podminky.urs.cz/item/CS_URS_2024_01/775591920" TargetMode="External" /><Relationship Id="rId214" Type="http://schemas.openxmlformats.org/officeDocument/2006/relationships/hyperlink" Target="https://podminky.urs.cz/item/CS_URS_2024_01/775591921" TargetMode="External" /><Relationship Id="rId215" Type="http://schemas.openxmlformats.org/officeDocument/2006/relationships/hyperlink" Target="https://podminky.urs.cz/item/CS_URS_2024_01/775591922" TargetMode="External" /><Relationship Id="rId216" Type="http://schemas.openxmlformats.org/officeDocument/2006/relationships/hyperlink" Target="https://podminky.urs.cz/item/CS_URS_2024_01/775591926" TargetMode="External" /><Relationship Id="rId217" Type="http://schemas.openxmlformats.org/officeDocument/2006/relationships/hyperlink" Target="https://podminky.urs.cz/item/CS_URS_2024_01/998775122" TargetMode="External" /><Relationship Id="rId218" Type="http://schemas.openxmlformats.org/officeDocument/2006/relationships/hyperlink" Target="https://podminky.urs.cz/item/CS_URS_2024_01/781111011" TargetMode="External" /><Relationship Id="rId219" Type="http://schemas.openxmlformats.org/officeDocument/2006/relationships/hyperlink" Target="https://podminky.urs.cz/item/CS_URS_2024_01/781121011" TargetMode="External" /><Relationship Id="rId220" Type="http://schemas.openxmlformats.org/officeDocument/2006/relationships/hyperlink" Target="https://podminky.urs.cz/item/CS_URS_2024_01/781131112" TargetMode="External" /><Relationship Id="rId221" Type="http://schemas.openxmlformats.org/officeDocument/2006/relationships/hyperlink" Target="https://podminky.urs.cz/item/CS_URS_2024_01/781131241" TargetMode="External" /><Relationship Id="rId222" Type="http://schemas.openxmlformats.org/officeDocument/2006/relationships/hyperlink" Target="https://podminky.urs.cz/item/CS_URS_2024_01/781131242" TargetMode="External" /><Relationship Id="rId223" Type="http://schemas.openxmlformats.org/officeDocument/2006/relationships/hyperlink" Target="https://podminky.urs.cz/item/CS_URS_2024_01/781131264" TargetMode="External" /><Relationship Id="rId224" Type="http://schemas.openxmlformats.org/officeDocument/2006/relationships/hyperlink" Target="https://podminky.urs.cz/item/CS_URS_2024_01/781472216" TargetMode="External" /><Relationship Id="rId225" Type="http://schemas.openxmlformats.org/officeDocument/2006/relationships/hyperlink" Target="https://podminky.urs.cz/item/CS_URS_2024_01/781472291" TargetMode="External" /><Relationship Id="rId226" Type="http://schemas.openxmlformats.org/officeDocument/2006/relationships/hyperlink" Target="https://podminky.urs.cz/item/CS_URS_2024_01/781492211" TargetMode="External" /><Relationship Id="rId227" Type="http://schemas.openxmlformats.org/officeDocument/2006/relationships/hyperlink" Target="https://podminky.urs.cz/item/CS_URS_2024_01/998781122" TargetMode="External" /><Relationship Id="rId228" Type="http://schemas.openxmlformats.org/officeDocument/2006/relationships/hyperlink" Target="https://podminky.urs.cz/item/CS_URS_2024_01/783118101" TargetMode="External" /><Relationship Id="rId229" Type="http://schemas.openxmlformats.org/officeDocument/2006/relationships/hyperlink" Target="https://podminky.urs.cz/item/CS_URS_2024_01/783314201" TargetMode="External" /><Relationship Id="rId230" Type="http://schemas.openxmlformats.org/officeDocument/2006/relationships/hyperlink" Target="https://podminky.urs.cz/item/CS_URS_2024_01/784121001" TargetMode="External" /><Relationship Id="rId231" Type="http://schemas.openxmlformats.org/officeDocument/2006/relationships/hyperlink" Target="https://podminky.urs.cz/item/CS_URS_2024_01/784121011" TargetMode="External" /><Relationship Id="rId232" Type="http://schemas.openxmlformats.org/officeDocument/2006/relationships/hyperlink" Target="https://podminky.urs.cz/item/CS_URS_2024_01/784181121" TargetMode="External" /><Relationship Id="rId233" Type="http://schemas.openxmlformats.org/officeDocument/2006/relationships/hyperlink" Target="https://podminky.urs.cz/item/CS_URS_2024_01/784181127" TargetMode="External" /><Relationship Id="rId234" Type="http://schemas.openxmlformats.org/officeDocument/2006/relationships/hyperlink" Target="https://podminky.urs.cz/item/CS_URS_2024_01/784211101" TargetMode="External" /><Relationship Id="rId235" Type="http://schemas.openxmlformats.org/officeDocument/2006/relationships/hyperlink" Target="https://podminky.urs.cz/item/CS_URS_2024_01/784211107" TargetMode="External" /><Relationship Id="rId236" Type="http://schemas.openxmlformats.org/officeDocument/2006/relationships/hyperlink" Target="https://podminky.urs.cz/item/CS_URS_2024_01/784211163" TargetMode="External" /><Relationship Id="rId23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11101" TargetMode="External" /><Relationship Id="rId2" Type="http://schemas.openxmlformats.org/officeDocument/2006/relationships/hyperlink" Target="https://podminky.urs.cz/item/CS_URS_2024_01/113106022" TargetMode="External" /><Relationship Id="rId3" Type="http://schemas.openxmlformats.org/officeDocument/2006/relationships/hyperlink" Target="https://podminky.urs.cz/item/CS_URS_2024_01/113106123" TargetMode="External" /><Relationship Id="rId4" Type="http://schemas.openxmlformats.org/officeDocument/2006/relationships/hyperlink" Target="https://podminky.urs.cz/item/CS_URS_2024_01/113107023" TargetMode="External" /><Relationship Id="rId5" Type="http://schemas.openxmlformats.org/officeDocument/2006/relationships/hyperlink" Target="https://podminky.urs.cz/item/CS_URS_2024_01/113107123" TargetMode="External" /><Relationship Id="rId6" Type="http://schemas.openxmlformats.org/officeDocument/2006/relationships/hyperlink" Target="https://podminky.urs.cz/item/CS_URS_2024_01/113107132" TargetMode="External" /><Relationship Id="rId7" Type="http://schemas.openxmlformats.org/officeDocument/2006/relationships/hyperlink" Target="https://podminky.urs.cz/item/CS_URS_2024_01/113202111" TargetMode="External" /><Relationship Id="rId8" Type="http://schemas.openxmlformats.org/officeDocument/2006/relationships/hyperlink" Target="https://podminky.urs.cz/item/CS_URS_2024_01/121112003" TargetMode="External" /><Relationship Id="rId9" Type="http://schemas.openxmlformats.org/officeDocument/2006/relationships/hyperlink" Target="https://podminky.urs.cz/item/CS_URS_2024_01/122311101" TargetMode="External" /><Relationship Id="rId10" Type="http://schemas.openxmlformats.org/officeDocument/2006/relationships/hyperlink" Target="https://podminky.urs.cz/item/CS_URS_2024_01/131313701" TargetMode="External" /><Relationship Id="rId11" Type="http://schemas.openxmlformats.org/officeDocument/2006/relationships/hyperlink" Target="https://podminky.urs.cz/item/CS_URS_2024_01/132312131" TargetMode="External" /><Relationship Id="rId12" Type="http://schemas.openxmlformats.org/officeDocument/2006/relationships/hyperlink" Target="https://podminky.urs.cz/item/CS_URS_2024_01/162211321" TargetMode="External" /><Relationship Id="rId13" Type="http://schemas.openxmlformats.org/officeDocument/2006/relationships/hyperlink" Target="https://podminky.urs.cz/item/CS_URS_2024_01/162211329" TargetMode="External" /><Relationship Id="rId14" Type="http://schemas.openxmlformats.org/officeDocument/2006/relationships/hyperlink" Target="https://podminky.urs.cz/item/CS_URS_2024_01/162301501" TargetMode="External" /><Relationship Id="rId15" Type="http://schemas.openxmlformats.org/officeDocument/2006/relationships/hyperlink" Target="https://podminky.urs.cz/item/CS_URS_2024_01/162301981" TargetMode="External" /><Relationship Id="rId16" Type="http://schemas.openxmlformats.org/officeDocument/2006/relationships/hyperlink" Target="https://podminky.urs.cz/item/CS_URS_2024_01/167111102" TargetMode="External" /><Relationship Id="rId17" Type="http://schemas.openxmlformats.org/officeDocument/2006/relationships/hyperlink" Target="https://podminky.urs.cz/item/CS_URS_2024_01/171111103" TargetMode="External" /><Relationship Id="rId18" Type="http://schemas.openxmlformats.org/officeDocument/2006/relationships/hyperlink" Target="https://podminky.urs.cz/item/CS_URS_2024_01/174111101" TargetMode="External" /><Relationship Id="rId19" Type="http://schemas.openxmlformats.org/officeDocument/2006/relationships/hyperlink" Target="https://podminky.urs.cz/item/CS_URS_2024_01/175111101" TargetMode="External" /><Relationship Id="rId20" Type="http://schemas.openxmlformats.org/officeDocument/2006/relationships/hyperlink" Target="https://podminky.urs.cz/item/CS_URS_2024_01/181311103" TargetMode="External" /><Relationship Id="rId21" Type="http://schemas.openxmlformats.org/officeDocument/2006/relationships/hyperlink" Target="https://podminky.urs.cz/item/CS_URS_2024_01/181411131" TargetMode="External" /><Relationship Id="rId22" Type="http://schemas.openxmlformats.org/officeDocument/2006/relationships/hyperlink" Target="https://podminky.urs.cz/item/CS_URS_2024_01/181913112" TargetMode="External" /><Relationship Id="rId23" Type="http://schemas.openxmlformats.org/officeDocument/2006/relationships/hyperlink" Target="https://podminky.urs.cz/item/CS_URS_2024_01/182911131" TargetMode="External" /><Relationship Id="rId24" Type="http://schemas.openxmlformats.org/officeDocument/2006/relationships/hyperlink" Target="https://podminky.urs.cz/item/CS_URS_2024_01/211971121" TargetMode="External" /><Relationship Id="rId25" Type="http://schemas.openxmlformats.org/officeDocument/2006/relationships/hyperlink" Target="https://podminky.urs.cz/item/CS_URS_2024_01/212750101" TargetMode="External" /><Relationship Id="rId26" Type="http://schemas.openxmlformats.org/officeDocument/2006/relationships/hyperlink" Target="https://podminky.urs.cz/item/CS_URS_2024_01/274313611" TargetMode="External" /><Relationship Id="rId27" Type="http://schemas.openxmlformats.org/officeDocument/2006/relationships/hyperlink" Target="https://podminky.urs.cz/item/CS_URS_2024_01/274321411" TargetMode="External" /><Relationship Id="rId28" Type="http://schemas.openxmlformats.org/officeDocument/2006/relationships/hyperlink" Target="https://podminky.urs.cz/item/CS_URS_2024_01/274351121" TargetMode="External" /><Relationship Id="rId29" Type="http://schemas.openxmlformats.org/officeDocument/2006/relationships/hyperlink" Target="https://podminky.urs.cz/item/CS_URS_2024_01/274351122" TargetMode="External" /><Relationship Id="rId30" Type="http://schemas.openxmlformats.org/officeDocument/2006/relationships/hyperlink" Target="https://podminky.urs.cz/item/CS_URS_2024_01/274361821" TargetMode="External" /><Relationship Id="rId31" Type="http://schemas.openxmlformats.org/officeDocument/2006/relationships/hyperlink" Target="https://podminky.urs.cz/item/CS_URS_2024_01/311113132" TargetMode="External" /><Relationship Id="rId32" Type="http://schemas.openxmlformats.org/officeDocument/2006/relationships/hyperlink" Target="https://podminky.urs.cz/item/CS_URS_2024_01/311113134" TargetMode="External" /><Relationship Id="rId33" Type="http://schemas.openxmlformats.org/officeDocument/2006/relationships/hyperlink" Target="https://podminky.urs.cz/item/CS_URS_2024_01/311361821" TargetMode="External" /><Relationship Id="rId34" Type="http://schemas.openxmlformats.org/officeDocument/2006/relationships/hyperlink" Target="https://podminky.urs.cz/item/CS_URS_2024_01/338171114" TargetMode="External" /><Relationship Id="rId35" Type="http://schemas.openxmlformats.org/officeDocument/2006/relationships/hyperlink" Target="https://podminky.urs.cz/item/CS_URS_2024_01/348101110" TargetMode="External" /><Relationship Id="rId36" Type="http://schemas.openxmlformats.org/officeDocument/2006/relationships/hyperlink" Target="https://podminky.urs.cz/item/CS_URS_2024_01/348171110" TargetMode="External" /><Relationship Id="rId37" Type="http://schemas.openxmlformats.org/officeDocument/2006/relationships/hyperlink" Target="https://podminky.urs.cz/item/CS_URS_2024_01/348181110" TargetMode="External" /><Relationship Id="rId38" Type="http://schemas.openxmlformats.org/officeDocument/2006/relationships/hyperlink" Target="https://podminky.urs.cz/item/CS_URS_2024_01/417321414" TargetMode="External" /><Relationship Id="rId39" Type="http://schemas.openxmlformats.org/officeDocument/2006/relationships/hyperlink" Target="https://podminky.urs.cz/item/CS_URS_2024_01/417351115" TargetMode="External" /><Relationship Id="rId40" Type="http://schemas.openxmlformats.org/officeDocument/2006/relationships/hyperlink" Target="https://podminky.urs.cz/item/CS_URS_2024_01/417351116" TargetMode="External" /><Relationship Id="rId41" Type="http://schemas.openxmlformats.org/officeDocument/2006/relationships/hyperlink" Target="https://podminky.urs.cz/item/CS_URS_2024_01/417362021" TargetMode="External" /><Relationship Id="rId42" Type="http://schemas.openxmlformats.org/officeDocument/2006/relationships/hyperlink" Target="https://podminky.urs.cz/item/CS_URS_2024_01/434311115" TargetMode="External" /><Relationship Id="rId43" Type="http://schemas.openxmlformats.org/officeDocument/2006/relationships/hyperlink" Target="https://podminky.urs.cz/item/CS_URS_2024_01/434351141" TargetMode="External" /><Relationship Id="rId44" Type="http://schemas.openxmlformats.org/officeDocument/2006/relationships/hyperlink" Target="https://podminky.urs.cz/item/CS_URS_2024_01/434351142" TargetMode="External" /><Relationship Id="rId45" Type="http://schemas.openxmlformats.org/officeDocument/2006/relationships/hyperlink" Target="https://podminky.urs.cz/item/CS_URS_2024_01/451572111" TargetMode="External" /><Relationship Id="rId46" Type="http://schemas.openxmlformats.org/officeDocument/2006/relationships/hyperlink" Target="https://podminky.urs.cz/item/CS_URS_2024_01/451579777" TargetMode="External" /><Relationship Id="rId47" Type="http://schemas.openxmlformats.org/officeDocument/2006/relationships/hyperlink" Target="https://podminky.urs.cz/item/CS_URS_2024_01/566901133" TargetMode="External" /><Relationship Id="rId48" Type="http://schemas.openxmlformats.org/officeDocument/2006/relationships/hyperlink" Target="https://podminky.urs.cz/item/CS_URS_2024_01/596211110" TargetMode="External" /><Relationship Id="rId49" Type="http://schemas.openxmlformats.org/officeDocument/2006/relationships/hyperlink" Target="https://podminky.urs.cz/item/CS_URS_2024_01/596811220" TargetMode="External" /><Relationship Id="rId50" Type="http://schemas.openxmlformats.org/officeDocument/2006/relationships/hyperlink" Target="https://podminky.urs.cz/item/CS_URS_2024_01/622131101" TargetMode="External" /><Relationship Id="rId51" Type="http://schemas.openxmlformats.org/officeDocument/2006/relationships/hyperlink" Target="https://podminky.urs.cz/item/CS_URS_2024_01/622142001" TargetMode="External" /><Relationship Id="rId52" Type="http://schemas.openxmlformats.org/officeDocument/2006/relationships/hyperlink" Target="https://podminky.urs.cz/item/CS_URS_2024_01/622143003" TargetMode="External" /><Relationship Id="rId53" Type="http://schemas.openxmlformats.org/officeDocument/2006/relationships/hyperlink" Target="https://podminky.urs.cz/item/CS_URS_2024_01/622321141" TargetMode="External" /><Relationship Id="rId54" Type="http://schemas.openxmlformats.org/officeDocument/2006/relationships/hyperlink" Target="https://podminky.urs.cz/item/CS_URS_2024_01/623131101" TargetMode="External" /><Relationship Id="rId55" Type="http://schemas.openxmlformats.org/officeDocument/2006/relationships/hyperlink" Target="https://podminky.urs.cz/item/CS_URS_2024_01/623142001" TargetMode="External" /><Relationship Id="rId56" Type="http://schemas.openxmlformats.org/officeDocument/2006/relationships/hyperlink" Target="https://podminky.urs.cz/item/CS_URS_2024_01/623321141" TargetMode="External" /><Relationship Id="rId57" Type="http://schemas.openxmlformats.org/officeDocument/2006/relationships/hyperlink" Target="https://podminky.urs.cz/item/CS_URS_2024_01/631311135" TargetMode="External" /><Relationship Id="rId58" Type="http://schemas.openxmlformats.org/officeDocument/2006/relationships/hyperlink" Target="https://podminky.urs.cz/item/CS_URS_2024_01/631319013" TargetMode="External" /><Relationship Id="rId59" Type="http://schemas.openxmlformats.org/officeDocument/2006/relationships/hyperlink" Target="https://podminky.urs.cz/item/CS_URS_2024_01/631319023" TargetMode="External" /><Relationship Id="rId60" Type="http://schemas.openxmlformats.org/officeDocument/2006/relationships/hyperlink" Target="https://podminky.urs.cz/item/CS_URS_2024_01/631319197" TargetMode="External" /><Relationship Id="rId61" Type="http://schemas.openxmlformats.org/officeDocument/2006/relationships/hyperlink" Target="https://podminky.urs.cz/item/CS_URS_2024_01/631351101" TargetMode="External" /><Relationship Id="rId62" Type="http://schemas.openxmlformats.org/officeDocument/2006/relationships/hyperlink" Target="https://podminky.urs.cz/item/CS_URS_2024_01/631351102" TargetMode="External" /><Relationship Id="rId63" Type="http://schemas.openxmlformats.org/officeDocument/2006/relationships/hyperlink" Target="https://podminky.urs.cz/item/CS_URS_2024_01/871260310" TargetMode="External" /><Relationship Id="rId64" Type="http://schemas.openxmlformats.org/officeDocument/2006/relationships/hyperlink" Target="https://podminky.urs.cz/item/CS_URS_2024_01/877260310" TargetMode="External" /><Relationship Id="rId65" Type="http://schemas.openxmlformats.org/officeDocument/2006/relationships/hyperlink" Target="https://podminky.urs.cz/item/CS_URS_2024_01/961044111" TargetMode="External" /><Relationship Id="rId66" Type="http://schemas.openxmlformats.org/officeDocument/2006/relationships/hyperlink" Target="https://podminky.urs.cz/item/CS_URS_2024_01/962033111" TargetMode="External" /><Relationship Id="rId67" Type="http://schemas.openxmlformats.org/officeDocument/2006/relationships/hyperlink" Target="https://podminky.urs.cz/item/CS_URS_2024_01/962052211" TargetMode="External" /><Relationship Id="rId68" Type="http://schemas.openxmlformats.org/officeDocument/2006/relationships/hyperlink" Target="https://podminky.urs.cz/item/CS_URS_2024_01/963022819" TargetMode="External" /><Relationship Id="rId69" Type="http://schemas.openxmlformats.org/officeDocument/2006/relationships/hyperlink" Target="https://podminky.urs.cz/item/CS_URS_2024_01/963042819" TargetMode="External" /><Relationship Id="rId70" Type="http://schemas.openxmlformats.org/officeDocument/2006/relationships/hyperlink" Target="https://podminky.urs.cz/item/CS_URS_2024_01/965042241" TargetMode="External" /><Relationship Id="rId71" Type="http://schemas.openxmlformats.org/officeDocument/2006/relationships/hyperlink" Target="https://podminky.urs.cz/item/CS_URS_2024_01/977211122" TargetMode="External" /><Relationship Id="rId72" Type="http://schemas.openxmlformats.org/officeDocument/2006/relationships/hyperlink" Target="https://podminky.urs.cz/item/CS_URS_2024_01/979051111" TargetMode="External" /><Relationship Id="rId73" Type="http://schemas.openxmlformats.org/officeDocument/2006/relationships/hyperlink" Target="https://podminky.urs.cz/item/CS_URS_2022_01/985331113" TargetMode="External" /><Relationship Id="rId74" Type="http://schemas.openxmlformats.org/officeDocument/2006/relationships/hyperlink" Target="https://podminky.urs.cz/item/CS_URS_2024_01/997013213" TargetMode="External" /><Relationship Id="rId75" Type="http://schemas.openxmlformats.org/officeDocument/2006/relationships/hyperlink" Target="https://podminky.urs.cz/item/CS_URS_2024_01/997013501" TargetMode="External" /><Relationship Id="rId76" Type="http://schemas.openxmlformats.org/officeDocument/2006/relationships/hyperlink" Target="https://podminky.urs.cz/item/CS_URS_2024_01/997013509" TargetMode="External" /><Relationship Id="rId77" Type="http://schemas.openxmlformats.org/officeDocument/2006/relationships/hyperlink" Target="https://podminky.urs.cz/item/CS_URS_2024_01/997013631" TargetMode="External" /><Relationship Id="rId78" Type="http://schemas.openxmlformats.org/officeDocument/2006/relationships/hyperlink" Target="https://podminky.urs.cz/item/CS_URS_2024_01/998153211" TargetMode="External" /><Relationship Id="rId79" Type="http://schemas.openxmlformats.org/officeDocument/2006/relationships/hyperlink" Target="https://podminky.urs.cz/item/CS_URS_2024_01/711112001" TargetMode="External" /><Relationship Id="rId80" Type="http://schemas.openxmlformats.org/officeDocument/2006/relationships/hyperlink" Target="https://podminky.urs.cz/item/CS_URS_2022_01/711142559" TargetMode="External" /><Relationship Id="rId81" Type="http://schemas.openxmlformats.org/officeDocument/2006/relationships/hyperlink" Target="https://podminky.urs.cz/item/CS_URS_2024_01/711161215" TargetMode="External" /><Relationship Id="rId82" Type="http://schemas.openxmlformats.org/officeDocument/2006/relationships/hyperlink" Target="https://podminky.urs.cz/item/CS_URS_2024_01/711161384" TargetMode="External" /><Relationship Id="rId83" Type="http://schemas.openxmlformats.org/officeDocument/2006/relationships/hyperlink" Target="https://podminky.urs.cz/item/CS_URS_2024_01/711432101" TargetMode="External" /><Relationship Id="rId84" Type="http://schemas.openxmlformats.org/officeDocument/2006/relationships/hyperlink" Target="https://podminky.urs.cz/item/CS_URS_2024_01/998711121" TargetMode="External" /><Relationship Id="rId85" Type="http://schemas.openxmlformats.org/officeDocument/2006/relationships/hyperlink" Target="https://podminky.urs.cz/item/CS_URS_2024_01/762083122" TargetMode="External" /><Relationship Id="rId86" Type="http://schemas.openxmlformats.org/officeDocument/2006/relationships/hyperlink" Target="https://podminky.urs.cz/item/CS_URS_2024_01/764002841" TargetMode="External" /><Relationship Id="rId87" Type="http://schemas.openxmlformats.org/officeDocument/2006/relationships/hyperlink" Target="https://podminky.urs.cz/item/CS_URS_2024_01/764002872" TargetMode="External" /><Relationship Id="rId88" Type="http://schemas.openxmlformats.org/officeDocument/2006/relationships/hyperlink" Target="https://podminky.urs.cz/item/CS_URS_2024_01/764214604" TargetMode="External" /><Relationship Id="rId89" Type="http://schemas.openxmlformats.org/officeDocument/2006/relationships/hyperlink" Target="https://podminky.urs.cz/item/CS_URS_2024_01/764214606" TargetMode="External" /><Relationship Id="rId90" Type="http://schemas.openxmlformats.org/officeDocument/2006/relationships/hyperlink" Target="https://podminky.urs.cz/item/CS_URS_2024_01/998764121" TargetMode="External" /><Relationship Id="rId91" Type="http://schemas.openxmlformats.org/officeDocument/2006/relationships/hyperlink" Target="https://podminky.urs.cz/item/CS_URS_2024_01/783118101" TargetMode="External" /><Relationship Id="rId9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20" t="s">
        <v>0</v>
      </c>
      <c r="AZ1" s="20" t="s">
        <v>1</v>
      </c>
      <c r="BA1" s="20" t="s">
        <v>2</v>
      </c>
      <c r="BB1" s="20" t="s">
        <v>3</v>
      </c>
      <c r="BT1" s="20" t="s">
        <v>4</v>
      </c>
      <c r="BU1" s="20" t="s">
        <v>4</v>
      </c>
      <c r="BV1" s="20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1" t="s">
        <v>6</v>
      </c>
      <c r="BT2" s="21" t="s">
        <v>7</v>
      </c>
    </row>
    <row r="3" spans="2:72" s="1" customFormat="1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  <c r="BS3" s="21" t="s">
        <v>6</v>
      </c>
      <c r="BT3" s="21" t="s">
        <v>8</v>
      </c>
    </row>
    <row r="4" spans="2:71" s="1" customFormat="1" ht="24.95" customHeight="1">
      <c r="B4" s="25"/>
      <c r="C4" s="26"/>
      <c r="D4" s="27" t="s">
        <v>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4"/>
      <c r="AS4" s="28" t="s">
        <v>10</v>
      </c>
      <c r="BE4" s="29" t="s">
        <v>11</v>
      </c>
      <c r="BS4" s="21" t="s">
        <v>12</v>
      </c>
    </row>
    <row r="5" spans="2:71" s="1" customFormat="1" ht="12" customHeight="1">
      <c r="B5" s="25"/>
      <c r="C5" s="26"/>
      <c r="D5" s="30" t="s">
        <v>13</v>
      </c>
      <c r="E5" s="26"/>
      <c r="F5" s="26"/>
      <c r="G5" s="26"/>
      <c r="H5" s="26"/>
      <c r="I5" s="26"/>
      <c r="J5" s="26"/>
      <c r="K5" s="31" t="s">
        <v>14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4"/>
      <c r="BE5" s="32" t="s">
        <v>15</v>
      </c>
      <c r="BS5" s="21" t="s">
        <v>6</v>
      </c>
    </row>
    <row r="6" spans="2:71" s="1" customFormat="1" ht="36.95" customHeight="1">
      <c r="B6" s="25"/>
      <c r="C6" s="26"/>
      <c r="D6" s="33" t="s">
        <v>16</v>
      </c>
      <c r="E6" s="26"/>
      <c r="F6" s="26"/>
      <c r="G6" s="26"/>
      <c r="H6" s="26"/>
      <c r="I6" s="26"/>
      <c r="J6" s="26"/>
      <c r="K6" s="34" t="s">
        <v>17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4"/>
      <c r="BE6" s="35"/>
      <c r="BS6" s="21" t="s">
        <v>6</v>
      </c>
    </row>
    <row r="7" spans="2:71" s="1" customFormat="1" ht="12" customHeight="1">
      <c r="B7" s="25"/>
      <c r="C7" s="26"/>
      <c r="D7" s="36" t="s">
        <v>18</v>
      </c>
      <c r="E7" s="26"/>
      <c r="F7" s="26"/>
      <c r="G7" s="26"/>
      <c r="H7" s="26"/>
      <c r="I7" s="26"/>
      <c r="J7" s="26"/>
      <c r="K7" s="31" t="s">
        <v>19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6" t="s">
        <v>20</v>
      </c>
      <c r="AL7" s="26"/>
      <c r="AM7" s="26"/>
      <c r="AN7" s="31" t="s">
        <v>21</v>
      </c>
      <c r="AO7" s="26"/>
      <c r="AP7" s="26"/>
      <c r="AQ7" s="26"/>
      <c r="AR7" s="24"/>
      <c r="BE7" s="35"/>
      <c r="BS7" s="21" t="s">
        <v>6</v>
      </c>
    </row>
    <row r="8" spans="2:71" s="1" customFormat="1" ht="12" customHeight="1">
      <c r="B8" s="25"/>
      <c r="C8" s="26"/>
      <c r="D8" s="36" t="s">
        <v>22</v>
      </c>
      <c r="E8" s="26"/>
      <c r="F8" s="26"/>
      <c r="G8" s="26"/>
      <c r="H8" s="26"/>
      <c r="I8" s="26"/>
      <c r="J8" s="26"/>
      <c r="K8" s="31" t="s">
        <v>23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6" t="s">
        <v>24</v>
      </c>
      <c r="AL8" s="26"/>
      <c r="AM8" s="26"/>
      <c r="AN8" s="37" t="s">
        <v>25</v>
      </c>
      <c r="AO8" s="26"/>
      <c r="AP8" s="26"/>
      <c r="AQ8" s="26"/>
      <c r="AR8" s="24"/>
      <c r="BE8" s="35"/>
      <c r="BS8" s="21" t="s">
        <v>6</v>
      </c>
    </row>
    <row r="9" spans="2:71" s="1" customFormat="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4"/>
      <c r="BE9" s="35"/>
      <c r="BS9" s="21" t="s">
        <v>6</v>
      </c>
    </row>
    <row r="10" spans="2:71" s="1" customFormat="1" ht="12" customHeight="1">
      <c r="B10" s="25"/>
      <c r="C10" s="26"/>
      <c r="D10" s="36" t="s">
        <v>26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6" t="s">
        <v>27</v>
      </c>
      <c r="AL10" s="26"/>
      <c r="AM10" s="26"/>
      <c r="AN10" s="31" t="s">
        <v>28</v>
      </c>
      <c r="AO10" s="26"/>
      <c r="AP10" s="26"/>
      <c r="AQ10" s="26"/>
      <c r="AR10" s="24"/>
      <c r="BE10" s="35"/>
      <c r="BS10" s="21" t="s">
        <v>6</v>
      </c>
    </row>
    <row r="11" spans="2:71" s="1" customFormat="1" ht="18.45" customHeight="1">
      <c r="B11" s="25"/>
      <c r="C11" s="26"/>
      <c r="D11" s="26"/>
      <c r="E11" s="31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6" t="s">
        <v>30</v>
      </c>
      <c r="AL11" s="26"/>
      <c r="AM11" s="26"/>
      <c r="AN11" s="31" t="s">
        <v>28</v>
      </c>
      <c r="AO11" s="26"/>
      <c r="AP11" s="26"/>
      <c r="AQ11" s="26"/>
      <c r="AR11" s="24"/>
      <c r="BE11" s="35"/>
      <c r="BS11" s="21" t="s">
        <v>6</v>
      </c>
    </row>
    <row r="12" spans="2:71" s="1" customFormat="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4"/>
      <c r="BE12" s="35"/>
      <c r="BS12" s="21" t="s">
        <v>6</v>
      </c>
    </row>
    <row r="13" spans="2:71" s="1" customFormat="1" ht="12" customHeight="1">
      <c r="B13" s="25"/>
      <c r="C13" s="26"/>
      <c r="D13" s="36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6" t="s">
        <v>27</v>
      </c>
      <c r="AL13" s="26"/>
      <c r="AM13" s="26"/>
      <c r="AN13" s="38" t="s">
        <v>32</v>
      </c>
      <c r="AO13" s="26"/>
      <c r="AP13" s="26"/>
      <c r="AQ13" s="26"/>
      <c r="AR13" s="24"/>
      <c r="BE13" s="35"/>
      <c r="BS13" s="21" t="s">
        <v>6</v>
      </c>
    </row>
    <row r="14" spans="2:71" ht="12">
      <c r="B14" s="25"/>
      <c r="C14" s="26"/>
      <c r="D14" s="26"/>
      <c r="E14" s="38" t="s">
        <v>32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30</v>
      </c>
      <c r="AL14" s="26"/>
      <c r="AM14" s="26"/>
      <c r="AN14" s="38" t="s">
        <v>32</v>
      </c>
      <c r="AO14" s="26"/>
      <c r="AP14" s="26"/>
      <c r="AQ14" s="26"/>
      <c r="AR14" s="24"/>
      <c r="BE14" s="35"/>
      <c r="BS14" s="21" t="s">
        <v>6</v>
      </c>
    </row>
    <row r="15" spans="2:71" s="1" customFormat="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4"/>
      <c r="BE15" s="35"/>
      <c r="BS15" s="21" t="s">
        <v>4</v>
      </c>
    </row>
    <row r="16" spans="2:71" s="1" customFormat="1" ht="12" customHeight="1">
      <c r="B16" s="25"/>
      <c r="C16" s="26"/>
      <c r="D16" s="36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6" t="s">
        <v>27</v>
      </c>
      <c r="AL16" s="26"/>
      <c r="AM16" s="26"/>
      <c r="AN16" s="31" t="s">
        <v>28</v>
      </c>
      <c r="AO16" s="26"/>
      <c r="AP16" s="26"/>
      <c r="AQ16" s="26"/>
      <c r="AR16" s="24"/>
      <c r="BE16" s="35"/>
      <c r="BS16" s="21" t="s">
        <v>4</v>
      </c>
    </row>
    <row r="17" spans="2:71" s="1" customFormat="1" ht="18.45" customHeight="1">
      <c r="B17" s="25"/>
      <c r="C17" s="26"/>
      <c r="D17" s="26"/>
      <c r="E17" s="31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6" t="s">
        <v>30</v>
      </c>
      <c r="AL17" s="26"/>
      <c r="AM17" s="26"/>
      <c r="AN17" s="31" t="s">
        <v>28</v>
      </c>
      <c r="AO17" s="26"/>
      <c r="AP17" s="26"/>
      <c r="AQ17" s="26"/>
      <c r="AR17" s="24"/>
      <c r="BE17" s="35"/>
      <c r="BS17" s="21" t="s">
        <v>35</v>
      </c>
    </row>
    <row r="18" spans="2:71" s="1" customFormat="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4"/>
      <c r="BE18" s="35"/>
      <c r="BS18" s="21" t="s">
        <v>6</v>
      </c>
    </row>
    <row r="19" spans="2:71" s="1" customFormat="1" ht="12" customHeight="1">
      <c r="B19" s="25"/>
      <c r="C19" s="26"/>
      <c r="D19" s="36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6" t="s">
        <v>27</v>
      </c>
      <c r="AL19" s="26"/>
      <c r="AM19" s="26"/>
      <c r="AN19" s="31" t="s">
        <v>28</v>
      </c>
      <c r="AO19" s="26"/>
      <c r="AP19" s="26"/>
      <c r="AQ19" s="26"/>
      <c r="AR19" s="24"/>
      <c r="BE19" s="35"/>
      <c r="BS19" s="21" t="s">
        <v>6</v>
      </c>
    </row>
    <row r="20" spans="2:71" s="1" customFormat="1" ht="18.45" customHeight="1">
      <c r="B20" s="25"/>
      <c r="C20" s="26"/>
      <c r="D20" s="26"/>
      <c r="E20" s="31" t="s">
        <v>37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6" t="s">
        <v>30</v>
      </c>
      <c r="AL20" s="26"/>
      <c r="AM20" s="26"/>
      <c r="AN20" s="31" t="s">
        <v>28</v>
      </c>
      <c r="AO20" s="26"/>
      <c r="AP20" s="26"/>
      <c r="AQ20" s="26"/>
      <c r="AR20" s="24"/>
      <c r="BE20" s="35"/>
      <c r="BS20" s="21" t="s">
        <v>4</v>
      </c>
    </row>
    <row r="21" spans="2:57" s="1" customFormat="1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4"/>
      <c r="BE21" s="35"/>
    </row>
    <row r="22" spans="2:57" s="1" customFormat="1" ht="12" customHeight="1">
      <c r="B22" s="25"/>
      <c r="C22" s="26"/>
      <c r="D22" s="36" t="s">
        <v>38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4"/>
      <c r="BE22" s="35"/>
    </row>
    <row r="23" spans="2:57" s="1" customFormat="1" ht="47.25" customHeight="1">
      <c r="B23" s="25"/>
      <c r="C23" s="26"/>
      <c r="D23" s="26"/>
      <c r="E23" s="40" t="s">
        <v>39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6"/>
      <c r="AP23" s="26"/>
      <c r="AQ23" s="26"/>
      <c r="AR23" s="24"/>
      <c r="BE23" s="35"/>
    </row>
    <row r="24" spans="2:57" s="1" customFormat="1" ht="6.9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4"/>
      <c r="BE24" s="35"/>
    </row>
    <row r="25" spans="2:57" s="1" customFormat="1" ht="6.95" customHeight="1">
      <c r="B25" s="25"/>
      <c r="C25" s="2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6"/>
      <c r="AQ25" s="26"/>
      <c r="AR25" s="24"/>
      <c r="BE25" s="35"/>
    </row>
    <row r="26" spans="1:57" s="2" customFormat="1" ht="25.9" customHeight="1">
      <c r="A26" s="42"/>
      <c r="B26" s="43"/>
      <c r="C26" s="44"/>
      <c r="D26" s="45" t="s">
        <v>40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>
        <f>ROUND(AG54,2)</f>
        <v>0</v>
      </c>
      <c r="AL26" s="46"/>
      <c r="AM26" s="46"/>
      <c r="AN26" s="46"/>
      <c r="AO26" s="46"/>
      <c r="AP26" s="44"/>
      <c r="AQ26" s="44"/>
      <c r="AR26" s="48"/>
      <c r="BE26" s="35"/>
    </row>
    <row r="27" spans="1:57" s="2" customFormat="1" ht="6.95" customHeight="1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8"/>
      <c r="BE27" s="35"/>
    </row>
    <row r="28" spans="1:57" s="2" customFormat="1" ht="12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9" t="s">
        <v>41</v>
      </c>
      <c r="M28" s="49"/>
      <c r="N28" s="49"/>
      <c r="O28" s="49"/>
      <c r="P28" s="49"/>
      <c r="Q28" s="44"/>
      <c r="R28" s="44"/>
      <c r="S28" s="44"/>
      <c r="T28" s="44"/>
      <c r="U28" s="44"/>
      <c r="V28" s="44"/>
      <c r="W28" s="49" t="s">
        <v>42</v>
      </c>
      <c r="X28" s="49"/>
      <c r="Y28" s="49"/>
      <c r="Z28" s="49"/>
      <c r="AA28" s="49"/>
      <c r="AB28" s="49"/>
      <c r="AC28" s="49"/>
      <c r="AD28" s="49"/>
      <c r="AE28" s="49"/>
      <c r="AF28" s="44"/>
      <c r="AG28" s="44"/>
      <c r="AH28" s="44"/>
      <c r="AI28" s="44"/>
      <c r="AJ28" s="44"/>
      <c r="AK28" s="49" t="s">
        <v>43</v>
      </c>
      <c r="AL28" s="49"/>
      <c r="AM28" s="49"/>
      <c r="AN28" s="49"/>
      <c r="AO28" s="49"/>
      <c r="AP28" s="44"/>
      <c r="AQ28" s="44"/>
      <c r="AR28" s="48"/>
      <c r="BE28" s="35"/>
    </row>
    <row r="29" spans="1:57" s="3" customFormat="1" ht="14.4" customHeight="1">
      <c r="A29" s="3"/>
      <c r="B29" s="50"/>
      <c r="C29" s="51"/>
      <c r="D29" s="36" t="s">
        <v>44</v>
      </c>
      <c r="E29" s="51"/>
      <c r="F29" s="36" t="s">
        <v>45</v>
      </c>
      <c r="G29" s="51"/>
      <c r="H29" s="51"/>
      <c r="I29" s="51"/>
      <c r="J29" s="51"/>
      <c r="K29" s="51"/>
      <c r="L29" s="52">
        <v>0.21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3">
        <f>ROUND(AZ54,2)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3">
        <f>ROUND(AV54,2)</f>
        <v>0</v>
      </c>
      <c r="AL29" s="51"/>
      <c r="AM29" s="51"/>
      <c r="AN29" s="51"/>
      <c r="AO29" s="51"/>
      <c r="AP29" s="51"/>
      <c r="AQ29" s="51"/>
      <c r="AR29" s="54"/>
      <c r="BE29" s="55"/>
    </row>
    <row r="30" spans="1:57" s="3" customFormat="1" ht="14.4" customHeight="1">
      <c r="A30" s="3"/>
      <c r="B30" s="50"/>
      <c r="C30" s="51"/>
      <c r="D30" s="51"/>
      <c r="E30" s="51"/>
      <c r="F30" s="36" t="s">
        <v>46</v>
      </c>
      <c r="G30" s="51"/>
      <c r="H30" s="51"/>
      <c r="I30" s="51"/>
      <c r="J30" s="51"/>
      <c r="K30" s="51"/>
      <c r="L30" s="52">
        <v>0.12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3">
        <f>ROUND(BA54,2)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3">
        <f>ROUND(AW54,2)</f>
        <v>0</v>
      </c>
      <c r="AL30" s="51"/>
      <c r="AM30" s="51"/>
      <c r="AN30" s="51"/>
      <c r="AO30" s="51"/>
      <c r="AP30" s="51"/>
      <c r="AQ30" s="51"/>
      <c r="AR30" s="54"/>
      <c r="BE30" s="55"/>
    </row>
    <row r="31" spans="1:57" s="3" customFormat="1" ht="14.4" customHeight="1" hidden="1">
      <c r="A31" s="3"/>
      <c r="B31" s="50"/>
      <c r="C31" s="51"/>
      <c r="D31" s="51"/>
      <c r="E31" s="51"/>
      <c r="F31" s="36" t="s">
        <v>47</v>
      </c>
      <c r="G31" s="51"/>
      <c r="H31" s="51"/>
      <c r="I31" s="51"/>
      <c r="J31" s="51"/>
      <c r="K31" s="51"/>
      <c r="L31" s="52">
        <v>0.21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3">
        <f>ROUND(BB54,2)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>
        <v>0</v>
      </c>
      <c r="AL31" s="51"/>
      <c r="AM31" s="51"/>
      <c r="AN31" s="51"/>
      <c r="AO31" s="51"/>
      <c r="AP31" s="51"/>
      <c r="AQ31" s="51"/>
      <c r="AR31" s="54"/>
      <c r="BE31" s="55"/>
    </row>
    <row r="32" spans="1:57" s="3" customFormat="1" ht="14.4" customHeight="1" hidden="1">
      <c r="A32" s="3"/>
      <c r="B32" s="50"/>
      <c r="C32" s="51"/>
      <c r="D32" s="51"/>
      <c r="E32" s="51"/>
      <c r="F32" s="36" t="s">
        <v>48</v>
      </c>
      <c r="G32" s="51"/>
      <c r="H32" s="51"/>
      <c r="I32" s="51"/>
      <c r="J32" s="51"/>
      <c r="K32" s="51"/>
      <c r="L32" s="52">
        <v>0.12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3">
        <f>ROUND(BC54,2)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3">
        <v>0</v>
      </c>
      <c r="AL32" s="51"/>
      <c r="AM32" s="51"/>
      <c r="AN32" s="51"/>
      <c r="AO32" s="51"/>
      <c r="AP32" s="51"/>
      <c r="AQ32" s="51"/>
      <c r="AR32" s="54"/>
      <c r="BE32" s="55"/>
    </row>
    <row r="33" spans="1:57" s="3" customFormat="1" ht="14.4" customHeight="1" hidden="1">
      <c r="A33" s="3"/>
      <c r="B33" s="50"/>
      <c r="C33" s="51"/>
      <c r="D33" s="51"/>
      <c r="E33" s="51"/>
      <c r="F33" s="36" t="s">
        <v>49</v>
      </c>
      <c r="G33" s="51"/>
      <c r="H33" s="51"/>
      <c r="I33" s="51"/>
      <c r="J33" s="51"/>
      <c r="K33" s="51"/>
      <c r="L33" s="52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3">
        <f>ROUND(BD54,2)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3">
        <v>0</v>
      </c>
      <c r="AL33" s="51"/>
      <c r="AM33" s="51"/>
      <c r="AN33" s="51"/>
      <c r="AO33" s="51"/>
      <c r="AP33" s="51"/>
      <c r="AQ33" s="51"/>
      <c r="AR33" s="54"/>
      <c r="BE33" s="3"/>
    </row>
    <row r="34" spans="1:57" s="2" customFormat="1" ht="6.95" customHeight="1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8"/>
      <c r="BE34" s="42"/>
    </row>
    <row r="35" spans="1:57" s="2" customFormat="1" ht="25.9" customHeight="1">
      <c r="A35" s="42"/>
      <c r="B35" s="43"/>
      <c r="C35" s="56"/>
      <c r="D35" s="57" t="s">
        <v>50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 t="s">
        <v>51</v>
      </c>
      <c r="U35" s="58"/>
      <c r="V35" s="58"/>
      <c r="W35" s="58"/>
      <c r="X35" s="60" t="s">
        <v>52</v>
      </c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1">
        <f>SUM(AK26:AK33)</f>
        <v>0</v>
      </c>
      <c r="AL35" s="58"/>
      <c r="AM35" s="58"/>
      <c r="AN35" s="58"/>
      <c r="AO35" s="62"/>
      <c r="AP35" s="56"/>
      <c r="AQ35" s="56"/>
      <c r="AR35" s="48"/>
      <c r="BE35" s="42"/>
    </row>
    <row r="36" spans="1:57" s="2" customFormat="1" ht="6.95" customHeight="1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8"/>
      <c r="BE36" s="42"/>
    </row>
    <row r="37" spans="1:57" s="2" customFormat="1" ht="6.95" customHeight="1">
      <c r="A37" s="42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48"/>
      <c r="BE37" s="42"/>
    </row>
    <row r="41" spans="1:57" s="2" customFormat="1" ht="6.95" customHeight="1">
      <c r="A41" s="42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48"/>
      <c r="BE41" s="42"/>
    </row>
    <row r="42" spans="1:57" s="2" customFormat="1" ht="24.95" customHeight="1">
      <c r="A42" s="42"/>
      <c r="B42" s="43"/>
      <c r="C42" s="27" t="s">
        <v>53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8"/>
      <c r="BE42" s="42"/>
    </row>
    <row r="43" spans="1:57" s="2" customFormat="1" ht="6.95" customHeight="1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8"/>
      <c r="BE43" s="42"/>
    </row>
    <row r="44" spans="1:57" s="4" customFormat="1" ht="12" customHeight="1">
      <c r="A44" s="4"/>
      <c r="B44" s="67"/>
      <c r="C44" s="36" t="s">
        <v>13</v>
      </c>
      <c r="D44" s="68"/>
      <c r="E44" s="68"/>
      <c r="F44" s="68"/>
      <c r="G44" s="68"/>
      <c r="H44" s="68"/>
      <c r="I44" s="68"/>
      <c r="J44" s="68"/>
      <c r="K44" s="68"/>
      <c r="L44" s="68" t="str">
        <f>K5</f>
        <v>ALFA-355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9"/>
      <c r="BE44" s="4"/>
    </row>
    <row r="45" spans="1:57" s="5" customFormat="1" ht="36.95" customHeight="1">
      <c r="A45" s="5"/>
      <c r="B45" s="70"/>
      <c r="C45" s="71" t="s">
        <v>16</v>
      </c>
      <c r="D45" s="72"/>
      <c r="E45" s="72"/>
      <c r="F45" s="72"/>
      <c r="G45" s="72"/>
      <c r="H45" s="72"/>
      <c r="I45" s="72"/>
      <c r="J45" s="72"/>
      <c r="K45" s="72"/>
      <c r="L45" s="73" t="str">
        <f>K6</f>
        <v>Transformace Domova Černovice - Lidmaň VI. - Jihlava</v>
      </c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4"/>
      <c r="BE45" s="5"/>
    </row>
    <row r="46" spans="1:57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8"/>
      <c r="BE46" s="42"/>
    </row>
    <row r="47" spans="1:57" s="2" customFormat="1" ht="12" customHeight="1">
      <c r="A47" s="42"/>
      <c r="B47" s="43"/>
      <c r="C47" s="36" t="s">
        <v>22</v>
      </c>
      <c r="D47" s="44"/>
      <c r="E47" s="44"/>
      <c r="F47" s="44"/>
      <c r="G47" s="44"/>
      <c r="H47" s="44"/>
      <c r="I47" s="44"/>
      <c r="J47" s="44"/>
      <c r="K47" s="44"/>
      <c r="L47" s="75" t="str">
        <f>IF(K8="","",K8)</f>
        <v>Jihlava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36" t="s">
        <v>24</v>
      </c>
      <c r="AJ47" s="44"/>
      <c r="AK47" s="44"/>
      <c r="AL47" s="44"/>
      <c r="AM47" s="76" t="str">
        <f>IF(AN8="","",AN8)</f>
        <v>9. 1. 2024</v>
      </c>
      <c r="AN47" s="76"/>
      <c r="AO47" s="44"/>
      <c r="AP47" s="44"/>
      <c r="AQ47" s="44"/>
      <c r="AR47" s="48"/>
      <c r="BE47" s="42"/>
    </row>
    <row r="48" spans="1:57" s="2" customFormat="1" ht="6.95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8"/>
      <c r="BE48" s="42"/>
    </row>
    <row r="49" spans="1:57" s="2" customFormat="1" ht="25.65" customHeight="1">
      <c r="A49" s="42"/>
      <c r="B49" s="43"/>
      <c r="C49" s="36" t="s">
        <v>26</v>
      </c>
      <c r="D49" s="44"/>
      <c r="E49" s="44"/>
      <c r="F49" s="44"/>
      <c r="G49" s="44"/>
      <c r="H49" s="44"/>
      <c r="I49" s="44"/>
      <c r="J49" s="44"/>
      <c r="K49" s="44"/>
      <c r="L49" s="68" t="str">
        <f>IF(E11="","",E11)</f>
        <v xml:space="preserve">Kraj Vysočina, Žižkova 1882/57, Jihlava 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36" t="s">
        <v>33</v>
      </c>
      <c r="AJ49" s="44"/>
      <c r="AK49" s="44"/>
      <c r="AL49" s="44"/>
      <c r="AM49" s="77" t="str">
        <f>IF(E17="","",E17)</f>
        <v>Atelier Alfa, spol. s r.o., Brněnská 48, Jihlava</v>
      </c>
      <c r="AN49" s="68"/>
      <c r="AO49" s="68"/>
      <c r="AP49" s="68"/>
      <c r="AQ49" s="44"/>
      <c r="AR49" s="48"/>
      <c r="AS49" s="78" t="s">
        <v>54</v>
      </c>
      <c r="AT49" s="79"/>
      <c r="AU49" s="80"/>
      <c r="AV49" s="80"/>
      <c r="AW49" s="80"/>
      <c r="AX49" s="80"/>
      <c r="AY49" s="80"/>
      <c r="AZ49" s="80"/>
      <c r="BA49" s="80"/>
      <c r="BB49" s="80"/>
      <c r="BC49" s="80"/>
      <c r="BD49" s="81"/>
      <c r="BE49" s="42"/>
    </row>
    <row r="50" spans="1:57" s="2" customFormat="1" ht="15.15" customHeight="1">
      <c r="A50" s="42"/>
      <c r="B50" s="43"/>
      <c r="C50" s="36" t="s">
        <v>31</v>
      </c>
      <c r="D50" s="44"/>
      <c r="E50" s="44"/>
      <c r="F50" s="44"/>
      <c r="G50" s="44"/>
      <c r="H50" s="44"/>
      <c r="I50" s="44"/>
      <c r="J50" s="44"/>
      <c r="K50" s="44"/>
      <c r="L50" s="68" t="str">
        <f>IF(E14="Vyplň údaj","",E14)</f>
        <v/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36" t="s">
        <v>36</v>
      </c>
      <c r="AJ50" s="44"/>
      <c r="AK50" s="44"/>
      <c r="AL50" s="44"/>
      <c r="AM50" s="77" t="str">
        <f>IF(E20="","",E20)</f>
        <v xml:space="preserve"> </v>
      </c>
      <c r="AN50" s="68"/>
      <c r="AO50" s="68"/>
      <c r="AP50" s="68"/>
      <c r="AQ50" s="44"/>
      <c r="AR50" s="48"/>
      <c r="AS50" s="82"/>
      <c r="AT50" s="83"/>
      <c r="AU50" s="84"/>
      <c r="AV50" s="84"/>
      <c r="AW50" s="84"/>
      <c r="AX50" s="84"/>
      <c r="AY50" s="84"/>
      <c r="AZ50" s="84"/>
      <c r="BA50" s="84"/>
      <c r="BB50" s="84"/>
      <c r="BC50" s="84"/>
      <c r="BD50" s="85"/>
      <c r="BE50" s="42"/>
    </row>
    <row r="51" spans="1:57" s="2" customFormat="1" ht="10.8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8"/>
      <c r="AS51" s="86"/>
      <c r="AT51" s="87"/>
      <c r="AU51" s="88"/>
      <c r="AV51" s="88"/>
      <c r="AW51" s="88"/>
      <c r="AX51" s="88"/>
      <c r="AY51" s="88"/>
      <c r="AZ51" s="88"/>
      <c r="BA51" s="88"/>
      <c r="BB51" s="88"/>
      <c r="BC51" s="88"/>
      <c r="BD51" s="89"/>
      <c r="BE51" s="42"/>
    </row>
    <row r="52" spans="1:57" s="2" customFormat="1" ht="29.25" customHeight="1">
      <c r="A52" s="42"/>
      <c r="B52" s="43"/>
      <c r="C52" s="90" t="s">
        <v>55</v>
      </c>
      <c r="D52" s="91"/>
      <c r="E52" s="91"/>
      <c r="F52" s="91"/>
      <c r="G52" s="91"/>
      <c r="H52" s="92"/>
      <c r="I52" s="93" t="s">
        <v>56</v>
      </c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4" t="s">
        <v>57</v>
      </c>
      <c r="AH52" s="91"/>
      <c r="AI52" s="91"/>
      <c r="AJ52" s="91"/>
      <c r="AK52" s="91"/>
      <c r="AL52" s="91"/>
      <c r="AM52" s="91"/>
      <c r="AN52" s="93" t="s">
        <v>58</v>
      </c>
      <c r="AO52" s="91"/>
      <c r="AP52" s="91"/>
      <c r="AQ52" s="95" t="s">
        <v>59</v>
      </c>
      <c r="AR52" s="48"/>
      <c r="AS52" s="96" t="s">
        <v>60</v>
      </c>
      <c r="AT52" s="97" t="s">
        <v>61</v>
      </c>
      <c r="AU52" s="97" t="s">
        <v>62</v>
      </c>
      <c r="AV52" s="97" t="s">
        <v>63</v>
      </c>
      <c r="AW52" s="97" t="s">
        <v>64</v>
      </c>
      <c r="AX52" s="97" t="s">
        <v>65</v>
      </c>
      <c r="AY52" s="97" t="s">
        <v>66</v>
      </c>
      <c r="AZ52" s="97" t="s">
        <v>67</v>
      </c>
      <c r="BA52" s="97" t="s">
        <v>68</v>
      </c>
      <c r="BB52" s="97" t="s">
        <v>69</v>
      </c>
      <c r="BC52" s="97" t="s">
        <v>70</v>
      </c>
      <c r="BD52" s="98" t="s">
        <v>71</v>
      </c>
      <c r="BE52" s="42"/>
    </row>
    <row r="53" spans="1:57" s="2" customFormat="1" ht="10.8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8"/>
      <c r="AS53" s="99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1"/>
      <c r="BE53" s="42"/>
    </row>
    <row r="54" spans="1:90" s="6" customFormat="1" ht="32.4" customHeight="1">
      <c r="A54" s="6"/>
      <c r="B54" s="102"/>
      <c r="C54" s="103" t="s">
        <v>72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5">
        <f>ROUND(SUM(AG55:AG61),2)</f>
        <v>0</v>
      </c>
      <c r="AH54" s="105"/>
      <c r="AI54" s="105"/>
      <c r="AJ54" s="105"/>
      <c r="AK54" s="105"/>
      <c r="AL54" s="105"/>
      <c r="AM54" s="105"/>
      <c r="AN54" s="106">
        <f>SUM(AG54,AT54)</f>
        <v>0</v>
      </c>
      <c r="AO54" s="106"/>
      <c r="AP54" s="106"/>
      <c r="AQ54" s="107" t="s">
        <v>28</v>
      </c>
      <c r="AR54" s="108"/>
      <c r="AS54" s="109">
        <f>ROUND(SUM(AS55:AS61),2)</f>
        <v>0</v>
      </c>
      <c r="AT54" s="110">
        <f>ROUND(SUM(AV54:AW54),2)</f>
        <v>0</v>
      </c>
      <c r="AU54" s="111">
        <f>ROUND(SUM(AU55:AU61),5)</f>
        <v>0</v>
      </c>
      <c r="AV54" s="110">
        <f>ROUND(AZ54*L29,2)</f>
        <v>0</v>
      </c>
      <c r="AW54" s="110">
        <f>ROUND(BA54*L30,2)</f>
        <v>0</v>
      </c>
      <c r="AX54" s="110">
        <f>ROUND(BB54*L29,2)</f>
        <v>0</v>
      </c>
      <c r="AY54" s="110">
        <f>ROUND(BC54*L30,2)</f>
        <v>0</v>
      </c>
      <c r="AZ54" s="110">
        <f>ROUND(SUM(AZ55:AZ61),2)</f>
        <v>0</v>
      </c>
      <c r="BA54" s="110">
        <f>ROUND(SUM(BA55:BA61),2)</f>
        <v>0</v>
      </c>
      <c r="BB54" s="110">
        <f>ROUND(SUM(BB55:BB61),2)</f>
        <v>0</v>
      </c>
      <c r="BC54" s="110">
        <f>ROUND(SUM(BC55:BC61),2)</f>
        <v>0</v>
      </c>
      <c r="BD54" s="112">
        <f>ROUND(SUM(BD55:BD61),2)</f>
        <v>0</v>
      </c>
      <c r="BE54" s="6"/>
      <c r="BS54" s="113" t="s">
        <v>73</v>
      </c>
      <c r="BT54" s="113" t="s">
        <v>74</v>
      </c>
      <c r="BU54" s="114" t="s">
        <v>75</v>
      </c>
      <c r="BV54" s="113" t="s">
        <v>76</v>
      </c>
      <c r="BW54" s="113" t="s">
        <v>5</v>
      </c>
      <c r="BX54" s="113" t="s">
        <v>77</v>
      </c>
      <c r="CL54" s="113" t="s">
        <v>19</v>
      </c>
    </row>
    <row r="55" spans="1:91" s="7" customFormat="1" ht="37.5" customHeight="1">
      <c r="A55" s="115" t="s">
        <v>78</v>
      </c>
      <c r="B55" s="116"/>
      <c r="C55" s="117"/>
      <c r="D55" s="118" t="s">
        <v>79</v>
      </c>
      <c r="E55" s="118"/>
      <c r="F55" s="118"/>
      <c r="G55" s="118"/>
      <c r="H55" s="118"/>
      <c r="I55" s="119"/>
      <c r="J55" s="118" t="s">
        <v>80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20">
        <f>'ALFA-35421 - D.1.1, D.1.2...'!J30</f>
        <v>0</v>
      </c>
      <c r="AH55" s="119"/>
      <c r="AI55" s="119"/>
      <c r="AJ55" s="119"/>
      <c r="AK55" s="119"/>
      <c r="AL55" s="119"/>
      <c r="AM55" s="119"/>
      <c r="AN55" s="120">
        <f>SUM(AG55,AT55)</f>
        <v>0</v>
      </c>
      <c r="AO55" s="119"/>
      <c r="AP55" s="119"/>
      <c r="AQ55" s="121" t="s">
        <v>81</v>
      </c>
      <c r="AR55" s="122"/>
      <c r="AS55" s="123">
        <v>0</v>
      </c>
      <c r="AT55" s="124">
        <f>ROUND(SUM(AV55:AW55),2)</f>
        <v>0</v>
      </c>
      <c r="AU55" s="125">
        <f>'ALFA-35421 - D.1.1, D.1.2...'!P106</f>
        <v>0</v>
      </c>
      <c r="AV55" s="124">
        <f>'ALFA-35421 - D.1.1, D.1.2...'!J33</f>
        <v>0</v>
      </c>
      <c r="AW55" s="124">
        <f>'ALFA-35421 - D.1.1, D.1.2...'!J34</f>
        <v>0</v>
      </c>
      <c r="AX55" s="124">
        <f>'ALFA-35421 - D.1.1, D.1.2...'!J35</f>
        <v>0</v>
      </c>
      <c r="AY55" s="124">
        <f>'ALFA-35421 - D.1.1, D.1.2...'!J36</f>
        <v>0</v>
      </c>
      <c r="AZ55" s="124">
        <f>'ALFA-35421 - D.1.1, D.1.2...'!F33</f>
        <v>0</v>
      </c>
      <c r="BA55" s="124">
        <f>'ALFA-35421 - D.1.1, D.1.2...'!F34</f>
        <v>0</v>
      </c>
      <c r="BB55" s="124">
        <f>'ALFA-35421 - D.1.1, D.1.2...'!F35</f>
        <v>0</v>
      </c>
      <c r="BC55" s="124">
        <f>'ALFA-35421 - D.1.1, D.1.2...'!F36</f>
        <v>0</v>
      </c>
      <c r="BD55" s="126">
        <f>'ALFA-35421 - D.1.1, D.1.2...'!F37</f>
        <v>0</v>
      </c>
      <c r="BE55" s="7"/>
      <c r="BT55" s="127" t="s">
        <v>82</v>
      </c>
      <c r="BV55" s="127" t="s">
        <v>76</v>
      </c>
      <c r="BW55" s="127" t="s">
        <v>83</v>
      </c>
      <c r="BX55" s="127" t="s">
        <v>5</v>
      </c>
      <c r="CL55" s="127" t="s">
        <v>19</v>
      </c>
      <c r="CM55" s="127" t="s">
        <v>82</v>
      </c>
    </row>
    <row r="56" spans="1:91" s="7" customFormat="1" ht="24.75" customHeight="1">
      <c r="A56" s="115" t="s">
        <v>78</v>
      </c>
      <c r="B56" s="116"/>
      <c r="C56" s="117"/>
      <c r="D56" s="118" t="s">
        <v>84</v>
      </c>
      <c r="E56" s="118"/>
      <c r="F56" s="118"/>
      <c r="G56" s="118"/>
      <c r="H56" s="118"/>
      <c r="I56" s="119"/>
      <c r="J56" s="118" t="s">
        <v>85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20">
        <f>'ALFA-35422 - D.1.4.1 - zd...'!J30</f>
        <v>0</v>
      </c>
      <c r="AH56" s="119"/>
      <c r="AI56" s="119"/>
      <c r="AJ56" s="119"/>
      <c r="AK56" s="119"/>
      <c r="AL56" s="119"/>
      <c r="AM56" s="119"/>
      <c r="AN56" s="120">
        <f>SUM(AG56,AT56)</f>
        <v>0</v>
      </c>
      <c r="AO56" s="119"/>
      <c r="AP56" s="119"/>
      <c r="AQ56" s="121" t="s">
        <v>81</v>
      </c>
      <c r="AR56" s="122"/>
      <c r="AS56" s="123">
        <v>0</v>
      </c>
      <c r="AT56" s="124">
        <f>ROUND(SUM(AV56:AW56),2)</f>
        <v>0</v>
      </c>
      <c r="AU56" s="125">
        <f>'ALFA-35422 - D.1.4.1 - zd...'!P86</f>
        <v>0</v>
      </c>
      <c r="AV56" s="124">
        <f>'ALFA-35422 - D.1.4.1 - zd...'!J33</f>
        <v>0</v>
      </c>
      <c r="AW56" s="124">
        <f>'ALFA-35422 - D.1.4.1 - zd...'!J34</f>
        <v>0</v>
      </c>
      <c r="AX56" s="124">
        <f>'ALFA-35422 - D.1.4.1 - zd...'!J35</f>
        <v>0</v>
      </c>
      <c r="AY56" s="124">
        <f>'ALFA-35422 - D.1.4.1 - zd...'!J36</f>
        <v>0</v>
      </c>
      <c r="AZ56" s="124">
        <f>'ALFA-35422 - D.1.4.1 - zd...'!F33</f>
        <v>0</v>
      </c>
      <c r="BA56" s="124">
        <f>'ALFA-35422 - D.1.4.1 - zd...'!F34</f>
        <v>0</v>
      </c>
      <c r="BB56" s="124">
        <f>'ALFA-35422 - D.1.4.1 - zd...'!F35</f>
        <v>0</v>
      </c>
      <c r="BC56" s="124">
        <f>'ALFA-35422 - D.1.4.1 - zd...'!F36</f>
        <v>0</v>
      </c>
      <c r="BD56" s="126">
        <f>'ALFA-35422 - D.1.4.1 - zd...'!F37</f>
        <v>0</v>
      </c>
      <c r="BE56" s="7"/>
      <c r="BT56" s="127" t="s">
        <v>82</v>
      </c>
      <c r="BV56" s="127" t="s">
        <v>76</v>
      </c>
      <c r="BW56" s="127" t="s">
        <v>86</v>
      </c>
      <c r="BX56" s="127" t="s">
        <v>5</v>
      </c>
      <c r="CL56" s="127" t="s">
        <v>19</v>
      </c>
      <c r="CM56" s="127" t="s">
        <v>82</v>
      </c>
    </row>
    <row r="57" spans="1:91" s="7" customFormat="1" ht="24.75" customHeight="1">
      <c r="A57" s="115" t="s">
        <v>78</v>
      </c>
      <c r="B57" s="116"/>
      <c r="C57" s="117"/>
      <c r="D57" s="118" t="s">
        <v>87</v>
      </c>
      <c r="E57" s="118"/>
      <c r="F57" s="118"/>
      <c r="G57" s="118"/>
      <c r="H57" s="118"/>
      <c r="I57" s="119"/>
      <c r="J57" s="118" t="s">
        <v>88</v>
      </c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20">
        <f>'ALFA-35423 - D.1.4.2 - vy...'!J30</f>
        <v>0</v>
      </c>
      <c r="AH57" s="119"/>
      <c r="AI57" s="119"/>
      <c r="AJ57" s="119"/>
      <c r="AK57" s="119"/>
      <c r="AL57" s="119"/>
      <c r="AM57" s="119"/>
      <c r="AN57" s="120">
        <f>SUM(AG57,AT57)</f>
        <v>0</v>
      </c>
      <c r="AO57" s="119"/>
      <c r="AP57" s="119"/>
      <c r="AQ57" s="121" t="s">
        <v>81</v>
      </c>
      <c r="AR57" s="122"/>
      <c r="AS57" s="123">
        <v>0</v>
      </c>
      <c r="AT57" s="124">
        <f>ROUND(SUM(AV57:AW57),2)</f>
        <v>0</v>
      </c>
      <c r="AU57" s="125">
        <f>'ALFA-35423 - D.1.4.2 - vy...'!P86</f>
        <v>0</v>
      </c>
      <c r="AV57" s="124">
        <f>'ALFA-35423 - D.1.4.2 - vy...'!J33</f>
        <v>0</v>
      </c>
      <c r="AW57" s="124">
        <f>'ALFA-35423 - D.1.4.2 - vy...'!J34</f>
        <v>0</v>
      </c>
      <c r="AX57" s="124">
        <f>'ALFA-35423 - D.1.4.2 - vy...'!J35</f>
        <v>0</v>
      </c>
      <c r="AY57" s="124">
        <f>'ALFA-35423 - D.1.4.2 - vy...'!J36</f>
        <v>0</v>
      </c>
      <c r="AZ57" s="124">
        <f>'ALFA-35423 - D.1.4.2 - vy...'!F33</f>
        <v>0</v>
      </c>
      <c r="BA57" s="124">
        <f>'ALFA-35423 - D.1.4.2 - vy...'!F34</f>
        <v>0</v>
      </c>
      <c r="BB57" s="124">
        <f>'ALFA-35423 - D.1.4.2 - vy...'!F35</f>
        <v>0</v>
      </c>
      <c r="BC57" s="124">
        <f>'ALFA-35423 - D.1.4.2 - vy...'!F36</f>
        <v>0</v>
      </c>
      <c r="BD57" s="126">
        <f>'ALFA-35423 - D.1.4.2 - vy...'!F37</f>
        <v>0</v>
      </c>
      <c r="BE57" s="7"/>
      <c r="BT57" s="127" t="s">
        <v>82</v>
      </c>
      <c r="BV57" s="127" t="s">
        <v>76</v>
      </c>
      <c r="BW57" s="127" t="s">
        <v>89</v>
      </c>
      <c r="BX57" s="127" t="s">
        <v>5</v>
      </c>
      <c r="CL57" s="127" t="s">
        <v>19</v>
      </c>
      <c r="CM57" s="127" t="s">
        <v>82</v>
      </c>
    </row>
    <row r="58" spans="1:91" s="7" customFormat="1" ht="24.75" customHeight="1">
      <c r="A58" s="115" t="s">
        <v>78</v>
      </c>
      <c r="B58" s="116"/>
      <c r="C58" s="117"/>
      <c r="D58" s="118" t="s">
        <v>90</v>
      </c>
      <c r="E58" s="118"/>
      <c r="F58" s="118"/>
      <c r="G58" s="118"/>
      <c r="H58" s="118"/>
      <c r="I58" s="119"/>
      <c r="J58" s="118" t="s">
        <v>91</v>
      </c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20">
        <f>'ALFA-35424 - D.1.4.3 - si...'!J30</f>
        <v>0</v>
      </c>
      <c r="AH58" s="119"/>
      <c r="AI58" s="119"/>
      <c r="AJ58" s="119"/>
      <c r="AK58" s="119"/>
      <c r="AL58" s="119"/>
      <c r="AM58" s="119"/>
      <c r="AN58" s="120">
        <f>SUM(AG58,AT58)</f>
        <v>0</v>
      </c>
      <c r="AO58" s="119"/>
      <c r="AP58" s="119"/>
      <c r="AQ58" s="121" t="s">
        <v>81</v>
      </c>
      <c r="AR58" s="122"/>
      <c r="AS58" s="123">
        <v>0</v>
      </c>
      <c r="AT58" s="124">
        <f>ROUND(SUM(AV58:AW58),2)</f>
        <v>0</v>
      </c>
      <c r="AU58" s="125">
        <f>'ALFA-35424 - D.1.4.3 - si...'!P86</f>
        <v>0</v>
      </c>
      <c r="AV58" s="124">
        <f>'ALFA-35424 - D.1.4.3 - si...'!J33</f>
        <v>0</v>
      </c>
      <c r="AW58" s="124">
        <f>'ALFA-35424 - D.1.4.3 - si...'!J34</f>
        <v>0</v>
      </c>
      <c r="AX58" s="124">
        <f>'ALFA-35424 - D.1.4.3 - si...'!J35</f>
        <v>0</v>
      </c>
      <c r="AY58" s="124">
        <f>'ALFA-35424 - D.1.4.3 - si...'!J36</f>
        <v>0</v>
      </c>
      <c r="AZ58" s="124">
        <f>'ALFA-35424 - D.1.4.3 - si...'!F33</f>
        <v>0</v>
      </c>
      <c r="BA58" s="124">
        <f>'ALFA-35424 - D.1.4.3 - si...'!F34</f>
        <v>0</v>
      </c>
      <c r="BB58" s="124">
        <f>'ALFA-35424 - D.1.4.3 - si...'!F35</f>
        <v>0</v>
      </c>
      <c r="BC58" s="124">
        <f>'ALFA-35424 - D.1.4.3 - si...'!F36</f>
        <v>0</v>
      </c>
      <c r="BD58" s="126">
        <f>'ALFA-35424 - D.1.4.3 - si...'!F37</f>
        <v>0</v>
      </c>
      <c r="BE58" s="7"/>
      <c r="BT58" s="127" t="s">
        <v>82</v>
      </c>
      <c r="BV58" s="127" t="s">
        <v>76</v>
      </c>
      <c r="BW58" s="127" t="s">
        <v>92</v>
      </c>
      <c r="BX58" s="127" t="s">
        <v>5</v>
      </c>
      <c r="CL58" s="127" t="s">
        <v>19</v>
      </c>
      <c r="CM58" s="127" t="s">
        <v>82</v>
      </c>
    </row>
    <row r="59" spans="1:91" s="7" customFormat="1" ht="24.75" customHeight="1">
      <c r="A59" s="115" t="s">
        <v>78</v>
      </c>
      <c r="B59" s="116"/>
      <c r="C59" s="117"/>
      <c r="D59" s="118" t="s">
        <v>93</v>
      </c>
      <c r="E59" s="118"/>
      <c r="F59" s="118"/>
      <c r="G59" s="118"/>
      <c r="H59" s="118"/>
      <c r="I59" s="119"/>
      <c r="J59" s="118" t="s">
        <v>94</v>
      </c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20">
        <f>'ALFA-35426 - D.1.6 - spec...'!J30</f>
        <v>0</v>
      </c>
      <c r="AH59" s="119"/>
      <c r="AI59" s="119"/>
      <c r="AJ59" s="119"/>
      <c r="AK59" s="119"/>
      <c r="AL59" s="119"/>
      <c r="AM59" s="119"/>
      <c r="AN59" s="120">
        <f>SUM(AG59,AT59)</f>
        <v>0</v>
      </c>
      <c r="AO59" s="119"/>
      <c r="AP59" s="119"/>
      <c r="AQ59" s="121" t="s">
        <v>81</v>
      </c>
      <c r="AR59" s="122"/>
      <c r="AS59" s="123">
        <v>0</v>
      </c>
      <c r="AT59" s="124">
        <f>ROUND(SUM(AV59:AW59),2)</f>
        <v>0</v>
      </c>
      <c r="AU59" s="125">
        <f>'ALFA-35426 - D.1.6 - spec...'!P80</f>
        <v>0</v>
      </c>
      <c r="AV59" s="124">
        <f>'ALFA-35426 - D.1.6 - spec...'!J33</f>
        <v>0</v>
      </c>
      <c r="AW59" s="124">
        <f>'ALFA-35426 - D.1.6 - spec...'!J34</f>
        <v>0</v>
      </c>
      <c r="AX59" s="124">
        <f>'ALFA-35426 - D.1.6 - spec...'!J35</f>
        <v>0</v>
      </c>
      <c r="AY59" s="124">
        <f>'ALFA-35426 - D.1.6 - spec...'!J36</f>
        <v>0</v>
      </c>
      <c r="AZ59" s="124">
        <f>'ALFA-35426 - D.1.6 - spec...'!F33</f>
        <v>0</v>
      </c>
      <c r="BA59" s="124">
        <f>'ALFA-35426 - D.1.6 - spec...'!F34</f>
        <v>0</v>
      </c>
      <c r="BB59" s="124">
        <f>'ALFA-35426 - D.1.6 - spec...'!F35</f>
        <v>0</v>
      </c>
      <c r="BC59" s="124">
        <f>'ALFA-35426 - D.1.6 - spec...'!F36</f>
        <v>0</v>
      </c>
      <c r="BD59" s="126">
        <f>'ALFA-35426 - D.1.6 - spec...'!F37</f>
        <v>0</v>
      </c>
      <c r="BE59" s="7"/>
      <c r="BT59" s="127" t="s">
        <v>82</v>
      </c>
      <c r="BV59" s="127" t="s">
        <v>76</v>
      </c>
      <c r="BW59" s="127" t="s">
        <v>95</v>
      </c>
      <c r="BX59" s="127" t="s">
        <v>5</v>
      </c>
      <c r="CL59" s="127" t="s">
        <v>19</v>
      </c>
      <c r="CM59" s="127" t="s">
        <v>82</v>
      </c>
    </row>
    <row r="60" spans="1:91" s="7" customFormat="1" ht="24.75" customHeight="1">
      <c r="A60" s="115" t="s">
        <v>78</v>
      </c>
      <c r="B60" s="116"/>
      <c r="C60" s="117"/>
      <c r="D60" s="118" t="s">
        <v>96</v>
      </c>
      <c r="E60" s="118"/>
      <c r="F60" s="118"/>
      <c r="G60" s="118"/>
      <c r="H60" s="118"/>
      <c r="I60" s="119"/>
      <c r="J60" s="118" t="s">
        <v>97</v>
      </c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20">
        <f>'ALFA-35427 - D.2.1 - venk...'!J30</f>
        <v>0</v>
      </c>
      <c r="AH60" s="119"/>
      <c r="AI60" s="119"/>
      <c r="AJ60" s="119"/>
      <c r="AK60" s="119"/>
      <c r="AL60" s="119"/>
      <c r="AM60" s="119"/>
      <c r="AN60" s="120">
        <f>SUM(AG60,AT60)</f>
        <v>0</v>
      </c>
      <c r="AO60" s="119"/>
      <c r="AP60" s="119"/>
      <c r="AQ60" s="121" t="s">
        <v>98</v>
      </c>
      <c r="AR60" s="122"/>
      <c r="AS60" s="123">
        <v>0</v>
      </c>
      <c r="AT60" s="124">
        <f>ROUND(SUM(AV60:AW60),2)</f>
        <v>0</v>
      </c>
      <c r="AU60" s="125">
        <f>'ALFA-35427 - D.2.1 - venk...'!P98</f>
        <v>0</v>
      </c>
      <c r="AV60" s="124">
        <f>'ALFA-35427 - D.2.1 - venk...'!J33</f>
        <v>0</v>
      </c>
      <c r="AW60" s="124">
        <f>'ALFA-35427 - D.2.1 - venk...'!J34</f>
        <v>0</v>
      </c>
      <c r="AX60" s="124">
        <f>'ALFA-35427 - D.2.1 - venk...'!J35</f>
        <v>0</v>
      </c>
      <c r="AY60" s="124">
        <f>'ALFA-35427 - D.2.1 - venk...'!J36</f>
        <v>0</v>
      </c>
      <c r="AZ60" s="124">
        <f>'ALFA-35427 - D.2.1 - venk...'!F33</f>
        <v>0</v>
      </c>
      <c r="BA60" s="124">
        <f>'ALFA-35427 - D.2.1 - venk...'!F34</f>
        <v>0</v>
      </c>
      <c r="BB60" s="124">
        <f>'ALFA-35427 - D.2.1 - venk...'!F35</f>
        <v>0</v>
      </c>
      <c r="BC60" s="124">
        <f>'ALFA-35427 - D.2.1 - venk...'!F36</f>
        <v>0</v>
      </c>
      <c r="BD60" s="126">
        <f>'ALFA-35427 - D.2.1 - venk...'!F37</f>
        <v>0</v>
      </c>
      <c r="BE60" s="7"/>
      <c r="BT60" s="127" t="s">
        <v>82</v>
      </c>
      <c r="BV60" s="127" t="s">
        <v>76</v>
      </c>
      <c r="BW60" s="127" t="s">
        <v>99</v>
      </c>
      <c r="BX60" s="127" t="s">
        <v>5</v>
      </c>
      <c r="CL60" s="127" t="s">
        <v>19</v>
      </c>
      <c r="CM60" s="127" t="s">
        <v>82</v>
      </c>
    </row>
    <row r="61" spans="1:91" s="7" customFormat="1" ht="24.75" customHeight="1">
      <c r="A61" s="115" t="s">
        <v>78</v>
      </c>
      <c r="B61" s="116"/>
      <c r="C61" s="117"/>
      <c r="D61" s="118" t="s">
        <v>100</v>
      </c>
      <c r="E61" s="118"/>
      <c r="F61" s="118"/>
      <c r="G61" s="118"/>
      <c r="H61" s="118"/>
      <c r="I61" s="119"/>
      <c r="J61" s="118" t="s">
        <v>101</v>
      </c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20">
        <f>'ALFA-35428 - vedlejší a o...'!J30</f>
        <v>0</v>
      </c>
      <c r="AH61" s="119"/>
      <c r="AI61" s="119"/>
      <c r="AJ61" s="119"/>
      <c r="AK61" s="119"/>
      <c r="AL61" s="119"/>
      <c r="AM61" s="119"/>
      <c r="AN61" s="120">
        <f>SUM(AG61,AT61)</f>
        <v>0</v>
      </c>
      <c r="AO61" s="119"/>
      <c r="AP61" s="119"/>
      <c r="AQ61" s="121" t="s">
        <v>102</v>
      </c>
      <c r="AR61" s="122"/>
      <c r="AS61" s="128">
        <v>0</v>
      </c>
      <c r="AT61" s="129">
        <f>ROUND(SUM(AV61:AW61),2)</f>
        <v>0</v>
      </c>
      <c r="AU61" s="130">
        <f>'ALFA-35428 - vedlejší a o...'!P82</f>
        <v>0</v>
      </c>
      <c r="AV61" s="129">
        <f>'ALFA-35428 - vedlejší a o...'!J33</f>
        <v>0</v>
      </c>
      <c r="AW61" s="129">
        <f>'ALFA-35428 - vedlejší a o...'!J34</f>
        <v>0</v>
      </c>
      <c r="AX61" s="129">
        <f>'ALFA-35428 - vedlejší a o...'!J35</f>
        <v>0</v>
      </c>
      <c r="AY61" s="129">
        <f>'ALFA-35428 - vedlejší a o...'!J36</f>
        <v>0</v>
      </c>
      <c r="AZ61" s="129">
        <f>'ALFA-35428 - vedlejší a o...'!F33</f>
        <v>0</v>
      </c>
      <c r="BA61" s="129">
        <f>'ALFA-35428 - vedlejší a o...'!F34</f>
        <v>0</v>
      </c>
      <c r="BB61" s="129">
        <f>'ALFA-35428 - vedlejší a o...'!F35</f>
        <v>0</v>
      </c>
      <c r="BC61" s="129">
        <f>'ALFA-35428 - vedlejší a o...'!F36</f>
        <v>0</v>
      </c>
      <c r="BD61" s="131">
        <f>'ALFA-35428 - vedlejší a o...'!F37</f>
        <v>0</v>
      </c>
      <c r="BE61" s="7"/>
      <c r="BT61" s="127" t="s">
        <v>82</v>
      </c>
      <c r="BV61" s="127" t="s">
        <v>76</v>
      </c>
      <c r="BW61" s="127" t="s">
        <v>103</v>
      </c>
      <c r="BX61" s="127" t="s">
        <v>5</v>
      </c>
      <c r="CL61" s="127" t="s">
        <v>19</v>
      </c>
      <c r="CM61" s="127" t="s">
        <v>82</v>
      </c>
    </row>
    <row r="62" spans="1:57" s="2" customFormat="1" ht="30" customHeight="1">
      <c r="A62" s="4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8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s="2" customFormat="1" ht="6.95" customHeight="1">
      <c r="A63" s="42"/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48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ALFA-35421 - D.1.1, D.1.2...'!C2" display="/"/>
    <hyperlink ref="A56" location="'ALFA-35422 - D.1.4.1 - zd...'!C2" display="/"/>
    <hyperlink ref="A57" location="'ALFA-35423 - D.1.4.2 - vy...'!C2" display="/"/>
    <hyperlink ref="A58" location="'ALFA-35424 - D.1.4.3 - si...'!C2" display="/"/>
    <hyperlink ref="A59" location="'ALFA-35426 - D.1.6 - spec...'!C2" display="/"/>
    <hyperlink ref="A60" location="'ALFA-35427 - D.2.1 - venk...'!C2" display="/"/>
    <hyperlink ref="A61" location="'ALFA-35428 - vedlejší a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323" customWidth="1"/>
    <col min="2" max="2" width="1.7109375" style="323" customWidth="1"/>
    <col min="3" max="4" width="5.00390625" style="323" customWidth="1"/>
    <col min="5" max="5" width="11.7109375" style="323" customWidth="1"/>
    <col min="6" max="6" width="9.140625" style="323" customWidth="1"/>
    <col min="7" max="7" width="5.00390625" style="323" customWidth="1"/>
    <col min="8" max="8" width="77.8515625" style="323" customWidth="1"/>
    <col min="9" max="10" width="20.00390625" style="323" customWidth="1"/>
    <col min="11" max="11" width="1.7109375" style="323" customWidth="1"/>
  </cols>
  <sheetData>
    <row r="1" s="1" customFormat="1" ht="37.5" customHeight="1"/>
    <row r="2" spans="2:11" s="1" customFormat="1" ht="7.5" customHeight="1">
      <c r="B2" s="324"/>
      <c r="C2" s="325"/>
      <c r="D2" s="325"/>
      <c r="E2" s="325"/>
      <c r="F2" s="325"/>
      <c r="G2" s="325"/>
      <c r="H2" s="325"/>
      <c r="I2" s="325"/>
      <c r="J2" s="325"/>
      <c r="K2" s="326"/>
    </row>
    <row r="3" spans="2:11" s="18" customFormat="1" ht="45" customHeight="1">
      <c r="B3" s="327"/>
      <c r="C3" s="328" t="s">
        <v>3522</v>
      </c>
      <c r="D3" s="328"/>
      <c r="E3" s="328"/>
      <c r="F3" s="328"/>
      <c r="G3" s="328"/>
      <c r="H3" s="328"/>
      <c r="I3" s="328"/>
      <c r="J3" s="328"/>
      <c r="K3" s="329"/>
    </row>
    <row r="4" spans="2:11" s="1" customFormat="1" ht="25.5" customHeight="1">
      <c r="B4" s="330"/>
      <c r="C4" s="331" t="s">
        <v>3523</v>
      </c>
      <c r="D4" s="331"/>
      <c r="E4" s="331"/>
      <c r="F4" s="331"/>
      <c r="G4" s="331"/>
      <c r="H4" s="331"/>
      <c r="I4" s="331"/>
      <c r="J4" s="331"/>
      <c r="K4" s="332"/>
    </row>
    <row r="5" spans="2:11" s="1" customFormat="1" ht="5.25" customHeight="1">
      <c r="B5" s="330"/>
      <c r="C5" s="333"/>
      <c r="D5" s="333"/>
      <c r="E5" s="333"/>
      <c r="F5" s="333"/>
      <c r="G5" s="333"/>
      <c r="H5" s="333"/>
      <c r="I5" s="333"/>
      <c r="J5" s="333"/>
      <c r="K5" s="332"/>
    </row>
    <row r="6" spans="2:11" s="1" customFormat="1" ht="15" customHeight="1">
      <c r="B6" s="330"/>
      <c r="C6" s="334" t="s">
        <v>3524</v>
      </c>
      <c r="D6" s="334"/>
      <c r="E6" s="334"/>
      <c r="F6" s="334"/>
      <c r="G6" s="334"/>
      <c r="H6" s="334"/>
      <c r="I6" s="334"/>
      <c r="J6" s="334"/>
      <c r="K6" s="332"/>
    </row>
    <row r="7" spans="2:11" s="1" customFormat="1" ht="15" customHeight="1">
      <c r="B7" s="335"/>
      <c r="C7" s="334" t="s">
        <v>3525</v>
      </c>
      <c r="D7" s="334"/>
      <c r="E7" s="334"/>
      <c r="F7" s="334"/>
      <c r="G7" s="334"/>
      <c r="H7" s="334"/>
      <c r="I7" s="334"/>
      <c r="J7" s="334"/>
      <c r="K7" s="332"/>
    </row>
    <row r="8" spans="2:11" s="1" customFormat="1" ht="12.75" customHeight="1">
      <c r="B8" s="335"/>
      <c r="C8" s="334"/>
      <c r="D8" s="334"/>
      <c r="E8" s="334"/>
      <c r="F8" s="334"/>
      <c r="G8" s="334"/>
      <c r="H8" s="334"/>
      <c r="I8" s="334"/>
      <c r="J8" s="334"/>
      <c r="K8" s="332"/>
    </row>
    <row r="9" spans="2:11" s="1" customFormat="1" ht="15" customHeight="1">
      <c r="B9" s="335"/>
      <c r="C9" s="334" t="s">
        <v>3526</v>
      </c>
      <c r="D9" s="334"/>
      <c r="E9" s="334"/>
      <c r="F9" s="334"/>
      <c r="G9" s="334"/>
      <c r="H9" s="334"/>
      <c r="I9" s="334"/>
      <c r="J9" s="334"/>
      <c r="K9" s="332"/>
    </row>
    <row r="10" spans="2:11" s="1" customFormat="1" ht="15" customHeight="1">
      <c r="B10" s="335"/>
      <c r="C10" s="334"/>
      <c r="D10" s="334" t="s">
        <v>3527</v>
      </c>
      <c r="E10" s="334"/>
      <c r="F10" s="334"/>
      <c r="G10" s="334"/>
      <c r="H10" s="334"/>
      <c r="I10" s="334"/>
      <c r="J10" s="334"/>
      <c r="K10" s="332"/>
    </row>
    <row r="11" spans="2:11" s="1" customFormat="1" ht="15" customHeight="1">
      <c r="B11" s="335"/>
      <c r="C11" s="336"/>
      <c r="D11" s="334" t="s">
        <v>3528</v>
      </c>
      <c r="E11" s="334"/>
      <c r="F11" s="334"/>
      <c r="G11" s="334"/>
      <c r="H11" s="334"/>
      <c r="I11" s="334"/>
      <c r="J11" s="334"/>
      <c r="K11" s="332"/>
    </row>
    <row r="12" spans="2:11" s="1" customFormat="1" ht="15" customHeight="1">
      <c r="B12" s="335"/>
      <c r="C12" s="336"/>
      <c r="D12" s="334"/>
      <c r="E12" s="334"/>
      <c r="F12" s="334"/>
      <c r="G12" s="334"/>
      <c r="H12" s="334"/>
      <c r="I12" s="334"/>
      <c r="J12" s="334"/>
      <c r="K12" s="332"/>
    </row>
    <row r="13" spans="2:11" s="1" customFormat="1" ht="15" customHeight="1">
      <c r="B13" s="335"/>
      <c r="C13" s="336"/>
      <c r="D13" s="337" t="s">
        <v>3529</v>
      </c>
      <c r="E13" s="334"/>
      <c r="F13" s="334"/>
      <c r="G13" s="334"/>
      <c r="H13" s="334"/>
      <c r="I13" s="334"/>
      <c r="J13" s="334"/>
      <c r="K13" s="332"/>
    </row>
    <row r="14" spans="2:11" s="1" customFormat="1" ht="12.75" customHeight="1">
      <c r="B14" s="335"/>
      <c r="C14" s="336"/>
      <c r="D14" s="336"/>
      <c r="E14" s="336"/>
      <c r="F14" s="336"/>
      <c r="G14" s="336"/>
      <c r="H14" s="336"/>
      <c r="I14" s="336"/>
      <c r="J14" s="336"/>
      <c r="K14" s="332"/>
    </row>
    <row r="15" spans="2:11" s="1" customFormat="1" ht="15" customHeight="1">
      <c r="B15" s="335"/>
      <c r="C15" s="336"/>
      <c r="D15" s="334" t="s">
        <v>3530</v>
      </c>
      <c r="E15" s="334"/>
      <c r="F15" s="334"/>
      <c r="G15" s="334"/>
      <c r="H15" s="334"/>
      <c r="I15" s="334"/>
      <c r="J15" s="334"/>
      <c r="K15" s="332"/>
    </row>
    <row r="16" spans="2:11" s="1" customFormat="1" ht="15" customHeight="1">
      <c r="B16" s="335"/>
      <c r="C16" s="336"/>
      <c r="D16" s="334" t="s">
        <v>3531</v>
      </c>
      <c r="E16" s="334"/>
      <c r="F16" s="334"/>
      <c r="G16" s="334"/>
      <c r="H16" s="334"/>
      <c r="I16" s="334"/>
      <c r="J16" s="334"/>
      <c r="K16" s="332"/>
    </row>
    <row r="17" spans="2:11" s="1" customFormat="1" ht="15" customHeight="1">
      <c r="B17" s="335"/>
      <c r="C17" s="336"/>
      <c r="D17" s="334" t="s">
        <v>3532</v>
      </c>
      <c r="E17" s="334"/>
      <c r="F17" s="334"/>
      <c r="G17" s="334"/>
      <c r="H17" s="334"/>
      <c r="I17" s="334"/>
      <c r="J17" s="334"/>
      <c r="K17" s="332"/>
    </row>
    <row r="18" spans="2:11" s="1" customFormat="1" ht="15" customHeight="1">
      <c r="B18" s="335"/>
      <c r="C18" s="336"/>
      <c r="D18" s="336"/>
      <c r="E18" s="338" t="s">
        <v>81</v>
      </c>
      <c r="F18" s="334" t="s">
        <v>3533</v>
      </c>
      <c r="G18" s="334"/>
      <c r="H18" s="334"/>
      <c r="I18" s="334"/>
      <c r="J18" s="334"/>
      <c r="K18" s="332"/>
    </row>
    <row r="19" spans="2:11" s="1" customFormat="1" ht="15" customHeight="1">
      <c r="B19" s="335"/>
      <c r="C19" s="336"/>
      <c r="D19" s="336"/>
      <c r="E19" s="338" t="s">
        <v>98</v>
      </c>
      <c r="F19" s="334" t="s">
        <v>3534</v>
      </c>
      <c r="G19" s="334"/>
      <c r="H19" s="334"/>
      <c r="I19" s="334"/>
      <c r="J19" s="334"/>
      <c r="K19" s="332"/>
    </row>
    <row r="20" spans="2:11" s="1" customFormat="1" ht="15" customHeight="1">
      <c r="B20" s="335"/>
      <c r="C20" s="336"/>
      <c r="D20" s="336"/>
      <c r="E20" s="338" t="s">
        <v>3535</v>
      </c>
      <c r="F20" s="334" t="s">
        <v>3536</v>
      </c>
      <c r="G20" s="334"/>
      <c r="H20" s="334"/>
      <c r="I20" s="334"/>
      <c r="J20" s="334"/>
      <c r="K20" s="332"/>
    </row>
    <row r="21" spans="2:11" s="1" customFormat="1" ht="15" customHeight="1">
      <c r="B21" s="335"/>
      <c r="C21" s="336"/>
      <c r="D21" s="336"/>
      <c r="E21" s="338" t="s">
        <v>102</v>
      </c>
      <c r="F21" s="334" t="s">
        <v>3537</v>
      </c>
      <c r="G21" s="334"/>
      <c r="H21" s="334"/>
      <c r="I21" s="334"/>
      <c r="J21" s="334"/>
      <c r="K21" s="332"/>
    </row>
    <row r="22" spans="2:11" s="1" customFormat="1" ht="15" customHeight="1">
      <c r="B22" s="335"/>
      <c r="C22" s="336"/>
      <c r="D22" s="336"/>
      <c r="E22" s="338" t="s">
        <v>2737</v>
      </c>
      <c r="F22" s="334" t="s">
        <v>2738</v>
      </c>
      <c r="G22" s="334"/>
      <c r="H22" s="334"/>
      <c r="I22" s="334"/>
      <c r="J22" s="334"/>
      <c r="K22" s="332"/>
    </row>
    <row r="23" spans="2:11" s="1" customFormat="1" ht="15" customHeight="1">
      <c r="B23" s="335"/>
      <c r="C23" s="336"/>
      <c r="D23" s="336"/>
      <c r="E23" s="338" t="s">
        <v>3538</v>
      </c>
      <c r="F23" s="334" t="s">
        <v>3539</v>
      </c>
      <c r="G23" s="334"/>
      <c r="H23" s="334"/>
      <c r="I23" s="334"/>
      <c r="J23" s="334"/>
      <c r="K23" s="332"/>
    </row>
    <row r="24" spans="2:11" s="1" customFormat="1" ht="12.75" customHeight="1">
      <c r="B24" s="335"/>
      <c r="C24" s="336"/>
      <c r="D24" s="336"/>
      <c r="E24" s="336"/>
      <c r="F24" s="336"/>
      <c r="G24" s="336"/>
      <c r="H24" s="336"/>
      <c r="I24" s="336"/>
      <c r="J24" s="336"/>
      <c r="K24" s="332"/>
    </row>
    <row r="25" spans="2:11" s="1" customFormat="1" ht="15" customHeight="1">
      <c r="B25" s="335"/>
      <c r="C25" s="334" t="s">
        <v>3540</v>
      </c>
      <c r="D25" s="334"/>
      <c r="E25" s="334"/>
      <c r="F25" s="334"/>
      <c r="G25" s="334"/>
      <c r="H25" s="334"/>
      <c r="I25" s="334"/>
      <c r="J25" s="334"/>
      <c r="K25" s="332"/>
    </row>
    <row r="26" spans="2:11" s="1" customFormat="1" ht="15" customHeight="1">
      <c r="B26" s="335"/>
      <c r="C26" s="334" t="s">
        <v>3541</v>
      </c>
      <c r="D26" s="334"/>
      <c r="E26" s="334"/>
      <c r="F26" s="334"/>
      <c r="G26" s="334"/>
      <c r="H26" s="334"/>
      <c r="I26" s="334"/>
      <c r="J26" s="334"/>
      <c r="K26" s="332"/>
    </row>
    <row r="27" spans="2:11" s="1" customFormat="1" ht="15" customHeight="1">
      <c r="B27" s="335"/>
      <c r="C27" s="334"/>
      <c r="D27" s="334" t="s">
        <v>3542</v>
      </c>
      <c r="E27" s="334"/>
      <c r="F27" s="334"/>
      <c r="G27" s="334"/>
      <c r="H27" s="334"/>
      <c r="I27" s="334"/>
      <c r="J27" s="334"/>
      <c r="K27" s="332"/>
    </row>
    <row r="28" spans="2:11" s="1" customFormat="1" ht="15" customHeight="1">
      <c r="B28" s="335"/>
      <c r="C28" s="336"/>
      <c r="D28" s="334" t="s">
        <v>3543</v>
      </c>
      <c r="E28" s="334"/>
      <c r="F28" s="334"/>
      <c r="G28" s="334"/>
      <c r="H28" s="334"/>
      <c r="I28" s="334"/>
      <c r="J28" s="334"/>
      <c r="K28" s="332"/>
    </row>
    <row r="29" spans="2:11" s="1" customFormat="1" ht="12.75" customHeight="1">
      <c r="B29" s="335"/>
      <c r="C29" s="336"/>
      <c r="D29" s="336"/>
      <c r="E29" s="336"/>
      <c r="F29" s="336"/>
      <c r="G29" s="336"/>
      <c r="H29" s="336"/>
      <c r="I29" s="336"/>
      <c r="J29" s="336"/>
      <c r="K29" s="332"/>
    </row>
    <row r="30" spans="2:11" s="1" customFormat="1" ht="15" customHeight="1">
      <c r="B30" s="335"/>
      <c r="C30" s="336"/>
      <c r="D30" s="334" t="s">
        <v>3544</v>
      </c>
      <c r="E30" s="334"/>
      <c r="F30" s="334"/>
      <c r="G30" s="334"/>
      <c r="H30" s="334"/>
      <c r="I30" s="334"/>
      <c r="J30" s="334"/>
      <c r="K30" s="332"/>
    </row>
    <row r="31" spans="2:11" s="1" customFormat="1" ht="15" customHeight="1">
      <c r="B31" s="335"/>
      <c r="C31" s="336"/>
      <c r="D31" s="334" t="s">
        <v>3545</v>
      </c>
      <c r="E31" s="334"/>
      <c r="F31" s="334"/>
      <c r="G31" s="334"/>
      <c r="H31" s="334"/>
      <c r="I31" s="334"/>
      <c r="J31" s="334"/>
      <c r="K31" s="332"/>
    </row>
    <row r="32" spans="2:11" s="1" customFormat="1" ht="12.75" customHeight="1">
      <c r="B32" s="335"/>
      <c r="C32" s="336"/>
      <c r="D32" s="336"/>
      <c r="E32" s="336"/>
      <c r="F32" s="336"/>
      <c r="G32" s="336"/>
      <c r="H32" s="336"/>
      <c r="I32" s="336"/>
      <c r="J32" s="336"/>
      <c r="K32" s="332"/>
    </row>
    <row r="33" spans="2:11" s="1" customFormat="1" ht="15" customHeight="1">
      <c r="B33" s="335"/>
      <c r="C33" s="336"/>
      <c r="D33" s="334" t="s">
        <v>3546</v>
      </c>
      <c r="E33" s="334"/>
      <c r="F33" s="334"/>
      <c r="G33" s="334"/>
      <c r="H33" s="334"/>
      <c r="I33" s="334"/>
      <c r="J33" s="334"/>
      <c r="K33" s="332"/>
    </row>
    <row r="34" spans="2:11" s="1" customFormat="1" ht="15" customHeight="1">
      <c r="B34" s="335"/>
      <c r="C34" s="336"/>
      <c r="D34" s="334" t="s">
        <v>3547</v>
      </c>
      <c r="E34" s="334"/>
      <c r="F34" s="334"/>
      <c r="G34" s="334"/>
      <c r="H34" s="334"/>
      <c r="I34" s="334"/>
      <c r="J34" s="334"/>
      <c r="K34" s="332"/>
    </row>
    <row r="35" spans="2:11" s="1" customFormat="1" ht="15" customHeight="1">
      <c r="B35" s="335"/>
      <c r="C35" s="336"/>
      <c r="D35" s="334" t="s">
        <v>3548</v>
      </c>
      <c r="E35" s="334"/>
      <c r="F35" s="334"/>
      <c r="G35" s="334"/>
      <c r="H35" s="334"/>
      <c r="I35" s="334"/>
      <c r="J35" s="334"/>
      <c r="K35" s="332"/>
    </row>
    <row r="36" spans="2:11" s="1" customFormat="1" ht="15" customHeight="1">
      <c r="B36" s="335"/>
      <c r="C36" s="336"/>
      <c r="D36" s="334"/>
      <c r="E36" s="337" t="s">
        <v>271</v>
      </c>
      <c r="F36" s="334"/>
      <c r="G36" s="334" t="s">
        <v>3549</v>
      </c>
      <c r="H36" s="334"/>
      <c r="I36" s="334"/>
      <c r="J36" s="334"/>
      <c r="K36" s="332"/>
    </row>
    <row r="37" spans="2:11" s="1" customFormat="1" ht="30.75" customHeight="1">
      <c r="B37" s="335"/>
      <c r="C37" s="336"/>
      <c r="D37" s="334"/>
      <c r="E37" s="337" t="s">
        <v>3550</v>
      </c>
      <c r="F37" s="334"/>
      <c r="G37" s="334" t="s">
        <v>3551</v>
      </c>
      <c r="H37" s="334"/>
      <c r="I37" s="334"/>
      <c r="J37" s="334"/>
      <c r="K37" s="332"/>
    </row>
    <row r="38" spans="2:11" s="1" customFormat="1" ht="15" customHeight="1">
      <c r="B38" s="335"/>
      <c r="C38" s="336"/>
      <c r="D38" s="334"/>
      <c r="E38" s="337" t="s">
        <v>55</v>
      </c>
      <c r="F38" s="334"/>
      <c r="G38" s="334" t="s">
        <v>3552</v>
      </c>
      <c r="H38" s="334"/>
      <c r="I38" s="334"/>
      <c r="J38" s="334"/>
      <c r="K38" s="332"/>
    </row>
    <row r="39" spans="2:11" s="1" customFormat="1" ht="15" customHeight="1">
      <c r="B39" s="335"/>
      <c r="C39" s="336"/>
      <c r="D39" s="334"/>
      <c r="E39" s="337" t="s">
        <v>56</v>
      </c>
      <c r="F39" s="334"/>
      <c r="G39" s="334" t="s">
        <v>3553</v>
      </c>
      <c r="H39" s="334"/>
      <c r="I39" s="334"/>
      <c r="J39" s="334"/>
      <c r="K39" s="332"/>
    </row>
    <row r="40" spans="2:11" s="1" customFormat="1" ht="15" customHeight="1">
      <c r="B40" s="335"/>
      <c r="C40" s="336"/>
      <c r="D40" s="334"/>
      <c r="E40" s="337" t="s">
        <v>272</v>
      </c>
      <c r="F40" s="334"/>
      <c r="G40" s="334" t="s">
        <v>3554</v>
      </c>
      <c r="H40" s="334"/>
      <c r="I40" s="334"/>
      <c r="J40" s="334"/>
      <c r="K40" s="332"/>
    </row>
    <row r="41" spans="2:11" s="1" customFormat="1" ht="15" customHeight="1">
      <c r="B41" s="335"/>
      <c r="C41" s="336"/>
      <c r="D41" s="334"/>
      <c r="E41" s="337" t="s">
        <v>273</v>
      </c>
      <c r="F41" s="334"/>
      <c r="G41" s="334" t="s">
        <v>3555</v>
      </c>
      <c r="H41" s="334"/>
      <c r="I41" s="334"/>
      <c r="J41" s="334"/>
      <c r="K41" s="332"/>
    </row>
    <row r="42" spans="2:11" s="1" customFormat="1" ht="15" customHeight="1">
      <c r="B42" s="335"/>
      <c r="C42" s="336"/>
      <c r="D42" s="334"/>
      <c r="E42" s="337" t="s">
        <v>3556</v>
      </c>
      <c r="F42" s="334"/>
      <c r="G42" s="334" t="s">
        <v>3557</v>
      </c>
      <c r="H42" s="334"/>
      <c r="I42" s="334"/>
      <c r="J42" s="334"/>
      <c r="K42" s="332"/>
    </row>
    <row r="43" spans="2:11" s="1" customFormat="1" ht="15" customHeight="1">
      <c r="B43" s="335"/>
      <c r="C43" s="336"/>
      <c r="D43" s="334"/>
      <c r="E43" s="337"/>
      <c r="F43" s="334"/>
      <c r="G43" s="334" t="s">
        <v>3558</v>
      </c>
      <c r="H43" s="334"/>
      <c r="I43" s="334"/>
      <c r="J43" s="334"/>
      <c r="K43" s="332"/>
    </row>
    <row r="44" spans="2:11" s="1" customFormat="1" ht="15" customHeight="1">
      <c r="B44" s="335"/>
      <c r="C44" s="336"/>
      <c r="D44" s="334"/>
      <c r="E44" s="337" t="s">
        <v>3559</v>
      </c>
      <c r="F44" s="334"/>
      <c r="G44" s="334" t="s">
        <v>3560</v>
      </c>
      <c r="H44" s="334"/>
      <c r="I44" s="334"/>
      <c r="J44" s="334"/>
      <c r="K44" s="332"/>
    </row>
    <row r="45" spans="2:11" s="1" customFormat="1" ht="15" customHeight="1">
      <c r="B45" s="335"/>
      <c r="C45" s="336"/>
      <c r="D45" s="334"/>
      <c r="E45" s="337" t="s">
        <v>275</v>
      </c>
      <c r="F45" s="334"/>
      <c r="G45" s="334" t="s">
        <v>3561</v>
      </c>
      <c r="H45" s="334"/>
      <c r="I45" s="334"/>
      <c r="J45" s="334"/>
      <c r="K45" s="332"/>
    </row>
    <row r="46" spans="2:11" s="1" customFormat="1" ht="12.75" customHeight="1">
      <c r="B46" s="335"/>
      <c r="C46" s="336"/>
      <c r="D46" s="334"/>
      <c r="E46" s="334"/>
      <c r="F46" s="334"/>
      <c r="G46" s="334"/>
      <c r="H46" s="334"/>
      <c r="I46" s="334"/>
      <c r="J46" s="334"/>
      <c r="K46" s="332"/>
    </row>
    <row r="47" spans="2:11" s="1" customFormat="1" ht="15" customHeight="1">
      <c r="B47" s="335"/>
      <c r="C47" s="336"/>
      <c r="D47" s="334" t="s">
        <v>3562</v>
      </c>
      <c r="E47" s="334"/>
      <c r="F47" s="334"/>
      <c r="G47" s="334"/>
      <c r="H47" s="334"/>
      <c r="I47" s="334"/>
      <c r="J47" s="334"/>
      <c r="K47" s="332"/>
    </row>
    <row r="48" spans="2:11" s="1" customFormat="1" ht="15" customHeight="1">
      <c r="B48" s="335"/>
      <c r="C48" s="336"/>
      <c r="D48" s="336"/>
      <c r="E48" s="334" t="s">
        <v>3563</v>
      </c>
      <c r="F48" s="334"/>
      <c r="G48" s="334"/>
      <c r="H48" s="334"/>
      <c r="I48" s="334"/>
      <c r="J48" s="334"/>
      <c r="K48" s="332"/>
    </row>
    <row r="49" spans="2:11" s="1" customFormat="1" ht="15" customHeight="1">
      <c r="B49" s="335"/>
      <c r="C49" s="336"/>
      <c r="D49" s="336"/>
      <c r="E49" s="334" t="s">
        <v>3564</v>
      </c>
      <c r="F49" s="334"/>
      <c r="G49" s="334"/>
      <c r="H49" s="334"/>
      <c r="I49" s="334"/>
      <c r="J49" s="334"/>
      <c r="K49" s="332"/>
    </row>
    <row r="50" spans="2:11" s="1" customFormat="1" ht="15" customHeight="1">
      <c r="B50" s="335"/>
      <c r="C50" s="336"/>
      <c r="D50" s="336"/>
      <c r="E50" s="334" t="s">
        <v>3565</v>
      </c>
      <c r="F50" s="334"/>
      <c r="G50" s="334"/>
      <c r="H50" s="334"/>
      <c r="I50" s="334"/>
      <c r="J50" s="334"/>
      <c r="K50" s="332"/>
    </row>
    <row r="51" spans="2:11" s="1" customFormat="1" ht="15" customHeight="1">
      <c r="B51" s="335"/>
      <c r="C51" s="336"/>
      <c r="D51" s="334" t="s">
        <v>3566</v>
      </c>
      <c r="E51" s="334"/>
      <c r="F51" s="334"/>
      <c r="G51" s="334"/>
      <c r="H51" s="334"/>
      <c r="I51" s="334"/>
      <c r="J51" s="334"/>
      <c r="K51" s="332"/>
    </row>
    <row r="52" spans="2:11" s="1" customFormat="1" ht="25.5" customHeight="1">
      <c r="B52" s="330"/>
      <c r="C52" s="331" t="s">
        <v>3567</v>
      </c>
      <c r="D52" s="331"/>
      <c r="E52" s="331"/>
      <c r="F52" s="331"/>
      <c r="G52" s="331"/>
      <c r="H52" s="331"/>
      <c r="I52" s="331"/>
      <c r="J52" s="331"/>
      <c r="K52" s="332"/>
    </row>
    <row r="53" spans="2:11" s="1" customFormat="1" ht="5.25" customHeight="1">
      <c r="B53" s="330"/>
      <c r="C53" s="333"/>
      <c r="D53" s="333"/>
      <c r="E53" s="333"/>
      <c r="F53" s="333"/>
      <c r="G53" s="333"/>
      <c r="H53" s="333"/>
      <c r="I53" s="333"/>
      <c r="J53" s="333"/>
      <c r="K53" s="332"/>
    </row>
    <row r="54" spans="2:11" s="1" customFormat="1" ht="15" customHeight="1">
      <c r="B54" s="330"/>
      <c r="C54" s="334" t="s">
        <v>3568</v>
      </c>
      <c r="D54" s="334"/>
      <c r="E54" s="334"/>
      <c r="F54" s="334"/>
      <c r="G54" s="334"/>
      <c r="H54" s="334"/>
      <c r="I54" s="334"/>
      <c r="J54" s="334"/>
      <c r="K54" s="332"/>
    </row>
    <row r="55" spans="2:11" s="1" customFormat="1" ht="15" customHeight="1">
      <c r="B55" s="330"/>
      <c r="C55" s="334" t="s">
        <v>3569</v>
      </c>
      <c r="D55" s="334"/>
      <c r="E55" s="334"/>
      <c r="F55" s="334"/>
      <c r="G55" s="334"/>
      <c r="H55" s="334"/>
      <c r="I55" s="334"/>
      <c r="J55" s="334"/>
      <c r="K55" s="332"/>
    </row>
    <row r="56" spans="2:11" s="1" customFormat="1" ht="12.75" customHeight="1">
      <c r="B56" s="330"/>
      <c r="C56" s="334"/>
      <c r="D56" s="334"/>
      <c r="E56" s="334"/>
      <c r="F56" s="334"/>
      <c r="G56" s="334"/>
      <c r="H56" s="334"/>
      <c r="I56" s="334"/>
      <c r="J56" s="334"/>
      <c r="K56" s="332"/>
    </row>
    <row r="57" spans="2:11" s="1" customFormat="1" ht="15" customHeight="1">
      <c r="B57" s="330"/>
      <c r="C57" s="334" t="s">
        <v>3570</v>
      </c>
      <c r="D57" s="334"/>
      <c r="E57" s="334"/>
      <c r="F57" s="334"/>
      <c r="G57" s="334"/>
      <c r="H57" s="334"/>
      <c r="I57" s="334"/>
      <c r="J57" s="334"/>
      <c r="K57" s="332"/>
    </row>
    <row r="58" spans="2:11" s="1" customFormat="1" ht="15" customHeight="1">
      <c r="B58" s="330"/>
      <c r="C58" s="336"/>
      <c r="D58" s="334" t="s">
        <v>3571</v>
      </c>
      <c r="E58" s="334"/>
      <c r="F58" s="334"/>
      <c r="G58" s="334"/>
      <c r="H58" s="334"/>
      <c r="I58" s="334"/>
      <c r="J58" s="334"/>
      <c r="K58" s="332"/>
    </row>
    <row r="59" spans="2:11" s="1" customFormat="1" ht="15" customHeight="1">
      <c r="B59" s="330"/>
      <c r="C59" s="336"/>
      <c r="D59" s="334" t="s">
        <v>3572</v>
      </c>
      <c r="E59" s="334"/>
      <c r="F59" s="334"/>
      <c r="G59" s="334"/>
      <c r="H59" s="334"/>
      <c r="I59" s="334"/>
      <c r="J59" s="334"/>
      <c r="K59" s="332"/>
    </row>
    <row r="60" spans="2:11" s="1" customFormat="1" ht="15" customHeight="1">
      <c r="B60" s="330"/>
      <c r="C60" s="336"/>
      <c r="D60" s="334" t="s">
        <v>3573</v>
      </c>
      <c r="E60" s="334"/>
      <c r="F60" s="334"/>
      <c r="G60" s="334"/>
      <c r="H60" s="334"/>
      <c r="I60" s="334"/>
      <c r="J60" s="334"/>
      <c r="K60" s="332"/>
    </row>
    <row r="61" spans="2:11" s="1" customFormat="1" ht="15" customHeight="1">
      <c r="B61" s="330"/>
      <c r="C61" s="336"/>
      <c r="D61" s="334" t="s">
        <v>3574</v>
      </c>
      <c r="E61" s="334"/>
      <c r="F61" s="334"/>
      <c r="G61" s="334"/>
      <c r="H61" s="334"/>
      <c r="I61" s="334"/>
      <c r="J61" s="334"/>
      <c r="K61" s="332"/>
    </row>
    <row r="62" spans="2:11" s="1" customFormat="1" ht="15" customHeight="1">
      <c r="B62" s="330"/>
      <c r="C62" s="336"/>
      <c r="D62" s="339" t="s">
        <v>3575</v>
      </c>
      <c r="E62" s="339"/>
      <c r="F62" s="339"/>
      <c r="G62" s="339"/>
      <c r="H62" s="339"/>
      <c r="I62" s="339"/>
      <c r="J62" s="339"/>
      <c r="K62" s="332"/>
    </row>
    <row r="63" spans="2:11" s="1" customFormat="1" ht="15" customHeight="1">
      <c r="B63" s="330"/>
      <c r="C63" s="336"/>
      <c r="D63" s="334" t="s">
        <v>3576</v>
      </c>
      <c r="E63" s="334"/>
      <c r="F63" s="334"/>
      <c r="G63" s="334"/>
      <c r="H63" s="334"/>
      <c r="I63" s="334"/>
      <c r="J63" s="334"/>
      <c r="K63" s="332"/>
    </row>
    <row r="64" spans="2:11" s="1" customFormat="1" ht="12.75" customHeight="1">
      <c r="B64" s="330"/>
      <c r="C64" s="336"/>
      <c r="D64" s="336"/>
      <c r="E64" s="340"/>
      <c r="F64" s="336"/>
      <c r="G64" s="336"/>
      <c r="H64" s="336"/>
      <c r="I64" s="336"/>
      <c r="J64" s="336"/>
      <c r="K64" s="332"/>
    </row>
    <row r="65" spans="2:11" s="1" customFormat="1" ht="15" customHeight="1">
      <c r="B65" s="330"/>
      <c r="C65" s="336"/>
      <c r="D65" s="334" t="s">
        <v>3577</v>
      </c>
      <c r="E65" s="334"/>
      <c r="F65" s="334"/>
      <c r="G65" s="334"/>
      <c r="H65" s="334"/>
      <c r="I65" s="334"/>
      <c r="J65" s="334"/>
      <c r="K65" s="332"/>
    </row>
    <row r="66" spans="2:11" s="1" customFormat="1" ht="15" customHeight="1">
      <c r="B66" s="330"/>
      <c r="C66" s="336"/>
      <c r="D66" s="339" t="s">
        <v>3578</v>
      </c>
      <c r="E66" s="339"/>
      <c r="F66" s="339"/>
      <c r="G66" s="339"/>
      <c r="H66" s="339"/>
      <c r="I66" s="339"/>
      <c r="J66" s="339"/>
      <c r="K66" s="332"/>
    </row>
    <row r="67" spans="2:11" s="1" customFormat="1" ht="15" customHeight="1">
      <c r="B67" s="330"/>
      <c r="C67" s="336"/>
      <c r="D67" s="334" t="s">
        <v>3579</v>
      </c>
      <c r="E67" s="334"/>
      <c r="F67" s="334"/>
      <c r="G67" s="334"/>
      <c r="H67" s="334"/>
      <c r="I67" s="334"/>
      <c r="J67" s="334"/>
      <c r="K67" s="332"/>
    </row>
    <row r="68" spans="2:11" s="1" customFormat="1" ht="15" customHeight="1">
      <c r="B68" s="330"/>
      <c r="C68" s="336"/>
      <c r="D68" s="334" t="s">
        <v>3580</v>
      </c>
      <c r="E68" s="334"/>
      <c r="F68" s="334"/>
      <c r="G68" s="334"/>
      <c r="H68" s="334"/>
      <c r="I68" s="334"/>
      <c r="J68" s="334"/>
      <c r="K68" s="332"/>
    </row>
    <row r="69" spans="2:11" s="1" customFormat="1" ht="15" customHeight="1">
      <c r="B69" s="330"/>
      <c r="C69" s="336"/>
      <c r="D69" s="334" t="s">
        <v>3581</v>
      </c>
      <c r="E69" s="334"/>
      <c r="F69" s="334"/>
      <c r="G69" s="334"/>
      <c r="H69" s="334"/>
      <c r="I69" s="334"/>
      <c r="J69" s="334"/>
      <c r="K69" s="332"/>
    </row>
    <row r="70" spans="2:11" s="1" customFormat="1" ht="15" customHeight="1">
      <c r="B70" s="330"/>
      <c r="C70" s="336"/>
      <c r="D70" s="334" t="s">
        <v>3582</v>
      </c>
      <c r="E70" s="334"/>
      <c r="F70" s="334"/>
      <c r="G70" s="334"/>
      <c r="H70" s="334"/>
      <c r="I70" s="334"/>
      <c r="J70" s="334"/>
      <c r="K70" s="332"/>
    </row>
    <row r="71" spans="2:11" s="1" customFormat="1" ht="12.75" customHeight="1">
      <c r="B71" s="341"/>
      <c r="C71" s="342"/>
      <c r="D71" s="342"/>
      <c r="E71" s="342"/>
      <c r="F71" s="342"/>
      <c r="G71" s="342"/>
      <c r="H71" s="342"/>
      <c r="I71" s="342"/>
      <c r="J71" s="342"/>
      <c r="K71" s="343"/>
    </row>
    <row r="72" spans="2:11" s="1" customFormat="1" ht="18.75" customHeight="1">
      <c r="B72" s="344"/>
      <c r="C72" s="344"/>
      <c r="D72" s="344"/>
      <c r="E72" s="344"/>
      <c r="F72" s="344"/>
      <c r="G72" s="344"/>
      <c r="H72" s="344"/>
      <c r="I72" s="344"/>
      <c r="J72" s="344"/>
      <c r="K72" s="345"/>
    </row>
    <row r="73" spans="2:11" s="1" customFormat="1" ht="18.75" customHeight="1">
      <c r="B73" s="345"/>
      <c r="C73" s="345"/>
      <c r="D73" s="345"/>
      <c r="E73" s="345"/>
      <c r="F73" s="345"/>
      <c r="G73" s="345"/>
      <c r="H73" s="345"/>
      <c r="I73" s="345"/>
      <c r="J73" s="345"/>
      <c r="K73" s="345"/>
    </row>
    <row r="74" spans="2:11" s="1" customFormat="1" ht="7.5" customHeight="1">
      <c r="B74" s="346"/>
      <c r="C74" s="347"/>
      <c r="D74" s="347"/>
      <c r="E74" s="347"/>
      <c r="F74" s="347"/>
      <c r="G74" s="347"/>
      <c r="H74" s="347"/>
      <c r="I74" s="347"/>
      <c r="J74" s="347"/>
      <c r="K74" s="348"/>
    </row>
    <row r="75" spans="2:11" s="1" customFormat="1" ht="45" customHeight="1">
      <c r="B75" s="349"/>
      <c r="C75" s="350" t="s">
        <v>3583</v>
      </c>
      <c r="D75" s="350"/>
      <c r="E75" s="350"/>
      <c r="F75" s="350"/>
      <c r="G75" s="350"/>
      <c r="H75" s="350"/>
      <c r="I75" s="350"/>
      <c r="J75" s="350"/>
      <c r="K75" s="351"/>
    </row>
    <row r="76" spans="2:11" s="1" customFormat="1" ht="17.25" customHeight="1">
      <c r="B76" s="349"/>
      <c r="C76" s="352" t="s">
        <v>3584</v>
      </c>
      <c r="D76" s="352"/>
      <c r="E76" s="352"/>
      <c r="F76" s="352" t="s">
        <v>3585</v>
      </c>
      <c r="G76" s="353"/>
      <c r="H76" s="352" t="s">
        <v>56</v>
      </c>
      <c r="I76" s="352" t="s">
        <v>59</v>
      </c>
      <c r="J76" s="352" t="s">
        <v>3586</v>
      </c>
      <c r="K76" s="351"/>
    </row>
    <row r="77" spans="2:11" s="1" customFormat="1" ht="17.25" customHeight="1">
      <c r="B77" s="349"/>
      <c r="C77" s="354" t="s">
        <v>3587</v>
      </c>
      <c r="D77" s="354"/>
      <c r="E77" s="354"/>
      <c r="F77" s="355" t="s">
        <v>3588</v>
      </c>
      <c r="G77" s="356"/>
      <c r="H77" s="354"/>
      <c r="I77" s="354"/>
      <c r="J77" s="354" t="s">
        <v>3589</v>
      </c>
      <c r="K77" s="351"/>
    </row>
    <row r="78" spans="2:11" s="1" customFormat="1" ht="5.25" customHeight="1">
      <c r="B78" s="349"/>
      <c r="C78" s="357"/>
      <c r="D78" s="357"/>
      <c r="E78" s="357"/>
      <c r="F78" s="357"/>
      <c r="G78" s="358"/>
      <c r="H78" s="357"/>
      <c r="I78" s="357"/>
      <c r="J78" s="357"/>
      <c r="K78" s="351"/>
    </row>
    <row r="79" spans="2:11" s="1" customFormat="1" ht="15" customHeight="1">
      <c r="B79" s="349"/>
      <c r="C79" s="337" t="s">
        <v>55</v>
      </c>
      <c r="D79" s="359"/>
      <c r="E79" s="359"/>
      <c r="F79" s="360" t="s">
        <v>3590</v>
      </c>
      <c r="G79" s="361"/>
      <c r="H79" s="337" t="s">
        <v>3591</v>
      </c>
      <c r="I79" s="337" t="s">
        <v>3592</v>
      </c>
      <c r="J79" s="337">
        <v>20</v>
      </c>
      <c r="K79" s="351"/>
    </row>
    <row r="80" spans="2:11" s="1" customFormat="1" ht="15" customHeight="1">
      <c r="B80" s="349"/>
      <c r="C80" s="337" t="s">
        <v>3593</v>
      </c>
      <c r="D80" s="337"/>
      <c r="E80" s="337"/>
      <c r="F80" s="360" t="s">
        <v>3590</v>
      </c>
      <c r="G80" s="361"/>
      <c r="H80" s="337" t="s">
        <v>3594</v>
      </c>
      <c r="I80" s="337" t="s">
        <v>3592</v>
      </c>
      <c r="J80" s="337">
        <v>120</v>
      </c>
      <c r="K80" s="351"/>
    </row>
    <row r="81" spans="2:11" s="1" customFormat="1" ht="15" customHeight="1">
      <c r="B81" s="362"/>
      <c r="C81" s="337" t="s">
        <v>3595</v>
      </c>
      <c r="D81" s="337"/>
      <c r="E81" s="337"/>
      <c r="F81" s="360" t="s">
        <v>3596</v>
      </c>
      <c r="G81" s="361"/>
      <c r="H81" s="337" t="s">
        <v>3597</v>
      </c>
      <c r="I81" s="337" t="s">
        <v>3592</v>
      </c>
      <c r="J81" s="337">
        <v>50</v>
      </c>
      <c r="K81" s="351"/>
    </row>
    <row r="82" spans="2:11" s="1" customFormat="1" ht="15" customHeight="1">
      <c r="B82" s="362"/>
      <c r="C82" s="337" t="s">
        <v>3598</v>
      </c>
      <c r="D82" s="337"/>
      <c r="E82" s="337"/>
      <c r="F82" s="360" t="s">
        <v>3590</v>
      </c>
      <c r="G82" s="361"/>
      <c r="H82" s="337" t="s">
        <v>3599</v>
      </c>
      <c r="I82" s="337" t="s">
        <v>3600</v>
      </c>
      <c r="J82" s="337"/>
      <c r="K82" s="351"/>
    </row>
    <row r="83" spans="2:11" s="1" customFormat="1" ht="15" customHeight="1">
      <c r="B83" s="362"/>
      <c r="C83" s="363" t="s">
        <v>3601</v>
      </c>
      <c r="D83" s="363"/>
      <c r="E83" s="363"/>
      <c r="F83" s="364" t="s">
        <v>3596</v>
      </c>
      <c r="G83" s="363"/>
      <c r="H83" s="363" t="s">
        <v>3602</v>
      </c>
      <c r="I83" s="363" t="s">
        <v>3592</v>
      </c>
      <c r="J83" s="363">
        <v>15</v>
      </c>
      <c r="K83" s="351"/>
    </row>
    <row r="84" spans="2:11" s="1" customFormat="1" ht="15" customHeight="1">
      <c r="B84" s="362"/>
      <c r="C84" s="363" t="s">
        <v>3603</v>
      </c>
      <c r="D84" s="363"/>
      <c r="E84" s="363"/>
      <c r="F84" s="364" t="s">
        <v>3596</v>
      </c>
      <c r="G84" s="363"/>
      <c r="H84" s="363" t="s">
        <v>3604</v>
      </c>
      <c r="I84" s="363" t="s">
        <v>3592</v>
      </c>
      <c r="J84" s="363">
        <v>15</v>
      </c>
      <c r="K84" s="351"/>
    </row>
    <row r="85" spans="2:11" s="1" customFormat="1" ht="15" customHeight="1">
      <c r="B85" s="362"/>
      <c r="C85" s="363" t="s">
        <v>3605</v>
      </c>
      <c r="D85" s="363"/>
      <c r="E85" s="363"/>
      <c r="F85" s="364" t="s">
        <v>3596</v>
      </c>
      <c r="G85" s="363"/>
      <c r="H85" s="363" t="s">
        <v>3606</v>
      </c>
      <c r="I85" s="363" t="s">
        <v>3592</v>
      </c>
      <c r="J85" s="363">
        <v>20</v>
      </c>
      <c r="K85" s="351"/>
    </row>
    <row r="86" spans="2:11" s="1" customFormat="1" ht="15" customHeight="1">
      <c r="B86" s="362"/>
      <c r="C86" s="363" t="s">
        <v>3607</v>
      </c>
      <c r="D86" s="363"/>
      <c r="E86" s="363"/>
      <c r="F86" s="364" t="s">
        <v>3596</v>
      </c>
      <c r="G86" s="363"/>
      <c r="H86" s="363" t="s">
        <v>3608</v>
      </c>
      <c r="I86" s="363" t="s">
        <v>3592</v>
      </c>
      <c r="J86" s="363">
        <v>20</v>
      </c>
      <c r="K86" s="351"/>
    </row>
    <row r="87" spans="2:11" s="1" customFormat="1" ht="15" customHeight="1">
      <c r="B87" s="362"/>
      <c r="C87" s="337" t="s">
        <v>3609</v>
      </c>
      <c r="D87" s="337"/>
      <c r="E87" s="337"/>
      <c r="F87" s="360" t="s">
        <v>3596</v>
      </c>
      <c r="G87" s="361"/>
      <c r="H87" s="337" t="s">
        <v>3610</v>
      </c>
      <c r="I87" s="337" t="s">
        <v>3592</v>
      </c>
      <c r="J87" s="337">
        <v>50</v>
      </c>
      <c r="K87" s="351"/>
    </row>
    <row r="88" spans="2:11" s="1" customFormat="1" ht="15" customHeight="1">
      <c r="B88" s="362"/>
      <c r="C88" s="337" t="s">
        <v>3611</v>
      </c>
      <c r="D88" s="337"/>
      <c r="E88" s="337"/>
      <c r="F88" s="360" t="s">
        <v>3596</v>
      </c>
      <c r="G88" s="361"/>
      <c r="H88" s="337" t="s">
        <v>3612</v>
      </c>
      <c r="I88" s="337" t="s">
        <v>3592</v>
      </c>
      <c r="J88" s="337">
        <v>20</v>
      </c>
      <c r="K88" s="351"/>
    </row>
    <row r="89" spans="2:11" s="1" customFormat="1" ht="15" customHeight="1">
      <c r="B89" s="362"/>
      <c r="C89" s="337" t="s">
        <v>3613</v>
      </c>
      <c r="D89" s="337"/>
      <c r="E89" s="337"/>
      <c r="F89" s="360" t="s">
        <v>3596</v>
      </c>
      <c r="G89" s="361"/>
      <c r="H89" s="337" t="s">
        <v>3614</v>
      </c>
      <c r="I89" s="337" t="s">
        <v>3592</v>
      </c>
      <c r="J89" s="337">
        <v>20</v>
      </c>
      <c r="K89" s="351"/>
    </row>
    <row r="90" spans="2:11" s="1" customFormat="1" ht="15" customHeight="1">
      <c r="B90" s="362"/>
      <c r="C90" s="337" t="s">
        <v>3615</v>
      </c>
      <c r="D90" s="337"/>
      <c r="E90" s="337"/>
      <c r="F90" s="360" t="s">
        <v>3596</v>
      </c>
      <c r="G90" s="361"/>
      <c r="H90" s="337" t="s">
        <v>3616</v>
      </c>
      <c r="I90" s="337" t="s">
        <v>3592</v>
      </c>
      <c r="J90" s="337">
        <v>50</v>
      </c>
      <c r="K90" s="351"/>
    </row>
    <row r="91" spans="2:11" s="1" customFormat="1" ht="15" customHeight="1">
      <c r="B91" s="362"/>
      <c r="C91" s="337" t="s">
        <v>3617</v>
      </c>
      <c r="D91" s="337"/>
      <c r="E91" s="337"/>
      <c r="F91" s="360" t="s">
        <v>3596</v>
      </c>
      <c r="G91" s="361"/>
      <c r="H91" s="337" t="s">
        <v>3617</v>
      </c>
      <c r="I91" s="337" t="s">
        <v>3592</v>
      </c>
      <c r="J91" s="337">
        <v>50</v>
      </c>
      <c r="K91" s="351"/>
    </row>
    <row r="92" spans="2:11" s="1" customFormat="1" ht="15" customHeight="1">
      <c r="B92" s="362"/>
      <c r="C92" s="337" t="s">
        <v>3618</v>
      </c>
      <c r="D92" s="337"/>
      <c r="E92" s="337"/>
      <c r="F92" s="360" t="s">
        <v>3596</v>
      </c>
      <c r="G92" s="361"/>
      <c r="H92" s="337" t="s">
        <v>3619</v>
      </c>
      <c r="I92" s="337" t="s">
        <v>3592</v>
      </c>
      <c r="J92" s="337">
        <v>255</v>
      </c>
      <c r="K92" s="351"/>
    </row>
    <row r="93" spans="2:11" s="1" customFormat="1" ht="15" customHeight="1">
      <c r="B93" s="362"/>
      <c r="C93" s="337" t="s">
        <v>3620</v>
      </c>
      <c r="D93" s="337"/>
      <c r="E93" s="337"/>
      <c r="F93" s="360" t="s">
        <v>3590</v>
      </c>
      <c r="G93" s="361"/>
      <c r="H93" s="337" t="s">
        <v>3621</v>
      </c>
      <c r="I93" s="337" t="s">
        <v>3622</v>
      </c>
      <c r="J93" s="337"/>
      <c r="K93" s="351"/>
    </row>
    <row r="94" spans="2:11" s="1" customFormat="1" ht="15" customHeight="1">
      <c r="B94" s="362"/>
      <c r="C94" s="337" t="s">
        <v>3623</v>
      </c>
      <c r="D94" s="337"/>
      <c r="E94" s="337"/>
      <c r="F94" s="360" t="s">
        <v>3590</v>
      </c>
      <c r="G94" s="361"/>
      <c r="H94" s="337" t="s">
        <v>3624</v>
      </c>
      <c r="I94" s="337" t="s">
        <v>3625</v>
      </c>
      <c r="J94" s="337"/>
      <c r="K94" s="351"/>
    </row>
    <row r="95" spans="2:11" s="1" customFormat="1" ht="15" customHeight="1">
      <c r="B95" s="362"/>
      <c r="C95" s="337" t="s">
        <v>3626</v>
      </c>
      <c r="D95" s="337"/>
      <c r="E95" s="337"/>
      <c r="F95" s="360" t="s">
        <v>3590</v>
      </c>
      <c r="G95" s="361"/>
      <c r="H95" s="337" t="s">
        <v>3626</v>
      </c>
      <c r="I95" s="337" t="s">
        <v>3625</v>
      </c>
      <c r="J95" s="337"/>
      <c r="K95" s="351"/>
    </row>
    <row r="96" spans="2:11" s="1" customFormat="1" ht="15" customHeight="1">
      <c r="B96" s="362"/>
      <c r="C96" s="337" t="s">
        <v>40</v>
      </c>
      <c r="D96" s="337"/>
      <c r="E96" s="337"/>
      <c r="F96" s="360" t="s">
        <v>3590</v>
      </c>
      <c r="G96" s="361"/>
      <c r="H96" s="337" t="s">
        <v>3627</v>
      </c>
      <c r="I96" s="337" t="s">
        <v>3625</v>
      </c>
      <c r="J96" s="337"/>
      <c r="K96" s="351"/>
    </row>
    <row r="97" spans="2:11" s="1" customFormat="1" ht="15" customHeight="1">
      <c r="B97" s="362"/>
      <c r="C97" s="337" t="s">
        <v>50</v>
      </c>
      <c r="D97" s="337"/>
      <c r="E97" s="337"/>
      <c r="F97" s="360" t="s">
        <v>3590</v>
      </c>
      <c r="G97" s="361"/>
      <c r="H97" s="337" t="s">
        <v>3628</v>
      </c>
      <c r="I97" s="337" t="s">
        <v>3625</v>
      </c>
      <c r="J97" s="337"/>
      <c r="K97" s="351"/>
    </row>
    <row r="98" spans="2:11" s="1" customFormat="1" ht="15" customHeight="1">
      <c r="B98" s="365"/>
      <c r="C98" s="366"/>
      <c r="D98" s="366"/>
      <c r="E98" s="366"/>
      <c r="F98" s="366"/>
      <c r="G98" s="366"/>
      <c r="H98" s="366"/>
      <c r="I98" s="366"/>
      <c r="J98" s="366"/>
      <c r="K98" s="367"/>
    </row>
    <row r="99" spans="2:11" s="1" customFormat="1" ht="18.75" customHeight="1">
      <c r="B99" s="368"/>
      <c r="C99" s="369"/>
      <c r="D99" s="369"/>
      <c r="E99" s="369"/>
      <c r="F99" s="369"/>
      <c r="G99" s="369"/>
      <c r="H99" s="369"/>
      <c r="I99" s="369"/>
      <c r="J99" s="369"/>
      <c r="K99" s="368"/>
    </row>
    <row r="100" spans="2:11" s="1" customFormat="1" ht="18.75" customHeight="1">
      <c r="B100" s="345"/>
      <c r="C100" s="345"/>
      <c r="D100" s="345"/>
      <c r="E100" s="345"/>
      <c r="F100" s="345"/>
      <c r="G100" s="345"/>
      <c r="H100" s="345"/>
      <c r="I100" s="345"/>
      <c r="J100" s="345"/>
      <c r="K100" s="345"/>
    </row>
    <row r="101" spans="2:11" s="1" customFormat="1" ht="7.5" customHeight="1">
      <c r="B101" s="346"/>
      <c r="C101" s="347"/>
      <c r="D101" s="347"/>
      <c r="E101" s="347"/>
      <c r="F101" s="347"/>
      <c r="G101" s="347"/>
      <c r="H101" s="347"/>
      <c r="I101" s="347"/>
      <c r="J101" s="347"/>
      <c r="K101" s="348"/>
    </row>
    <row r="102" spans="2:11" s="1" customFormat="1" ht="45" customHeight="1">
      <c r="B102" s="349"/>
      <c r="C102" s="350" t="s">
        <v>3629</v>
      </c>
      <c r="D102" s="350"/>
      <c r="E102" s="350"/>
      <c r="F102" s="350"/>
      <c r="G102" s="350"/>
      <c r="H102" s="350"/>
      <c r="I102" s="350"/>
      <c r="J102" s="350"/>
      <c r="K102" s="351"/>
    </row>
    <row r="103" spans="2:11" s="1" customFormat="1" ht="17.25" customHeight="1">
      <c r="B103" s="349"/>
      <c r="C103" s="352" t="s">
        <v>3584</v>
      </c>
      <c r="D103" s="352"/>
      <c r="E103" s="352"/>
      <c r="F103" s="352" t="s">
        <v>3585</v>
      </c>
      <c r="G103" s="353"/>
      <c r="H103" s="352" t="s">
        <v>56</v>
      </c>
      <c r="I103" s="352" t="s">
        <v>59</v>
      </c>
      <c r="J103" s="352" t="s">
        <v>3586</v>
      </c>
      <c r="K103" s="351"/>
    </row>
    <row r="104" spans="2:11" s="1" customFormat="1" ht="17.25" customHeight="1">
      <c r="B104" s="349"/>
      <c r="C104" s="354" t="s">
        <v>3587</v>
      </c>
      <c r="D104" s="354"/>
      <c r="E104" s="354"/>
      <c r="F104" s="355" t="s">
        <v>3588</v>
      </c>
      <c r="G104" s="356"/>
      <c r="H104" s="354"/>
      <c r="I104" s="354"/>
      <c r="J104" s="354" t="s">
        <v>3589</v>
      </c>
      <c r="K104" s="351"/>
    </row>
    <row r="105" spans="2:11" s="1" customFormat="1" ht="5.25" customHeight="1">
      <c r="B105" s="349"/>
      <c r="C105" s="352"/>
      <c r="D105" s="352"/>
      <c r="E105" s="352"/>
      <c r="F105" s="352"/>
      <c r="G105" s="370"/>
      <c r="H105" s="352"/>
      <c r="I105" s="352"/>
      <c r="J105" s="352"/>
      <c r="K105" s="351"/>
    </row>
    <row r="106" spans="2:11" s="1" customFormat="1" ht="15" customHeight="1">
      <c r="B106" s="349"/>
      <c r="C106" s="337" t="s">
        <v>55</v>
      </c>
      <c r="D106" s="359"/>
      <c r="E106" s="359"/>
      <c r="F106" s="360" t="s">
        <v>3590</v>
      </c>
      <c r="G106" s="337"/>
      <c r="H106" s="337" t="s">
        <v>3630</v>
      </c>
      <c r="I106" s="337" t="s">
        <v>3592</v>
      </c>
      <c r="J106" s="337">
        <v>20</v>
      </c>
      <c r="K106" s="351"/>
    </row>
    <row r="107" spans="2:11" s="1" customFormat="1" ht="15" customHeight="1">
      <c r="B107" s="349"/>
      <c r="C107" s="337" t="s">
        <v>3593</v>
      </c>
      <c r="D107" s="337"/>
      <c r="E107" s="337"/>
      <c r="F107" s="360" t="s">
        <v>3590</v>
      </c>
      <c r="G107" s="337"/>
      <c r="H107" s="337" t="s">
        <v>3630</v>
      </c>
      <c r="I107" s="337" t="s">
        <v>3592</v>
      </c>
      <c r="J107" s="337">
        <v>120</v>
      </c>
      <c r="K107" s="351"/>
    </row>
    <row r="108" spans="2:11" s="1" customFormat="1" ht="15" customHeight="1">
      <c r="B108" s="362"/>
      <c r="C108" s="337" t="s">
        <v>3595</v>
      </c>
      <c r="D108" s="337"/>
      <c r="E108" s="337"/>
      <c r="F108" s="360" t="s">
        <v>3596</v>
      </c>
      <c r="G108" s="337"/>
      <c r="H108" s="337" t="s">
        <v>3630</v>
      </c>
      <c r="I108" s="337" t="s">
        <v>3592</v>
      </c>
      <c r="J108" s="337">
        <v>50</v>
      </c>
      <c r="K108" s="351"/>
    </row>
    <row r="109" spans="2:11" s="1" customFormat="1" ht="15" customHeight="1">
      <c r="B109" s="362"/>
      <c r="C109" s="337" t="s">
        <v>3598</v>
      </c>
      <c r="D109" s="337"/>
      <c r="E109" s="337"/>
      <c r="F109" s="360" t="s">
        <v>3590</v>
      </c>
      <c r="G109" s="337"/>
      <c r="H109" s="337" t="s">
        <v>3630</v>
      </c>
      <c r="I109" s="337" t="s">
        <v>3600</v>
      </c>
      <c r="J109" s="337"/>
      <c r="K109" s="351"/>
    </row>
    <row r="110" spans="2:11" s="1" customFormat="1" ht="15" customHeight="1">
      <c r="B110" s="362"/>
      <c r="C110" s="337" t="s">
        <v>3609</v>
      </c>
      <c r="D110" s="337"/>
      <c r="E110" s="337"/>
      <c r="F110" s="360" t="s">
        <v>3596</v>
      </c>
      <c r="G110" s="337"/>
      <c r="H110" s="337" t="s">
        <v>3630</v>
      </c>
      <c r="I110" s="337" t="s">
        <v>3592</v>
      </c>
      <c r="J110" s="337">
        <v>50</v>
      </c>
      <c r="K110" s="351"/>
    </row>
    <row r="111" spans="2:11" s="1" customFormat="1" ht="15" customHeight="1">
      <c r="B111" s="362"/>
      <c r="C111" s="337" t="s">
        <v>3617</v>
      </c>
      <c r="D111" s="337"/>
      <c r="E111" s="337"/>
      <c r="F111" s="360" t="s">
        <v>3596</v>
      </c>
      <c r="G111" s="337"/>
      <c r="H111" s="337" t="s">
        <v>3630</v>
      </c>
      <c r="I111" s="337" t="s">
        <v>3592</v>
      </c>
      <c r="J111" s="337">
        <v>50</v>
      </c>
      <c r="K111" s="351"/>
    </row>
    <row r="112" spans="2:11" s="1" customFormat="1" ht="15" customHeight="1">
      <c r="B112" s="362"/>
      <c r="C112" s="337" t="s">
        <v>3615</v>
      </c>
      <c r="D112" s="337"/>
      <c r="E112" s="337"/>
      <c r="F112" s="360" t="s">
        <v>3596</v>
      </c>
      <c r="G112" s="337"/>
      <c r="H112" s="337" t="s">
        <v>3630</v>
      </c>
      <c r="I112" s="337" t="s">
        <v>3592</v>
      </c>
      <c r="J112" s="337">
        <v>50</v>
      </c>
      <c r="K112" s="351"/>
    </row>
    <row r="113" spans="2:11" s="1" customFormat="1" ht="15" customHeight="1">
      <c r="B113" s="362"/>
      <c r="C113" s="337" t="s">
        <v>55</v>
      </c>
      <c r="D113" s="337"/>
      <c r="E113" s="337"/>
      <c r="F113" s="360" t="s">
        <v>3590</v>
      </c>
      <c r="G113" s="337"/>
      <c r="H113" s="337" t="s">
        <v>3631</v>
      </c>
      <c r="I113" s="337" t="s">
        <v>3592</v>
      </c>
      <c r="J113" s="337">
        <v>20</v>
      </c>
      <c r="K113" s="351"/>
    </row>
    <row r="114" spans="2:11" s="1" customFormat="1" ht="15" customHeight="1">
      <c r="B114" s="362"/>
      <c r="C114" s="337" t="s">
        <v>3632</v>
      </c>
      <c r="D114" s="337"/>
      <c r="E114" s="337"/>
      <c r="F114" s="360" t="s">
        <v>3590</v>
      </c>
      <c r="G114" s="337"/>
      <c r="H114" s="337" t="s">
        <v>3633</v>
      </c>
      <c r="I114" s="337" t="s">
        <v>3592</v>
      </c>
      <c r="J114" s="337">
        <v>120</v>
      </c>
      <c r="K114" s="351"/>
    </row>
    <row r="115" spans="2:11" s="1" customFormat="1" ht="15" customHeight="1">
      <c r="B115" s="362"/>
      <c r="C115" s="337" t="s">
        <v>40</v>
      </c>
      <c r="D115" s="337"/>
      <c r="E115" s="337"/>
      <c r="F115" s="360" t="s">
        <v>3590</v>
      </c>
      <c r="G115" s="337"/>
      <c r="H115" s="337" t="s">
        <v>3634</v>
      </c>
      <c r="I115" s="337" t="s">
        <v>3625</v>
      </c>
      <c r="J115" s="337"/>
      <c r="K115" s="351"/>
    </row>
    <row r="116" spans="2:11" s="1" customFormat="1" ht="15" customHeight="1">
      <c r="B116" s="362"/>
      <c r="C116" s="337" t="s">
        <v>50</v>
      </c>
      <c r="D116" s="337"/>
      <c r="E116" s="337"/>
      <c r="F116" s="360" t="s">
        <v>3590</v>
      </c>
      <c r="G116" s="337"/>
      <c r="H116" s="337" t="s">
        <v>3635</v>
      </c>
      <c r="I116" s="337" t="s">
        <v>3625</v>
      </c>
      <c r="J116" s="337"/>
      <c r="K116" s="351"/>
    </row>
    <row r="117" spans="2:11" s="1" customFormat="1" ht="15" customHeight="1">
      <c r="B117" s="362"/>
      <c r="C117" s="337" t="s">
        <v>59</v>
      </c>
      <c r="D117" s="337"/>
      <c r="E117" s="337"/>
      <c r="F117" s="360" t="s">
        <v>3590</v>
      </c>
      <c r="G117" s="337"/>
      <c r="H117" s="337" t="s">
        <v>3636</v>
      </c>
      <c r="I117" s="337" t="s">
        <v>3637</v>
      </c>
      <c r="J117" s="337"/>
      <c r="K117" s="351"/>
    </row>
    <row r="118" spans="2:11" s="1" customFormat="1" ht="15" customHeight="1">
      <c r="B118" s="365"/>
      <c r="C118" s="371"/>
      <c r="D118" s="371"/>
      <c r="E118" s="371"/>
      <c r="F118" s="371"/>
      <c r="G118" s="371"/>
      <c r="H118" s="371"/>
      <c r="I118" s="371"/>
      <c r="J118" s="371"/>
      <c r="K118" s="367"/>
    </row>
    <row r="119" spans="2:11" s="1" customFormat="1" ht="18.75" customHeight="1">
      <c r="B119" s="372"/>
      <c r="C119" s="373"/>
      <c r="D119" s="373"/>
      <c r="E119" s="373"/>
      <c r="F119" s="374"/>
      <c r="G119" s="373"/>
      <c r="H119" s="373"/>
      <c r="I119" s="373"/>
      <c r="J119" s="373"/>
      <c r="K119" s="372"/>
    </row>
    <row r="120" spans="2:11" s="1" customFormat="1" ht="18.75" customHeight="1"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</row>
    <row r="121" spans="2:11" s="1" customFormat="1" ht="7.5" customHeight="1">
      <c r="B121" s="375"/>
      <c r="C121" s="376"/>
      <c r="D121" s="376"/>
      <c r="E121" s="376"/>
      <c r="F121" s="376"/>
      <c r="G121" s="376"/>
      <c r="H121" s="376"/>
      <c r="I121" s="376"/>
      <c r="J121" s="376"/>
      <c r="K121" s="377"/>
    </row>
    <row r="122" spans="2:11" s="1" customFormat="1" ht="45" customHeight="1">
      <c r="B122" s="378"/>
      <c r="C122" s="328" t="s">
        <v>3638</v>
      </c>
      <c r="D122" s="328"/>
      <c r="E122" s="328"/>
      <c r="F122" s="328"/>
      <c r="G122" s="328"/>
      <c r="H122" s="328"/>
      <c r="I122" s="328"/>
      <c r="J122" s="328"/>
      <c r="K122" s="379"/>
    </row>
    <row r="123" spans="2:11" s="1" customFormat="1" ht="17.25" customHeight="1">
      <c r="B123" s="380"/>
      <c r="C123" s="352" t="s">
        <v>3584</v>
      </c>
      <c r="D123" s="352"/>
      <c r="E123" s="352"/>
      <c r="F123" s="352" t="s">
        <v>3585</v>
      </c>
      <c r="G123" s="353"/>
      <c r="H123" s="352" t="s">
        <v>56</v>
      </c>
      <c r="I123" s="352" t="s">
        <v>59</v>
      </c>
      <c r="J123" s="352" t="s">
        <v>3586</v>
      </c>
      <c r="K123" s="381"/>
    </row>
    <row r="124" spans="2:11" s="1" customFormat="1" ht="17.25" customHeight="1">
      <c r="B124" s="380"/>
      <c r="C124" s="354" t="s">
        <v>3587</v>
      </c>
      <c r="D124" s="354"/>
      <c r="E124" s="354"/>
      <c r="F124" s="355" t="s">
        <v>3588</v>
      </c>
      <c r="G124" s="356"/>
      <c r="H124" s="354"/>
      <c r="I124" s="354"/>
      <c r="J124" s="354" t="s">
        <v>3589</v>
      </c>
      <c r="K124" s="381"/>
    </row>
    <row r="125" spans="2:11" s="1" customFormat="1" ht="5.25" customHeight="1">
      <c r="B125" s="382"/>
      <c r="C125" s="357"/>
      <c r="D125" s="357"/>
      <c r="E125" s="357"/>
      <c r="F125" s="357"/>
      <c r="G125" s="383"/>
      <c r="H125" s="357"/>
      <c r="I125" s="357"/>
      <c r="J125" s="357"/>
      <c r="K125" s="384"/>
    </row>
    <row r="126" spans="2:11" s="1" customFormat="1" ht="15" customHeight="1">
      <c r="B126" s="382"/>
      <c r="C126" s="337" t="s">
        <v>3593</v>
      </c>
      <c r="D126" s="359"/>
      <c r="E126" s="359"/>
      <c r="F126" s="360" t="s">
        <v>3590</v>
      </c>
      <c r="G126" s="337"/>
      <c r="H126" s="337" t="s">
        <v>3630</v>
      </c>
      <c r="I126" s="337" t="s">
        <v>3592</v>
      </c>
      <c r="J126" s="337">
        <v>120</v>
      </c>
      <c r="K126" s="385"/>
    </row>
    <row r="127" spans="2:11" s="1" customFormat="1" ht="15" customHeight="1">
      <c r="B127" s="382"/>
      <c r="C127" s="337" t="s">
        <v>3639</v>
      </c>
      <c r="D127" s="337"/>
      <c r="E127" s="337"/>
      <c r="F127" s="360" t="s">
        <v>3590</v>
      </c>
      <c r="G127" s="337"/>
      <c r="H127" s="337" t="s">
        <v>3640</v>
      </c>
      <c r="I127" s="337" t="s">
        <v>3592</v>
      </c>
      <c r="J127" s="337" t="s">
        <v>3641</v>
      </c>
      <c r="K127" s="385"/>
    </row>
    <row r="128" spans="2:11" s="1" customFormat="1" ht="15" customHeight="1">
      <c r="B128" s="382"/>
      <c r="C128" s="337" t="s">
        <v>3538</v>
      </c>
      <c r="D128" s="337"/>
      <c r="E128" s="337"/>
      <c r="F128" s="360" t="s">
        <v>3590</v>
      </c>
      <c r="G128" s="337"/>
      <c r="H128" s="337" t="s">
        <v>3642</v>
      </c>
      <c r="I128" s="337" t="s">
        <v>3592</v>
      </c>
      <c r="J128" s="337" t="s">
        <v>3641</v>
      </c>
      <c r="K128" s="385"/>
    </row>
    <row r="129" spans="2:11" s="1" customFormat="1" ht="15" customHeight="1">
      <c r="B129" s="382"/>
      <c r="C129" s="337" t="s">
        <v>3601</v>
      </c>
      <c r="D129" s="337"/>
      <c r="E129" s="337"/>
      <c r="F129" s="360" t="s">
        <v>3596</v>
      </c>
      <c r="G129" s="337"/>
      <c r="H129" s="337" t="s">
        <v>3602</v>
      </c>
      <c r="I129" s="337" t="s">
        <v>3592</v>
      </c>
      <c r="J129" s="337">
        <v>15</v>
      </c>
      <c r="K129" s="385"/>
    </row>
    <row r="130" spans="2:11" s="1" customFormat="1" ht="15" customHeight="1">
      <c r="B130" s="382"/>
      <c r="C130" s="363" t="s">
        <v>3603</v>
      </c>
      <c r="D130" s="363"/>
      <c r="E130" s="363"/>
      <c r="F130" s="364" t="s">
        <v>3596</v>
      </c>
      <c r="G130" s="363"/>
      <c r="H130" s="363" t="s">
        <v>3604</v>
      </c>
      <c r="I130" s="363" t="s">
        <v>3592</v>
      </c>
      <c r="J130" s="363">
        <v>15</v>
      </c>
      <c r="K130" s="385"/>
    </row>
    <row r="131" spans="2:11" s="1" customFormat="1" ht="15" customHeight="1">
      <c r="B131" s="382"/>
      <c r="C131" s="363" t="s">
        <v>3605</v>
      </c>
      <c r="D131" s="363"/>
      <c r="E131" s="363"/>
      <c r="F131" s="364" t="s">
        <v>3596</v>
      </c>
      <c r="G131" s="363"/>
      <c r="H131" s="363" t="s">
        <v>3606</v>
      </c>
      <c r="I131" s="363" t="s">
        <v>3592</v>
      </c>
      <c r="J131" s="363">
        <v>20</v>
      </c>
      <c r="K131" s="385"/>
    </row>
    <row r="132" spans="2:11" s="1" customFormat="1" ht="15" customHeight="1">
      <c r="B132" s="382"/>
      <c r="C132" s="363" t="s">
        <v>3607</v>
      </c>
      <c r="D132" s="363"/>
      <c r="E132" s="363"/>
      <c r="F132" s="364" t="s">
        <v>3596</v>
      </c>
      <c r="G132" s="363"/>
      <c r="H132" s="363" t="s">
        <v>3608</v>
      </c>
      <c r="I132" s="363" t="s">
        <v>3592</v>
      </c>
      <c r="J132" s="363">
        <v>20</v>
      </c>
      <c r="K132" s="385"/>
    </row>
    <row r="133" spans="2:11" s="1" customFormat="1" ht="15" customHeight="1">
      <c r="B133" s="382"/>
      <c r="C133" s="337" t="s">
        <v>3595</v>
      </c>
      <c r="D133" s="337"/>
      <c r="E133" s="337"/>
      <c r="F133" s="360" t="s">
        <v>3596</v>
      </c>
      <c r="G133" s="337"/>
      <c r="H133" s="337" t="s">
        <v>3630</v>
      </c>
      <c r="I133" s="337" t="s">
        <v>3592</v>
      </c>
      <c r="J133" s="337">
        <v>50</v>
      </c>
      <c r="K133" s="385"/>
    </row>
    <row r="134" spans="2:11" s="1" customFormat="1" ht="15" customHeight="1">
      <c r="B134" s="382"/>
      <c r="C134" s="337" t="s">
        <v>3609</v>
      </c>
      <c r="D134" s="337"/>
      <c r="E134" s="337"/>
      <c r="F134" s="360" t="s">
        <v>3596</v>
      </c>
      <c r="G134" s="337"/>
      <c r="H134" s="337" t="s">
        <v>3630</v>
      </c>
      <c r="I134" s="337" t="s">
        <v>3592</v>
      </c>
      <c r="J134" s="337">
        <v>50</v>
      </c>
      <c r="K134" s="385"/>
    </row>
    <row r="135" spans="2:11" s="1" customFormat="1" ht="15" customHeight="1">
      <c r="B135" s="382"/>
      <c r="C135" s="337" t="s">
        <v>3615</v>
      </c>
      <c r="D135" s="337"/>
      <c r="E135" s="337"/>
      <c r="F135" s="360" t="s">
        <v>3596</v>
      </c>
      <c r="G135" s="337"/>
      <c r="H135" s="337" t="s">
        <v>3630</v>
      </c>
      <c r="I135" s="337" t="s">
        <v>3592</v>
      </c>
      <c r="J135" s="337">
        <v>50</v>
      </c>
      <c r="K135" s="385"/>
    </row>
    <row r="136" spans="2:11" s="1" customFormat="1" ht="15" customHeight="1">
      <c r="B136" s="382"/>
      <c r="C136" s="337" t="s">
        <v>3617</v>
      </c>
      <c r="D136" s="337"/>
      <c r="E136" s="337"/>
      <c r="F136" s="360" t="s">
        <v>3596</v>
      </c>
      <c r="G136" s="337"/>
      <c r="H136" s="337" t="s">
        <v>3630</v>
      </c>
      <c r="I136" s="337" t="s">
        <v>3592</v>
      </c>
      <c r="J136" s="337">
        <v>50</v>
      </c>
      <c r="K136" s="385"/>
    </row>
    <row r="137" spans="2:11" s="1" customFormat="1" ht="15" customHeight="1">
      <c r="B137" s="382"/>
      <c r="C137" s="337" t="s">
        <v>3618</v>
      </c>
      <c r="D137" s="337"/>
      <c r="E137" s="337"/>
      <c r="F137" s="360" t="s">
        <v>3596</v>
      </c>
      <c r="G137" s="337"/>
      <c r="H137" s="337" t="s">
        <v>3643</v>
      </c>
      <c r="I137" s="337" t="s">
        <v>3592</v>
      </c>
      <c r="J137" s="337">
        <v>255</v>
      </c>
      <c r="K137" s="385"/>
    </row>
    <row r="138" spans="2:11" s="1" customFormat="1" ht="15" customHeight="1">
      <c r="B138" s="382"/>
      <c r="C138" s="337" t="s">
        <v>3620</v>
      </c>
      <c r="D138" s="337"/>
      <c r="E138" s="337"/>
      <c r="F138" s="360" t="s">
        <v>3590</v>
      </c>
      <c r="G138" s="337"/>
      <c r="H138" s="337" t="s">
        <v>3644</v>
      </c>
      <c r="I138" s="337" t="s">
        <v>3622</v>
      </c>
      <c r="J138" s="337"/>
      <c r="K138" s="385"/>
    </row>
    <row r="139" spans="2:11" s="1" customFormat="1" ht="15" customHeight="1">
      <c r="B139" s="382"/>
      <c r="C139" s="337" t="s">
        <v>3623</v>
      </c>
      <c r="D139" s="337"/>
      <c r="E139" s="337"/>
      <c r="F139" s="360" t="s">
        <v>3590</v>
      </c>
      <c r="G139" s="337"/>
      <c r="H139" s="337" t="s">
        <v>3645</v>
      </c>
      <c r="I139" s="337" t="s">
        <v>3625</v>
      </c>
      <c r="J139" s="337"/>
      <c r="K139" s="385"/>
    </row>
    <row r="140" spans="2:11" s="1" customFormat="1" ht="15" customHeight="1">
      <c r="B140" s="382"/>
      <c r="C140" s="337" t="s">
        <v>3626</v>
      </c>
      <c r="D140" s="337"/>
      <c r="E140" s="337"/>
      <c r="F140" s="360" t="s">
        <v>3590</v>
      </c>
      <c r="G140" s="337"/>
      <c r="H140" s="337" t="s">
        <v>3626</v>
      </c>
      <c r="I140" s="337" t="s">
        <v>3625</v>
      </c>
      <c r="J140" s="337"/>
      <c r="K140" s="385"/>
    </row>
    <row r="141" spans="2:11" s="1" customFormat="1" ht="15" customHeight="1">
      <c r="B141" s="382"/>
      <c r="C141" s="337" t="s">
        <v>40</v>
      </c>
      <c r="D141" s="337"/>
      <c r="E141" s="337"/>
      <c r="F141" s="360" t="s">
        <v>3590</v>
      </c>
      <c r="G141" s="337"/>
      <c r="H141" s="337" t="s">
        <v>3646</v>
      </c>
      <c r="I141" s="337" t="s">
        <v>3625</v>
      </c>
      <c r="J141" s="337"/>
      <c r="K141" s="385"/>
    </row>
    <row r="142" spans="2:11" s="1" customFormat="1" ht="15" customHeight="1">
      <c r="B142" s="382"/>
      <c r="C142" s="337" t="s">
        <v>3647</v>
      </c>
      <c r="D142" s="337"/>
      <c r="E142" s="337"/>
      <c r="F142" s="360" t="s">
        <v>3590</v>
      </c>
      <c r="G142" s="337"/>
      <c r="H142" s="337" t="s">
        <v>3648</v>
      </c>
      <c r="I142" s="337" t="s">
        <v>3625</v>
      </c>
      <c r="J142" s="337"/>
      <c r="K142" s="385"/>
    </row>
    <row r="143" spans="2:11" s="1" customFormat="1" ht="15" customHeight="1">
      <c r="B143" s="386"/>
      <c r="C143" s="387"/>
      <c r="D143" s="387"/>
      <c r="E143" s="387"/>
      <c r="F143" s="387"/>
      <c r="G143" s="387"/>
      <c r="H143" s="387"/>
      <c r="I143" s="387"/>
      <c r="J143" s="387"/>
      <c r="K143" s="388"/>
    </row>
    <row r="144" spans="2:11" s="1" customFormat="1" ht="18.75" customHeight="1">
      <c r="B144" s="373"/>
      <c r="C144" s="373"/>
      <c r="D144" s="373"/>
      <c r="E144" s="373"/>
      <c r="F144" s="374"/>
      <c r="G144" s="373"/>
      <c r="H144" s="373"/>
      <c r="I144" s="373"/>
      <c r="J144" s="373"/>
      <c r="K144" s="373"/>
    </row>
    <row r="145" spans="2:11" s="1" customFormat="1" ht="18.75" customHeight="1"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</row>
    <row r="146" spans="2:11" s="1" customFormat="1" ht="7.5" customHeight="1">
      <c r="B146" s="346"/>
      <c r="C146" s="347"/>
      <c r="D146" s="347"/>
      <c r="E146" s="347"/>
      <c r="F146" s="347"/>
      <c r="G146" s="347"/>
      <c r="H146" s="347"/>
      <c r="I146" s="347"/>
      <c r="J146" s="347"/>
      <c r="K146" s="348"/>
    </row>
    <row r="147" spans="2:11" s="1" customFormat="1" ht="45" customHeight="1">
      <c r="B147" s="349"/>
      <c r="C147" s="350" t="s">
        <v>3649</v>
      </c>
      <c r="D147" s="350"/>
      <c r="E147" s="350"/>
      <c r="F147" s="350"/>
      <c r="G147" s="350"/>
      <c r="H147" s="350"/>
      <c r="I147" s="350"/>
      <c r="J147" s="350"/>
      <c r="K147" s="351"/>
    </row>
    <row r="148" spans="2:11" s="1" customFormat="1" ht="17.25" customHeight="1">
      <c r="B148" s="349"/>
      <c r="C148" s="352" t="s">
        <v>3584</v>
      </c>
      <c r="D148" s="352"/>
      <c r="E148" s="352"/>
      <c r="F148" s="352" t="s">
        <v>3585</v>
      </c>
      <c r="G148" s="353"/>
      <c r="H148" s="352" t="s">
        <v>56</v>
      </c>
      <c r="I148" s="352" t="s">
        <v>59</v>
      </c>
      <c r="J148" s="352" t="s">
        <v>3586</v>
      </c>
      <c r="K148" s="351"/>
    </row>
    <row r="149" spans="2:11" s="1" customFormat="1" ht="17.25" customHeight="1">
      <c r="B149" s="349"/>
      <c r="C149" s="354" t="s">
        <v>3587</v>
      </c>
      <c r="D149" s="354"/>
      <c r="E149" s="354"/>
      <c r="F149" s="355" t="s">
        <v>3588</v>
      </c>
      <c r="G149" s="356"/>
      <c r="H149" s="354"/>
      <c r="I149" s="354"/>
      <c r="J149" s="354" t="s">
        <v>3589</v>
      </c>
      <c r="K149" s="351"/>
    </row>
    <row r="150" spans="2:11" s="1" customFormat="1" ht="5.25" customHeight="1">
      <c r="B150" s="362"/>
      <c r="C150" s="357"/>
      <c r="D150" s="357"/>
      <c r="E150" s="357"/>
      <c r="F150" s="357"/>
      <c r="G150" s="358"/>
      <c r="H150" s="357"/>
      <c r="I150" s="357"/>
      <c r="J150" s="357"/>
      <c r="K150" s="385"/>
    </row>
    <row r="151" spans="2:11" s="1" customFormat="1" ht="15" customHeight="1">
      <c r="B151" s="362"/>
      <c r="C151" s="389" t="s">
        <v>3593</v>
      </c>
      <c r="D151" s="337"/>
      <c r="E151" s="337"/>
      <c r="F151" s="390" t="s">
        <v>3590</v>
      </c>
      <c r="G151" s="337"/>
      <c r="H151" s="389" t="s">
        <v>3630</v>
      </c>
      <c r="I151" s="389" t="s">
        <v>3592</v>
      </c>
      <c r="J151" s="389">
        <v>120</v>
      </c>
      <c r="K151" s="385"/>
    </row>
    <row r="152" spans="2:11" s="1" customFormat="1" ht="15" customHeight="1">
      <c r="B152" s="362"/>
      <c r="C152" s="389" t="s">
        <v>3639</v>
      </c>
      <c r="D152" s="337"/>
      <c r="E152" s="337"/>
      <c r="F152" s="390" t="s">
        <v>3590</v>
      </c>
      <c r="G152" s="337"/>
      <c r="H152" s="389" t="s">
        <v>3650</v>
      </c>
      <c r="I152" s="389" t="s">
        <v>3592</v>
      </c>
      <c r="J152" s="389" t="s">
        <v>3641</v>
      </c>
      <c r="K152" s="385"/>
    </row>
    <row r="153" spans="2:11" s="1" customFormat="1" ht="15" customHeight="1">
      <c r="B153" s="362"/>
      <c r="C153" s="389" t="s">
        <v>3538</v>
      </c>
      <c r="D153" s="337"/>
      <c r="E153" s="337"/>
      <c r="F153" s="390" t="s">
        <v>3590</v>
      </c>
      <c r="G153" s="337"/>
      <c r="H153" s="389" t="s">
        <v>3651</v>
      </c>
      <c r="I153" s="389" t="s">
        <v>3592</v>
      </c>
      <c r="J153" s="389" t="s">
        <v>3641</v>
      </c>
      <c r="K153" s="385"/>
    </row>
    <row r="154" spans="2:11" s="1" customFormat="1" ht="15" customHeight="1">
      <c r="B154" s="362"/>
      <c r="C154" s="389" t="s">
        <v>3595</v>
      </c>
      <c r="D154" s="337"/>
      <c r="E154" s="337"/>
      <c r="F154" s="390" t="s">
        <v>3596</v>
      </c>
      <c r="G154" s="337"/>
      <c r="H154" s="389" t="s">
        <v>3630</v>
      </c>
      <c r="I154" s="389" t="s">
        <v>3592</v>
      </c>
      <c r="J154" s="389">
        <v>50</v>
      </c>
      <c r="K154" s="385"/>
    </row>
    <row r="155" spans="2:11" s="1" customFormat="1" ht="15" customHeight="1">
      <c r="B155" s="362"/>
      <c r="C155" s="389" t="s">
        <v>3598</v>
      </c>
      <c r="D155" s="337"/>
      <c r="E155" s="337"/>
      <c r="F155" s="390" t="s">
        <v>3590</v>
      </c>
      <c r="G155" s="337"/>
      <c r="H155" s="389" t="s">
        <v>3630</v>
      </c>
      <c r="I155" s="389" t="s">
        <v>3600</v>
      </c>
      <c r="J155" s="389"/>
      <c r="K155" s="385"/>
    </row>
    <row r="156" spans="2:11" s="1" customFormat="1" ht="15" customHeight="1">
      <c r="B156" s="362"/>
      <c r="C156" s="389" t="s">
        <v>3609</v>
      </c>
      <c r="D156" s="337"/>
      <c r="E156" s="337"/>
      <c r="F156" s="390" t="s">
        <v>3596</v>
      </c>
      <c r="G156" s="337"/>
      <c r="H156" s="389" t="s">
        <v>3630</v>
      </c>
      <c r="I156" s="389" t="s">
        <v>3592</v>
      </c>
      <c r="J156" s="389">
        <v>50</v>
      </c>
      <c r="K156" s="385"/>
    </row>
    <row r="157" spans="2:11" s="1" customFormat="1" ht="15" customHeight="1">
      <c r="B157" s="362"/>
      <c r="C157" s="389" t="s">
        <v>3617</v>
      </c>
      <c r="D157" s="337"/>
      <c r="E157" s="337"/>
      <c r="F157" s="390" t="s">
        <v>3596</v>
      </c>
      <c r="G157" s="337"/>
      <c r="H157" s="389" t="s">
        <v>3630</v>
      </c>
      <c r="I157" s="389" t="s">
        <v>3592</v>
      </c>
      <c r="J157" s="389">
        <v>50</v>
      </c>
      <c r="K157" s="385"/>
    </row>
    <row r="158" spans="2:11" s="1" customFormat="1" ht="15" customHeight="1">
      <c r="B158" s="362"/>
      <c r="C158" s="389" t="s">
        <v>3615</v>
      </c>
      <c r="D158" s="337"/>
      <c r="E158" s="337"/>
      <c r="F158" s="390" t="s">
        <v>3596</v>
      </c>
      <c r="G158" s="337"/>
      <c r="H158" s="389" t="s">
        <v>3630</v>
      </c>
      <c r="I158" s="389" t="s">
        <v>3592</v>
      </c>
      <c r="J158" s="389">
        <v>50</v>
      </c>
      <c r="K158" s="385"/>
    </row>
    <row r="159" spans="2:11" s="1" customFormat="1" ht="15" customHeight="1">
      <c r="B159" s="362"/>
      <c r="C159" s="389" t="s">
        <v>218</v>
      </c>
      <c r="D159" s="337"/>
      <c r="E159" s="337"/>
      <c r="F159" s="390" t="s">
        <v>3590</v>
      </c>
      <c r="G159" s="337"/>
      <c r="H159" s="389" t="s">
        <v>3652</v>
      </c>
      <c r="I159" s="389" t="s">
        <v>3592</v>
      </c>
      <c r="J159" s="389" t="s">
        <v>3653</v>
      </c>
      <c r="K159" s="385"/>
    </row>
    <row r="160" spans="2:11" s="1" customFormat="1" ht="15" customHeight="1">
      <c r="B160" s="362"/>
      <c r="C160" s="389" t="s">
        <v>3654</v>
      </c>
      <c r="D160" s="337"/>
      <c r="E160" s="337"/>
      <c r="F160" s="390" t="s">
        <v>3590</v>
      </c>
      <c r="G160" s="337"/>
      <c r="H160" s="389" t="s">
        <v>3655</v>
      </c>
      <c r="I160" s="389" t="s">
        <v>3625</v>
      </c>
      <c r="J160" s="389"/>
      <c r="K160" s="385"/>
    </row>
    <row r="161" spans="2:11" s="1" customFormat="1" ht="15" customHeight="1">
      <c r="B161" s="391"/>
      <c r="C161" s="371"/>
      <c r="D161" s="371"/>
      <c r="E161" s="371"/>
      <c r="F161" s="371"/>
      <c r="G161" s="371"/>
      <c r="H161" s="371"/>
      <c r="I161" s="371"/>
      <c r="J161" s="371"/>
      <c r="K161" s="392"/>
    </row>
    <row r="162" spans="2:11" s="1" customFormat="1" ht="18.75" customHeight="1">
      <c r="B162" s="373"/>
      <c r="C162" s="383"/>
      <c r="D162" s="383"/>
      <c r="E162" s="383"/>
      <c r="F162" s="393"/>
      <c r="G162" s="383"/>
      <c r="H162" s="383"/>
      <c r="I162" s="383"/>
      <c r="J162" s="383"/>
      <c r="K162" s="373"/>
    </row>
    <row r="163" spans="2:11" s="1" customFormat="1" ht="18.75" customHeight="1"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</row>
    <row r="164" spans="2:11" s="1" customFormat="1" ht="7.5" customHeight="1">
      <c r="B164" s="324"/>
      <c r="C164" s="325"/>
      <c r="D164" s="325"/>
      <c r="E164" s="325"/>
      <c r="F164" s="325"/>
      <c r="G164" s="325"/>
      <c r="H164" s="325"/>
      <c r="I164" s="325"/>
      <c r="J164" s="325"/>
      <c r="K164" s="326"/>
    </row>
    <row r="165" spans="2:11" s="1" customFormat="1" ht="45" customHeight="1">
      <c r="B165" s="327"/>
      <c r="C165" s="328" t="s">
        <v>3656</v>
      </c>
      <c r="D165" s="328"/>
      <c r="E165" s="328"/>
      <c r="F165" s="328"/>
      <c r="G165" s="328"/>
      <c r="H165" s="328"/>
      <c r="I165" s="328"/>
      <c r="J165" s="328"/>
      <c r="K165" s="329"/>
    </row>
    <row r="166" spans="2:11" s="1" customFormat="1" ht="17.25" customHeight="1">
      <c r="B166" s="327"/>
      <c r="C166" s="352" t="s">
        <v>3584</v>
      </c>
      <c r="D166" s="352"/>
      <c r="E166" s="352"/>
      <c r="F166" s="352" t="s">
        <v>3585</v>
      </c>
      <c r="G166" s="394"/>
      <c r="H166" s="395" t="s">
        <v>56</v>
      </c>
      <c r="I166" s="395" t="s">
        <v>59</v>
      </c>
      <c r="J166" s="352" t="s">
        <v>3586</v>
      </c>
      <c r="K166" s="329"/>
    </row>
    <row r="167" spans="2:11" s="1" customFormat="1" ht="17.25" customHeight="1">
      <c r="B167" s="330"/>
      <c r="C167" s="354" t="s">
        <v>3587</v>
      </c>
      <c r="D167" s="354"/>
      <c r="E167" s="354"/>
      <c r="F167" s="355" t="s">
        <v>3588</v>
      </c>
      <c r="G167" s="396"/>
      <c r="H167" s="397"/>
      <c r="I167" s="397"/>
      <c r="J167" s="354" t="s">
        <v>3589</v>
      </c>
      <c r="K167" s="332"/>
    </row>
    <row r="168" spans="2:11" s="1" customFormat="1" ht="5.25" customHeight="1">
      <c r="B168" s="362"/>
      <c r="C168" s="357"/>
      <c r="D168" s="357"/>
      <c r="E168" s="357"/>
      <c r="F168" s="357"/>
      <c r="G168" s="358"/>
      <c r="H168" s="357"/>
      <c r="I168" s="357"/>
      <c r="J168" s="357"/>
      <c r="K168" s="385"/>
    </row>
    <row r="169" spans="2:11" s="1" customFormat="1" ht="15" customHeight="1">
      <c r="B169" s="362"/>
      <c r="C169" s="337" t="s">
        <v>3593</v>
      </c>
      <c r="D169" s="337"/>
      <c r="E169" s="337"/>
      <c r="F169" s="360" t="s">
        <v>3590</v>
      </c>
      <c r="G169" s="337"/>
      <c r="H169" s="337" t="s">
        <v>3630</v>
      </c>
      <c r="I169" s="337" t="s">
        <v>3592</v>
      </c>
      <c r="J169" s="337">
        <v>120</v>
      </c>
      <c r="K169" s="385"/>
    </row>
    <row r="170" spans="2:11" s="1" customFormat="1" ht="15" customHeight="1">
      <c r="B170" s="362"/>
      <c r="C170" s="337" t="s">
        <v>3639</v>
      </c>
      <c r="D170" s="337"/>
      <c r="E170" s="337"/>
      <c r="F170" s="360" t="s">
        <v>3590</v>
      </c>
      <c r="G170" s="337"/>
      <c r="H170" s="337" t="s">
        <v>3640</v>
      </c>
      <c r="I170" s="337" t="s">
        <v>3592</v>
      </c>
      <c r="J170" s="337" t="s">
        <v>3641</v>
      </c>
      <c r="K170" s="385"/>
    </row>
    <row r="171" spans="2:11" s="1" customFormat="1" ht="15" customHeight="1">
      <c r="B171" s="362"/>
      <c r="C171" s="337" t="s">
        <v>3538</v>
      </c>
      <c r="D171" s="337"/>
      <c r="E171" s="337"/>
      <c r="F171" s="360" t="s">
        <v>3590</v>
      </c>
      <c r="G171" s="337"/>
      <c r="H171" s="337" t="s">
        <v>3657</v>
      </c>
      <c r="I171" s="337" t="s">
        <v>3592</v>
      </c>
      <c r="J171" s="337" t="s">
        <v>3641</v>
      </c>
      <c r="K171" s="385"/>
    </row>
    <row r="172" spans="2:11" s="1" customFormat="1" ht="15" customHeight="1">
      <c r="B172" s="362"/>
      <c r="C172" s="337" t="s">
        <v>3595</v>
      </c>
      <c r="D172" s="337"/>
      <c r="E172" s="337"/>
      <c r="F172" s="360" t="s">
        <v>3596</v>
      </c>
      <c r="G172" s="337"/>
      <c r="H172" s="337" t="s">
        <v>3657</v>
      </c>
      <c r="I172" s="337" t="s">
        <v>3592</v>
      </c>
      <c r="J172" s="337">
        <v>50</v>
      </c>
      <c r="K172" s="385"/>
    </row>
    <row r="173" spans="2:11" s="1" customFormat="1" ht="15" customHeight="1">
      <c r="B173" s="362"/>
      <c r="C173" s="337" t="s">
        <v>3598</v>
      </c>
      <c r="D173" s="337"/>
      <c r="E173" s="337"/>
      <c r="F173" s="360" t="s">
        <v>3590</v>
      </c>
      <c r="G173" s="337"/>
      <c r="H173" s="337" t="s">
        <v>3657</v>
      </c>
      <c r="I173" s="337" t="s">
        <v>3600</v>
      </c>
      <c r="J173" s="337"/>
      <c r="K173" s="385"/>
    </row>
    <row r="174" spans="2:11" s="1" customFormat="1" ht="15" customHeight="1">
      <c r="B174" s="362"/>
      <c r="C174" s="337" t="s">
        <v>3609</v>
      </c>
      <c r="D174" s="337"/>
      <c r="E174" s="337"/>
      <c r="F174" s="360" t="s">
        <v>3596</v>
      </c>
      <c r="G174" s="337"/>
      <c r="H174" s="337" t="s">
        <v>3657</v>
      </c>
      <c r="I174" s="337" t="s">
        <v>3592</v>
      </c>
      <c r="J174" s="337">
        <v>50</v>
      </c>
      <c r="K174" s="385"/>
    </row>
    <row r="175" spans="2:11" s="1" customFormat="1" ht="15" customHeight="1">
      <c r="B175" s="362"/>
      <c r="C175" s="337" t="s">
        <v>3617</v>
      </c>
      <c r="D175" s="337"/>
      <c r="E175" s="337"/>
      <c r="F175" s="360" t="s">
        <v>3596</v>
      </c>
      <c r="G175" s="337"/>
      <c r="H175" s="337" t="s">
        <v>3657</v>
      </c>
      <c r="I175" s="337" t="s">
        <v>3592</v>
      </c>
      <c r="J175" s="337">
        <v>50</v>
      </c>
      <c r="K175" s="385"/>
    </row>
    <row r="176" spans="2:11" s="1" customFormat="1" ht="15" customHeight="1">
      <c r="B176" s="362"/>
      <c r="C176" s="337" t="s">
        <v>3615</v>
      </c>
      <c r="D176" s="337"/>
      <c r="E176" s="337"/>
      <c r="F176" s="360" t="s">
        <v>3596</v>
      </c>
      <c r="G176" s="337"/>
      <c r="H176" s="337" t="s">
        <v>3657</v>
      </c>
      <c r="I176" s="337" t="s">
        <v>3592</v>
      </c>
      <c r="J176" s="337">
        <v>50</v>
      </c>
      <c r="K176" s="385"/>
    </row>
    <row r="177" spans="2:11" s="1" customFormat="1" ht="15" customHeight="1">
      <c r="B177" s="362"/>
      <c r="C177" s="337" t="s">
        <v>271</v>
      </c>
      <c r="D177" s="337"/>
      <c r="E177" s="337"/>
      <c r="F177" s="360" t="s">
        <v>3590</v>
      </c>
      <c r="G177" s="337"/>
      <c r="H177" s="337" t="s">
        <v>3658</v>
      </c>
      <c r="I177" s="337" t="s">
        <v>3659</v>
      </c>
      <c r="J177" s="337"/>
      <c r="K177" s="385"/>
    </row>
    <row r="178" spans="2:11" s="1" customFormat="1" ht="15" customHeight="1">
      <c r="B178" s="362"/>
      <c r="C178" s="337" t="s">
        <v>59</v>
      </c>
      <c r="D178" s="337"/>
      <c r="E178" s="337"/>
      <c r="F178" s="360" t="s">
        <v>3590</v>
      </c>
      <c r="G178" s="337"/>
      <c r="H178" s="337" t="s">
        <v>3660</v>
      </c>
      <c r="I178" s="337" t="s">
        <v>3661</v>
      </c>
      <c r="J178" s="337">
        <v>1</v>
      </c>
      <c r="K178" s="385"/>
    </row>
    <row r="179" spans="2:11" s="1" customFormat="1" ht="15" customHeight="1">
      <c r="B179" s="362"/>
      <c r="C179" s="337" t="s">
        <v>55</v>
      </c>
      <c r="D179" s="337"/>
      <c r="E179" s="337"/>
      <c r="F179" s="360" t="s">
        <v>3590</v>
      </c>
      <c r="G179" s="337"/>
      <c r="H179" s="337" t="s">
        <v>3662</v>
      </c>
      <c r="I179" s="337" t="s">
        <v>3592</v>
      </c>
      <c r="J179" s="337">
        <v>20</v>
      </c>
      <c r="K179" s="385"/>
    </row>
    <row r="180" spans="2:11" s="1" customFormat="1" ht="15" customHeight="1">
      <c r="B180" s="362"/>
      <c r="C180" s="337" t="s">
        <v>56</v>
      </c>
      <c r="D180" s="337"/>
      <c r="E180" s="337"/>
      <c r="F180" s="360" t="s">
        <v>3590</v>
      </c>
      <c r="G180" s="337"/>
      <c r="H180" s="337" t="s">
        <v>3663</v>
      </c>
      <c r="I180" s="337" t="s">
        <v>3592</v>
      </c>
      <c r="J180" s="337">
        <v>255</v>
      </c>
      <c r="K180" s="385"/>
    </row>
    <row r="181" spans="2:11" s="1" customFormat="1" ht="15" customHeight="1">
      <c r="B181" s="362"/>
      <c r="C181" s="337" t="s">
        <v>272</v>
      </c>
      <c r="D181" s="337"/>
      <c r="E181" s="337"/>
      <c r="F181" s="360" t="s">
        <v>3590</v>
      </c>
      <c r="G181" s="337"/>
      <c r="H181" s="337" t="s">
        <v>3554</v>
      </c>
      <c r="I181" s="337" t="s">
        <v>3592</v>
      </c>
      <c r="J181" s="337">
        <v>10</v>
      </c>
      <c r="K181" s="385"/>
    </row>
    <row r="182" spans="2:11" s="1" customFormat="1" ht="15" customHeight="1">
      <c r="B182" s="362"/>
      <c r="C182" s="337" t="s">
        <v>273</v>
      </c>
      <c r="D182" s="337"/>
      <c r="E182" s="337"/>
      <c r="F182" s="360" t="s">
        <v>3590</v>
      </c>
      <c r="G182" s="337"/>
      <c r="H182" s="337" t="s">
        <v>3664</v>
      </c>
      <c r="I182" s="337" t="s">
        <v>3625</v>
      </c>
      <c r="J182" s="337"/>
      <c r="K182" s="385"/>
    </row>
    <row r="183" spans="2:11" s="1" customFormat="1" ht="15" customHeight="1">
      <c r="B183" s="362"/>
      <c r="C183" s="337" t="s">
        <v>3665</v>
      </c>
      <c r="D183" s="337"/>
      <c r="E183" s="337"/>
      <c r="F183" s="360" t="s">
        <v>3590</v>
      </c>
      <c r="G183" s="337"/>
      <c r="H183" s="337" t="s">
        <v>3666</v>
      </c>
      <c r="I183" s="337" t="s">
        <v>3625</v>
      </c>
      <c r="J183" s="337"/>
      <c r="K183" s="385"/>
    </row>
    <row r="184" spans="2:11" s="1" customFormat="1" ht="15" customHeight="1">
      <c r="B184" s="362"/>
      <c r="C184" s="337" t="s">
        <v>3654</v>
      </c>
      <c r="D184" s="337"/>
      <c r="E184" s="337"/>
      <c r="F184" s="360" t="s">
        <v>3590</v>
      </c>
      <c r="G184" s="337"/>
      <c r="H184" s="337" t="s">
        <v>3667</v>
      </c>
      <c r="I184" s="337" t="s">
        <v>3625</v>
      </c>
      <c r="J184" s="337"/>
      <c r="K184" s="385"/>
    </row>
    <row r="185" spans="2:11" s="1" customFormat="1" ht="15" customHeight="1">
      <c r="B185" s="362"/>
      <c r="C185" s="337" t="s">
        <v>275</v>
      </c>
      <c r="D185" s="337"/>
      <c r="E185" s="337"/>
      <c r="F185" s="360" t="s">
        <v>3596</v>
      </c>
      <c r="G185" s="337"/>
      <c r="H185" s="337" t="s">
        <v>3668</v>
      </c>
      <c r="I185" s="337" t="s">
        <v>3592</v>
      </c>
      <c r="J185" s="337">
        <v>50</v>
      </c>
      <c r="K185" s="385"/>
    </row>
    <row r="186" spans="2:11" s="1" customFormat="1" ht="15" customHeight="1">
      <c r="B186" s="362"/>
      <c r="C186" s="337" t="s">
        <v>3669</v>
      </c>
      <c r="D186" s="337"/>
      <c r="E186" s="337"/>
      <c r="F186" s="360" t="s">
        <v>3596</v>
      </c>
      <c r="G186" s="337"/>
      <c r="H186" s="337" t="s">
        <v>3670</v>
      </c>
      <c r="I186" s="337" t="s">
        <v>3671</v>
      </c>
      <c r="J186" s="337"/>
      <c r="K186" s="385"/>
    </row>
    <row r="187" spans="2:11" s="1" customFormat="1" ht="15" customHeight="1">
      <c r="B187" s="362"/>
      <c r="C187" s="337" t="s">
        <v>3672</v>
      </c>
      <c r="D187" s="337"/>
      <c r="E187" s="337"/>
      <c r="F187" s="360" t="s">
        <v>3596</v>
      </c>
      <c r="G187" s="337"/>
      <c r="H187" s="337" t="s">
        <v>3673</v>
      </c>
      <c r="I187" s="337" t="s">
        <v>3671</v>
      </c>
      <c r="J187" s="337"/>
      <c r="K187" s="385"/>
    </row>
    <row r="188" spans="2:11" s="1" customFormat="1" ht="15" customHeight="1">
      <c r="B188" s="362"/>
      <c r="C188" s="337" t="s">
        <v>3674</v>
      </c>
      <c r="D188" s="337"/>
      <c r="E188" s="337"/>
      <c r="F188" s="360" t="s">
        <v>3596</v>
      </c>
      <c r="G188" s="337"/>
      <c r="H188" s="337" t="s">
        <v>3675</v>
      </c>
      <c r="I188" s="337" t="s">
        <v>3671</v>
      </c>
      <c r="J188" s="337"/>
      <c r="K188" s="385"/>
    </row>
    <row r="189" spans="2:11" s="1" customFormat="1" ht="15" customHeight="1">
      <c r="B189" s="362"/>
      <c r="C189" s="398" t="s">
        <v>3676</v>
      </c>
      <c r="D189" s="337"/>
      <c r="E189" s="337"/>
      <c r="F189" s="360" t="s">
        <v>3596</v>
      </c>
      <c r="G189" s="337"/>
      <c r="H189" s="337" t="s">
        <v>3677</v>
      </c>
      <c r="I189" s="337" t="s">
        <v>3678</v>
      </c>
      <c r="J189" s="399" t="s">
        <v>3679</v>
      </c>
      <c r="K189" s="385"/>
    </row>
    <row r="190" spans="2:11" s="19" customFormat="1" ht="15" customHeight="1">
      <c r="B190" s="400"/>
      <c r="C190" s="401" t="s">
        <v>3680</v>
      </c>
      <c r="D190" s="402"/>
      <c r="E190" s="402"/>
      <c r="F190" s="403" t="s">
        <v>3596</v>
      </c>
      <c r="G190" s="402"/>
      <c r="H190" s="402" t="s">
        <v>3681</v>
      </c>
      <c r="I190" s="402" t="s">
        <v>3678</v>
      </c>
      <c r="J190" s="404" t="s">
        <v>3679</v>
      </c>
      <c r="K190" s="405"/>
    </row>
    <row r="191" spans="2:11" s="1" customFormat="1" ht="15" customHeight="1">
      <c r="B191" s="362"/>
      <c r="C191" s="398" t="s">
        <v>44</v>
      </c>
      <c r="D191" s="337"/>
      <c r="E191" s="337"/>
      <c r="F191" s="360" t="s">
        <v>3590</v>
      </c>
      <c r="G191" s="337"/>
      <c r="H191" s="334" t="s">
        <v>3682</v>
      </c>
      <c r="I191" s="337" t="s">
        <v>3683</v>
      </c>
      <c r="J191" s="337"/>
      <c r="K191" s="385"/>
    </row>
    <row r="192" spans="2:11" s="1" customFormat="1" ht="15" customHeight="1">
      <c r="B192" s="362"/>
      <c r="C192" s="398" t="s">
        <v>3684</v>
      </c>
      <c r="D192" s="337"/>
      <c r="E192" s="337"/>
      <c r="F192" s="360" t="s">
        <v>3590</v>
      </c>
      <c r="G192" s="337"/>
      <c r="H192" s="337" t="s">
        <v>3685</v>
      </c>
      <c r="I192" s="337" t="s">
        <v>3625</v>
      </c>
      <c r="J192" s="337"/>
      <c r="K192" s="385"/>
    </row>
    <row r="193" spans="2:11" s="1" customFormat="1" ht="15" customHeight="1">
      <c r="B193" s="362"/>
      <c r="C193" s="398" t="s">
        <v>3686</v>
      </c>
      <c r="D193" s="337"/>
      <c r="E193" s="337"/>
      <c r="F193" s="360" t="s">
        <v>3590</v>
      </c>
      <c r="G193" s="337"/>
      <c r="H193" s="337" t="s">
        <v>3687</v>
      </c>
      <c r="I193" s="337" t="s">
        <v>3625</v>
      </c>
      <c r="J193" s="337"/>
      <c r="K193" s="385"/>
    </row>
    <row r="194" spans="2:11" s="1" customFormat="1" ht="15" customHeight="1">
      <c r="B194" s="362"/>
      <c r="C194" s="398" t="s">
        <v>3688</v>
      </c>
      <c r="D194" s="337"/>
      <c r="E194" s="337"/>
      <c r="F194" s="360" t="s">
        <v>3596</v>
      </c>
      <c r="G194" s="337"/>
      <c r="H194" s="337" t="s">
        <v>3689</v>
      </c>
      <c r="I194" s="337" t="s">
        <v>3625</v>
      </c>
      <c r="J194" s="337"/>
      <c r="K194" s="385"/>
    </row>
    <row r="195" spans="2:11" s="1" customFormat="1" ht="15" customHeight="1">
      <c r="B195" s="391"/>
      <c r="C195" s="406"/>
      <c r="D195" s="371"/>
      <c r="E195" s="371"/>
      <c r="F195" s="371"/>
      <c r="G195" s="371"/>
      <c r="H195" s="371"/>
      <c r="I195" s="371"/>
      <c r="J195" s="371"/>
      <c r="K195" s="392"/>
    </row>
    <row r="196" spans="2:11" s="1" customFormat="1" ht="18.75" customHeight="1">
      <c r="B196" s="373"/>
      <c r="C196" s="383"/>
      <c r="D196" s="383"/>
      <c r="E196" s="383"/>
      <c r="F196" s="393"/>
      <c r="G196" s="383"/>
      <c r="H196" s="383"/>
      <c r="I196" s="383"/>
      <c r="J196" s="383"/>
      <c r="K196" s="373"/>
    </row>
    <row r="197" spans="2:11" s="1" customFormat="1" ht="18.75" customHeight="1">
      <c r="B197" s="373"/>
      <c r="C197" s="383"/>
      <c r="D197" s="383"/>
      <c r="E197" s="383"/>
      <c r="F197" s="393"/>
      <c r="G197" s="383"/>
      <c r="H197" s="383"/>
      <c r="I197" s="383"/>
      <c r="J197" s="383"/>
      <c r="K197" s="373"/>
    </row>
    <row r="198" spans="2:11" s="1" customFormat="1" ht="18.75" customHeight="1">
      <c r="B198" s="345"/>
      <c r="C198" s="345"/>
      <c r="D198" s="345"/>
      <c r="E198" s="345"/>
      <c r="F198" s="345"/>
      <c r="G198" s="345"/>
      <c r="H198" s="345"/>
      <c r="I198" s="345"/>
      <c r="J198" s="345"/>
      <c r="K198" s="345"/>
    </row>
    <row r="199" spans="2:11" s="1" customFormat="1" ht="13.5">
      <c r="B199" s="324"/>
      <c r="C199" s="325"/>
      <c r="D199" s="325"/>
      <c r="E199" s="325"/>
      <c r="F199" s="325"/>
      <c r="G199" s="325"/>
      <c r="H199" s="325"/>
      <c r="I199" s="325"/>
      <c r="J199" s="325"/>
      <c r="K199" s="326"/>
    </row>
    <row r="200" spans="2:11" s="1" customFormat="1" ht="21">
      <c r="B200" s="327"/>
      <c r="C200" s="328" t="s">
        <v>3690</v>
      </c>
      <c r="D200" s="328"/>
      <c r="E200" s="328"/>
      <c r="F200" s="328"/>
      <c r="G200" s="328"/>
      <c r="H200" s="328"/>
      <c r="I200" s="328"/>
      <c r="J200" s="328"/>
      <c r="K200" s="329"/>
    </row>
    <row r="201" spans="2:11" s="1" customFormat="1" ht="25.5" customHeight="1">
      <c r="B201" s="327"/>
      <c r="C201" s="407" t="s">
        <v>3691</v>
      </c>
      <c r="D201" s="407"/>
      <c r="E201" s="407"/>
      <c r="F201" s="407" t="s">
        <v>3692</v>
      </c>
      <c r="G201" s="408"/>
      <c r="H201" s="407" t="s">
        <v>3693</v>
      </c>
      <c r="I201" s="407"/>
      <c r="J201" s="407"/>
      <c r="K201" s="329"/>
    </row>
    <row r="202" spans="2:11" s="1" customFormat="1" ht="5.25" customHeight="1">
      <c r="B202" s="362"/>
      <c r="C202" s="357"/>
      <c r="D202" s="357"/>
      <c r="E202" s="357"/>
      <c r="F202" s="357"/>
      <c r="G202" s="383"/>
      <c r="H202" s="357"/>
      <c r="I202" s="357"/>
      <c r="J202" s="357"/>
      <c r="K202" s="385"/>
    </row>
    <row r="203" spans="2:11" s="1" customFormat="1" ht="15" customHeight="1">
      <c r="B203" s="362"/>
      <c r="C203" s="337" t="s">
        <v>3683</v>
      </c>
      <c r="D203" s="337"/>
      <c r="E203" s="337"/>
      <c r="F203" s="360" t="s">
        <v>45</v>
      </c>
      <c r="G203" s="337"/>
      <c r="H203" s="337" t="s">
        <v>3694</v>
      </c>
      <c r="I203" s="337"/>
      <c r="J203" s="337"/>
      <c r="K203" s="385"/>
    </row>
    <row r="204" spans="2:11" s="1" customFormat="1" ht="15" customHeight="1">
      <c r="B204" s="362"/>
      <c r="C204" s="337"/>
      <c r="D204" s="337"/>
      <c r="E204" s="337"/>
      <c r="F204" s="360" t="s">
        <v>46</v>
      </c>
      <c r="G204" s="337"/>
      <c r="H204" s="337" t="s">
        <v>3695</v>
      </c>
      <c r="I204" s="337"/>
      <c r="J204" s="337"/>
      <c r="K204" s="385"/>
    </row>
    <row r="205" spans="2:11" s="1" customFormat="1" ht="15" customHeight="1">
      <c r="B205" s="362"/>
      <c r="C205" s="337"/>
      <c r="D205" s="337"/>
      <c r="E205" s="337"/>
      <c r="F205" s="360" t="s">
        <v>49</v>
      </c>
      <c r="G205" s="337"/>
      <c r="H205" s="337" t="s">
        <v>3696</v>
      </c>
      <c r="I205" s="337"/>
      <c r="J205" s="337"/>
      <c r="K205" s="385"/>
    </row>
    <row r="206" spans="2:11" s="1" customFormat="1" ht="15" customHeight="1">
      <c r="B206" s="362"/>
      <c r="C206" s="337"/>
      <c r="D206" s="337"/>
      <c r="E206" s="337"/>
      <c r="F206" s="360" t="s">
        <v>47</v>
      </c>
      <c r="G206" s="337"/>
      <c r="H206" s="337" t="s">
        <v>3697</v>
      </c>
      <c r="I206" s="337"/>
      <c r="J206" s="337"/>
      <c r="K206" s="385"/>
    </row>
    <row r="207" spans="2:11" s="1" customFormat="1" ht="15" customHeight="1">
      <c r="B207" s="362"/>
      <c r="C207" s="337"/>
      <c r="D207" s="337"/>
      <c r="E207" s="337"/>
      <c r="F207" s="360" t="s">
        <v>48</v>
      </c>
      <c r="G207" s="337"/>
      <c r="H207" s="337" t="s">
        <v>3698</v>
      </c>
      <c r="I207" s="337"/>
      <c r="J207" s="337"/>
      <c r="K207" s="385"/>
    </row>
    <row r="208" spans="2:11" s="1" customFormat="1" ht="15" customHeight="1">
      <c r="B208" s="362"/>
      <c r="C208" s="337"/>
      <c r="D208" s="337"/>
      <c r="E208" s="337"/>
      <c r="F208" s="360"/>
      <c r="G208" s="337"/>
      <c r="H208" s="337"/>
      <c r="I208" s="337"/>
      <c r="J208" s="337"/>
      <c r="K208" s="385"/>
    </row>
    <row r="209" spans="2:11" s="1" customFormat="1" ht="15" customHeight="1">
      <c r="B209" s="362"/>
      <c r="C209" s="337" t="s">
        <v>3637</v>
      </c>
      <c r="D209" s="337"/>
      <c r="E209" s="337"/>
      <c r="F209" s="360" t="s">
        <v>81</v>
      </c>
      <c r="G209" s="337"/>
      <c r="H209" s="337" t="s">
        <v>3699</v>
      </c>
      <c r="I209" s="337"/>
      <c r="J209" s="337"/>
      <c r="K209" s="385"/>
    </row>
    <row r="210" spans="2:11" s="1" customFormat="1" ht="15" customHeight="1">
      <c r="B210" s="362"/>
      <c r="C210" s="337"/>
      <c r="D210" s="337"/>
      <c r="E210" s="337"/>
      <c r="F210" s="360" t="s">
        <v>3535</v>
      </c>
      <c r="G210" s="337"/>
      <c r="H210" s="337" t="s">
        <v>3536</v>
      </c>
      <c r="I210" s="337"/>
      <c r="J210" s="337"/>
      <c r="K210" s="385"/>
    </row>
    <row r="211" spans="2:11" s="1" customFormat="1" ht="15" customHeight="1">
      <c r="B211" s="362"/>
      <c r="C211" s="337"/>
      <c r="D211" s="337"/>
      <c r="E211" s="337"/>
      <c r="F211" s="360" t="s">
        <v>98</v>
      </c>
      <c r="G211" s="337"/>
      <c r="H211" s="337" t="s">
        <v>3700</v>
      </c>
      <c r="I211" s="337"/>
      <c r="J211" s="337"/>
      <c r="K211" s="385"/>
    </row>
    <row r="212" spans="2:11" s="1" customFormat="1" ht="15" customHeight="1">
      <c r="B212" s="409"/>
      <c r="C212" s="337"/>
      <c r="D212" s="337"/>
      <c r="E212" s="337"/>
      <c r="F212" s="360" t="s">
        <v>102</v>
      </c>
      <c r="G212" s="398"/>
      <c r="H212" s="389" t="s">
        <v>3537</v>
      </c>
      <c r="I212" s="389"/>
      <c r="J212" s="389"/>
      <c r="K212" s="410"/>
    </row>
    <row r="213" spans="2:11" s="1" customFormat="1" ht="15" customHeight="1">
      <c r="B213" s="409"/>
      <c r="C213" s="337"/>
      <c r="D213" s="337"/>
      <c r="E213" s="337"/>
      <c r="F213" s="360" t="s">
        <v>2737</v>
      </c>
      <c r="G213" s="398"/>
      <c r="H213" s="389" t="s">
        <v>3701</v>
      </c>
      <c r="I213" s="389"/>
      <c r="J213" s="389"/>
      <c r="K213" s="410"/>
    </row>
    <row r="214" spans="2:11" s="1" customFormat="1" ht="15" customHeight="1">
      <c r="B214" s="409"/>
      <c r="C214" s="337"/>
      <c r="D214" s="337"/>
      <c r="E214" s="337"/>
      <c r="F214" s="360"/>
      <c r="G214" s="398"/>
      <c r="H214" s="389"/>
      <c r="I214" s="389"/>
      <c r="J214" s="389"/>
      <c r="K214" s="410"/>
    </row>
    <row r="215" spans="2:11" s="1" customFormat="1" ht="15" customHeight="1">
      <c r="B215" s="409"/>
      <c r="C215" s="337" t="s">
        <v>3661</v>
      </c>
      <c r="D215" s="337"/>
      <c r="E215" s="337"/>
      <c r="F215" s="360">
        <v>1</v>
      </c>
      <c r="G215" s="398"/>
      <c r="H215" s="389" t="s">
        <v>3702</v>
      </c>
      <c r="I215" s="389"/>
      <c r="J215" s="389"/>
      <c r="K215" s="410"/>
    </row>
    <row r="216" spans="2:11" s="1" customFormat="1" ht="15" customHeight="1">
      <c r="B216" s="409"/>
      <c r="C216" s="337"/>
      <c r="D216" s="337"/>
      <c r="E216" s="337"/>
      <c r="F216" s="360">
        <v>2</v>
      </c>
      <c r="G216" s="398"/>
      <c r="H216" s="389" t="s">
        <v>3703</v>
      </c>
      <c r="I216" s="389"/>
      <c r="J216" s="389"/>
      <c r="K216" s="410"/>
    </row>
    <row r="217" spans="2:11" s="1" customFormat="1" ht="15" customHeight="1">
      <c r="B217" s="409"/>
      <c r="C217" s="337"/>
      <c r="D217" s="337"/>
      <c r="E217" s="337"/>
      <c r="F217" s="360">
        <v>3</v>
      </c>
      <c r="G217" s="398"/>
      <c r="H217" s="389" t="s">
        <v>3704</v>
      </c>
      <c r="I217" s="389"/>
      <c r="J217" s="389"/>
      <c r="K217" s="410"/>
    </row>
    <row r="218" spans="2:11" s="1" customFormat="1" ht="15" customHeight="1">
      <c r="B218" s="409"/>
      <c r="C218" s="337"/>
      <c r="D218" s="337"/>
      <c r="E218" s="337"/>
      <c r="F218" s="360">
        <v>4</v>
      </c>
      <c r="G218" s="398"/>
      <c r="H218" s="389" t="s">
        <v>3705</v>
      </c>
      <c r="I218" s="389"/>
      <c r="J218" s="389"/>
      <c r="K218" s="410"/>
    </row>
    <row r="219" spans="2:11" s="1" customFormat="1" ht="12.75" customHeight="1">
      <c r="B219" s="411"/>
      <c r="C219" s="412"/>
      <c r="D219" s="412"/>
      <c r="E219" s="412"/>
      <c r="F219" s="412"/>
      <c r="G219" s="412"/>
      <c r="H219" s="412"/>
      <c r="I219" s="412"/>
      <c r="J219" s="412"/>
      <c r="K219" s="41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83</v>
      </c>
      <c r="AZ2" s="132" t="s">
        <v>104</v>
      </c>
      <c r="BA2" s="132" t="s">
        <v>104</v>
      </c>
      <c r="BB2" s="132" t="s">
        <v>28</v>
      </c>
      <c r="BC2" s="132" t="s">
        <v>105</v>
      </c>
      <c r="BD2" s="132" t="s">
        <v>106</v>
      </c>
    </row>
    <row r="3" spans="2:5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  <c r="AZ3" s="132" t="s">
        <v>107</v>
      </c>
      <c r="BA3" s="132" t="s">
        <v>107</v>
      </c>
      <c r="BB3" s="132" t="s">
        <v>28</v>
      </c>
      <c r="BC3" s="132" t="s">
        <v>108</v>
      </c>
      <c r="BD3" s="132" t="s">
        <v>106</v>
      </c>
    </row>
    <row r="4" spans="2:5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  <c r="AZ4" s="132" t="s">
        <v>110</v>
      </c>
      <c r="BA4" s="132" t="s">
        <v>110</v>
      </c>
      <c r="BB4" s="132" t="s">
        <v>28</v>
      </c>
      <c r="BC4" s="132" t="s">
        <v>111</v>
      </c>
      <c r="BD4" s="132" t="s">
        <v>106</v>
      </c>
    </row>
    <row r="5" spans="2:56" s="1" customFormat="1" ht="6.95" customHeight="1">
      <c r="B5" s="24"/>
      <c r="L5" s="24"/>
      <c r="AZ5" s="132" t="s">
        <v>112</v>
      </c>
      <c r="BA5" s="132" t="s">
        <v>112</v>
      </c>
      <c r="BB5" s="132" t="s">
        <v>28</v>
      </c>
      <c r="BC5" s="132" t="s">
        <v>113</v>
      </c>
      <c r="BD5" s="132" t="s">
        <v>106</v>
      </c>
    </row>
    <row r="6" spans="2:56" s="1" customFormat="1" ht="12" customHeight="1">
      <c r="B6" s="24"/>
      <c r="D6" s="137" t="s">
        <v>16</v>
      </c>
      <c r="L6" s="24"/>
      <c r="AZ6" s="132" t="s">
        <v>114</v>
      </c>
      <c r="BA6" s="132" t="s">
        <v>114</v>
      </c>
      <c r="BB6" s="132" t="s">
        <v>28</v>
      </c>
      <c r="BC6" s="132" t="s">
        <v>115</v>
      </c>
      <c r="BD6" s="132" t="s">
        <v>106</v>
      </c>
    </row>
    <row r="7" spans="2:56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  <c r="AZ7" s="132" t="s">
        <v>116</v>
      </c>
      <c r="BA7" s="132" t="s">
        <v>116</v>
      </c>
      <c r="BB7" s="132" t="s">
        <v>28</v>
      </c>
      <c r="BC7" s="132" t="s">
        <v>117</v>
      </c>
      <c r="BD7" s="132" t="s">
        <v>106</v>
      </c>
    </row>
    <row r="8" spans="1:56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Z8" s="132" t="s">
        <v>119</v>
      </c>
      <c r="BA8" s="132" t="s">
        <v>119</v>
      </c>
      <c r="BB8" s="132" t="s">
        <v>28</v>
      </c>
      <c r="BC8" s="132" t="s">
        <v>120</v>
      </c>
      <c r="BD8" s="132" t="s">
        <v>106</v>
      </c>
    </row>
    <row r="9" spans="1:56" s="2" customFormat="1" ht="30" customHeight="1">
      <c r="A9" s="42"/>
      <c r="B9" s="48"/>
      <c r="C9" s="42"/>
      <c r="D9" s="42"/>
      <c r="E9" s="140" t="s">
        <v>121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Z9" s="132" t="s">
        <v>122</v>
      </c>
      <c r="BA9" s="132" t="s">
        <v>122</v>
      </c>
      <c r="BB9" s="132" t="s">
        <v>28</v>
      </c>
      <c r="BC9" s="132" t="s">
        <v>123</v>
      </c>
      <c r="BD9" s="132" t="s">
        <v>106</v>
      </c>
    </row>
    <row r="10" spans="1:56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Z10" s="132" t="s">
        <v>124</v>
      </c>
      <c r="BA10" s="132" t="s">
        <v>124</v>
      </c>
      <c r="BB10" s="132" t="s">
        <v>28</v>
      </c>
      <c r="BC10" s="132" t="s">
        <v>125</v>
      </c>
      <c r="BD10" s="132" t="s">
        <v>106</v>
      </c>
    </row>
    <row r="11" spans="1:56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Z11" s="132" t="s">
        <v>126</v>
      </c>
      <c r="BA11" s="132" t="s">
        <v>126</v>
      </c>
      <c r="BB11" s="132" t="s">
        <v>28</v>
      </c>
      <c r="BC11" s="132" t="s">
        <v>127</v>
      </c>
      <c r="BD11" s="132" t="s">
        <v>106</v>
      </c>
    </row>
    <row r="12" spans="1:56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9. 1. 2024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Z12" s="132" t="s">
        <v>128</v>
      </c>
      <c r="BA12" s="132" t="s">
        <v>128</v>
      </c>
      <c r="BB12" s="132" t="s">
        <v>28</v>
      </c>
      <c r="BC12" s="132" t="s">
        <v>129</v>
      </c>
      <c r="BD12" s="132" t="s">
        <v>106</v>
      </c>
    </row>
    <row r="13" spans="1:56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Z13" s="132" t="s">
        <v>130</v>
      </c>
      <c r="BA13" s="132" t="s">
        <v>130</v>
      </c>
      <c r="BB13" s="132" t="s">
        <v>28</v>
      </c>
      <c r="BC13" s="132" t="s">
        <v>131</v>
      </c>
      <c r="BD13" s="132" t="s">
        <v>106</v>
      </c>
    </row>
    <row r="14" spans="1:56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Z14" s="132" t="s">
        <v>132</v>
      </c>
      <c r="BA14" s="132" t="s">
        <v>132</v>
      </c>
      <c r="BB14" s="132" t="s">
        <v>28</v>
      </c>
      <c r="BC14" s="132" t="s">
        <v>133</v>
      </c>
      <c r="BD14" s="132" t="s">
        <v>106</v>
      </c>
    </row>
    <row r="15" spans="1:56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Z15" s="132" t="s">
        <v>134</v>
      </c>
      <c r="BA15" s="132" t="s">
        <v>134</v>
      </c>
      <c r="BB15" s="132" t="s">
        <v>28</v>
      </c>
      <c r="BC15" s="132" t="s">
        <v>135</v>
      </c>
      <c r="BD15" s="132" t="s">
        <v>106</v>
      </c>
    </row>
    <row r="16" spans="1:56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Z16" s="132" t="s">
        <v>136</v>
      </c>
      <c r="BA16" s="132" t="s">
        <v>136</v>
      </c>
      <c r="BB16" s="132" t="s">
        <v>28</v>
      </c>
      <c r="BC16" s="132" t="s">
        <v>137</v>
      </c>
      <c r="BD16" s="132" t="s">
        <v>106</v>
      </c>
    </row>
    <row r="17" spans="1:56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Z17" s="132" t="s">
        <v>138</v>
      </c>
      <c r="BA17" s="132" t="s">
        <v>138</v>
      </c>
      <c r="BB17" s="132" t="s">
        <v>28</v>
      </c>
      <c r="BC17" s="132" t="s">
        <v>137</v>
      </c>
      <c r="BD17" s="132" t="s">
        <v>106</v>
      </c>
    </row>
    <row r="18" spans="1:56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Z18" s="132" t="s">
        <v>139</v>
      </c>
      <c r="BA18" s="132" t="s">
        <v>139</v>
      </c>
      <c r="BB18" s="132" t="s">
        <v>28</v>
      </c>
      <c r="BC18" s="132" t="s">
        <v>140</v>
      </c>
      <c r="BD18" s="132" t="s">
        <v>106</v>
      </c>
    </row>
    <row r="19" spans="1:56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Z19" s="132" t="s">
        <v>141</v>
      </c>
      <c r="BA19" s="132" t="s">
        <v>141</v>
      </c>
      <c r="BB19" s="132" t="s">
        <v>28</v>
      </c>
      <c r="BC19" s="132" t="s">
        <v>142</v>
      </c>
      <c r="BD19" s="132" t="s">
        <v>106</v>
      </c>
    </row>
    <row r="20" spans="1:56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Z20" s="132" t="s">
        <v>143</v>
      </c>
      <c r="BA20" s="132" t="s">
        <v>143</v>
      </c>
      <c r="BB20" s="132" t="s">
        <v>28</v>
      </c>
      <c r="BC20" s="132" t="s">
        <v>144</v>
      </c>
      <c r="BD20" s="132" t="s">
        <v>106</v>
      </c>
    </row>
    <row r="21" spans="1:56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Z21" s="132" t="s">
        <v>145</v>
      </c>
      <c r="BA21" s="132" t="s">
        <v>145</v>
      </c>
      <c r="BB21" s="132" t="s">
        <v>28</v>
      </c>
      <c r="BC21" s="132" t="s">
        <v>146</v>
      </c>
      <c r="BD21" s="132" t="s">
        <v>106</v>
      </c>
    </row>
    <row r="22" spans="1:56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Z22" s="132" t="s">
        <v>147</v>
      </c>
      <c r="BA22" s="132" t="s">
        <v>147</v>
      </c>
      <c r="BB22" s="132" t="s">
        <v>28</v>
      </c>
      <c r="BC22" s="132" t="s">
        <v>148</v>
      </c>
      <c r="BD22" s="132" t="s">
        <v>106</v>
      </c>
    </row>
    <row r="23" spans="1:56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Z23" s="132" t="s">
        <v>149</v>
      </c>
      <c r="BA23" s="132" t="s">
        <v>149</v>
      </c>
      <c r="BB23" s="132" t="s">
        <v>28</v>
      </c>
      <c r="BC23" s="132" t="s">
        <v>150</v>
      </c>
      <c r="BD23" s="132" t="s">
        <v>106</v>
      </c>
    </row>
    <row r="24" spans="1:56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Z24" s="132" t="s">
        <v>151</v>
      </c>
      <c r="BA24" s="132" t="s">
        <v>151</v>
      </c>
      <c r="BB24" s="132" t="s">
        <v>28</v>
      </c>
      <c r="BC24" s="132" t="s">
        <v>152</v>
      </c>
      <c r="BD24" s="132" t="s">
        <v>106</v>
      </c>
    </row>
    <row r="25" spans="1:56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Z25" s="132" t="s">
        <v>153</v>
      </c>
      <c r="BA25" s="132" t="s">
        <v>153</v>
      </c>
      <c r="BB25" s="132" t="s">
        <v>28</v>
      </c>
      <c r="BC25" s="132" t="s">
        <v>154</v>
      </c>
      <c r="BD25" s="132" t="s">
        <v>106</v>
      </c>
    </row>
    <row r="26" spans="1:56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Z26" s="132" t="s">
        <v>155</v>
      </c>
      <c r="BA26" s="132" t="s">
        <v>155</v>
      </c>
      <c r="BB26" s="132" t="s">
        <v>28</v>
      </c>
      <c r="BC26" s="132" t="s">
        <v>156</v>
      </c>
      <c r="BD26" s="132" t="s">
        <v>106</v>
      </c>
    </row>
    <row r="27" spans="1:56" s="8" customFormat="1" ht="202.5" customHeight="1">
      <c r="A27" s="143"/>
      <c r="B27" s="144"/>
      <c r="C27" s="143"/>
      <c r="D27" s="143"/>
      <c r="E27" s="145" t="s">
        <v>157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Z27" s="147" t="s">
        <v>158</v>
      </c>
      <c r="BA27" s="147" t="s">
        <v>158</v>
      </c>
      <c r="BB27" s="147" t="s">
        <v>28</v>
      </c>
      <c r="BC27" s="147" t="s">
        <v>111</v>
      </c>
      <c r="BD27" s="147" t="s">
        <v>106</v>
      </c>
    </row>
    <row r="28" spans="1:56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Z28" s="132" t="s">
        <v>159</v>
      </c>
      <c r="BA28" s="132" t="s">
        <v>159</v>
      </c>
      <c r="BB28" s="132" t="s">
        <v>28</v>
      </c>
      <c r="BC28" s="132" t="s">
        <v>160</v>
      </c>
      <c r="BD28" s="132" t="s">
        <v>106</v>
      </c>
    </row>
    <row r="29" spans="1:56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Z29" s="132" t="s">
        <v>161</v>
      </c>
      <c r="BA29" s="132" t="s">
        <v>161</v>
      </c>
      <c r="BB29" s="132" t="s">
        <v>28</v>
      </c>
      <c r="BC29" s="132" t="s">
        <v>162</v>
      </c>
      <c r="BD29" s="132" t="s">
        <v>106</v>
      </c>
    </row>
    <row r="30" spans="1:56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ROUND(J106,2)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Z30" s="132" t="s">
        <v>163</v>
      </c>
      <c r="BA30" s="132" t="s">
        <v>163</v>
      </c>
      <c r="BB30" s="132" t="s">
        <v>28</v>
      </c>
      <c r="BC30" s="132" t="s">
        <v>164</v>
      </c>
      <c r="BD30" s="132" t="s">
        <v>106</v>
      </c>
    </row>
    <row r="31" spans="1:56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Z31" s="132" t="s">
        <v>165</v>
      </c>
      <c r="BA31" s="132" t="s">
        <v>165</v>
      </c>
      <c r="BB31" s="132" t="s">
        <v>28</v>
      </c>
      <c r="BC31" s="132" t="s">
        <v>166</v>
      </c>
      <c r="BD31" s="132" t="s">
        <v>106</v>
      </c>
    </row>
    <row r="32" spans="1:56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Z32" s="132" t="s">
        <v>167</v>
      </c>
      <c r="BA32" s="132" t="s">
        <v>167</v>
      </c>
      <c r="BB32" s="132" t="s">
        <v>28</v>
      </c>
      <c r="BC32" s="132" t="s">
        <v>168</v>
      </c>
      <c r="BD32" s="132" t="s">
        <v>106</v>
      </c>
    </row>
    <row r="33" spans="1:56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ROUND((SUM(BE106:BE1472)),2)</f>
        <v>0</v>
      </c>
      <c r="G33" s="42"/>
      <c r="H33" s="42"/>
      <c r="I33" s="154">
        <v>0.21</v>
      </c>
      <c r="J33" s="153">
        <f>ROUND(((SUM(BE106:BE1472))*I33),2)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Z33" s="132" t="s">
        <v>169</v>
      </c>
      <c r="BA33" s="132" t="s">
        <v>169</v>
      </c>
      <c r="BB33" s="132" t="s">
        <v>28</v>
      </c>
      <c r="BC33" s="132" t="s">
        <v>170</v>
      </c>
      <c r="BD33" s="132" t="s">
        <v>106</v>
      </c>
    </row>
    <row r="34" spans="1:56" s="2" customFormat="1" ht="14.4" customHeight="1">
      <c r="A34" s="42"/>
      <c r="B34" s="48"/>
      <c r="C34" s="42"/>
      <c r="D34" s="42"/>
      <c r="E34" s="137" t="s">
        <v>46</v>
      </c>
      <c r="F34" s="153">
        <f>ROUND((SUM(BF106:BF1472)),2)</f>
        <v>0</v>
      </c>
      <c r="G34" s="42"/>
      <c r="H34" s="42"/>
      <c r="I34" s="154">
        <v>0.12</v>
      </c>
      <c r="J34" s="153">
        <f>ROUND(((SUM(BF106:BF1472))*I34),2)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Z34" s="132" t="s">
        <v>171</v>
      </c>
      <c r="BA34" s="132" t="s">
        <v>171</v>
      </c>
      <c r="BB34" s="132" t="s">
        <v>28</v>
      </c>
      <c r="BC34" s="132" t="s">
        <v>172</v>
      </c>
      <c r="BD34" s="132" t="s">
        <v>106</v>
      </c>
    </row>
    <row r="35" spans="1:56" s="2" customFormat="1" ht="14.4" customHeight="1" hidden="1">
      <c r="A35" s="42"/>
      <c r="B35" s="48"/>
      <c r="C35" s="42"/>
      <c r="D35" s="42"/>
      <c r="E35" s="137" t="s">
        <v>47</v>
      </c>
      <c r="F35" s="153">
        <f>ROUND((SUM(BG106:BG1472)),2)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Z35" s="132" t="s">
        <v>173</v>
      </c>
      <c r="BA35" s="132" t="s">
        <v>173</v>
      </c>
      <c r="BB35" s="132" t="s">
        <v>28</v>
      </c>
      <c r="BC35" s="132" t="s">
        <v>174</v>
      </c>
      <c r="BD35" s="132" t="s">
        <v>106</v>
      </c>
    </row>
    <row r="36" spans="1:56" s="2" customFormat="1" ht="14.4" customHeight="1" hidden="1">
      <c r="A36" s="42"/>
      <c r="B36" s="48"/>
      <c r="C36" s="42"/>
      <c r="D36" s="42"/>
      <c r="E36" s="137" t="s">
        <v>48</v>
      </c>
      <c r="F36" s="153">
        <f>ROUND((SUM(BH106:BH1472)),2)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Z36" s="132" t="s">
        <v>175</v>
      </c>
      <c r="BA36" s="132" t="s">
        <v>175</v>
      </c>
      <c r="BB36" s="132" t="s">
        <v>28</v>
      </c>
      <c r="BC36" s="132" t="s">
        <v>176</v>
      </c>
      <c r="BD36" s="132" t="s">
        <v>106</v>
      </c>
    </row>
    <row r="37" spans="1:56" s="2" customFormat="1" ht="14.4" customHeight="1" hidden="1">
      <c r="A37" s="42"/>
      <c r="B37" s="48"/>
      <c r="C37" s="42"/>
      <c r="D37" s="42"/>
      <c r="E37" s="137" t="s">
        <v>49</v>
      </c>
      <c r="F37" s="153">
        <f>ROUND((SUM(BI106:BI1472)),2)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Z37" s="132" t="s">
        <v>177</v>
      </c>
      <c r="BA37" s="132" t="s">
        <v>177</v>
      </c>
      <c r="BB37" s="132" t="s">
        <v>28</v>
      </c>
      <c r="BC37" s="132" t="s">
        <v>178</v>
      </c>
      <c r="BD37" s="132" t="s">
        <v>106</v>
      </c>
    </row>
    <row r="38" spans="1:56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Z38" s="132" t="s">
        <v>179</v>
      </c>
      <c r="BA38" s="132" t="s">
        <v>179</v>
      </c>
      <c r="BB38" s="132" t="s">
        <v>28</v>
      </c>
      <c r="BC38" s="132" t="s">
        <v>180</v>
      </c>
      <c r="BD38" s="132" t="s">
        <v>106</v>
      </c>
    </row>
    <row r="39" spans="1:56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Z39" s="132" t="s">
        <v>181</v>
      </c>
      <c r="BA39" s="132" t="s">
        <v>181</v>
      </c>
      <c r="BB39" s="132" t="s">
        <v>28</v>
      </c>
      <c r="BC39" s="132" t="s">
        <v>182</v>
      </c>
      <c r="BD39" s="132" t="s">
        <v>106</v>
      </c>
    </row>
    <row r="40" spans="1:56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Z40" s="132" t="s">
        <v>183</v>
      </c>
      <c r="BA40" s="132" t="s">
        <v>183</v>
      </c>
      <c r="BB40" s="132" t="s">
        <v>28</v>
      </c>
      <c r="BC40" s="132" t="s">
        <v>184</v>
      </c>
      <c r="BD40" s="132" t="s">
        <v>106</v>
      </c>
    </row>
    <row r="41" spans="52:56" ht="12">
      <c r="AZ41" s="132" t="s">
        <v>185</v>
      </c>
      <c r="BA41" s="132" t="s">
        <v>185</v>
      </c>
      <c r="BB41" s="132" t="s">
        <v>28</v>
      </c>
      <c r="BC41" s="132" t="s">
        <v>186</v>
      </c>
      <c r="BD41" s="132" t="s">
        <v>106</v>
      </c>
    </row>
    <row r="42" spans="52:56" ht="12">
      <c r="AZ42" s="132" t="s">
        <v>187</v>
      </c>
      <c r="BA42" s="132" t="s">
        <v>187</v>
      </c>
      <c r="BB42" s="132" t="s">
        <v>28</v>
      </c>
      <c r="BC42" s="132" t="s">
        <v>188</v>
      </c>
      <c r="BD42" s="132" t="s">
        <v>106</v>
      </c>
    </row>
    <row r="43" spans="52:56" ht="12">
      <c r="AZ43" s="132" t="s">
        <v>189</v>
      </c>
      <c r="BA43" s="132" t="s">
        <v>189</v>
      </c>
      <c r="BB43" s="132" t="s">
        <v>28</v>
      </c>
      <c r="BC43" s="132" t="s">
        <v>190</v>
      </c>
      <c r="BD43" s="132" t="s">
        <v>106</v>
      </c>
    </row>
    <row r="44" spans="1:56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Z44" s="132" t="s">
        <v>191</v>
      </c>
      <c r="BA44" s="132" t="s">
        <v>191</v>
      </c>
      <c r="BB44" s="132" t="s">
        <v>28</v>
      </c>
      <c r="BC44" s="132" t="s">
        <v>192</v>
      </c>
      <c r="BD44" s="132" t="s">
        <v>106</v>
      </c>
    </row>
    <row r="45" spans="1:56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Z45" s="132" t="s">
        <v>194</v>
      </c>
      <c r="BA45" s="132" t="s">
        <v>194</v>
      </c>
      <c r="BB45" s="132" t="s">
        <v>28</v>
      </c>
      <c r="BC45" s="132" t="s">
        <v>195</v>
      </c>
      <c r="BD45" s="132" t="s">
        <v>106</v>
      </c>
    </row>
    <row r="46" spans="1:56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Z46" s="132" t="s">
        <v>196</v>
      </c>
      <c r="BA46" s="132" t="s">
        <v>196</v>
      </c>
      <c r="BB46" s="132" t="s">
        <v>28</v>
      </c>
      <c r="BC46" s="132" t="s">
        <v>197</v>
      </c>
      <c r="BD46" s="132" t="s">
        <v>106</v>
      </c>
    </row>
    <row r="47" spans="1:56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Z47" s="132" t="s">
        <v>198</v>
      </c>
      <c r="BA47" s="132" t="s">
        <v>198</v>
      </c>
      <c r="BB47" s="132" t="s">
        <v>28</v>
      </c>
      <c r="BC47" s="132" t="s">
        <v>199</v>
      </c>
      <c r="BD47" s="132" t="s">
        <v>106</v>
      </c>
    </row>
    <row r="48" spans="1:56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Z48" s="132" t="s">
        <v>200</v>
      </c>
      <c r="BA48" s="132" t="s">
        <v>200</v>
      </c>
      <c r="BB48" s="132" t="s">
        <v>28</v>
      </c>
      <c r="BC48" s="132" t="s">
        <v>201</v>
      </c>
      <c r="BD48" s="132" t="s">
        <v>106</v>
      </c>
    </row>
    <row r="49" spans="1:56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Z49" s="132" t="s">
        <v>202</v>
      </c>
      <c r="BA49" s="132" t="s">
        <v>202</v>
      </c>
      <c r="BB49" s="132" t="s">
        <v>28</v>
      </c>
      <c r="BC49" s="132" t="s">
        <v>203</v>
      </c>
      <c r="BD49" s="132" t="s">
        <v>106</v>
      </c>
    </row>
    <row r="50" spans="1:56" s="2" customFormat="1" ht="30" customHeight="1">
      <c r="A50" s="42"/>
      <c r="B50" s="43"/>
      <c r="C50" s="44"/>
      <c r="D50" s="44"/>
      <c r="E50" s="73" t="str">
        <f>E9</f>
        <v>ALFA-35421 - D.1.1, D.1.2 - archtektonicko - stavební a konstr. řešení SO. 1 - objekt domácnosti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Z50" s="132" t="s">
        <v>204</v>
      </c>
      <c r="BA50" s="132" t="s">
        <v>204</v>
      </c>
      <c r="BB50" s="132" t="s">
        <v>28</v>
      </c>
      <c r="BC50" s="132" t="s">
        <v>205</v>
      </c>
      <c r="BD50" s="132" t="s">
        <v>106</v>
      </c>
    </row>
    <row r="51" spans="1:56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Z51" s="132" t="s">
        <v>206</v>
      </c>
      <c r="BA51" s="132" t="s">
        <v>206</v>
      </c>
      <c r="BB51" s="132" t="s">
        <v>28</v>
      </c>
      <c r="BC51" s="132" t="s">
        <v>207</v>
      </c>
      <c r="BD51" s="132" t="s">
        <v>106</v>
      </c>
    </row>
    <row r="52" spans="1:56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9. 1. 2024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Z52" s="132" t="s">
        <v>208</v>
      </c>
      <c r="BA52" s="132" t="s">
        <v>208</v>
      </c>
      <c r="BB52" s="132" t="s">
        <v>28</v>
      </c>
      <c r="BC52" s="132" t="s">
        <v>209</v>
      </c>
      <c r="BD52" s="132" t="s">
        <v>106</v>
      </c>
    </row>
    <row r="53" spans="1:56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Z53" s="132" t="s">
        <v>210</v>
      </c>
      <c r="BA53" s="132" t="s">
        <v>210</v>
      </c>
      <c r="BB53" s="132" t="s">
        <v>28</v>
      </c>
      <c r="BC53" s="132" t="s">
        <v>211</v>
      </c>
      <c r="BD53" s="132" t="s">
        <v>106</v>
      </c>
    </row>
    <row r="54" spans="1:56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Z54" s="132" t="s">
        <v>212</v>
      </c>
      <c r="BA54" s="132" t="s">
        <v>212</v>
      </c>
      <c r="BB54" s="132" t="s">
        <v>28</v>
      </c>
      <c r="BC54" s="132" t="s">
        <v>213</v>
      </c>
      <c r="BD54" s="132" t="s">
        <v>106</v>
      </c>
    </row>
    <row r="55" spans="1:56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Z55" s="132" t="s">
        <v>214</v>
      </c>
      <c r="BA55" s="132" t="s">
        <v>214</v>
      </c>
      <c r="BB55" s="132" t="s">
        <v>28</v>
      </c>
      <c r="BC55" s="132" t="s">
        <v>215</v>
      </c>
      <c r="BD55" s="132" t="s">
        <v>106</v>
      </c>
    </row>
    <row r="56" spans="1:56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Z56" s="132" t="s">
        <v>216</v>
      </c>
      <c r="BA56" s="132" t="s">
        <v>216</v>
      </c>
      <c r="BB56" s="132" t="s">
        <v>28</v>
      </c>
      <c r="BC56" s="132" t="s">
        <v>217</v>
      </c>
      <c r="BD56" s="132" t="s">
        <v>106</v>
      </c>
    </row>
    <row r="57" spans="1:56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Z57" s="132" t="s">
        <v>220</v>
      </c>
      <c r="BA57" s="132" t="s">
        <v>220</v>
      </c>
      <c r="BB57" s="132" t="s">
        <v>28</v>
      </c>
      <c r="BC57" s="132" t="s">
        <v>221</v>
      </c>
      <c r="BD57" s="132" t="s">
        <v>106</v>
      </c>
    </row>
    <row r="58" spans="1:56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Z58" s="132" t="s">
        <v>222</v>
      </c>
      <c r="BA58" s="132" t="s">
        <v>222</v>
      </c>
      <c r="BB58" s="132" t="s">
        <v>28</v>
      </c>
      <c r="BC58" s="132" t="s">
        <v>223</v>
      </c>
      <c r="BD58" s="132" t="s">
        <v>106</v>
      </c>
    </row>
    <row r="59" spans="1:56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J106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  <c r="AZ59" s="132" t="s">
        <v>225</v>
      </c>
      <c r="BA59" s="132" t="s">
        <v>225</v>
      </c>
      <c r="BB59" s="132" t="s">
        <v>28</v>
      </c>
      <c r="BC59" s="132" t="s">
        <v>226</v>
      </c>
      <c r="BD59" s="132" t="s">
        <v>106</v>
      </c>
    </row>
    <row r="60" spans="1:56" s="9" customFormat="1" ht="24.95" customHeight="1">
      <c r="A60" s="9"/>
      <c r="B60" s="171"/>
      <c r="C60" s="172"/>
      <c r="D60" s="173" t="s">
        <v>227</v>
      </c>
      <c r="E60" s="174"/>
      <c r="F60" s="174"/>
      <c r="G60" s="174"/>
      <c r="H60" s="174"/>
      <c r="I60" s="174"/>
      <c r="J60" s="175">
        <f>J107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Z60" s="177" t="s">
        <v>228</v>
      </c>
      <c r="BA60" s="177" t="s">
        <v>228</v>
      </c>
      <c r="BB60" s="177" t="s">
        <v>28</v>
      </c>
      <c r="BC60" s="177" t="s">
        <v>229</v>
      </c>
      <c r="BD60" s="177" t="s">
        <v>106</v>
      </c>
    </row>
    <row r="61" spans="1:56" s="10" customFormat="1" ht="19.9" customHeight="1">
      <c r="A61" s="10"/>
      <c r="B61" s="178"/>
      <c r="C61" s="179"/>
      <c r="D61" s="180" t="s">
        <v>230</v>
      </c>
      <c r="E61" s="181"/>
      <c r="F61" s="181"/>
      <c r="G61" s="181"/>
      <c r="H61" s="181"/>
      <c r="I61" s="181"/>
      <c r="J61" s="182">
        <f>J108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Z61" s="184" t="s">
        <v>231</v>
      </c>
      <c r="BA61" s="184" t="s">
        <v>231</v>
      </c>
      <c r="BB61" s="184" t="s">
        <v>28</v>
      </c>
      <c r="BC61" s="184" t="s">
        <v>232</v>
      </c>
      <c r="BD61" s="184" t="s">
        <v>106</v>
      </c>
    </row>
    <row r="62" spans="1:56" s="10" customFormat="1" ht="19.9" customHeight="1">
      <c r="A62" s="10"/>
      <c r="B62" s="178"/>
      <c r="C62" s="179"/>
      <c r="D62" s="180" t="s">
        <v>233</v>
      </c>
      <c r="E62" s="181"/>
      <c r="F62" s="181"/>
      <c r="G62" s="181"/>
      <c r="H62" s="181"/>
      <c r="I62" s="181"/>
      <c r="J62" s="182">
        <f>J180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Z62" s="184" t="s">
        <v>234</v>
      </c>
      <c r="BA62" s="184" t="s">
        <v>234</v>
      </c>
      <c r="BB62" s="184" t="s">
        <v>28</v>
      </c>
      <c r="BC62" s="184" t="s">
        <v>235</v>
      </c>
      <c r="BD62" s="184" t="s">
        <v>106</v>
      </c>
    </row>
    <row r="63" spans="1:56" s="10" customFormat="1" ht="19.9" customHeight="1">
      <c r="A63" s="10"/>
      <c r="B63" s="178"/>
      <c r="C63" s="179"/>
      <c r="D63" s="180" t="s">
        <v>236</v>
      </c>
      <c r="E63" s="181"/>
      <c r="F63" s="181"/>
      <c r="G63" s="181"/>
      <c r="H63" s="181"/>
      <c r="I63" s="181"/>
      <c r="J63" s="182">
        <f>J228</f>
        <v>0</v>
      </c>
      <c r="K63" s="179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Z63" s="184" t="s">
        <v>237</v>
      </c>
      <c r="BA63" s="184" t="s">
        <v>237</v>
      </c>
      <c r="BB63" s="184" t="s">
        <v>28</v>
      </c>
      <c r="BC63" s="184" t="s">
        <v>238</v>
      </c>
      <c r="BD63" s="184" t="s">
        <v>106</v>
      </c>
    </row>
    <row r="64" spans="1:56" s="10" customFormat="1" ht="19.9" customHeight="1">
      <c r="A64" s="10"/>
      <c r="B64" s="178"/>
      <c r="C64" s="179"/>
      <c r="D64" s="180" t="s">
        <v>239</v>
      </c>
      <c r="E64" s="181"/>
      <c r="F64" s="181"/>
      <c r="G64" s="181"/>
      <c r="H64" s="181"/>
      <c r="I64" s="181"/>
      <c r="J64" s="182">
        <f>J263</f>
        <v>0</v>
      </c>
      <c r="K64" s="179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Z64" s="184" t="s">
        <v>240</v>
      </c>
      <c r="BA64" s="184" t="s">
        <v>240</v>
      </c>
      <c r="BB64" s="184" t="s">
        <v>28</v>
      </c>
      <c r="BC64" s="184" t="s">
        <v>241</v>
      </c>
      <c r="BD64" s="184" t="s">
        <v>106</v>
      </c>
    </row>
    <row r="65" spans="1:56" s="10" customFormat="1" ht="19.9" customHeight="1">
      <c r="A65" s="10"/>
      <c r="B65" s="178"/>
      <c r="C65" s="179"/>
      <c r="D65" s="180" t="s">
        <v>242</v>
      </c>
      <c r="E65" s="181"/>
      <c r="F65" s="181"/>
      <c r="G65" s="181"/>
      <c r="H65" s="181"/>
      <c r="I65" s="181"/>
      <c r="J65" s="182">
        <f>J312</f>
        <v>0</v>
      </c>
      <c r="K65" s="179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Z65" s="184" t="s">
        <v>243</v>
      </c>
      <c r="BA65" s="184" t="s">
        <v>243</v>
      </c>
      <c r="BB65" s="184" t="s">
        <v>28</v>
      </c>
      <c r="BC65" s="184" t="s">
        <v>244</v>
      </c>
      <c r="BD65" s="184" t="s">
        <v>106</v>
      </c>
    </row>
    <row r="66" spans="1:56" s="10" customFormat="1" ht="19.9" customHeight="1">
      <c r="A66" s="10"/>
      <c r="B66" s="178"/>
      <c r="C66" s="179"/>
      <c r="D66" s="180" t="s">
        <v>245</v>
      </c>
      <c r="E66" s="181"/>
      <c r="F66" s="181"/>
      <c r="G66" s="181"/>
      <c r="H66" s="181"/>
      <c r="I66" s="181"/>
      <c r="J66" s="182">
        <f>J518</f>
        <v>0</v>
      </c>
      <c r="K66" s="179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Z66" s="184" t="s">
        <v>246</v>
      </c>
      <c r="BA66" s="184" t="s">
        <v>246</v>
      </c>
      <c r="BB66" s="184" t="s">
        <v>28</v>
      </c>
      <c r="BC66" s="184" t="s">
        <v>247</v>
      </c>
      <c r="BD66" s="184" t="s">
        <v>106</v>
      </c>
    </row>
    <row r="67" spans="1:56" s="10" customFormat="1" ht="19.9" customHeight="1">
      <c r="A67" s="10"/>
      <c r="B67" s="178"/>
      <c r="C67" s="179"/>
      <c r="D67" s="180" t="s">
        <v>248</v>
      </c>
      <c r="E67" s="181"/>
      <c r="F67" s="181"/>
      <c r="G67" s="181"/>
      <c r="H67" s="181"/>
      <c r="I67" s="181"/>
      <c r="J67" s="182">
        <f>J546</f>
        <v>0</v>
      </c>
      <c r="K67" s="179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Z67" s="184" t="s">
        <v>249</v>
      </c>
      <c r="BA67" s="184" t="s">
        <v>249</v>
      </c>
      <c r="BB67" s="184" t="s">
        <v>28</v>
      </c>
      <c r="BC67" s="184" t="s">
        <v>250</v>
      </c>
      <c r="BD67" s="184" t="s">
        <v>106</v>
      </c>
    </row>
    <row r="68" spans="1:31" s="10" customFormat="1" ht="19.9" customHeight="1">
      <c r="A68" s="10"/>
      <c r="B68" s="178"/>
      <c r="C68" s="179"/>
      <c r="D68" s="180" t="s">
        <v>251</v>
      </c>
      <c r="E68" s="181"/>
      <c r="F68" s="181"/>
      <c r="G68" s="181"/>
      <c r="H68" s="181"/>
      <c r="I68" s="181"/>
      <c r="J68" s="182">
        <f>J576</f>
        <v>0</v>
      </c>
      <c r="K68" s="179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8"/>
      <c r="C69" s="179"/>
      <c r="D69" s="180" t="s">
        <v>252</v>
      </c>
      <c r="E69" s="181"/>
      <c r="F69" s="181"/>
      <c r="G69" s="181"/>
      <c r="H69" s="181"/>
      <c r="I69" s="181"/>
      <c r="J69" s="182">
        <f>J750</f>
        <v>0</v>
      </c>
      <c r="K69" s="179"/>
      <c r="L69" s="18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8"/>
      <c r="C70" s="179"/>
      <c r="D70" s="180" t="s">
        <v>253</v>
      </c>
      <c r="E70" s="181"/>
      <c r="F70" s="181"/>
      <c r="G70" s="181"/>
      <c r="H70" s="181"/>
      <c r="I70" s="181"/>
      <c r="J70" s="182">
        <f>J791</f>
        <v>0</v>
      </c>
      <c r="K70" s="179"/>
      <c r="L70" s="18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8"/>
      <c r="C71" s="179"/>
      <c r="D71" s="180" t="s">
        <v>254</v>
      </c>
      <c r="E71" s="181"/>
      <c r="F71" s="181"/>
      <c r="G71" s="181"/>
      <c r="H71" s="181"/>
      <c r="I71" s="181"/>
      <c r="J71" s="182">
        <f>J808</f>
        <v>0</v>
      </c>
      <c r="K71" s="179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1"/>
      <c r="C72" s="172"/>
      <c r="D72" s="173" t="s">
        <v>255</v>
      </c>
      <c r="E72" s="174"/>
      <c r="F72" s="174"/>
      <c r="G72" s="174"/>
      <c r="H72" s="174"/>
      <c r="I72" s="174"/>
      <c r="J72" s="175">
        <f>J811</f>
        <v>0</v>
      </c>
      <c r="K72" s="172"/>
      <c r="L72" s="176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8"/>
      <c r="C73" s="179"/>
      <c r="D73" s="180" t="s">
        <v>256</v>
      </c>
      <c r="E73" s="181"/>
      <c r="F73" s="181"/>
      <c r="G73" s="181"/>
      <c r="H73" s="181"/>
      <c r="I73" s="181"/>
      <c r="J73" s="182">
        <f>J812</f>
        <v>0</v>
      </c>
      <c r="K73" s="179"/>
      <c r="L73" s="18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8"/>
      <c r="C74" s="179"/>
      <c r="D74" s="180" t="s">
        <v>257</v>
      </c>
      <c r="E74" s="181"/>
      <c r="F74" s="181"/>
      <c r="G74" s="181"/>
      <c r="H74" s="181"/>
      <c r="I74" s="181"/>
      <c r="J74" s="182">
        <f>J846</f>
        <v>0</v>
      </c>
      <c r="K74" s="179"/>
      <c r="L74" s="18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8"/>
      <c r="C75" s="179"/>
      <c r="D75" s="180" t="s">
        <v>258</v>
      </c>
      <c r="E75" s="181"/>
      <c r="F75" s="181"/>
      <c r="G75" s="181"/>
      <c r="H75" s="181"/>
      <c r="I75" s="181"/>
      <c r="J75" s="182">
        <f>J884</f>
        <v>0</v>
      </c>
      <c r="K75" s="179"/>
      <c r="L75" s="18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8"/>
      <c r="C76" s="179"/>
      <c r="D76" s="180" t="s">
        <v>259</v>
      </c>
      <c r="E76" s="181"/>
      <c r="F76" s="181"/>
      <c r="G76" s="181"/>
      <c r="H76" s="181"/>
      <c r="I76" s="181"/>
      <c r="J76" s="182">
        <f>J890</f>
        <v>0</v>
      </c>
      <c r="K76" s="179"/>
      <c r="L76" s="18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8"/>
      <c r="C77" s="179"/>
      <c r="D77" s="180" t="s">
        <v>260</v>
      </c>
      <c r="E77" s="181"/>
      <c r="F77" s="181"/>
      <c r="G77" s="181"/>
      <c r="H77" s="181"/>
      <c r="I77" s="181"/>
      <c r="J77" s="182">
        <f>J972</f>
        <v>0</v>
      </c>
      <c r="K77" s="179"/>
      <c r="L77" s="18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8"/>
      <c r="C78" s="179"/>
      <c r="D78" s="180" t="s">
        <v>261</v>
      </c>
      <c r="E78" s="181"/>
      <c r="F78" s="181"/>
      <c r="G78" s="181"/>
      <c r="H78" s="181"/>
      <c r="I78" s="181"/>
      <c r="J78" s="182">
        <f>J1029</f>
        <v>0</v>
      </c>
      <c r="K78" s="179"/>
      <c r="L78" s="18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8"/>
      <c r="C79" s="179"/>
      <c r="D79" s="180" t="s">
        <v>262</v>
      </c>
      <c r="E79" s="181"/>
      <c r="F79" s="181"/>
      <c r="G79" s="181"/>
      <c r="H79" s="181"/>
      <c r="I79" s="181"/>
      <c r="J79" s="182">
        <f>J1112</f>
        <v>0</v>
      </c>
      <c r="K79" s="179"/>
      <c r="L79" s="18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8"/>
      <c r="C80" s="179"/>
      <c r="D80" s="180" t="s">
        <v>263</v>
      </c>
      <c r="E80" s="181"/>
      <c r="F80" s="181"/>
      <c r="G80" s="181"/>
      <c r="H80" s="181"/>
      <c r="I80" s="181"/>
      <c r="J80" s="182">
        <f>J1128</f>
        <v>0</v>
      </c>
      <c r="K80" s="179"/>
      <c r="L80" s="18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8"/>
      <c r="C81" s="179"/>
      <c r="D81" s="180" t="s">
        <v>264</v>
      </c>
      <c r="E81" s="181"/>
      <c r="F81" s="181"/>
      <c r="G81" s="181"/>
      <c r="H81" s="181"/>
      <c r="I81" s="181"/>
      <c r="J81" s="182">
        <f>J1240</f>
        <v>0</v>
      </c>
      <c r="K81" s="179"/>
      <c r="L81" s="18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8"/>
      <c r="C82" s="179"/>
      <c r="D82" s="180" t="s">
        <v>265</v>
      </c>
      <c r="E82" s="181"/>
      <c r="F82" s="181"/>
      <c r="G82" s="181"/>
      <c r="H82" s="181"/>
      <c r="I82" s="181"/>
      <c r="J82" s="182">
        <f>J1273</f>
        <v>0</v>
      </c>
      <c r="K82" s="179"/>
      <c r="L82" s="18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8"/>
      <c r="C83" s="179"/>
      <c r="D83" s="180" t="s">
        <v>266</v>
      </c>
      <c r="E83" s="181"/>
      <c r="F83" s="181"/>
      <c r="G83" s="181"/>
      <c r="H83" s="181"/>
      <c r="I83" s="181"/>
      <c r="J83" s="182">
        <f>J1327</f>
        <v>0</v>
      </c>
      <c r="K83" s="179"/>
      <c r="L83" s="183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8"/>
      <c r="C84" s="179"/>
      <c r="D84" s="180" t="s">
        <v>267</v>
      </c>
      <c r="E84" s="181"/>
      <c r="F84" s="181"/>
      <c r="G84" s="181"/>
      <c r="H84" s="181"/>
      <c r="I84" s="181"/>
      <c r="J84" s="182">
        <f>J1361</f>
        <v>0</v>
      </c>
      <c r="K84" s="179"/>
      <c r="L84" s="183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8"/>
      <c r="C85" s="179"/>
      <c r="D85" s="180" t="s">
        <v>268</v>
      </c>
      <c r="E85" s="181"/>
      <c r="F85" s="181"/>
      <c r="G85" s="181"/>
      <c r="H85" s="181"/>
      <c r="I85" s="181"/>
      <c r="J85" s="182">
        <f>J1422</f>
        <v>0</v>
      </c>
      <c r="K85" s="179"/>
      <c r="L85" s="183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8"/>
      <c r="C86" s="179"/>
      <c r="D86" s="180" t="s">
        <v>269</v>
      </c>
      <c r="E86" s="181"/>
      <c r="F86" s="181"/>
      <c r="G86" s="181"/>
      <c r="H86" s="181"/>
      <c r="I86" s="181"/>
      <c r="J86" s="182">
        <f>J1433</f>
        <v>0</v>
      </c>
      <c r="K86" s="179"/>
      <c r="L86" s="183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2" customFormat="1" ht="21.8" customHeight="1">
      <c r="A87" s="42"/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139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6.95" customHeight="1">
      <c r="A88" s="42"/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139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92" spans="1:31" s="2" customFormat="1" ht="6.95" customHeight="1">
      <c r="A92" s="42"/>
      <c r="B92" s="65"/>
      <c r="C92" s="66"/>
      <c r="D92" s="66"/>
      <c r="E92" s="66"/>
      <c r="F92" s="66"/>
      <c r="G92" s="66"/>
      <c r="H92" s="66"/>
      <c r="I92" s="66"/>
      <c r="J92" s="66"/>
      <c r="K92" s="66"/>
      <c r="L92" s="139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2" customFormat="1" ht="24.95" customHeight="1">
      <c r="A93" s="42"/>
      <c r="B93" s="43"/>
      <c r="C93" s="27" t="s">
        <v>270</v>
      </c>
      <c r="D93" s="44"/>
      <c r="E93" s="44"/>
      <c r="F93" s="44"/>
      <c r="G93" s="44"/>
      <c r="H93" s="44"/>
      <c r="I93" s="44"/>
      <c r="J93" s="44"/>
      <c r="K93" s="44"/>
      <c r="L93" s="139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31" s="2" customFormat="1" ht="6.95" customHeight="1">
      <c r="A94" s="42"/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139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2" customFormat="1" ht="12" customHeight="1">
      <c r="A95" s="42"/>
      <c r="B95" s="43"/>
      <c r="C95" s="36" t="s">
        <v>16</v>
      </c>
      <c r="D95" s="44"/>
      <c r="E95" s="44"/>
      <c r="F95" s="44"/>
      <c r="G95" s="44"/>
      <c r="H95" s="44"/>
      <c r="I95" s="44"/>
      <c r="J95" s="44"/>
      <c r="K95" s="44"/>
      <c r="L95" s="139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s="2" customFormat="1" ht="16.5" customHeight="1">
      <c r="A96" s="42"/>
      <c r="B96" s="43"/>
      <c r="C96" s="44"/>
      <c r="D96" s="44"/>
      <c r="E96" s="166" t="str">
        <f>E7</f>
        <v>Transformace Domova Černovice - Lidmaň VI. - Jihlava</v>
      </c>
      <c r="F96" s="36"/>
      <c r="G96" s="36"/>
      <c r="H96" s="36"/>
      <c r="I96" s="44"/>
      <c r="J96" s="44"/>
      <c r="K96" s="44"/>
      <c r="L96" s="139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s="2" customFormat="1" ht="12" customHeight="1">
      <c r="A97" s="42"/>
      <c r="B97" s="43"/>
      <c r="C97" s="36" t="s">
        <v>118</v>
      </c>
      <c r="D97" s="44"/>
      <c r="E97" s="44"/>
      <c r="F97" s="44"/>
      <c r="G97" s="44"/>
      <c r="H97" s="44"/>
      <c r="I97" s="44"/>
      <c r="J97" s="44"/>
      <c r="K97" s="44"/>
      <c r="L97" s="139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1:31" s="2" customFormat="1" ht="30" customHeight="1">
      <c r="A98" s="42"/>
      <c r="B98" s="43"/>
      <c r="C98" s="44"/>
      <c r="D98" s="44"/>
      <c r="E98" s="73" t="str">
        <f>E9</f>
        <v>ALFA-35421 - D.1.1, D.1.2 - archtektonicko - stavební a konstr. řešení SO. 1 - objekt domácnosti</v>
      </c>
      <c r="F98" s="44"/>
      <c r="G98" s="44"/>
      <c r="H98" s="44"/>
      <c r="I98" s="44"/>
      <c r="J98" s="44"/>
      <c r="K98" s="44"/>
      <c r="L98" s="139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1:31" s="2" customFormat="1" ht="6.95" customHeight="1">
      <c r="A99" s="42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139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1:31" s="2" customFormat="1" ht="12" customHeight="1">
      <c r="A100" s="42"/>
      <c r="B100" s="43"/>
      <c r="C100" s="36" t="s">
        <v>22</v>
      </c>
      <c r="D100" s="44"/>
      <c r="E100" s="44"/>
      <c r="F100" s="31" t="str">
        <f>F12</f>
        <v>Jihlava</v>
      </c>
      <c r="G100" s="44"/>
      <c r="H100" s="44"/>
      <c r="I100" s="36" t="s">
        <v>24</v>
      </c>
      <c r="J100" s="76" t="str">
        <f>IF(J12="","",J12)</f>
        <v>9. 1. 2024</v>
      </c>
      <c r="K100" s="44"/>
      <c r="L100" s="139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1:31" s="2" customFormat="1" ht="6.95" customHeight="1">
      <c r="A101" s="42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139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1:31" s="2" customFormat="1" ht="40.05" customHeight="1">
      <c r="A102" s="42"/>
      <c r="B102" s="43"/>
      <c r="C102" s="36" t="s">
        <v>26</v>
      </c>
      <c r="D102" s="44"/>
      <c r="E102" s="44"/>
      <c r="F102" s="31" t="str">
        <f>E15</f>
        <v xml:space="preserve">Kraj Vysočina, Žižkova 1882/57, Jihlava </v>
      </c>
      <c r="G102" s="44"/>
      <c r="H102" s="44"/>
      <c r="I102" s="36" t="s">
        <v>33</v>
      </c>
      <c r="J102" s="40" t="str">
        <f>E21</f>
        <v>Atelier Alfa, spol. s r.o., Brněnská 48, Jihlava</v>
      </c>
      <c r="K102" s="44"/>
      <c r="L102" s="139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1:31" s="2" customFormat="1" ht="15.15" customHeight="1">
      <c r="A103" s="42"/>
      <c r="B103" s="43"/>
      <c r="C103" s="36" t="s">
        <v>31</v>
      </c>
      <c r="D103" s="44"/>
      <c r="E103" s="44"/>
      <c r="F103" s="31" t="str">
        <f>IF(E18="","",E18)</f>
        <v>Vyplň údaj</v>
      </c>
      <c r="G103" s="44"/>
      <c r="H103" s="44"/>
      <c r="I103" s="36" t="s">
        <v>36</v>
      </c>
      <c r="J103" s="40" t="str">
        <f>E24</f>
        <v xml:space="preserve"> </v>
      </c>
      <c r="K103" s="44"/>
      <c r="L103" s="139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1:31" s="2" customFormat="1" ht="10.3" customHeight="1">
      <c r="A104" s="42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139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1:31" s="11" customFormat="1" ht="29.25" customHeight="1">
      <c r="A105" s="185"/>
      <c r="B105" s="186"/>
      <c r="C105" s="187" t="s">
        <v>271</v>
      </c>
      <c r="D105" s="188" t="s">
        <v>59</v>
      </c>
      <c r="E105" s="188" t="s">
        <v>55</v>
      </c>
      <c r="F105" s="188" t="s">
        <v>56</v>
      </c>
      <c r="G105" s="188" t="s">
        <v>272</v>
      </c>
      <c r="H105" s="188" t="s">
        <v>273</v>
      </c>
      <c r="I105" s="188" t="s">
        <v>274</v>
      </c>
      <c r="J105" s="188" t="s">
        <v>219</v>
      </c>
      <c r="K105" s="189" t="s">
        <v>275</v>
      </c>
      <c r="L105" s="190"/>
      <c r="M105" s="96" t="s">
        <v>28</v>
      </c>
      <c r="N105" s="97" t="s">
        <v>44</v>
      </c>
      <c r="O105" s="97" t="s">
        <v>276</v>
      </c>
      <c r="P105" s="97" t="s">
        <v>277</v>
      </c>
      <c r="Q105" s="97" t="s">
        <v>278</v>
      </c>
      <c r="R105" s="97" t="s">
        <v>279</v>
      </c>
      <c r="S105" s="97" t="s">
        <v>280</v>
      </c>
      <c r="T105" s="98" t="s">
        <v>281</v>
      </c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</row>
    <row r="106" spans="1:63" s="2" customFormat="1" ht="22.8" customHeight="1">
      <c r="A106" s="42"/>
      <c r="B106" s="43"/>
      <c r="C106" s="103" t="s">
        <v>282</v>
      </c>
      <c r="D106" s="44"/>
      <c r="E106" s="44"/>
      <c r="F106" s="44"/>
      <c r="G106" s="44"/>
      <c r="H106" s="44"/>
      <c r="I106" s="44"/>
      <c r="J106" s="191">
        <f>BK106</f>
        <v>0</v>
      </c>
      <c r="K106" s="44"/>
      <c r="L106" s="48"/>
      <c r="M106" s="99"/>
      <c r="N106" s="192"/>
      <c r="O106" s="100"/>
      <c r="P106" s="193">
        <f>P107+P811</f>
        <v>0</v>
      </c>
      <c r="Q106" s="100"/>
      <c r="R106" s="193">
        <f>R107+R811</f>
        <v>60.570674479999994</v>
      </c>
      <c r="S106" s="100"/>
      <c r="T106" s="194">
        <f>T107+T811</f>
        <v>30.722275149999998</v>
      </c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T106" s="21" t="s">
        <v>73</v>
      </c>
      <c r="AU106" s="21" t="s">
        <v>224</v>
      </c>
      <c r="BK106" s="195">
        <f>BK107+BK811</f>
        <v>0</v>
      </c>
    </row>
    <row r="107" spans="1:63" s="12" customFormat="1" ht="25.9" customHeight="1">
      <c r="A107" s="12"/>
      <c r="B107" s="196"/>
      <c r="C107" s="197"/>
      <c r="D107" s="198" t="s">
        <v>73</v>
      </c>
      <c r="E107" s="199" t="s">
        <v>283</v>
      </c>
      <c r="F107" s="199" t="s">
        <v>284</v>
      </c>
      <c r="G107" s="197"/>
      <c r="H107" s="197"/>
      <c r="I107" s="200"/>
      <c r="J107" s="201">
        <f>BK107</f>
        <v>0</v>
      </c>
      <c r="K107" s="197"/>
      <c r="L107" s="202"/>
      <c r="M107" s="203"/>
      <c r="N107" s="204"/>
      <c r="O107" s="204"/>
      <c r="P107" s="205">
        <f>P108+P180+P228+P263+P312+P518+P546+P576+P750+P791+P808</f>
        <v>0</v>
      </c>
      <c r="Q107" s="204"/>
      <c r="R107" s="205">
        <f>R108+R180+R228+R263+R312+R518+R546+R576+R750+R791+R808</f>
        <v>49.031431489999996</v>
      </c>
      <c r="S107" s="204"/>
      <c r="T107" s="206">
        <f>T108+T180+T228+T263+T312+T518+T546+T576+T750+T791+T808</f>
        <v>29.41898542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82</v>
      </c>
      <c r="AT107" s="208" t="s">
        <v>73</v>
      </c>
      <c r="AU107" s="208" t="s">
        <v>74</v>
      </c>
      <c r="AY107" s="207" t="s">
        <v>285</v>
      </c>
      <c r="BK107" s="209">
        <f>BK108+BK180+BK228+BK263+BK312+BK518+BK546+BK576+BK750+BK791+BK808</f>
        <v>0</v>
      </c>
    </row>
    <row r="108" spans="1:63" s="12" customFormat="1" ht="22.8" customHeight="1">
      <c r="A108" s="12"/>
      <c r="B108" s="196"/>
      <c r="C108" s="197"/>
      <c r="D108" s="198" t="s">
        <v>73</v>
      </c>
      <c r="E108" s="210" t="s">
        <v>82</v>
      </c>
      <c r="F108" s="210" t="s">
        <v>286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SUM(P109:P179)</f>
        <v>0</v>
      </c>
      <c r="Q108" s="204"/>
      <c r="R108" s="205">
        <f>SUM(R109:R179)</f>
        <v>3.62899838</v>
      </c>
      <c r="S108" s="204"/>
      <c r="T108" s="206">
        <f>SUM(T109:T179)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82</v>
      </c>
      <c r="AT108" s="208" t="s">
        <v>73</v>
      </c>
      <c r="AU108" s="208" t="s">
        <v>82</v>
      </c>
      <c r="AY108" s="207" t="s">
        <v>285</v>
      </c>
      <c r="BK108" s="209">
        <f>SUM(BK109:BK179)</f>
        <v>0</v>
      </c>
    </row>
    <row r="109" spans="1:65" s="2" customFormat="1" ht="37.8" customHeight="1">
      <c r="A109" s="42"/>
      <c r="B109" s="43"/>
      <c r="C109" s="212" t="s">
        <v>82</v>
      </c>
      <c r="D109" s="212" t="s">
        <v>287</v>
      </c>
      <c r="E109" s="213" t="s">
        <v>288</v>
      </c>
      <c r="F109" s="214" t="s">
        <v>289</v>
      </c>
      <c r="G109" s="215" t="s">
        <v>290</v>
      </c>
      <c r="H109" s="216">
        <v>26.312</v>
      </c>
      <c r="I109" s="217"/>
      <c r="J109" s="218">
        <f>ROUND(I109*H109,2)</f>
        <v>0</v>
      </c>
      <c r="K109" s="214" t="s">
        <v>291</v>
      </c>
      <c r="L109" s="48"/>
      <c r="M109" s="219" t="s">
        <v>28</v>
      </c>
      <c r="N109" s="220" t="s">
        <v>46</v>
      </c>
      <c r="O109" s="88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R109" s="223" t="s">
        <v>292</v>
      </c>
      <c r="AT109" s="223" t="s">
        <v>287</v>
      </c>
      <c r="AU109" s="223" t="s">
        <v>106</v>
      </c>
      <c r="AY109" s="21" t="s">
        <v>285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1" t="s">
        <v>106</v>
      </c>
      <c r="BK109" s="224">
        <f>ROUND(I109*H109,2)</f>
        <v>0</v>
      </c>
      <c r="BL109" s="21" t="s">
        <v>292</v>
      </c>
      <c r="BM109" s="223" t="s">
        <v>293</v>
      </c>
    </row>
    <row r="110" spans="1:47" s="2" customFormat="1" ht="12">
      <c r="A110" s="42"/>
      <c r="B110" s="43"/>
      <c r="C110" s="44"/>
      <c r="D110" s="225" t="s">
        <v>294</v>
      </c>
      <c r="E110" s="44"/>
      <c r="F110" s="226" t="s">
        <v>295</v>
      </c>
      <c r="G110" s="44"/>
      <c r="H110" s="44"/>
      <c r="I110" s="227"/>
      <c r="J110" s="44"/>
      <c r="K110" s="44"/>
      <c r="L110" s="48"/>
      <c r="M110" s="228"/>
      <c r="N110" s="229"/>
      <c r="O110" s="88"/>
      <c r="P110" s="88"/>
      <c r="Q110" s="88"/>
      <c r="R110" s="88"/>
      <c r="S110" s="88"/>
      <c r="T110" s="89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T110" s="21" t="s">
        <v>294</v>
      </c>
      <c r="AU110" s="21" t="s">
        <v>106</v>
      </c>
    </row>
    <row r="111" spans="1:51" s="13" customFormat="1" ht="12">
      <c r="A111" s="13"/>
      <c r="B111" s="230"/>
      <c r="C111" s="231"/>
      <c r="D111" s="232" t="s">
        <v>296</v>
      </c>
      <c r="E111" s="233" t="s">
        <v>28</v>
      </c>
      <c r="F111" s="234" t="s">
        <v>297</v>
      </c>
      <c r="G111" s="231"/>
      <c r="H111" s="233" t="s">
        <v>28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296</v>
      </c>
      <c r="AU111" s="240" t="s">
        <v>106</v>
      </c>
      <c r="AV111" s="13" t="s">
        <v>82</v>
      </c>
      <c r="AW111" s="13" t="s">
        <v>35</v>
      </c>
      <c r="AX111" s="13" t="s">
        <v>74</v>
      </c>
      <c r="AY111" s="240" t="s">
        <v>285</v>
      </c>
    </row>
    <row r="112" spans="1:51" s="14" customFormat="1" ht="12">
      <c r="A112" s="14"/>
      <c r="B112" s="241"/>
      <c r="C112" s="242"/>
      <c r="D112" s="232" t="s">
        <v>296</v>
      </c>
      <c r="E112" s="243" t="s">
        <v>28</v>
      </c>
      <c r="F112" s="244" t="s">
        <v>298</v>
      </c>
      <c r="G112" s="242"/>
      <c r="H112" s="245">
        <v>26.312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1" t="s">
        <v>296</v>
      </c>
      <c r="AU112" s="251" t="s">
        <v>106</v>
      </c>
      <c r="AV112" s="14" t="s">
        <v>106</v>
      </c>
      <c r="AW112" s="14" t="s">
        <v>35</v>
      </c>
      <c r="AX112" s="14" t="s">
        <v>74</v>
      </c>
      <c r="AY112" s="251" t="s">
        <v>285</v>
      </c>
    </row>
    <row r="113" spans="1:51" s="15" customFormat="1" ht="12">
      <c r="A113" s="15"/>
      <c r="B113" s="252"/>
      <c r="C113" s="253"/>
      <c r="D113" s="232" t="s">
        <v>296</v>
      </c>
      <c r="E113" s="254" t="s">
        <v>143</v>
      </c>
      <c r="F113" s="255" t="s">
        <v>299</v>
      </c>
      <c r="G113" s="253"/>
      <c r="H113" s="256">
        <v>26.312</v>
      </c>
      <c r="I113" s="257"/>
      <c r="J113" s="253"/>
      <c r="K113" s="253"/>
      <c r="L113" s="258"/>
      <c r="M113" s="259"/>
      <c r="N113" s="260"/>
      <c r="O113" s="260"/>
      <c r="P113" s="260"/>
      <c r="Q113" s="260"/>
      <c r="R113" s="260"/>
      <c r="S113" s="260"/>
      <c r="T113" s="261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2" t="s">
        <v>296</v>
      </c>
      <c r="AU113" s="262" t="s">
        <v>106</v>
      </c>
      <c r="AV113" s="15" t="s">
        <v>292</v>
      </c>
      <c r="AW113" s="15" t="s">
        <v>35</v>
      </c>
      <c r="AX113" s="15" t="s">
        <v>82</v>
      </c>
      <c r="AY113" s="262" t="s">
        <v>285</v>
      </c>
    </row>
    <row r="114" spans="1:65" s="2" customFormat="1" ht="49.05" customHeight="1">
      <c r="A114" s="42"/>
      <c r="B114" s="43"/>
      <c r="C114" s="212" t="s">
        <v>106</v>
      </c>
      <c r="D114" s="212" t="s">
        <v>287</v>
      </c>
      <c r="E114" s="213" t="s">
        <v>300</v>
      </c>
      <c r="F114" s="214" t="s">
        <v>301</v>
      </c>
      <c r="G114" s="215" t="s">
        <v>290</v>
      </c>
      <c r="H114" s="216">
        <v>1.436</v>
      </c>
      <c r="I114" s="217"/>
      <c r="J114" s="218">
        <f>ROUND(I114*H114,2)</f>
        <v>0</v>
      </c>
      <c r="K114" s="214" t="s">
        <v>291</v>
      </c>
      <c r="L114" s="48"/>
      <c r="M114" s="219" t="s">
        <v>28</v>
      </c>
      <c r="N114" s="220" t="s">
        <v>46</v>
      </c>
      <c r="O114" s="88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R114" s="223" t="s">
        <v>292</v>
      </c>
      <c r="AT114" s="223" t="s">
        <v>287</v>
      </c>
      <c r="AU114" s="223" t="s">
        <v>106</v>
      </c>
      <c r="AY114" s="21" t="s">
        <v>285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1" t="s">
        <v>106</v>
      </c>
      <c r="BK114" s="224">
        <f>ROUND(I114*H114,2)</f>
        <v>0</v>
      </c>
      <c r="BL114" s="21" t="s">
        <v>292</v>
      </c>
      <c r="BM114" s="223" t="s">
        <v>302</v>
      </c>
    </row>
    <row r="115" spans="1:47" s="2" customFormat="1" ht="12">
      <c r="A115" s="42"/>
      <c r="B115" s="43"/>
      <c r="C115" s="44"/>
      <c r="D115" s="225" t="s">
        <v>294</v>
      </c>
      <c r="E115" s="44"/>
      <c r="F115" s="226" t="s">
        <v>303</v>
      </c>
      <c r="G115" s="44"/>
      <c r="H115" s="44"/>
      <c r="I115" s="227"/>
      <c r="J115" s="44"/>
      <c r="K115" s="44"/>
      <c r="L115" s="48"/>
      <c r="M115" s="228"/>
      <c r="N115" s="229"/>
      <c r="O115" s="88"/>
      <c r="P115" s="88"/>
      <c r="Q115" s="88"/>
      <c r="R115" s="88"/>
      <c r="S115" s="88"/>
      <c r="T115" s="89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T115" s="21" t="s">
        <v>294</v>
      </c>
      <c r="AU115" s="21" t="s">
        <v>106</v>
      </c>
    </row>
    <row r="116" spans="1:51" s="13" customFormat="1" ht="12">
      <c r="A116" s="13"/>
      <c r="B116" s="230"/>
      <c r="C116" s="231"/>
      <c r="D116" s="232" t="s">
        <v>296</v>
      </c>
      <c r="E116" s="233" t="s">
        <v>28</v>
      </c>
      <c r="F116" s="234" t="s">
        <v>297</v>
      </c>
      <c r="G116" s="231"/>
      <c r="H116" s="233" t="s">
        <v>28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296</v>
      </c>
      <c r="AU116" s="240" t="s">
        <v>106</v>
      </c>
      <c r="AV116" s="13" t="s">
        <v>82</v>
      </c>
      <c r="AW116" s="13" t="s">
        <v>35</v>
      </c>
      <c r="AX116" s="13" t="s">
        <v>74</v>
      </c>
      <c r="AY116" s="240" t="s">
        <v>285</v>
      </c>
    </row>
    <row r="117" spans="1:51" s="14" customFormat="1" ht="12">
      <c r="A117" s="14"/>
      <c r="B117" s="241"/>
      <c r="C117" s="242"/>
      <c r="D117" s="232" t="s">
        <v>296</v>
      </c>
      <c r="E117" s="243" t="s">
        <v>28</v>
      </c>
      <c r="F117" s="244" t="s">
        <v>304</v>
      </c>
      <c r="G117" s="242"/>
      <c r="H117" s="245">
        <v>1.436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296</v>
      </c>
      <c r="AU117" s="251" t="s">
        <v>106</v>
      </c>
      <c r="AV117" s="14" t="s">
        <v>106</v>
      </c>
      <c r="AW117" s="14" t="s">
        <v>35</v>
      </c>
      <c r="AX117" s="14" t="s">
        <v>74</v>
      </c>
      <c r="AY117" s="251" t="s">
        <v>285</v>
      </c>
    </row>
    <row r="118" spans="1:51" s="15" customFormat="1" ht="12">
      <c r="A118" s="15"/>
      <c r="B118" s="252"/>
      <c r="C118" s="253"/>
      <c r="D118" s="232" t="s">
        <v>296</v>
      </c>
      <c r="E118" s="254" t="s">
        <v>240</v>
      </c>
      <c r="F118" s="255" t="s">
        <v>299</v>
      </c>
      <c r="G118" s="253"/>
      <c r="H118" s="256">
        <v>1.436</v>
      </c>
      <c r="I118" s="257"/>
      <c r="J118" s="253"/>
      <c r="K118" s="253"/>
      <c r="L118" s="258"/>
      <c r="M118" s="259"/>
      <c r="N118" s="260"/>
      <c r="O118" s="260"/>
      <c r="P118" s="260"/>
      <c r="Q118" s="260"/>
      <c r="R118" s="260"/>
      <c r="S118" s="260"/>
      <c r="T118" s="261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2" t="s">
        <v>296</v>
      </c>
      <c r="AU118" s="262" t="s">
        <v>106</v>
      </c>
      <c r="AV118" s="15" t="s">
        <v>292</v>
      </c>
      <c r="AW118" s="15" t="s">
        <v>35</v>
      </c>
      <c r="AX118" s="15" t="s">
        <v>82</v>
      </c>
      <c r="AY118" s="262" t="s">
        <v>285</v>
      </c>
    </row>
    <row r="119" spans="1:65" s="2" customFormat="1" ht="44.25" customHeight="1">
      <c r="A119" s="42"/>
      <c r="B119" s="43"/>
      <c r="C119" s="212" t="s">
        <v>305</v>
      </c>
      <c r="D119" s="212" t="s">
        <v>287</v>
      </c>
      <c r="E119" s="213" t="s">
        <v>306</v>
      </c>
      <c r="F119" s="214" t="s">
        <v>307</v>
      </c>
      <c r="G119" s="215" t="s">
        <v>290</v>
      </c>
      <c r="H119" s="216">
        <v>5.295</v>
      </c>
      <c r="I119" s="217"/>
      <c r="J119" s="218">
        <f>ROUND(I119*H119,2)</f>
        <v>0</v>
      </c>
      <c r="K119" s="214" t="s">
        <v>291</v>
      </c>
      <c r="L119" s="48"/>
      <c r="M119" s="219" t="s">
        <v>28</v>
      </c>
      <c r="N119" s="220" t="s">
        <v>46</v>
      </c>
      <c r="O119" s="88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3" t="s">
        <v>292</v>
      </c>
      <c r="AT119" s="223" t="s">
        <v>287</v>
      </c>
      <c r="AU119" s="223" t="s">
        <v>106</v>
      </c>
      <c r="AY119" s="21" t="s">
        <v>285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1" t="s">
        <v>106</v>
      </c>
      <c r="BK119" s="224">
        <f>ROUND(I119*H119,2)</f>
        <v>0</v>
      </c>
      <c r="BL119" s="21" t="s">
        <v>292</v>
      </c>
      <c r="BM119" s="223" t="s">
        <v>308</v>
      </c>
    </row>
    <row r="120" spans="1:47" s="2" customFormat="1" ht="12">
      <c r="A120" s="42"/>
      <c r="B120" s="43"/>
      <c r="C120" s="44"/>
      <c r="D120" s="225" t="s">
        <v>294</v>
      </c>
      <c r="E120" s="44"/>
      <c r="F120" s="226" t="s">
        <v>309</v>
      </c>
      <c r="G120" s="44"/>
      <c r="H120" s="44"/>
      <c r="I120" s="227"/>
      <c r="J120" s="44"/>
      <c r="K120" s="44"/>
      <c r="L120" s="48"/>
      <c r="M120" s="228"/>
      <c r="N120" s="229"/>
      <c r="O120" s="88"/>
      <c r="P120" s="88"/>
      <c r="Q120" s="88"/>
      <c r="R120" s="88"/>
      <c r="S120" s="88"/>
      <c r="T120" s="89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T120" s="21" t="s">
        <v>294</v>
      </c>
      <c r="AU120" s="21" t="s">
        <v>106</v>
      </c>
    </row>
    <row r="121" spans="1:51" s="13" customFormat="1" ht="12">
      <c r="A121" s="13"/>
      <c r="B121" s="230"/>
      <c r="C121" s="231"/>
      <c r="D121" s="232" t="s">
        <v>296</v>
      </c>
      <c r="E121" s="233" t="s">
        <v>28</v>
      </c>
      <c r="F121" s="234" t="s">
        <v>297</v>
      </c>
      <c r="G121" s="231"/>
      <c r="H121" s="233" t="s">
        <v>28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296</v>
      </c>
      <c r="AU121" s="240" t="s">
        <v>106</v>
      </c>
      <c r="AV121" s="13" t="s">
        <v>82</v>
      </c>
      <c r="AW121" s="13" t="s">
        <v>35</v>
      </c>
      <c r="AX121" s="13" t="s">
        <v>74</v>
      </c>
      <c r="AY121" s="240" t="s">
        <v>285</v>
      </c>
    </row>
    <row r="122" spans="1:51" s="14" customFormat="1" ht="12">
      <c r="A122" s="14"/>
      <c r="B122" s="241"/>
      <c r="C122" s="242"/>
      <c r="D122" s="232" t="s">
        <v>296</v>
      </c>
      <c r="E122" s="243" t="s">
        <v>310</v>
      </c>
      <c r="F122" s="244" t="s">
        <v>311</v>
      </c>
      <c r="G122" s="242"/>
      <c r="H122" s="245">
        <v>0.495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296</v>
      </c>
      <c r="AU122" s="251" t="s">
        <v>106</v>
      </c>
      <c r="AV122" s="14" t="s">
        <v>106</v>
      </c>
      <c r="AW122" s="14" t="s">
        <v>35</v>
      </c>
      <c r="AX122" s="14" t="s">
        <v>74</v>
      </c>
      <c r="AY122" s="251" t="s">
        <v>285</v>
      </c>
    </row>
    <row r="123" spans="1:51" s="14" customFormat="1" ht="12">
      <c r="A123" s="14"/>
      <c r="B123" s="241"/>
      <c r="C123" s="242"/>
      <c r="D123" s="232" t="s">
        <v>296</v>
      </c>
      <c r="E123" s="243" t="s">
        <v>202</v>
      </c>
      <c r="F123" s="244" t="s">
        <v>312</v>
      </c>
      <c r="G123" s="242"/>
      <c r="H123" s="245">
        <v>4.8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296</v>
      </c>
      <c r="AU123" s="251" t="s">
        <v>106</v>
      </c>
      <c r="AV123" s="14" t="s">
        <v>106</v>
      </c>
      <c r="AW123" s="14" t="s">
        <v>35</v>
      </c>
      <c r="AX123" s="14" t="s">
        <v>74</v>
      </c>
      <c r="AY123" s="251" t="s">
        <v>285</v>
      </c>
    </row>
    <row r="124" spans="1:51" s="15" customFormat="1" ht="12">
      <c r="A124" s="15"/>
      <c r="B124" s="252"/>
      <c r="C124" s="253"/>
      <c r="D124" s="232" t="s">
        <v>296</v>
      </c>
      <c r="E124" s="254" t="s">
        <v>200</v>
      </c>
      <c r="F124" s="255" t="s">
        <v>299</v>
      </c>
      <c r="G124" s="253"/>
      <c r="H124" s="256">
        <v>5.295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2" t="s">
        <v>296</v>
      </c>
      <c r="AU124" s="262" t="s">
        <v>106</v>
      </c>
      <c r="AV124" s="15" t="s">
        <v>292</v>
      </c>
      <c r="AW124" s="15" t="s">
        <v>35</v>
      </c>
      <c r="AX124" s="15" t="s">
        <v>82</v>
      </c>
      <c r="AY124" s="262" t="s">
        <v>285</v>
      </c>
    </row>
    <row r="125" spans="1:65" s="2" customFormat="1" ht="24.15" customHeight="1">
      <c r="A125" s="42"/>
      <c r="B125" s="43"/>
      <c r="C125" s="212" t="s">
        <v>292</v>
      </c>
      <c r="D125" s="212" t="s">
        <v>287</v>
      </c>
      <c r="E125" s="213" t="s">
        <v>313</v>
      </c>
      <c r="F125" s="214" t="s">
        <v>314</v>
      </c>
      <c r="G125" s="215" t="s">
        <v>315</v>
      </c>
      <c r="H125" s="216">
        <v>19.462</v>
      </c>
      <c r="I125" s="217"/>
      <c r="J125" s="218">
        <f>ROUND(I125*H125,2)</f>
        <v>0</v>
      </c>
      <c r="K125" s="214" t="s">
        <v>291</v>
      </c>
      <c r="L125" s="48"/>
      <c r="M125" s="219" t="s">
        <v>28</v>
      </c>
      <c r="N125" s="220" t="s">
        <v>46</v>
      </c>
      <c r="O125" s="88"/>
      <c r="P125" s="221">
        <f>O125*H125</f>
        <v>0</v>
      </c>
      <c r="Q125" s="221">
        <v>0.0007</v>
      </c>
      <c r="R125" s="221">
        <f>Q125*H125</f>
        <v>0.013623399999999999</v>
      </c>
      <c r="S125" s="221">
        <v>0</v>
      </c>
      <c r="T125" s="222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3" t="s">
        <v>292</v>
      </c>
      <c r="AT125" s="223" t="s">
        <v>287</v>
      </c>
      <c r="AU125" s="223" t="s">
        <v>106</v>
      </c>
      <c r="AY125" s="21" t="s">
        <v>285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1" t="s">
        <v>106</v>
      </c>
      <c r="BK125" s="224">
        <f>ROUND(I125*H125,2)</f>
        <v>0</v>
      </c>
      <c r="BL125" s="21" t="s">
        <v>292</v>
      </c>
      <c r="BM125" s="223" t="s">
        <v>316</v>
      </c>
    </row>
    <row r="126" spans="1:47" s="2" customFormat="1" ht="12">
      <c r="A126" s="42"/>
      <c r="B126" s="43"/>
      <c r="C126" s="44"/>
      <c r="D126" s="225" t="s">
        <v>294</v>
      </c>
      <c r="E126" s="44"/>
      <c r="F126" s="226" t="s">
        <v>317</v>
      </c>
      <c r="G126" s="44"/>
      <c r="H126" s="44"/>
      <c r="I126" s="227"/>
      <c r="J126" s="44"/>
      <c r="K126" s="44"/>
      <c r="L126" s="48"/>
      <c r="M126" s="228"/>
      <c r="N126" s="229"/>
      <c r="O126" s="88"/>
      <c r="P126" s="88"/>
      <c r="Q126" s="88"/>
      <c r="R126" s="88"/>
      <c r="S126" s="88"/>
      <c r="T126" s="89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T126" s="21" t="s">
        <v>294</v>
      </c>
      <c r="AU126" s="21" t="s">
        <v>106</v>
      </c>
    </row>
    <row r="127" spans="1:51" s="13" customFormat="1" ht="12">
      <c r="A127" s="13"/>
      <c r="B127" s="230"/>
      <c r="C127" s="231"/>
      <c r="D127" s="232" t="s">
        <v>296</v>
      </c>
      <c r="E127" s="233" t="s">
        <v>28</v>
      </c>
      <c r="F127" s="234" t="s">
        <v>297</v>
      </c>
      <c r="G127" s="231"/>
      <c r="H127" s="233" t="s">
        <v>28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296</v>
      </c>
      <c r="AU127" s="240" t="s">
        <v>106</v>
      </c>
      <c r="AV127" s="13" t="s">
        <v>82</v>
      </c>
      <c r="AW127" s="13" t="s">
        <v>35</v>
      </c>
      <c r="AX127" s="13" t="s">
        <v>74</v>
      </c>
      <c r="AY127" s="240" t="s">
        <v>285</v>
      </c>
    </row>
    <row r="128" spans="1:51" s="14" customFormat="1" ht="12">
      <c r="A128" s="14"/>
      <c r="B128" s="241"/>
      <c r="C128" s="242"/>
      <c r="D128" s="232" t="s">
        <v>296</v>
      </c>
      <c r="E128" s="243" t="s">
        <v>28</v>
      </c>
      <c r="F128" s="244" t="s">
        <v>318</v>
      </c>
      <c r="G128" s="242"/>
      <c r="H128" s="245">
        <v>19.462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296</v>
      </c>
      <c r="AU128" s="251" t="s">
        <v>106</v>
      </c>
      <c r="AV128" s="14" t="s">
        <v>106</v>
      </c>
      <c r="AW128" s="14" t="s">
        <v>35</v>
      </c>
      <c r="AX128" s="14" t="s">
        <v>74</v>
      </c>
      <c r="AY128" s="251" t="s">
        <v>285</v>
      </c>
    </row>
    <row r="129" spans="1:51" s="15" customFormat="1" ht="12">
      <c r="A129" s="15"/>
      <c r="B129" s="252"/>
      <c r="C129" s="253"/>
      <c r="D129" s="232" t="s">
        <v>296</v>
      </c>
      <c r="E129" s="254" t="s">
        <v>198</v>
      </c>
      <c r="F129" s="255" t="s">
        <v>299</v>
      </c>
      <c r="G129" s="253"/>
      <c r="H129" s="256">
        <v>19.462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2" t="s">
        <v>296</v>
      </c>
      <c r="AU129" s="262" t="s">
        <v>106</v>
      </c>
      <c r="AV129" s="15" t="s">
        <v>292</v>
      </c>
      <c r="AW129" s="15" t="s">
        <v>35</v>
      </c>
      <c r="AX129" s="15" t="s">
        <v>82</v>
      </c>
      <c r="AY129" s="262" t="s">
        <v>285</v>
      </c>
    </row>
    <row r="130" spans="1:65" s="2" customFormat="1" ht="44.25" customHeight="1">
      <c r="A130" s="42"/>
      <c r="B130" s="43"/>
      <c r="C130" s="212" t="s">
        <v>319</v>
      </c>
      <c r="D130" s="212" t="s">
        <v>287</v>
      </c>
      <c r="E130" s="213" t="s">
        <v>320</v>
      </c>
      <c r="F130" s="214" t="s">
        <v>321</v>
      </c>
      <c r="G130" s="215" t="s">
        <v>315</v>
      </c>
      <c r="H130" s="216">
        <v>19.462</v>
      </c>
      <c r="I130" s="217"/>
      <c r="J130" s="218">
        <f>ROUND(I130*H130,2)</f>
        <v>0</v>
      </c>
      <c r="K130" s="214" t="s">
        <v>291</v>
      </c>
      <c r="L130" s="48"/>
      <c r="M130" s="219" t="s">
        <v>28</v>
      </c>
      <c r="N130" s="220" t="s">
        <v>46</v>
      </c>
      <c r="O130" s="88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R130" s="223" t="s">
        <v>292</v>
      </c>
      <c r="AT130" s="223" t="s">
        <v>287</v>
      </c>
      <c r="AU130" s="223" t="s">
        <v>106</v>
      </c>
      <c r="AY130" s="21" t="s">
        <v>285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21" t="s">
        <v>106</v>
      </c>
      <c r="BK130" s="224">
        <f>ROUND(I130*H130,2)</f>
        <v>0</v>
      </c>
      <c r="BL130" s="21" t="s">
        <v>292</v>
      </c>
      <c r="BM130" s="223" t="s">
        <v>322</v>
      </c>
    </row>
    <row r="131" spans="1:47" s="2" customFormat="1" ht="12">
      <c r="A131" s="42"/>
      <c r="B131" s="43"/>
      <c r="C131" s="44"/>
      <c r="D131" s="225" t="s">
        <v>294</v>
      </c>
      <c r="E131" s="44"/>
      <c r="F131" s="226" t="s">
        <v>323</v>
      </c>
      <c r="G131" s="44"/>
      <c r="H131" s="44"/>
      <c r="I131" s="227"/>
      <c r="J131" s="44"/>
      <c r="K131" s="44"/>
      <c r="L131" s="48"/>
      <c r="M131" s="228"/>
      <c r="N131" s="229"/>
      <c r="O131" s="88"/>
      <c r="P131" s="88"/>
      <c r="Q131" s="88"/>
      <c r="R131" s="88"/>
      <c r="S131" s="88"/>
      <c r="T131" s="89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T131" s="21" t="s">
        <v>294</v>
      </c>
      <c r="AU131" s="21" t="s">
        <v>106</v>
      </c>
    </row>
    <row r="132" spans="1:51" s="14" customFormat="1" ht="12">
      <c r="A132" s="14"/>
      <c r="B132" s="241"/>
      <c r="C132" s="242"/>
      <c r="D132" s="232" t="s">
        <v>296</v>
      </c>
      <c r="E132" s="243" t="s">
        <v>28</v>
      </c>
      <c r="F132" s="244" t="s">
        <v>198</v>
      </c>
      <c r="G132" s="242"/>
      <c r="H132" s="245">
        <v>19.462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296</v>
      </c>
      <c r="AU132" s="251" t="s">
        <v>106</v>
      </c>
      <c r="AV132" s="14" t="s">
        <v>106</v>
      </c>
      <c r="AW132" s="14" t="s">
        <v>35</v>
      </c>
      <c r="AX132" s="14" t="s">
        <v>82</v>
      </c>
      <c r="AY132" s="251" t="s">
        <v>285</v>
      </c>
    </row>
    <row r="133" spans="1:65" s="2" customFormat="1" ht="33" customHeight="1">
      <c r="A133" s="42"/>
      <c r="B133" s="43"/>
      <c r="C133" s="212" t="s">
        <v>324</v>
      </c>
      <c r="D133" s="212" t="s">
        <v>287</v>
      </c>
      <c r="E133" s="213" t="s">
        <v>325</v>
      </c>
      <c r="F133" s="214" t="s">
        <v>326</v>
      </c>
      <c r="G133" s="215" t="s">
        <v>315</v>
      </c>
      <c r="H133" s="216">
        <v>19.462</v>
      </c>
      <c r="I133" s="217"/>
      <c r="J133" s="218">
        <f>ROUND(I133*H133,2)</f>
        <v>0</v>
      </c>
      <c r="K133" s="214" t="s">
        <v>291</v>
      </c>
      <c r="L133" s="48"/>
      <c r="M133" s="219" t="s">
        <v>28</v>
      </c>
      <c r="N133" s="220" t="s">
        <v>46</v>
      </c>
      <c r="O133" s="88"/>
      <c r="P133" s="221">
        <f>O133*H133</f>
        <v>0</v>
      </c>
      <c r="Q133" s="221">
        <v>0.00079</v>
      </c>
      <c r="R133" s="221">
        <f>Q133*H133</f>
        <v>0.01537498</v>
      </c>
      <c r="S133" s="221">
        <v>0</v>
      </c>
      <c r="T133" s="222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23" t="s">
        <v>292</v>
      </c>
      <c r="AT133" s="223" t="s">
        <v>287</v>
      </c>
      <c r="AU133" s="223" t="s">
        <v>106</v>
      </c>
      <c r="AY133" s="21" t="s">
        <v>285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21" t="s">
        <v>106</v>
      </c>
      <c r="BK133" s="224">
        <f>ROUND(I133*H133,2)</f>
        <v>0</v>
      </c>
      <c r="BL133" s="21" t="s">
        <v>292</v>
      </c>
      <c r="BM133" s="223" t="s">
        <v>327</v>
      </c>
    </row>
    <row r="134" spans="1:47" s="2" customFormat="1" ht="12">
      <c r="A134" s="42"/>
      <c r="B134" s="43"/>
      <c r="C134" s="44"/>
      <c r="D134" s="225" t="s">
        <v>294</v>
      </c>
      <c r="E134" s="44"/>
      <c r="F134" s="226" t="s">
        <v>328</v>
      </c>
      <c r="G134" s="44"/>
      <c r="H134" s="44"/>
      <c r="I134" s="227"/>
      <c r="J134" s="44"/>
      <c r="K134" s="44"/>
      <c r="L134" s="48"/>
      <c r="M134" s="228"/>
      <c r="N134" s="229"/>
      <c r="O134" s="88"/>
      <c r="P134" s="88"/>
      <c r="Q134" s="88"/>
      <c r="R134" s="88"/>
      <c r="S134" s="88"/>
      <c r="T134" s="89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T134" s="21" t="s">
        <v>294</v>
      </c>
      <c r="AU134" s="21" t="s">
        <v>106</v>
      </c>
    </row>
    <row r="135" spans="1:51" s="14" customFormat="1" ht="12">
      <c r="A135" s="14"/>
      <c r="B135" s="241"/>
      <c r="C135" s="242"/>
      <c r="D135" s="232" t="s">
        <v>296</v>
      </c>
      <c r="E135" s="243" t="s">
        <v>28</v>
      </c>
      <c r="F135" s="244" t="s">
        <v>198</v>
      </c>
      <c r="G135" s="242"/>
      <c r="H135" s="245">
        <v>19.462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1" t="s">
        <v>296</v>
      </c>
      <c r="AU135" s="251" t="s">
        <v>106</v>
      </c>
      <c r="AV135" s="14" t="s">
        <v>106</v>
      </c>
      <c r="AW135" s="14" t="s">
        <v>35</v>
      </c>
      <c r="AX135" s="14" t="s">
        <v>82</v>
      </c>
      <c r="AY135" s="251" t="s">
        <v>285</v>
      </c>
    </row>
    <row r="136" spans="1:65" s="2" customFormat="1" ht="37.8" customHeight="1">
      <c r="A136" s="42"/>
      <c r="B136" s="43"/>
      <c r="C136" s="212" t="s">
        <v>329</v>
      </c>
      <c r="D136" s="212" t="s">
        <v>287</v>
      </c>
      <c r="E136" s="213" t="s">
        <v>330</v>
      </c>
      <c r="F136" s="214" t="s">
        <v>331</v>
      </c>
      <c r="G136" s="215" t="s">
        <v>315</v>
      </c>
      <c r="H136" s="216">
        <v>19.462</v>
      </c>
      <c r="I136" s="217"/>
      <c r="J136" s="218">
        <f>ROUND(I136*H136,2)</f>
        <v>0</v>
      </c>
      <c r="K136" s="214" t="s">
        <v>291</v>
      </c>
      <c r="L136" s="48"/>
      <c r="M136" s="219" t="s">
        <v>28</v>
      </c>
      <c r="N136" s="220" t="s">
        <v>46</v>
      </c>
      <c r="O136" s="88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23" t="s">
        <v>292</v>
      </c>
      <c r="AT136" s="223" t="s">
        <v>287</v>
      </c>
      <c r="AU136" s="223" t="s">
        <v>106</v>
      </c>
      <c r="AY136" s="21" t="s">
        <v>285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21" t="s">
        <v>106</v>
      </c>
      <c r="BK136" s="224">
        <f>ROUND(I136*H136,2)</f>
        <v>0</v>
      </c>
      <c r="BL136" s="21" t="s">
        <v>292</v>
      </c>
      <c r="BM136" s="223" t="s">
        <v>332</v>
      </c>
    </row>
    <row r="137" spans="1:47" s="2" customFormat="1" ht="12">
      <c r="A137" s="42"/>
      <c r="B137" s="43"/>
      <c r="C137" s="44"/>
      <c r="D137" s="225" t="s">
        <v>294</v>
      </c>
      <c r="E137" s="44"/>
      <c r="F137" s="226" t="s">
        <v>333</v>
      </c>
      <c r="G137" s="44"/>
      <c r="H137" s="44"/>
      <c r="I137" s="227"/>
      <c r="J137" s="44"/>
      <c r="K137" s="44"/>
      <c r="L137" s="48"/>
      <c r="M137" s="228"/>
      <c r="N137" s="229"/>
      <c r="O137" s="88"/>
      <c r="P137" s="88"/>
      <c r="Q137" s="88"/>
      <c r="R137" s="88"/>
      <c r="S137" s="88"/>
      <c r="T137" s="89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T137" s="21" t="s">
        <v>294</v>
      </c>
      <c r="AU137" s="21" t="s">
        <v>106</v>
      </c>
    </row>
    <row r="138" spans="1:51" s="14" customFormat="1" ht="12">
      <c r="A138" s="14"/>
      <c r="B138" s="241"/>
      <c r="C138" s="242"/>
      <c r="D138" s="232" t="s">
        <v>296</v>
      </c>
      <c r="E138" s="243" t="s">
        <v>28</v>
      </c>
      <c r="F138" s="244" t="s">
        <v>198</v>
      </c>
      <c r="G138" s="242"/>
      <c r="H138" s="245">
        <v>19.462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296</v>
      </c>
      <c r="AU138" s="251" t="s">
        <v>106</v>
      </c>
      <c r="AV138" s="14" t="s">
        <v>106</v>
      </c>
      <c r="AW138" s="14" t="s">
        <v>35</v>
      </c>
      <c r="AX138" s="14" t="s">
        <v>82</v>
      </c>
      <c r="AY138" s="251" t="s">
        <v>285</v>
      </c>
    </row>
    <row r="139" spans="1:65" s="2" customFormat="1" ht="24.15" customHeight="1">
      <c r="A139" s="42"/>
      <c r="B139" s="43"/>
      <c r="C139" s="212" t="s">
        <v>334</v>
      </c>
      <c r="D139" s="212" t="s">
        <v>287</v>
      </c>
      <c r="E139" s="213" t="s">
        <v>335</v>
      </c>
      <c r="F139" s="214" t="s">
        <v>336</v>
      </c>
      <c r="G139" s="215" t="s">
        <v>315</v>
      </c>
      <c r="H139" s="216">
        <v>19.462</v>
      </c>
      <c r="I139" s="217"/>
      <c r="J139" s="218">
        <f>ROUND(I139*H139,2)</f>
        <v>0</v>
      </c>
      <c r="K139" s="214" t="s">
        <v>291</v>
      </c>
      <c r="L139" s="48"/>
      <c r="M139" s="219" t="s">
        <v>28</v>
      </c>
      <c r="N139" s="220" t="s">
        <v>46</v>
      </c>
      <c r="O139" s="88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R139" s="223" t="s">
        <v>292</v>
      </c>
      <c r="AT139" s="223" t="s">
        <v>287</v>
      </c>
      <c r="AU139" s="223" t="s">
        <v>106</v>
      </c>
      <c r="AY139" s="21" t="s">
        <v>285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21" t="s">
        <v>106</v>
      </c>
      <c r="BK139" s="224">
        <f>ROUND(I139*H139,2)</f>
        <v>0</v>
      </c>
      <c r="BL139" s="21" t="s">
        <v>292</v>
      </c>
      <c r="BM139" s="223" t="s">
        <v>337</v>
      </c>
    </row>
    <row r="140" spans="1:47" s="2" customFormat="1" ht="12">
      <c r="A140" s="42"/>
      <c r="B140" s="43"/>
      <c r="C140" s="44"/>
      <c r="D140" s="225" t="s">
        <v>294</v>
      </c>
      <c r="E140" s="44"/>
      <c r="F140" s="226" t="s">
        <v>338</v>
      </c>
      <c r="G140" s="44"/>
      <c r="H140" s="44"/>
      <c r="I140" s="227"/>
      <c r="J140" s="44"/>
      <c r="K140" s="44"/>
      <c r="L140" s="48"/>
      <c r="M140" s="228"/>
      <c r="N140" s="229"/>
      <c r="O140" s="88"/>
      <c r="P140" s="88"/>
      <c r="Q140" s="88"/>
      <c r="R140" s="88"/>
      <c r="S140" s="88"/>
      <c r="T140" s="89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T140" s="21" t="s">
        <v>294</v>
      </c>
      <c r="AU140" s="21" t="s">
        <v>106</v>
      </c>
    </row>
    <row r="141" spans="1:51" s="14" customFormat="1" ht="12">
      <c r="A141" s="14"/>
      <c r="B141" s="241"/>
      <c r="C141" s="242"/>
      <c r="D141" s="232" t="s">
        <v>296</v>
      </c>
      <c r="E141" s="243" t="s">
        <v>28</v>
      </c>
      <c r="F141" s="244" t="s">
        <v>198</v>
      </c>
      <c r="G141" s="242"/>
      <c r="H141" s="245">
        <v>19.462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296</v>
      </c>
      <c r="AU141" s="251" t="s">
        <v>106</v>
      </c>
      <c r="AV141" s="14" t="s">
        <v>106</v>
      </c>
      <c r="AW141" s="14" t="s">
        <v>35</v>
      </c>
      <c r="AX141" s="14" t="s">
        <v>82</v>
      </c>
      <c r="AY141" s="251" t="s">
        <v>285</v>
      </c>
    </row>
    <row r="142" spans="1:65" s="2" customFormat="1" ht="55.5" customHeight="1">
      <c r="A142" s="42"/>
      <c r="B142" s="43"/>
      <c r="C142" s="212" t="s">
        <v>339</v>
      </c>
      <c r="D142" s="212" t="s">
        <v>287</v>
      </c>
      <c r="E142" s="213" t="s">
        <v>340</v>
      </c>
      <c r="F142" s="214" t="s">
        <v>341</v>
      </c>
      <c r="G142" s="215" t="s">
        <v>290</v>
      </c>
      <c r="H142" s="216">
        <v>1.436</v>
      </c>
      <c r="I142" s="217"/>
      <c r="J142" s="218">
        <f>ROUND(I142*H142,2)</f>
        <v>0</v>
      </c>
      <c r="K142" s="214" t="s">
        <v>291</v>
      </c>
      <c r="L142" s="48"/>
      <c r="M142" s="219" t="s">
        <v>28</v>
      </c>
      <c r="N142" s="220" t="s">
        <v>46</v>
      </c>
      <c r="O142" s="88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23" t="s">
        <v>292</v>
      </c>
      <c r="AT142" s="223" t="s">
        <v>287</v>
      </c>
      <c r="AU142" s="223" t="s">
        <v>106</v>
      </c>
      <c r="AY142" s="21" t="s">
        <v>285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21" t="s">
        <v>106</v>
      </c>
      <c r="BK142" s="224">
        <f>ROUND(I142*H142,2)</f>
        <v>0</v>
      </c>
      <c r="BL142" s="21" t="s">
        <v>292</v>
      </c>
      <c r="BM142" s="223" t="s">
        <v>342</v>
      </c>
    </row>
    <row r="143" spans="1:47" s="2" customFormat="1" ht="12">
      <c r="A143" s="42"/>
      <c r="B143" s="43"/>
      <c r="C143" s="44"/>
      <c r="D143" s="225" t="s">
        <v>294</v>
      </c>
      <c r="E143" s="44"/>
      <c r="F143" s="226" t="s">
        <v>343</v>
      </c>
      <c r="G143" s="44"/>
      <c r="H143" s="44"/>
      <c r="I143" s="227"/>
      <c r="J143" s="44"/>
      <c r="K143" s="44"/>
      <c r="L143" s="48"/>
      <c r="M143" s="228"/>
      <c r="N143" s="229"/>
      <c r="O143" s="88"/>
      <c r="P143" s="88"/>
      <c r="Q143" s="88"/>
      <c r="R143" s="88"/>
      <c r="S143" s="88"/>
      <c r="T143" s="89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T143" s="21" t="s">
        <v>294</v>
      </c>
      <c r="AU143" s="21" t="s">
        <v>106</v>
      </c>
    </row>
    <row r="144" spans="1:51" s="14" customFormat="1" ht="12">
      <c r="A144" s="14"/>
      <c r="B144" s="241"/>
      <c r="C144" s="242"/>
      <c r="D144" s="232" t="s">
        <v>296</v>
      </c>
      <c r="E144" s="243" t="s">
        <v>28</v>
      </c>
      <c r="F144" s="244" t="s">
        <v>240</v>
      </c>
      <c r="G144" s="242"/>
      <c r="H144" s="245">
        <v>1.436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1" t="s">
        <v>296</v>
      </c>
      <c r="AU144" s="251" t="s">
        <v>106</v>
      </c>
      <c r="AV144" s="14" t="s">
        <v>106</v>
      </c>
      <c r="AW144" s="14" t="s">
        <v>35</v>
      </c>
      <c r="AX144" s="14" t="s">
        <v>82</v>
      </c>
      <c r="AY144" s="251" t="s">
        <v>285</v>
      </c>
    </row>
    <row r="145" spans="1:65" s="2" customFormat="1" ht="55.5" customHeight="1">
      <c r="A145" s="42"/>
      <c r="B145" s="43"/>
      <c r="C145" s="212" t="s">
        <v>344</v>
      </c>
      <c r="D145" s="212" t="s">
        <v>287</v>
      </c>
      <c r="E145" s="213" t="s">
        <v>345</v>
      </c>
      <c r="F145" s="214" t="s">
        <v>346</v>
      </c>
      <c r="G145" s="215" t="s">
        <v>290</v>
      </c>
      <c r="H145" s="216">
        <v>11.181</v>
      </c>
      <c r="I145" s="217"/>
      <c r="J145" s="218">
        <f>ROUND(I145*H145,2)</f>
        <v>0</v>
      </c>
      <c r="K145" s="214" t="s">
        <v>291</v>
      </c>
      <c r="L145" s="48"/>
      <c r="M145" s="219" t="s">
        <v>28</v>
      </c>
      <c r="N145" s="220" t="s">
        <v>46</v>
      </c>
      <c r="O145" s="88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R145" s="223" t="s">
        <v>292</v>
      </c>
      <c r="AT145" s="223" t="s">
        <v>287</v>
      </c>
      <c r="AU145" s="223" t="s">
        <v>106</v>
      </c>
      <c r="AY145" s="21" t="s">
        <v>285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21" t="s">
        <v>106</v>
      </c>
      <c r="BK145" s="224">
        <f>ROUND(I145*H145,2)</f>
        <v>0</v>
      </c>
      <c r="BL145" s="21" t="s">
        <v>292</v>
      </c>
      <c r="BM145" s="223" t="s">
        <v>347</v>
      </c>
    </row>
    <row r="146" spans="1:47" s="2" customFormat="1" ht="12">
      <c r="A146" s="42"/>
      <c r="B146" s="43"/>
      <c r="C146" s="44"/>
      <c r="D146" s="225" t="s">
        <v>294</v>
      </c>
      <c r="E146" s="44"/>
      <c r="F146" s="226" t="s">
        <v>348</v>
      </c>
      <c r="G146" s="44"/>
      <c r="H146" s="44"/>
      <c r="I146" s="227"/>
      <c r="J146" s="44"/>
      <c r="K146" s="44"/>
      <c r="L146" s="48"/>
      <c r="M146" s="228"/>
      <c r="N146" s="229"/>
      <c r="O146" s="88"/>
      <c r="P146" s="88"/>
      <c r="Q146" s="88"/>
      <c r="R146" s="88"/>
      <c r="S146" s="88"/>
      <c r="T146" s="89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T146" s="21" t="s">
        <v>294</v>
      </c>
      <c r="AU146" s="21" t="s">
        <v>106</v>
      </c>
    </row>
    <row r="147" spans="1:51" s="14" customFormat="1" ht="12">
      <c r="A147" s="14"/>
      <c r="B147" s="241"/>
      <c r="C147" s="242"/>
      <c r="D147" s="232" t="s">
        <v>296</v>
      </c>
      <c r="E147" s="243" t="s">
        <v>28</v>
      </c>
      <c r="F147" s="244" t="s">
        <v>240</v>
      </c>
      <c r="G147" s="242"/>
      <c r="H147" s="245">
        <v>1.436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296</v>
      </c>
      <c r="AU147" s="251" t="s">
        <v>106</v>
      </c>
      <c r="AV147" s="14" t="s">
        <v>106</v>
      </c>
      <c r="AW147" s="14" t="s">
        <v>35</v>
      </c>
      <c r="AX147" s="14" t="s">
        <v>74</v>
      </c>
      <c r="AY147" s="251" t="s">
        <v>285</v>
      </c>
    </row>
    <row r="148" spans="1:51" s="14" customFormat="1" ht="12">
      <c r="A148" s="14"/>
      <c r="B148" s="241"/>
      <c r="C148" s="242"/>
      <c r="D148" s="232" t="s">
        <v>296</v>
      </c>
      <c r="E148" s="243" t="s">
        <v>28</v>
      </c>
      <c r="F148" s="244" t="s">
        <v>143</v>
      </c>
      <c r="G148" s="242"/>
      <c r="H148" s="245">
        <v>26.312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296</v>
      </c>
      <c r="AU148" s="251" t="s">
        <v>106</v>
      </c>
      <c r="AV148" s="14" t="s">
        <v>106</v>
      </c>
      <c r="AW148" s="14" t="s">
        <v>35</v>
      </c>
      <c r="AX148" s="14" t="s">
        <v>74</v>
      </c>
      <c r="AY148" s="251" t="s">
        <v>285</v>
      </c>
    </row>
    <row r="149" spans="1:51" s="14" customFormat="1" ht="12">
      <c r="A149" s="14"/>
      <c r="B149" s="241"/>
      <c r="C149" s="242"/>
      <c r="D149" s="232" t="s">
        <v>296</v>
      </c>
      <c r="E149" s="243" t="s">
        <v>28</v>
      </c>
      <c r="F149" s="244" t="s">
        <v>200</v>
      </c>
      <c r="G149" s="242"/>
      <c r="H149" s="245">
        <v>5.295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1" t="s">
        <v>296</v>
      </c>
      <c r="AU149" s="251" t="s">
        <v>106</v>
      </c>
      <c r="AV149" s="14" t="s">
        <v>106</v>
      </c>
      <c r="AW149" s="14" t="s">
        <v>35</v>
      </c>
      <c r="AX149" s="14" t="s">
        <v>74</v>
      </c>
      <c r="AY149" s="251" t="s">
        <v>285</v>
      </c>
    </row>
    <row r="150" spans="1:51" s="14" customFormat="1" ht="12">
      <c r="A150" s="14"/>
      <c r="B150" s="241"/>
      <c r="C150" s="242"/>
      <c r="D150" s="232" t="s">
        <v>296</v>
      </c>
      <c r="E150" s="243" t="s">
        <v>28</v>
      </c>
      <c r="F150" s="244" t="s">
        <v>349</v>
      </c>
      <c r="G150" s="242"/>
      <c r="H150" s="245">
        <v>-21.862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296</v>
      </c>
      <c r="AU150" s="251" t="s">
        <v>106</v>
      </c>
      <c r="AV150" s="14" t="s">
        <v>106</v>
      </c>
      <c r="AW150" s="14" t="s">
        <v>35</v>
      </c>
      <c r="AX150" s="14" t="s">
        <v>74</v>
      </c>
      <c r="AY150" s="251" t="s">
        <v>285</v>
      </c>
    </row>
    <row r="151" spans="1:51" s="15" customFormat="1" ht="12">
      <c r="A151" s="15"/>
      <c r="B151" s="252"/>
      <c r="C151" s="253"/>
      <c r="D151" s="232" t="s">
        <v>296</v>
      </c>
      <c r="E151" s="254" t="s">
        <v>237</v>
      </c>
      <c r="F151" s="255" t="s">
        <v>299</v>
      </c>
      <c r="G151" s="253"/>
      <c r="H151" s="256">
        <v>11.181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2" t="s">
        <v>296</v>
      </c>
      <c r="AU151" s="262" t="s">
        <v>106</v>
      </c>
      <c r="AV151" s="15" t="s">
        <v>292</v>
      </c>
      <c r="AW151" s="15" t="s">
        <v>35</v>
      </c>
      <c r="AX151" s="15" t="s">
        <v>82</v>
      </c>
      <c r="AY151" s="262" t="s">
        <v>285</v>
      </c>
    </row>
    <row r="152" spans="1:65" s="2" customFormat="1" ht="62.7" customHeight="1">
      <c r="A152" s="42"/>
      <c r="B152" s="43"/>
      <c r="C152" s="212" t="s">
        <v>350</v>
      </c>
      <c r="D152" s="212" t="s">
        <v>287</v>
      </c>
      <c r="E152" s="213" t="s">
        <v>351</v>
      </c>
      <c r="F152" s="214" t="s">
        <v>352</v>
      </c>
      <c r="G152" s="215" t="s">
        <v>290</v>
      </c>
      <c r="H152" s="216">
        <v>22.362</v>
      </c>
      <c r="I152" s="217"/>
      <c r="J152" s="218">
        <f>ROUND(I152*H152,2)</f>
        <v>0</v>
      </c>
      <c r="K152" s="214" t="s">
        <v>291</v>
      </c>
      <c r="L152" s="48"/>
      <c r="M152" s="219" t="s">
        <v>28</v>
      </c>
      <c r="N152" s="220" t="s">
        <v>46</v>
      </c>
      <c r="O152" s="88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R152" s="223" t="s">
        <v>292</v>
      </c>
      <c r="AT152" s="223" t="s">
        <v>287</v>
      </c>
      <c r="AU152" s="223" t="s">
        <v>106</v>
      </c>
      <c r="AY152" s="21" t="s">
        <v>285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21" t="s">
        <v>106</v>
      </c>
      <c r="BK152" s="224">
        <f>ROUND(I152*H152,2)</f>
        <v>0</v>
      </c>
      <c r="BL152" s="21" t="s">
        <v>292</v>
      </c>
      <c r="BM152" s="223" t="s">
        <v>353</v>
      </c>
    </row>
    <row r="153" spans="1:47" s="2" customFormat="1" ht="12">
      <c r="A153" s="42"/>
      <c r="B153" s="43"/>
      <c r="C153" s="44"/>
      <c r="D153" s="225" t="s">
        <v>294</v>
      </c>
      <c r="E153" s="44"/>
      <c r="F153" s="226" t="s">
        <v>354</v>
      </c>
      <c r="G153" s="44"/>
      <c r="H153" s="44"/>
      <c r="I153" s="227"/>
      <c r="J153" s="44"/>
      <c r="K153" s="44"/>
      <c r="L153" s="48"/>
      <c r="M153" s="228"/>
      <c r="N153" s="229"/>
      <c r="O153" s="88"/>
      <c r="P153" s="88"/>
      <c r="Q153" s="88"/>
      <c r="R153" s="88"/>
      <c r="S153" s="88"/>
      <c r="T153" s="89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T153" s="21" t="s">
        <v>294</v>
      </c>
      <c r="AU153" s="21" t="s">
        <v>106</v>
      </c>
    </row>
    <row r="154" spans="1:51" s="14" customFormat="1" ht="12">
      <c r="A154" s="14"/>
      <c r="B154" s="241"/>
      <c r="C154" s="242"/>
      <c r="D154" s="232" t="s">
        <v>296</v>
      </c>
      <c r="E154" s="243" t="s">
        <v>28</v>
      </c>
      <c r="F154" s="244" t="s">
        <v>355</v>
      </c>
      <c r="G154" s="242"/>
      <c r="H154" s="245">
        <v>22.362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296</v>
      </c>
      <c r="AU154" s="251" t="s">
        <v>106</v>
      </c>
      <c r="AV154" s="14" t="s">
        <v>106</v>
      </c>
      <c r="AW154" s="14" t="s">
        <v>35</v>
      </c>
      <c r="AX154" s="14" t="s">
        <v>82</v>
      </c>
      <c r="AY154" s="251" t="s">
        <v>285</v>
      </c>
    </row>
    <row r="155" spans="1:65" s="2" customFormat="1" ht="37.8" customHeight="1">
      <c r="A155" s="42"/>
      <c r="B155" s="43"/>
      <c r="C155" s="212" t="s">
        <v>8</v>
      </c>
      <c r="D155" s="212" t="s">
        <v>287</v>
      </c>
      <c r="E155" s="213" t="s">
        <v>356</v>
      </c>
      <c r="F155" s="214" t="s">
        <v>357</v>
      </c>
      <c r="G155" s="215" t="s">
        <v>290</v>
      </c>
      <c r="H155" s="216">
        <v>11.181</v>
      </c>
      <c r="I155" s="217"/>
      <c r="J155" s="218">
        <f>ROUND(I155*H155,2)</f>
        <v>0</v>
      </c>
      <c r="K155" s="214" t="s">
        <v>291</v>
      </c>
      <c r="L155" s="48"/>
      <c r="M155" s="219" t="s">
        <v>28</v>
      </c>
      <c r="N155" s="220" t="s">
        <v>46</v>
      </c>
      <c r="O155" s="88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R155" s="223" t="s">
        <v>292</v>
      </c>
      <c r="AT155" s="223" t="s">
        <v>287</v>
      </c>
      <c r="AU155" s="223" t="s">
        <v>106</v>
      </c>
      <c r="AY155" s="21" t="s">
        <v>285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21" t="s">
        <v>106</v>
      </c>
      <c r="BK155" s="224">
        <f>ROUND(I155*H155,2)</f>
        <v>0</v>
      </c>
      <c r="BL155" s="21" t="s">
        <v>292</v>
      </c>
      <c r="BM155" s="223" t="s">
        <v>358</v>
      </c>
    </row>
    <row r="156" spans="1:47" s="2" customFormat="1" ht="12">
      <c r="A156" s="42"/>
      <c r="B156" s="43"/>
      <c r="C156" s="44"/>
      <c r="D156" s="225" t="s">
        <v>294</v>
      </c>
      <c r="E156" s="44"/>
      <c r="F156" s="226" t="s">
        <v>359</v>
      </c>
      <c r="G156" s="44"/>
      <c r="H156" s="44"/>
      <c r="I156" s="227"/>
      <c r="J156" s="44"/>
      <c r="K156" s="44"/>
      <c r="L156" s="48"/>
      <c r="M156" s="228"/>
      <c r="N156" s="229"/>
      <c r="O156" s="88"/>
      <c r="P156" s="88"/>
      <c r="Q156" s="88"/>
      <c r="R156" s="88"/>
      <c r="S156" s="88"/>
      <c r="T156" s="89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T156" s="21" t="s">
        <v>294</v>
      </c>
      <c r="AU156" s="21" t="s">
        <v>106</v>
      </c>
    </row>
    <row r="157" spans="1:51" s="14" customFormat="1" ht="12">
      <c r="A157" s="14"/>
      <c r="B157" s="241"/>
      <c r="C157" s="242"/>
      <c r="D157" s="232" t="s">
        <v>296</v>
      </c>
      <c r="E157" s="243" t="s">
        <v>28</v>
      </c>
      <c r="F157" s="244" t="s">
        <v>237</v>
      </c>
      <c r="G157" s="242"/>
      <c r="H157" s="245">
        <v>11.181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296</v>
      </c>
      <c r="AU157" s="251" t="s">
        <v>106</v>
      </c>
      <c r="AV157" s="14" t="s">
        <v>106</v>
      </c>
      <c r="AW157" s="14" t="s">
        <v>35</v>
      </c>
      <c r="AX157" s="14" t="s">
        <v>82</v>
      </c>
      <c r="AY157" s="251" t="s">
        <v>285</v>
      </c>
    </row>
    <row r="158" spans="1:65" s="2" customFormat="1" ht="44.25" customHeight="1">
      <c r="A158" s="42"/>
      <c r="B158" s="43"/>
      <c r="C158" s="212" t="s">
        <v>360</v>
      </c>
      <c r="D158" s="212" t="s">
        <v>287</v>
      </c>
      <c r="E158" s="213" t="s">
        <v>361</v>
      </c>
      <c r="F158" s="214" t="s">
        <v>362</v>
      </c>
      <c r="G158" s="215" t="s">
        <v>290</v>
      </c>
      <c r="H158" s="216">
        <v>11.181</v>
      </c>
      <c r="I158" s="217"/>
      <c r="J158" s="218">
        <f>ROUND(I158*H158,2)</f>
        <v>0</v>
      </c>
      <c r="K158" s="214" t="s">
        <v>291</v>
      </c>
      <c r="L158" s="48"/>
      <c r="M158" s="219" t="s">
        <v>28</v>
      </c>
      <c r="N158" s="220" t="s">
        <v>46</v>
      </c>
      <c r="O158" s="88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23" t="s">
        <v>292</v>
      </c>
      <c r="AT158" s="223" t="s">
        <v>287</v>
      </c>
      <c r="AU158" s="223" t="s">
        <v>106</v>
      </c>
      <c r="AY158" s="21" t="s">
        <v>285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21" t="s">
        <v>106</v>
      </c>
      <c r="BK158" s="224">
        <f>ROUND(I158*H158,2)</f>
        <v>0</v>
      </c>
      <c r="BL158" s="21" t="s">
        <v>292</v>
      </c>
      <c r="BM158" s="223" t="s">
        <v>363</v>
      </c>
    </row>
    <row r="159" spans="1:47" s="2" customFormat="1" ht="12">
      <c r="A159" s="42"/>
      <c r="B159" s="43"/>
      <c r="C159" s="44"/>
      <c r="D159" s="225" t="s">
        <v>294</v>
      </c>
      <c r="E159" s="44"/>
      <c r="F159" s="226" t="s">
        <v>364</v>
      </c>
      <c r="G159" s="44"/>
      <c r="H159" s="44"/>
      <c r="I159" s="227"/>
      <c r="J159" s="44"/>
      <c r="K159" s="44"/>
      <c r="L159" s="48"/>
      <c r="M159" s="228"/>
      <c r="N159" s="229"/>
      <c r="O159" s="88"/>
      <c r="P159" s="88"/>
      <c r="Q159" s="88"/>
      <c r="R159" s="88"/>
      <c r="S159" s="88"/>
      <c r="T159" s="89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T159" s="21" t="s">
        <v>294</v>
      </c>
      <c r="AU159" s="21" t="s">
        <v>106</v>
      </c>
    </row>
    <row r="160" spans="1:51" s="14" customFormat="1" ht="12">
      <c r="A160" s="14"/>
      <c r="B160" s="241"/>
      <c r="C160" s="242"/>
      <c r="D160" s="232" t="s">
        <v>296</v>
      </c>
      <c r="E160" s="243" t="s">
        <v>28</v>
      </c>
      <c r="F160" s="244" t="s">
        <v>237</v>
      </c>
      <c r="G160" s="242"/>
      <c r="H160" s="245">
        <v>11.181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1" t="s">
        <v>296</v>
      </c>
      <c r="AU160" s="251" t="s">
        <v>106</v>
      </c>
      <c r="AV160" s="14" t="s">
        <v>106</v>
      </c>
      <c r="AW160" s="14" t="s">
        <v>35</v>
      </c>
      <c r="AX160" s="14" t="s">
        <v>82</v>
      </c>
      <c r="AY160" s="251" t="s">
        <v>285</v>
      </c>
    </row>
    <row r="161" spans="1:65" s="2" customFormat="1" ht="44.25" customHeight="1">
      <c r="A161" s="42"/>
      <c r="B161" s="43"/>
      <c r="C161" s="212" t="s">
        <v>365</v>
      </c>
      <c r="D161" s="212" t="s">
        <v>287</v>
      </c>
      <c r="E161" s="213" t="s">
        <v>366</v>
      </c>
      <c r="F161" s="214" t="s">
        <v>367</v>
      </c>
      <c r="G161" s="215" t="s">
        <v>290</v>
      </c>
      <c r="H161" s="216">
        <v>21.862</v>
      </c>
      <c r="I161" s="217"/>
      <c r="J161" s="218">
        <f>ROUND(I161*H161,2)</f>
        <v>0</v>
      </c>
      <c r="K161" s="214" t="s">
        <v>291</v>
      </c>
      <c r="L161" s="48"/>
      <c r="M161" s="219" t="s">
        <v>28</v>
      </c>
      <c r="N161" s="220" t="s">
        <v>46</v>
      </c>
      <c r="O161" s="88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R161" s="223" t="s">
        <v>292</v>
      </c>
      <c r="AT161" s="223" t="s">
        <v>287</v>
      </c>
      <c r="AU161" s="223" t="s">
        <v>106</v>
      </c>
      <c r="AY161" s="21" t="s">
        <v>285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21" t="s">
        <v>106</v>
      </c>
      <c r="BK161" s="224">
        <f>ROUND(I161*H161,2)</f>
        <v>0</v>
      </c>
      <c r="BL161" s="21" t="s">
        <v>292</v>
      </c>
      <c r="BM161" s="223" t="s">
        <v>368</v>
      </c>
    </row>
    <row r="162" spans="1:47" s="2" customFormat="1" ht="12">
      <c r="A162" s="42"/>
      <c r="B162" s="43"/>
      <c r="C162" s="44"/>
      <c r="D162" s="225" t="s">
        <v>294</v>
      </c>
      <c r="E162" s="44"/>
      <c r="F162" s="226" t="s">
        <v>369</v>
      </c>
      <c r="G162" s="44"/>
      <c r="H162" s="44"/>
      <c r="I162" s="227"/>
      <c r="J162" s="44"/>
      <c r="K162" s="44"/>
      <c r="L162" s="48"/>
      <c r="M162" s="228"/>
      <c r="N162" s="229"/>
      <c r="O162" s="88"/>
      <c r="P162" s="88"/>
      <c r="Q162" s="88"/>
      <c r="R162" s="88"/>
      <c r="S162" s="88"/>
      <c r="T162" s="89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T162" s="21" t="s">
        <v>294</v>
      </c>
      <c r="AU162" s="21" t="s">
        <v>106</v>
      </c>
    </row>
    <row r="163" spans="1:51" s="13" customFormat="1" ht="12">
      <c r="A163" s="13"/>
      <c r="B163" s="230"/>
      <c r="C163" s="231"/>
      <c r="D163" s="232" t="s">
        <v>296</v>
      </c>
      <c r="E163" s="233" t="s">
        <v>28</v>
      </c>
      <c r="F163" s="234" t="s">
        <v>297</v>
      </c>
      <c r="G163" s="231"/>
      <c r="H163" s="233" t="s">
        <v>28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296</v>
      </c>
      <c r="AU163" s="240" t="s">
        <v>106</v>
      </c>
      <c r="AV163" s="13" t="s">
        <v>82</v>
      </c>
      <c r="AW163" s="13" t="s">
        <v>35</v>
      </c>
      <c r="AX163" s="13" t="s">
        <v>74</v>
      </c>
      <c r="AY163" s="240" t="s">
        <v>285</v>
      </c>
    </row>
    <row r="164" spans="1:51" s="14" customFormat="1" ht="12">
      <c r="A164" s="14"/>
      <c r="B164" s="241"/>
      <c r="C164" s="242"/>
      <c r="D164" s="232" t="s">
        <v>296</v>
      </c>
      <c r="E164" s="243" t="s">
        <v>28</v>
      </c>
      <c r="F164" s="244" t="s">
        <v>370</v>
      </c>
      <c r="G164" s="242"/>
      <c r="H164" s="245">
        <v>19.462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296</v>
      </c>
      <c r="AU164" s="251" t="s">
        <v>106</v>
      </c>
      <c r="AV164" s="14" t="s">
        <v>106</v>
      </c>
      <c r="AW164" s="14" t="s">
        <v>35</v>
      </c>
      <c r="AX164" s="14" t="s">
        <v>74</v>
      </c>
      <c r="AY164" s="251" t="s">
        <v>285</v>
      </c>
    </row>
    <row r="165" spans="1:51" s="14" customFormat="1" ht="12">
      <c r="A165" s="14"/>
      <c r="B165" s="241"/>
      <c r="C165" s="242"/>
      <c r="D165" s="232" t="s">
        <v>296</v>
      </c>
      <c r="E165" s="243" t="s">
        <v>28</v>
      </c>
      <c r="F165" s="244" t="s">
        <v>202</v>
      </c>
      <c r="G165" s="242"/>
      <c r="H165" s="245">
        <v>4.8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296</v>
      </c>
      <c r="AU165" s="251" t="s">
        <v>106</v>
      </c>
      <c r="AV165" s="14" t="s">
        <v>106</v>
      </c>
      <c r="AW165" s="14" t="s">
        <v>35</v>
      </c>
      <c r="AX165" s="14" t="s">
        <v>74</v>
      </c>
      <c r="AY165" s="251" t="s">
        <v>285</v>
      </c>
    </row>
    <row r="166" spans="1:51" s="14" customFormat="1" ht="12">
      <c r="A166" s="14"/>
      <c r="B166" s="241"/>
      <c r="C166" s="242"/>
      <c r="D166" s="232" t="s">
        <v>296</v>
      </c>
      <c r="E166" s="243" t="s">
        <v>28</v>
      </c>
      <c r="F166" s="244" t="s">
        <v>371</v>
      </c>
      <c r="G166" s="242"/>
      <c r="H166" s="245">
        <v>-1.8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1" t="s">
        <v>296</v>
      </c>
      <c r="AU166" s="251" t="s">
        <v>106</v>
      </c>
      <c r="AV166" s="14" t="s">
        <v>106</v>
      </c>
      <c r="AW166" s="14" t="s">
        <v>35</v>
      </c>
      <c r="AX166" s="14" t="s">
        <v>74</v>
      </c>
      <c r="AY166" s="251" t="s">
        <v>285</v>
      </c>
    </row>
    <row r="167" spans="1:51" s="14" customFormat="1" ht="12">
      <c r="A167" s="14"/>
      <c r="B167" s="241"/>
      <c r="C167" s="242"/>
      <c r="D167" s="232" t="s">
        <v>296</v>
      </c>
      <c r="E167" s="243" t="s">
        <v>28</v>
      </c>
      <c r="F167" s="244" t="s">
        <v>372</v>
      </c>
      <c r="G167" s="242"/>
      <c r="H167" s="245">
        <v>-0.6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296</v>
      </c>
      <c r="AU167" s="251" t="s">
        <v>106</v>
      </c>
      <c r="AV167" s="14" t="s">
        <v>106</v>
      </c>
      <c r="AW167" s="14" t="s">
        <v>35</v>
      </c>
      <c r="AX167" s="14" t="s">
        <v>74</v>
      </c>
      <c r="AY167" s="251" t="s">
        <v>285</v>
      </c>
    </row>
    <row r="168" spans="1:51" s="15" customFormat="1" ht="12">
      <c r="A168" s="15"/>
      <c r="B168" s="252"/>
      <c r="C168" s="253"/>
      <c r="D168" s="232" t="s">
        <v>296</v>
      </c>
      <c r="E168" s="254" t="s">
        <v>246</v>
      </c>
      <c r="F168" s="255" t="s">
        <v>299</v>
      </c>
      <c r="G168" s="253"/>
      <c r="H168" s="256">
        <v>21.862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2" t="s">
        <v>296</v>
      </c>
      <c r="AU168" s="262" t="s">
        <v>106</v>
      </c>
      <c r="AV168" s="15" t="s">
        <v>292</v>
      </c>
      <c r="AW168" s="15" t="s">
        <v>35</v>
      </c>
      <c r="AX168" s="15" t="s">
        <v>82</v>
      </c>
      <c r="AY168" s="262" t="s">
        <v>285</v>
      </c>
    </row>
    <row r="169" spans="1:65" s="2" customFormat="1" ht="66.75" customHeight="1">
      <c r="A169" s="42"/>
      <c r="B169" s="43"/>
      <c r="C169" s="212" t="s">
        <v>373</v>
      </c>
      <c r="D169" s="212" t="s">
        <v>287</v>
      </c>
      <c r="E169" s="213" t="s">
        <v>374</v>
      </c>
      <c r="F169" s="214" t="s">
        <v>375</v>
      </c>
      <c r="G169" s="215" t="s">
        <v>290</v>
      </c>
      <c r="H169" s="216">
        <v>1.8</v>
      </c>
      <c r="I169" s="217"/>
      <c r="J169" s="218">
        <f>ROUND(I169*H169,2)</f>
        <v>0</v>
      </c>
      <c r="K169" s="214" t="s">
        <v>291</v>
      </c>
      <c r="L169" s="48"/>
      <c r="M169" s="219" t="s">
        <v>28</v>
      </c>
      <c r="N169" s="220" t="s">
        <v>46</v>
      </c>
      <c r="O169" s="88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R169" s="223" t="s">
        <v>292</v>
      </c>
      <c r="AT169" s="223" t="s">
        <v>287</v>
      </c>
      <c r="AU169" s="223" t="s">
        <v>106</v>
      </c>
      <c r="AY169" s="21" t="s">
        <v>285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21" t="s">
        <v>106</v>
      </c>
      <c r="BK169" s="224">
        <f>ROUND(I169*H169,2)</f>
        <v>0</v>
      </c>
      <c r="BL169" s="21" t="s">
        <v>292</v>
      </c>
      <c r="BM169" s="223" t="s">
        <v>376</v>
      </c>
    </row>
    <row r="170" spans="1:47" s="2" customFormat="1" ht="12">
      <c r="A170" s="42"/>
      <c r="B170" s="43"/>
      <c r="C170" s="44"/>
      <c r="D170" s="225" t="s">
        <v>294</v>
      </c>
      <c r="E170" s="44"/>
      <c r="F170" s="226" t="s">
        <v>377</v>
      </c>
      <c r="G170" s="44"/>
      <c r="H170" s="44"/>
      <c r="I170" s="227"/>
      <c r="J170" s="44"/>
      <c r="K170" s="44"/>
      <c r="L170" s="48"/>
      <c r="M170" s="228"/>
      <c r="N170" s="229"/>
      <c r="O170" s="88"/>
      <c r="P170" s="88"/>
      <c r="Q170" s="88"/>
      <c r="R170" s="88"/>
      <c r="S170" s="88"/>
      <c r="T170" s="89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T170" s="21" t="s">
        <v>294</v>
      </c>
      <c r="AU170" s="21" t="s">
        <v>106</v>
      </c>
    </row>
    <row r="171" spans="1:51" s="13" customFormat="1" ht="12">
      <c r="A171" s="13"/>
      <c r="B171" s="230"/>
      <c r="C171" s="231"/>
      <c r="D171" s="232" t="s">
        <v>296</v>
      </c>
      <c r="E171" s="233" t="s">
        <v>28</v>
      </c>
      <c r="F171" s="234" t="s">
        <v>297</v>
      </c>
      <c r="G171" s="231"/>
      <c r="H171" s="233" t="s">
        <v>28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296</v>
      </c>
      <c r="AU171" s="240" t="s">
        <v>106</v>
      </c>
      <c r="AV171" s="13" t="s">
        <v>82</v>
      </c>
      <c r="AW171" s="13" t="s">
        <v>35</v>
      </c>
      <c r="AX171" s="13" t="s">
        <v>74</v>
      </c>
      <c r="AY171" s="240" t="s">
        <v>285</v>
      </c>
    </row>
    <row r="172" spans="1:51" s="14" customFormat="1" ht="12">
      <c r="A172" s="14"/>
      <c r="B172" s="241"/>
      <c r="C172" s="242"/>
      <c r="D172" s="232" t="s">
        <v>296</v>
      </c>
      <c r="E172" s="243" t="s">
        <v>28</v>
      </c>
      <c r="F172" s="244" t="s">
        <v>378</v>
      </c>
      <c r="G172" s="242"/>
      <c r="H172" s="245">
        <v>1.8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1" t="s">
        <v>296</v>
      </c>
      <c r="AU172" s="251" t="s">
        <v>106</v>
      </c>
      <c r="AV172" s="14" t="s">
        <v>106</v>
      </c>
      <c r="AW172" s="14" t="s">
        <v>35</v>
      </c>
      <c r="AX172" s="14" t="s">
        <v>74</v>
      </c>
      <c r="AY172" s="251" t="s">
        <v>285</v>
      </c>
    </row>
    <row r="173" spans="1:51" s="15" customFormat="1" ht="12">
      <c r="A173" s="15"/>
      <c r="B173" s="252"/>
      <c r="C173" s="253"/>
      <c r="D173" s="232" t="s">
        <v>296</v>
      </c>
      <c r="E173" s="254" t="s">
        <v>185</v>
      </c>
      <c r="F173" s="255" t="s">
        <v>299</v>
      </c>
      <c r="G173" s="253"/>
      <c r="H173" s="256">
        <v>1.8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2" t="s">
        <v>296</v>
      </c>
      <c r="AU173" s="262" t="s">
        <v>106</v>
      </c>
      <c r="AV173" s="15" t="s">
        <v>292</v>
      </c>
      <c r="AW173" s="15" t="s">
        <v>35</v>
      </c>
      <c r="AX173" s="15" t="s">
        <v>82</v>
      </c>
      <c r="AY173" s="262" t="s">
        <v>285</v>
      </c>
    </row>
    <row r="174" spans="1:65" s="2" customFormat="1" ht="16.5" customHeight="1">
      <c r="A174" s="42"/>
      <c r="B174" s="43"/>
      <c r="C174" s="263" t="s">
        <v>379</v>
      </c>
      <c r="D174" s="263" t="s">
        <v>380</v>
      </c>
      <c r="E174" s="264" t="s">
        <v>381</v>
      </c>
      <c r="F174" s="265" t="s">
        <v>382</v>
      </c>
      <c r="G174" s="266" t="s">
        <v>383</v>
      </c>
      <c r="H174" s="267">
        <v>3.6</v>
      </c>
      <c r="I174" s="268"/>
      <c r="J174" s="269">
        <f>ROUND(I174*H174,2)</f>
        <v>0</v>
      </c>
      <c r="K174" s="265" t="s">
        <v>291</v>
      </c>
      <c r="L174" s="270"/>
      <c r="M174" s="271" t="s">
        <v>28</v>
      </c>
      <c r="N174" s="272" t="s">
        <v>46</v>
      </c>
      <c r="O174" s="88"/>
      <c r="P174" s="221">
        <f>O174*H174</f>
        <v>0</v>
      </c>
      <c r="Q174" s="221">
        <v>1</v>
      </c>
      <c r="R174" s="221">
        <f>Q174*H174</f>
        <v>3.6</v>
      </c>
      <c r="S174" s="221">
        <v>0</v>
      </c>
      <c r="T174" s="222">
        <f>S174*H174</f>
        <v>0</v>
      </c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R174" s="223" t="s">
        <v>334</v>
      </c>
      <c r="AT174" s="223" t="s">
        <v>380</v>
      </c>
      <c r="AU174" s="223" t="s">
        <v>106</v>
      </c>
      <c r="AY174" s="21" t="s">
        <v>285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21" t="s">
        <v>106</v>
      </c>
      <c r="BK174" s="224">
        <f>ROUND(I174*H174,2)</f>
        <v>0</v>
      </c>
      <c r="BL174" s="21" t="s">
        <v>292</v>
      </c>
      <c r="BM174" s="223" t="s">
        <v>384</v>
      </c>
    </row>
    <row r="175" spans="1:51" s="14" customFormat="1" ht="12">
      <c r="A175" s="14"/>
      <c r="B175" s="241"/>
      <c r="C175" s="242"/>
      <c r="D175" s="232" t="s">
        <v>296</v>
      </c>
      <c r="E175" s="243" t="s">
        <v>28</v>
      </c>
      <c r="F175" s="244" t="s">
        <v>385</v>
      </c>
      <c r="G175" s="242"/>
      <c r="H175" s="245">
        <v>3.6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296</v>
      </c>
      <c r="AU175" s="251" t="s">
        <v>106</v>
      </c>
      <c r="AV175" s="14" t="s">
        <v>106</v>
      </c>
      <c r="AW175" s="14" t="s">
        <v>35</v>
      </c>
      <c r="AX175" s="14" t="s">
        <v>82</v>
      </c>
      <c r="AY175" s="251" t="s">
        <v>285</v>
      </c>
    </row>
    <row r="176" spans="1:65" s="2" customFormat="1" ht="33" customHeight="1">
      <c r="A176" s="42"/>
      <c r="B176" s="43"/>
      <c r="C176" s="212" t="s">
        <v>386</v>
      </c>
      <c r="D176" s="212" t="s">
        <v>287</v>
      </c>
      <c r="E176" s="213" t="s">
        <v>387</v>
      </c>
      <c r="F176" s="214" t="s">
        <v>388</v>
      </c>
      <c r="G176" s="215" t="s">
        <v>315</v>
      </c>
      <c r="H176" s="216">
        <v>16.142</v>
      </c>
      <c r="I176" s="217"/>
      <c r="J176" s="218">
        <f>ROUND(I176*H176,2)</f>
        <v>0</v>
      </c>
      <c r="K176" s="214" t="s">
        <v>291</v>
      </c>
      <c r="L176" s="48"/>
      <c r="M176" s="219" t="s">
        <v>28</v>
      </c>
      <c r="N176" s="220" t="s">
        <v>46</v>
      </c>
      <c r="O176" s="88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R176" s="223" t="s">
        <v>292</v>
      </c>
      <c r="AT176" s="223" t="s">
        <v>287</v>
      </c>
      <c r="AU176" s="223" t="s">
        <v>106</v>
      </c>
      <c r="AY176" s="21" t="s">
        <v>285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21" t="s">
        <v>106</v>
      </c>
      <c r="BK176" s="224">
        <f>ROUND(I176*H176,2)</f>
        <v>0</v>
      </c>
      <c r="BL176" s="21" t="s">
        <v>292</v>
      </c>
      <c r="BM176" s="223" t="s">
        <v>389</v>
      </c>
    </row>
    <row r="177" spans="1:47" s="2" customFormat="1" ht="12">
      <c r="A177" s="42"/>
      <c r="B177" s="43"/>
      <c r="C177" s="44"/>
      <c r="D177" s="225" t="s">
        <v>294</v>
      </c>
      <c r="E177" s="44"/>
      <c r="F177" s="226" t="s">
        <v>390</v>
      </c>
      <c r="G177" s="44"/>
      <c r="H177" s="44"/>
      <c r="I177" s="227"/>
      <c r="J177" s="44"/>
      <c r="K177" s="44"/>
      <c r="L177" s="48"/>
      <c r="M177" s="228"/>
      <c r="N177" s="229"/>
      <c r="O177" s="88"/>
      <c r="P177" s="88"/>
      <c r="Q177" s="88"/>
      <c r="R177" s="88"/>
      <c r="S177" s="88"/>
      <c r="T177" s="89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T177" s="21" t="s">
        <v>294</v>
      </c>
      <c r="AU177" s="21" t="s">
        <v>106</v>
      </c>
    </row>
    <row r="178" spans="1:51" s="13" customFormat="1" ht="12">
      <c r="A178" s="13"/>
      <c r="B178" s="230"/>
      <c r="C178" s="231"/>
      <c r="D178" s="232" t="s">
        <v>296</v>
      </c>
      <c r="E178" s="233" t="s">
        <v>28</v>
      </c>
      <c r="F178" s="234" t="s">
        <v>297</v>
      </c>
      <c r="G178" s="231"/>
      <c r="H178" s="233" t="s">
        <v>28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296</v>
      </c>
      <c r="AU178" s="240" t="s">
        <v>106</v>
      </c>
      <c r="AV178" s="13" t="s">
        <v>82</v>
      </c>
      <c r="AW178" s="13" t="s">
        <v>35</v>
      </c>
      <c r="AX178" s="13" t="s">
        <v>74</v>
      </c>
      <c r="AY178" s="240" t="s">
        <v>285</v>
      </c>
    </row>
    <row r="179" spans="1:51" s="14" customFormat="1" ht="12">
      <c r="A179" s="14"/>
      <c r="B179" s="241"/>
      <c r="C179" s="242"/>
      <c r="D179" s="232" t="s">
        <v>296</v>
      </c>
      <c r="E179" s="243" t="s">
        <v>28</v>
      </c>
      <c r="F179" s="244" t="s">
        <v>391</v>
      </c>
      <c r="G179" s="242"/>
      <c r="H179" s="245">
        <v>16.142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296</v>
      </c>
      <c r="AU179" s="251" t="s">
        <v>106</v>
      </c>
      <c r="AV179" s="14" t="s">
        <v>106</v>
      </c>
      <c r="AW179" s="14" t="s">
        <v>35</v>
      </c>
      <c r="AX179" s="14" t="s">
        <v>82</v>
      </c>
      <c r="AY179" s="251" t="s">
        <v>285</v>
      </c>
    </row>
    <row r="180" spans="1:63" s="12" customFormat="1" ht="22.8" customHeight="1">
      <c r="A180" s="12"/>
      <c r="B180" s="196"/>
      <c r="C180" s="197"/>
      <c r="D180" s="198" t="s">
        <v>73</v>
      </c>
      <c r="E180" s="210" t="s">
        <v>106</v>
      </c>
      <c r="F180" s="210" t="s">
        <v>392</v>
      </c>
      <c r="G180" s="197"/>
      <c r="H180" s="197"/>
      <c r="I180" s="200"/>
      <c r="J180" s="211">
        <f>BK180</f>
        <v>0</v>
      </c>
      <c r="K180" s="197"/>
      <c r="L180" s="202"/>
      <c r="M180" s="203"/>
      <c r="N180" s="204"/>
      <c r="O180" s="204"/>
      <c r="P180" s="205">
        <f>SUM(P181:P227)</f>
        <v>0</v>
      </c>
      <c r="Q180" s="204"/>
      <c r="R180" s="205">
        <f>SUM(R181:R227)</f>
        <v>15.996716619999999</v>
      </c>
      <c r="S180" s="204"/>
      <c r="T180" s="206">
        <f>SUM(T181:T227)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7" t="s">
        <v>82</v>
      </c>
      <c r="AT180" s="208" t="s">
        <v>73</v>
      </c>
      <c r="AU180" s="208" t="s">
        <v>82</v>
      </c>
      <c r="AY180" s="207" t="s">
        <v>285</v>
      </c>
      <c r="BK180" s="209">
        <f>SUM(BK181:BK227)</f>
        <v>0</v>
      </c>
    </row>
    <row r="181" spans="1:65" s="2" customFormat="1" ht="24.15" customHeight="1">
      <c r="A181" s="42"/>
      <c r="B181" s="43"/>
      <c r="C181" s="212" t="s">
        <v>393</v>
      </c>
      <c r="D181" s="212" t="s">
        <v>287</v>
      </c>
      <c r="E181" s="213" t="s">
        <v>394</v>
      </c>
      <c r="F181" s="214" t="s">
        <v>395</v>
      </c>
      <c r="G181" s="215" t="s">
        <v>290</v>
      </c>
      <c r="H181" s="216">
        <v>0.681</v>
      </c>
      <c r="I181" s="217"/>
      <c r="J181" s="218">
        <f>ROUND(I181*H181,2)</f>
        <v>0</v>
      </c>
      <c r="K181" s="214" t="s">
        <v>291</v>
      </c>
      <c r="L181" s="48"/>
      <c r="M181" s="219" t="s">
        <v>28</v>
      </c>
      <c r="N181" s="220" t="s">
        <v>46</v>
      </c>
      <c r="O181" s="88"/>
      <c r="P181" s="221">
        <f>O181*H181</f>
        <v>0</v>
      </c>
      <c r="Q181" s="221">
        <v>2.30102</v>
      </c>
      <c r="R181" s="221">
        <f>Q181*H181</f>
        <v>1.56699462</v>
      </c>
      <c r="S181" s="221">
        <v>0</v>
      </c>
      <c r="T181" s="222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23" t="s">
        <v>292</v>
      </c>
      <c r="AT181" s="223" t="s">
        <v>287</v>
      </c>
      <c r="AU181" s="223" t="s">
        <v>106</v>
      </c>
      <c r="AY181" s="21" t="s">
        <v>285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21" t="s">
        <v>106</v>
      </c>
      <c r="BK181" s="224">
        <f>ROUND(I181*H181,2)</f>
        <v>0</v>
      </c>
      <c r="BL181" s="21" t="s">
        <v>292</v>
      </c>
      <c r="BM181" s="223" t="s">
        <v>396</v>
      </c>
    </row>
    <row r="182" spans="1:47" s="2" customFormat="1" ht="12">
      <c r="A182" s="42"/>
      <c r="B182" s="43"/>
      <c r="C182" s="44"/>
      <c r="D182" s="225" t="s">
        <v>294</v>
      </c>
      <c r="E182" s="44"/>
      <c r="F182" s="226" t="s">
        <v>397</v>
      </c>
      <c r="G182" s="44"/>
      <c r="H182" s="44"/>
      <c r="I182" s="227"/>
      <c r="J182" s="44"/>
      <c r="K182" s="44"/>
      <c r="L182" s="48"/>
      <c r="M182" s="228"/>
      <c r="N182" s="229"/>
      <c r="O182" s="88"/>
      <c r="P182" s="88"/>
      <c r="Q182" s="88"/>
      <c r="R182" s="88"/>
      <c r="S182" s="88"/>
      <c r="T182" s="89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T182" s="21" t="s">
        <v>294</v>
      </c>
      <c r="AU182" s="21" t="s">
        <v>106</v>
      </c>
    </row>
    <row r="183" spans="1:51" s="13" customFormat="1" ht="12">
      <c r="A183" s="13"/>
      <c r="B183" s="230"/>
      <c r="C183" s="231"/>
      <c r="D183" s="232" t="s">
        <v>296</v>
      </c>
      <c r="E183" s="233" t="s">
        <v>28</v>
      </c>
      <c r="F183" s="234" t="s">
        <v>297</v>
      </c>
      <c r="G183" s="231"/>
      <c r="H183" s="233" t="s">
        <v>28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296</v>
      </c>
      <c r="AU183" s="240" t="s">
        <v>106</v>
      </c>
      <c r="AV183" s="13" t="s">
        <v>82</v>
      </c>
      <c r="AW183" s="13" t="s">
        <v>35</v>
      </c>
      <c r="AX183" s="13" t="s">
        <v>74</v>
      </c>
      <c r="AY183" s="240" t="s">
        <v>285</v>
      </c>
    </row>
    <row r="184" spans="1:51" s="14" customFormat="1" ht="12">
      <c r="A184" s="14"/>
      <c r="B184" s="241"/>
      <c r="C184" s="242"/>
      <c r="D184" s="232" t="s">
        <v>296</v>
      </c>
      <c r="E184" s="243" t="s">
        <v>28</v>
      </c>
      <c r="F184" s="244" t="s">
        <v>398</v>
      </c>
      <c r="G184" s="242"/>
      <c r="H184" s="245">
        <v>0.681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296</v>
      </c>
      <c r="AU184" s="251" t="s">
        <v>106</v>
      </c>
      <c r="AV184" s="14" t="s">
        <v>106</v>
      </c>
      <c r="AW184" s="14" t="s">
        <v>35</v>
      </c>
      <c r="AX184" s="14" t="s">
        <v>82</v>
      </c>
      <c r="AY184" s="251" t="s">
        <v>285</v>
      </c>
    </row>
    <row r="185" spans="1:65" s="2" customFormat="1" ht="33" customHeight="1">
      <c r="A185" s="42"/>
      <c r="B185" s="43"/>
      <c r="C185" s="212" t="s">
        <v>399</v>
      </c>
      <c r="D185" s="212" t="s">
        <v>287</v>
      </c>
      <c r="E185" s="213" t="s">
        <v>400</v>
      </c>
      <c r="F185" s="214" t="s">
        <v>401</v>
      </c>
      <c r="G185" s="215" t="s">
        <v>290</v>
      </c>
      <c r="H185" s="216">
        <v>1.646</v>
      </c>
      <c r="I185" s="217"/>
      <c r="J185" s="218">
        <f>ROUND(I185*H185,2)</f>
        <v>0</v>
      </c>
      <c r="K185" s="214" t="s">
        <v>291</v>
      </c>
      <c r="L185" s="48"/>
      <c r="M185" s="219" t="s">
        <v>28</v>
      </c>
      <c r="N185" s="220" t="s">
        <v>46</v>
      </c>
      <c r="O185" s="88"/>
      <c r="P185" s="221">
        <f>O185*H185</f>
        <v>0</v>
      </c>
      <c r="Q185" s="221">
        <v>2.50187</v>
      </c>
      <c r="R185" s="221">
        <f>Q185*H185</f>
        <v>4.11807802</v>
      </c>
      <c r="S185" s="221">
        <v>0</v>
      </c>
      <c r="T185" s="222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23" t="s">
        <v>292</v>
      </c>
      <c r="AT185" s="223" t="s">
        <v>287</v>
      </c>
      <c r="AU185" s="223" t="s">
        <v>106</v>
      </c>
      <c r="AY185" s="21" t="s">
        <v>285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21" t="s">
        <v>106</v>
      </c>
      <c r="BK185" s="224">
        <f>ROUND(I185*H185,2)</f>
        <v>0</v>
      </c>
      <c r="BL185" s="21" t="s">
        <v>292</v>
      </c>
      <c r="BM185" s="223" t="s">
        <v>402</v>
      </c>
    </row>
    <row r="186" spans="1:47" s="2" customFormat="1" ht="12">
      <c r="A186" s="42"/>
      <c r="B186" s="43"/>
      <c r="C186" s="44"/>
      <c r="D186" s="225" t="s">
        <v>294</v>
      </c>
      <c r="E186" s="44"/>
      <c r="F186" s="226" t="s">
        <v>403</v>
      </c>
      <c r="G186" s="44"/>
      <c r="H186" s="44"/>
      <c r="I186" s="227"/>
      <c r="J186" s="44"/>
      <c r="K186" s="44"/>
      <c r="L186" s="48"/>
      <c r="M186" s="228"/>
      <c r="N186" s="229"/>
      <c r="O186" s="88"/>
      <c r="P186" s="88"/>
      <c r="Q186" s="88"/>
      <c r="R186" s="88"/>
      <c r="S186" s="88"/>
      <c r="T186" s="89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T186" s="21" t="s">
        <v>294</v>
      </c>
      <c r="AU186" s="21" t="s">
        <v>106</v>
      </c>
    </row>
    <row r="187" spans="1:51" s="13" customFormat="1" ht="12">
      <c r="A187" s="13"/>
      <c r="B187" s="230"/>
      <c r="C187" s="231"/>
      <c r="D187" s="232" t="s">
        <v>296</v>
      </c>
      <c r="E187" s="233" t="s">
        <v>28</v>
      </c>
      <c r="F187" s="234" t="s">
        <v>297</v>
      </c>
      <c r="G187" s="231"/>
      <c r="H187" s="233" t="s">
        <v>28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296</v>
      </c>
      <c r="AU187" s="240" t="s">
        <v>106</v>
      </c>
      <c r="AV187" s="13" t="s">
        <v>82</v>
      </c>
      <c r="AW187" s="13" t="s">
        <v>35</v>
      </c>
      <c r="AX187" s="13" t="s">
        <v>74</v>
      </c>
      <c r="AY187" s="240" t="s">
        <v>285</v>
      </c>
    </row>
    <row r="188" spans="1:51" s="14" customFormat="1" ht="12">
      <c r="A188" s="14"/>
      <c r="B188" s="241"/>
      <c r="C188" s="242"/>
      <c r="D188" s="232" t="s">
        <v>296</v>
      </c>
      <c r="E188" s="243" t="s">
        <v>28</v>
      </c>
      <c r="F188" s="244" t="s">
        <v>404</v>
      </c>
      <c r="G188" s="242"/>
      <c r="H188" s="245">
        <v>1.646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296</v>
      </c>
      <c r="AU188" s="251" t="s">
        <v>106</v>
      </c>
      <c r="AV188" s="14" t="s">
        <v>106</v>
      </c>
      <c r="AW188" s="14" t="s">
        <v>35</v>
      </c>
      <c r="AX188" s="14" t="s">
        <v>82</v>
      </c>
      <c r="AY188" s="251" t="s">
        <v>285</v>
      </c>
    </row>
    <row r="189" spans="1:65" s="2" customFormat="1" ht="16.5" customHeight="1">
      <c r="A189" s="42"/>
      <c r="B189" s="43"/>
      <c r="C189" s="212" t="s">
        <v>405</v>
      </c>
      <c r="D189" s="212" t="s">
        <v>287</v>
      </c>
      <c r="E189" s="213" t="s">
        <v>406</v>
      </c>
      <c r="F189" s="214" t="s">
        <v>407</v>
      </c>
      <c r="G189" s="215" t="s">
        <v>315</v>
      </c>
      <c r="H189" s="216">
        <v>3.598</v>
      </c>
      <c r="I189" s="217"/>
      <c r="J189" s="218">
        <f>ROUND(I189*H189,2)</f>
        <v>0</v>
      </c>
      <c r="K189" s="214" t="s">
        <v>291</v>
      </c>
      <c r="L189" s="48"/>
      <c r="M189" s="219" t="s">
        <v>28</v>
      </c>
      <c r="N189" s="220" t="s">
        <v>46</v>
      </c>
      <c r="O189" s="88"/>
      <c r="P189" s="221">
        <f>O189*H189</f>
        <v>0</v>
      </c>
      <c r="Q189" s="221">
        <v>0.00294</v>
      </c>
      <c r="R189" s="221">
        <f>Q189*H189</f>
        <v>0.01057812</v>
      </c>
      <c r="S189" s="221">
        <v>0</v>
      </c>
      <c r="T189" s="222">
        <f>S189*H189</f>
        <v>0</v>
      </c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R189" s="223" t="s">
        <v>292</v>
      </c>
      <c r="AT189" s="223" t="s">
        <v>287</v>
      </c>
      <c r="AU189" s="223" t="s">
        <v>106</v>
      </c>
      <c r="AY189" s="21" t="s">
        <v>285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21" t="s">
        <v>106</v>
      </c>
      <c r="BK189" s="224">
        <f>ROUND(I189*H189,2)</f>
        <v>0</v>
      </c>
      <c r="BL189" s="21" t="s">
        <v>292</v>
      </c>
      <c r="BM189" s="223" t="s">
        <v>408</v>
      </c>
    </row>
    <row r="190" spans="1:47" s="2" customFormat="1" ht="12">
      <c r="A190" s="42"/>
      <c r="B190" s="43"/>
      <c r="C190" s="44"/>
      <c r="D190" s="225" t="s">
        <v>294</v>
      </c>
      <c r="E190" s="44"/>
      <c r="F190" s="226" t="s">
        <v>409</v>
      </c>
      <c r="G190" s="44"/>
      <c r="H190" s="44"/>
      <c r="I190" s="227"/>
      <c r="J190" s="44"/>
      <c r="K190" s="44"/>
      <c r="L190" s="48"/>
      <c r="M190" s="228"/>
      <c r="N190" s="229"/>
      <c r="O190" s="88"/>
      <c r="P190" s="88"/>
      <c r="Q190" s="88"/>
      <c r="R190" s="88"/>
      <c r="S190" s="88"/>
      <c r="T190" s="89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T190" s="21" t="s">
        <v>294</v>
      </c>
      <c r="AU190" s="21" t="s">
        <v>106</v>
      </c>
    </row>
    <row r="191" spans="1:51" s="13" customFormat="1" ht="12">
      <c r="A191" s="13"/>
      <c r="B191" s="230"/>
      <c r="C191" s="231"/>
      <c r="D191" s="232" t="s">
        <v>296</v>
      </c>
      <c r="E191" s="233" t="s">
        <v>28</v>
      </c>
      <c r="F191" s="234" t="s">
        <v>297</v>
      </c>
      <c r="G191" s="231"/>
      <c r="H191" s="233" t="s">
        <v>28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296</v>
      </c>
      <c r="AU191" s="240" t="s">
        <v>106</v>
      </c>
      <c r="AV191" s="13" t="s">
        <v>82</v>
      </c>
      <c r="AW191" s="13" t="s">
        <v>35</v>
      </c>
      <c r="AX191" s="13" t="s">
        <v>74</v>
      </c>
      <c r="AY191" s="240" t="s">
        <v>285</v>
      </c>
    </row>
    <row r="192" spans="1:51" s="14" customFormat="1" ht="12">
      <c r="A192" s="14"/>
      <c r="B192" s="241"/>
      <c r="C192" s="242"/>
      <c r="D192" s="232" t="s">
        <v>296</v>
      </c>
      <c r="E192" s="243" t="s">
        <v>28</v>
      </c>
      <c r="F192" s="244" t="s">
        <v>410</v>
      </c>
      <c r="G192" s="242"/>
      <c r="H192" s="245">
        <v>3.598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296</v>
      </c>
      <c r="AU192" s="251" t="s">
        <v>106</v>
      </c>
      <c r="AV192" s="14" t="s">
        <v>106</v>
      </c>
      <c r="AW192" s="14" t="s">
        <v>35</v>
      </c>
      <c r="AX192" s="14" t="s">
        <v>74</v>
      </c>
      <c r="AY192" s="251" t="s">
        <v>285</v>
      </c>
    </row>
    <row r="193" spans="1:51" s="15" customFormat="1" ht="12">
      <c r="A193" s="15"/>
      <c r="B193" s="252"/>
      <c r="C193" s="253"/>
      <c r="D193" s="232" t="s">
        <v>296</v>
      </c>
      <c r="E193" s="254" t="s">
        <v>114</v>
      </c>
      <c r="F193" s="255" t="s">
        <v>299</v>
      </c>
      <c r="G193" s="253"/>
      <c r="H193" s="256">
        <v>3.598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2" t="s">
        <v>296</v>
      </c>
      <c r="AU193" s="262" t="s">
        <v>106</v>
      </c>
      <c r="AV193" s="15" t="s">
        <v>292</v>
      </c>
      <c r="AW193" s="15" t="s">
        <v>35</v>
      </c>
      <c r="AX193" s="15" t="s">
        <v>82</v>
      </c>
      <c r="AY193" s="262" t="s">
        <v>285</v>
      </c>
    </row>
    <row r="194" spans="1:65" s="2" customFormat="1" ht="16.5" customHeight="1">
      <c r="A194" s="42"/>
      <c r="B194" s="43"/>
      <c r="C194" s="212" t="s">
        <v>7</v>
      </c>
      <c r="D194" s="212" t="s">
        <v>287</v>
      </c>
      <c r="E194" s="213" t="s">
        <v>411</v>
      </c>
      <c r="F194" s="214" t="s">
        <v>412</v>
      </c>
      <c r="G194" s="215" t="s">
        <v>315</v>
      </c>
      <c r="H194" s="216">
        <v>3.598</v>
      </c>
      <c r="I194" s="217"/>
      <c r="J194" s="218">
        <f>ROUND(I194*H194,2)</f>
        <v>0</v>
      </c>
      <c r="K194" s="214" t="s">
        <v>291</v>
      </c>
      <c r="L194" s="48"/>
      <c r="M194" s="219" t="s">
        <v>28</v>
      </c>
      <c r="N194" s="220" t="s">
        <v>46</v>
      </c>
      <c r="O194" s="88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R194" s="223" t="s">
        <v>292</v>
      </c>
      <c r="AT194" s="223" t="s">
        <v>287</v>
      </c>
      <c r="AU194" s="223" t="s">
        <v>106</v>
      </c>
      <c r="AY194" s="21" t="s">
        <v>285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21" t="s">
        <v>106</v>
      </c>
      <c r="BK194" s="224">
        <f>ROUND(I194*H194,2)</f>
        <v>0</v>
      </c>
      <c r="BL194" s="21" t="s">
        <v>292</v>
      </c>
      <c r="BM194" s="223" t="s">
        <v>413</v>
      </c>
    </row>
    <row r="195" spans="1:47" s="2" customFormat="1" ht="12">
      <c r="A195" s="42"/>
      <c r="B195" s="43"/>
      <c r="C195" s="44"/>
      <c r="D195" s="225" t="s">
        <v>294</v>
      </c>
      <c r="E195" s="44"/>
      <c r="F195" s="226" t="s">
        <v>414</v>
      </c>
      <c r="G195" s="44"/>
      <c r="H195" s="44"/>
      <c r="I195" s="227"/>
      <c r="J195" s="44"/>
      <c r="K195" s="44"/>
      <c r="L195" s="48"/>
      <c r="M195" s="228"/>
      <c r="N195" s="229"/>
      <c r="O195" s="88"/>
      <c r="P195" s="88"/>
      <c r="Q195" s="88"/>
      <c r="R195" s="88"/>
      <c r="S195" s="88"/>
      <c r="T195" s="89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T195" s="21" t="s">
        <v>294</v>
      </c>
      <c r="AU195" s="21" t="s">
        <v>106</v>
      </c>
    </row>
    <row r="196" spans="1:51" s="14" customFormat="1" ht="12">
      <c r="A196" s="14"/>
      <c r="B196" s="241"/>
      <c r="C196" s="242"/>
      <c r="D196" s="232" t="s">
        <v>296</v>
      </c>
      <c r="E196" s="243" t="s">
        <v>28</v>
      </c>
      <c r="F196" s="244" t="s">
        <v>114</v>
      </c>
      <c r="G196" s="242"/>
      <c r="H196" s="245">
        <v>3.598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296</v>
      </c>
      <c r="AU196" s="251" t="s">
        <v>106</v>
      </c>
      <c r="AV196" s="14" t="s">
        <v>106</v>
      </c>
      <c r="AW196" s="14" t="s">
        <v>35</v>
      </c>
      <c r="AX196" s="14" t="s">
        <v>82</v>
      </c>
      <c r="AY196" s="251" t="s">
        <v>285</v>
      </c>
    </row>
    <row r="197" spans="1:65" s="2" customFormat="1" ht="24.15" customHeight="1">
      <c r="A197" s="42"/>
      <c r="B197" s="43"/>
      <c r="C197" s="212" t="s">
        <v>415</v>
      </c>
      <c r="D197" s="212" t="s">
        <v>287</v>
      </c>
      <c r="E197" s="213" t="s">
        <v>416</v>
      </c>
      <c r="F197" s="214" t="s">
        <v>417</v>
      </c>
      <c r="G197" s="215" t="s">
        <v>383</v>
      </c>
      <c r="H197" s="216">
        <v>0.351</v>
      </c>
      <c r="I197" s="217"/>
      <c r="J197" s="218">
        <f>ROUND(I197*H197,2)</f>
        <v>0</v>
      </c>
      <c r="K197" s="214" t="s">
        <v>291</v>
      </c>
      <c r="L197" s="48"/>
      <c r="M197" s="219" t="s">
        <v>28</v>
      </c>
      <c r="N197" s="220" t="s">
        <v>46</v>
      </c>
      <c r="O197" s="88"/>
      <c r="P197" s="221">
        <f>O197*H197</f>
        <v>0</v>
      </c>
      <c r="Q197" s="221">
        <v>1.06062</v>
      </c>
      <c r="R197" s="221">
        <f>Q197*H197</f>
        <v>0.3722776199999999</v>
      </c>
      <c r="S197" s="221">
        <v>0</v>
      </c>
      <c r="T197" s="222">
        <f>S197*H197</f>
        <v>0</v>
      </c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R197" s="223" t="s">
        <v>292</v>
      </c>
      <c r="AT197" s="223" t="s">
        <v>287</v>
      </c>
      <c r="AU197" s="223" t="s">
        <v>106</v>
      </c>
      <c r="AY197" s="21" t="s">
        <v>285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21" t="s">
        <v>106</v>
      </c>
      <c r="BK197" s="224">
        <f>ROUND(I197*H197,2)</f>
        <v>0</v>
      </c>
      <c r="BL197" s="21" t="s">
        <v>292</v>
      </c>
      <c r="BM197" s="223" t="s">
        <v>418</v>
      </c>
    </row>
    <row r="198" spans="1:47" s="2" customFormat="1" ht="12">
      <c r="A198" s="42"/>
      <c r="B198" s="43"/>
      <c r="C198" s="44"/>
      <c r="D198" s="225" t="s">
        <v>294</v>
      </c>
      <c r="E198" s="44"/>
      <c r="F198" s="226" t="s">
        <v>419</v>
      </c>
      <c r="G198" s="44"/>
      <c r="H198" s="44"/>
      <c r="I198" s="227"/>
      <c r="J198" s="44"/>
      <c r="K198" s="44"/>
      <c r="L198" s="48"/>
      <c r="M198" s="228"/>
      <c r="N198" s="229"/>
      <c r="O198" s="88"/>
      <c r="P198" s="88"/>
      <c r="Q198" s="88"/>
      <c r="R198" s="88"/>
      <c r="S198" s="88"/>
      <c r="T198" s="89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T198" s="21" t="s">
        <v>294</v>
      </c>
      <c r="AU198" s="21" t="s">
        <v>106</v>
      </c>
    </row>
    <row r="199" spans="1:51" s="13" customFormat="1" ht="12">
      <c r="A199" s="13"/>
      <c r="B199" s="230"/>
      <c r="C199" s="231"/>
      <c r="D199" s="232" t="s">
        <v>296</v>
      </c>
      <c r="E199" s="233" t="s">
        <v>28</v>
      </c>
      <c r="F199" s="234" t="s">
        <v>297</v>
      </c>
      <c r="G199" s="231"/>
      <c r="H199" s="233" t="s">
        <v>28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296</v>
      </c>
      <c r="AU199" s="240" t="s">
        <v>106</v>
      </c>
      <c r="AV199" s="13" t="s">
        <v>82</v>
      </c>
      <c r="AW199" s="13" t="s">
        <v>35</v>
      </c>
      <c r="AX199" s="13" t="s">
        <v>74</v>
      </c>
      <c r="AY199" s="240" t="s">
        <v>285</v>
      </c>
    </row>
    <row r="200" spans="1:51" s="14" customFormat="1" ht="12">
      <c r="A200" s="14"/>
      <c r="B200" s="241"/>
      <c r="C200" s="242"/>
      <c r="D200" s="232" t="s">
        <v>296</v>
      </c>
      <c r="E200" s="243" t="s">
        <v>28</v>
      </c>
      <c r="F200" s="244" t="s">
        <v>420</v>
      </c>
      <c r="G200" s="242"/>
      <c r="H200" s="245">
        <v>0.351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296</v>
      </c>
      <c r="AU200" s="251" t="s">
        <v>106</v>
      </c>
      <c r="AV200" s="14" t="s">
        <v>106</v>
      </c>
      <c r="AW200" s="14" t="s">
        <v>35</v>
      </c>
      <c r="AX200" s="14" t="s">
        <v>82</v>
      </c>
      <c r="AY200" s="251" t="s">
        <v>285</v>
      </c>
    </row>
    <row r="201" spans="1:65" s="2" customFormat="1" ht="24.15" customHeight="1">
      <c r="A201" s="42"/>
      <c r="B201" s="43"/>
      <c r="C201" s="212" t="s">
        <v>421</v>
      </c>
      <c r="D201" s="212" t="s">
        <v>287</v>
      </c>
      <c r="E201" s="213" t="s">
        <v>422</v>
      </c>
      <c r="F201" s="214" t="s">
        <v>423</v>
      </c>
      <c r="G201" s="215" t="s">
        <v>290</v>
      </c>
      <c r="H201" s="216">
        <v>0.512</v>
      </c>
      <c r="I201" s="217"/>
      <c r="J201" s="218">
        <f>ROUND(I201*H201,2)</f>
        <v>0</v>
      </c>
      <c r="K201" s="214" t="s">
        <v>291</v>
      </c>
      <c r="L201" s="48"/>
      <c r="M201" s="219" t="s">
        <v>28</v>
      </c>
      <c r="N201" s="220" t="s">
        <v>46</v>
      </c>
      <c r="O201" s="88"/>
      <c r="P201" s="221">
        <f>O201*H201</f>
        <v>0</v>
      </c>
      <c r="Q201" s="221">
        <v>2.30102</v>
      </c>
      <c r="R201" s="221">
        <f>Q201*H201</f>
        <v>1.17812224</v>
      </c>
      <c r="S201" s="221">
        <v>0</v>
      </c>
      <c r="T201" s="222">
        <f>S201*H201</f>
        <v>0</v>
      </c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R201" s="223" t="s">
        <v>292</v>
      </c>
      <c r="AT201" s="223" t="s">
        <v>287</v>
      </c>
      <c r="AU201" s="223" t="s">
        <v>106</v>
      </c>
      <c r="AY201" s="21" t="s">
        <v>285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21" t="s">
        <v>106</v>
      </c>
      <c r="BK201" s="224">
        <f>ROUND(I201*H201,2)</f>
        <v>0</v>
      </c>
      <c r="BL201" s="21" t="s">
        <v>292</v>
      </c>
      <c r="BM201" s="223" t="s">
        <v>424</v>
      </c>
    </row>
    <row r="202" spans="1:47" s="2" customFormat="1" ht="12">
      <c r="A202" s="42"/>
      <c r="B202" s="43"/>
      <c r="C202" s="44"/>
      <c r="D202" s="225" t="s">
        <v>294</v>
      </c>
      <c r="E202" s="44"/>
      <c r="F202" s="226" t="s">
        <v>425</v>
      </c>
      <c r="G202" s="44"/>
      <c r="H202" s="44"/>
      <c r="I202" s="227"/>
      <c r="J202" s="44"/>
      <c r="K202" s="44"/>
      <c r="L202" s="48"/>
      <c r="M202" s="228"/>
      <c r="N202" s="229"/>
      <c r="O202" s="88"/>
      <c r="P202" s="88"/>
      <c r="Q202" s="88"/>
      <c r="R202" s="88"/>
      <c r="S202" s="88"/>
      <c r="T202" s="89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T202" s="21" t="s">
        <v>294</v>
      </c>
      <c r="AU202" s="21" t="s">
        <v>106</v>
      </c>
    </row>
    <row r="203" spans="1:51" s="13" customFormat="1" ht="12">
      <c r="A203" s="13"/>
      <c r="B203" s="230"/>
      <c r="C203" s="231"/>
      <c r="D203" s="232" t="s">
        <v>296</v>
      </c>
      <c r="E203" s="233" t="s">
        <v>28</v>
      </c>
      <c r="F203" s="234" t="s">
        <v>297</v>
      </c>
      <c r="G203" s="231"/>
      <c r="H203" s="233" t="s">
        <v>28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296</v>
      </c>
      <c r="AU203" s="240" t="s">
        <v>106</v>
      </c>
      <c r="AV203" s="13" t="s">
        <v>82</v>
      </c>
      <c r="AW203" s="13" t="s">
        <v>35</v>
      </c>
      <c r="AX203" s="13" t="s">
        <v>74</v>
      </c>
      <c r="AY203" s="240" t="s">
        <v>285</v>
      </c>
    </row>
    <row r="204" spans="1:51" s="14" customFormat="1" ht="12">
      <c r="A204" s="14"/>
      <c r="B204" s="241"/>
      <c r="C204" s="242"/>
      <c r="D204" s="232" t="s">
        <v>296</v>
      </c>
      <c r="E204" s="243" t="s">
        <v>28</v>
      </c>
      <c r="F204" s="244" t="s">
        <v>426</v>
      </c>
      <c r="G204" s="242"/>
      <c r="H204" s="245">
        <v>0.512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296</v>
      </c>
      <c r="AU204" s="251" t="s">
        <v>106</v>
      </c>
      <c r="AV204" s="14" t="s">
        <v>106</v>
      </c>
      <c r="AW204" s="14" t="s">
        <v>35</v>
      </c>
      <c r="AX204" s="14" t="s">
        <v>82</v>
      </c>
      <c r="AY204" s="251" t="s">
        <v>285</v>
      </c>
    </row>
    <row r="205" spans="1:65" s="2" customFormat="1" ht="16.5" customHeight="1">
      <c r="A205" s="42"/>
      <c r="B205" s="43"/>
      <c r="C205" s="212" t="s">
        <v>427</v>
      </c>
      <c r="D205" s="212" t="s">
        <v>287</v>
      </c>
      <c r="E205" s="213" t="s">
        <v>428</v>
      </c>
      <c r="F205" s="214" t="s">
        <v>429</v>
      </c>
      <c r="G205" s="215" t="s">
        <v>315</v>
      </c>
      <c r="H205" s="216">
        <v>3.88</v>
      </c>
      <c r="I205" s="217"/>
      <c r="J205" s="218">
        <f>ROUND(I205*H205,2)</f>
        <v>0</v>
      </c>
      <c r="K205" s="214" t="s">
        <v>291</v>
      </c>
      <c r="L205" s="48"/>
      <c r="M205" s="219" t="s">
        <v>28</v>
      </c>
      <c r="N205" s="220" t="s">
        <v>46</v>
      </c>
      <c r="O205" s="88"/>
      <c r="P205" s="221">
        <f>O205*H205</f>
        <v>0</v>
      </c>
      <c r="Q205" s="221">
        <v>0.00269</v>
      </c>
      <c r="R205" s="221">
        <f>Q205*H205</f>
        <v>0.0104372</v>
      </c>
      <c r="S205" s="221">
        <v>0</v>
      </c>
      <c r="T205" s="222">
        <f>S205*H205</f>
        <v>0</v>
      </c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R205" s="223" t="s">
        <v>292</v>
      </c>
      <c r="AT205" s="223" t="s">
        <v>287</v>
      </c>
      <c r="AU205" s="223" t="s">
        <v>106</v>
      </c>
      <c r="AY205" s="21" t="s">
        <v>285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21" t="s">
        <v>106</v>
      </c>
      <c r="BK205" s="224">
        <f>ROUND(I205*H205,2)</f>
        <v>0</v>
      </c>
      <c r="BL205" s="21" t="s">
        <v>292</v>
      </c>
      <c r="BM205" s="223" t="s">
        <v>430</v>
      </c>
    </row>
    <row r="206" spans="1:47" s="2" customFormat="1" ht="12">
      <c r="A206" s="42"/>
      <c r="B206" s="43"/>
      <c r="C206" s="44"/>
      <c r="D206" s="225" t="s">
        <v>294</v>
      </c>
      <c r="E206" s="44"/>
      <c r="F206" s="226" t="s">
        <v>431</v>
      </c>
      <c r="G206" s="44"/>
      <c r="H206" s="44"/>
      <c r="I206" s="227"/>
      <c r="J206" s="44"/>
      <c r="K206" s="44"/>
      <c r="L206" s="48"/>
      <c r="M206" s="228"/>
      <c r="N206" s="229"/>
      <c r="O206" s="88"/>
      <c r="P206" s="88"/>
      <c r="Q206" s="88"/>
      <c r="R206" s="88"/>
      <c r="S206" s="88"/>
      <c r="T206" s="89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T206" s="21" t="s">
        <v>294</v>
      </c>
      <c r="AU206" s="21" t="s">
        <v>106</v>
      </c>
    </row>
    <row r="207" spans="1:51" s="13" customFormat="1" ht="12">
      <c r="A207" s="13"/>
      <c r="B207" s="230"/>
      <c r="C207" s="231"/>
      <c r="D207" s="232" t="s">
        <v>296</v>
      </c>
      <c r="E207" s="233" t="s">
        <v>28</v>
      </c>
      <c r="F207" s="234" t="s">
        <v>297</v>
      </c>
      <c r="G207" s="231"/>
      <c r="H207" s="233" t="s">
        <v>28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296</v>
      </c>
      <c r="AU207" s="240" t="s">
        <v>106</v>
      </c>
      <c r="AV207" s="13" t="s">
        <v>82</v>
      </c>
      <c r="AW207" s="13" t="s">
        <v>35</v>
      </c>
      <c r="AX207" s="13" t="s">
        <v>74</v>
      </c>
      <c r="AY207" s="240" t="s">
        <v>285</v>
      </c>
    </row>
    <row r="208" spans="1:51" s="14" customFormat="1" ht="12">
      <c r="A208" s="14"/>
      <c r="B208" s="241"/>
      <c r="C208" s="242"/>
      <c r="D208" s="232" t="s">
        <v>296</v>
      </c>
      <c r="E208" s="243" t="s">
        <v>28</v>
      </c>
      <c r="F208" s="244" t="s">
        <v>432</v>
      </c>
      <c r="G208" s="242"/>
      <c r="H208" s="245">
        <v>0.72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1" t="s">
        <v>296</v>
      </c>
      <c r="AU208" s="251" t="s">
        <v>106</v>
      </c>
      <c r="AV208" s="14" t="s">
        <v>106</v>
      </c>
      <c r="AW208" s="14" t="s">
        <v>35</v>
      </c>
      <c r="AX208" s="14" t="s">
        <v>74</v>
      </c>
      <c r="AY208" s="251" t="s">
        <v>285</v>
      </c>
    </row>
    <row r="209" spans="1:51" s="14" customFormat="1" ht="12">
      <c r="A209" s="14"/>
      <c r="B209" s="241"/>
      <c r="C209" s="242"/>
      <c r="D209" s="232" t="s">
        <v>296</v>
      </c>
      <c r="E209" s="243" t="s">
        <v>28</v>
      </c>
      <c r="F209" s="244" t="s">
        <v>433</v>
      </c>
      <c r="G209" s="242"/>
      <c r="H209" s="245">
        <v>3.16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296</v>
      </c>
      <c r="AU209" s="251" t="s">
        <v>106</v>
      </c>
      <c r="AV209" s="14" t="s">
        <v>106</v>
      </c>
      <c r="AW209" s="14" t="s">
        <v>35</v>
      </c>
      <c r="AX209" s="14" t="s">
        <v>74</v>
      </c>
      <c r="AY209" s="251" t="s">
        <v>285</v>
      </c>
    </row>
    <row r="210" spans="1:51" s="15" customFormat="1" ht="12">
      <c r="A210" s="15"/>
      <c r="B210" s="252"/>
      <c r="C210" s="253"/>
      <c r="D210" s="232" t="s">
        <v>296</v>
      </c>
      <c r="E210" s="254" t="s">
        <v>28</v>
      </c>
      <c r="F210" s="255" t="s">
        <v>299</v>
      </c>
      <c r="G210" s="253"/>
      <c r="H210" s="256">
        <v>3.88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2" t="s">
        <v>296</v>
      </c>
      <c r="AU210" s="262" t="s">
        <v>106</v>
      </c>
      <c r="AV210" s="15" t="s">
        <v>292</v>
      </c>
      <c r="AW210" s="15" t="s">
        <v>35</v>
      </c>
      <c r="AX210" s="15" t="s">
        <v>82</v>
      </c>
      <c r="AY210" s="262" t="s">
        <v>285</v>
      </c>
    </row>
    <row r="211" spans="1:65" s="2" customFormat="1" ht="16.5" customHeight="1">
      <c r="A211" s="42"/>
      <c r="B211" s="43"/>
      <c r="C211" s="212" t="s">
        <v>434</v>
      </c>
      <c r="D211" s="212" t="s">
        <v>287</v>
      </c>
      <c r="E211" s="213" t="s">
        <v>435</v>
      </c>
      <c r="F211" s="214" t="s">
        <v>436</v>
      </c>
      <c r="G211" s="215" t="s">
        <v>315</v>
      </c>
      <c r="H211" s="216">
        <v>3.88</v>
      </c>
      <c r="I211" s="217"/>
      <c r="J211" s="218">
        <f>ROUND(I211*H211,2)</f>
        <v>0</v>
      </c>
      <c r="K211" s="214" t="s">
        <v>291</v>
      </c>
      <c r="L211" s="48"/>
      <c r="M211" s="219" t="s">
        <v>28</v>
      </c>
      <c r="N211" s="220" t="s">
        <v>46</v>
      </c>
      <c r="O211" s="88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R211" s="223" t="s">
        <v>292</v>
      </c>
      <c r="AT211" s="223" t="s">
        <v>287</v>
      </c>
      <c r="AU211" s="223" t="s">
        <v>106</v>
      </c>
      <c r="AY211" s="21" t="s">
        <v>285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21" t="s">
        <v>106</v>
      </c>
      <c r="BK211" s="224">
        <f>ROUND(I211*H211,2)</f>
        <v>0</v>
      </c>
      <c r="BL211" s="21" t="s">
        <v>292</v>
      </c>
      <c r="BM211" s="223" t="s">
        <v>437</v>
      </c>
    </row>
    <row r="212" spans="1:47" s="2" customFormat="1" ht="12">
      <c r="A212" s="42"/>
      <c r="B212" s="43"/>
      <c r="C212" s="44"/>
      <c r="D212" s="225" t="s">
        <v>294</v>
      </c>
      <c r="E212" s="44"/>
      <c r="F212" s="226" t="s">
        <v>438</v>
      </c>
      <c r="G212" s="44"/>
      <c r="H212" s="44"/>
      <c r="I212" s="227"/>
      <c r="J212" s="44"/>
      <c r="K212" s="44"/>
      <c r="L212" s="48"/>
      <c r="M212" s="228"/>
      <c r="N212" s="229"/>
      <c r="O212" s="88"/>
      <c r="P212" s="88"/>
      <c r="Q212" s="88"/>
      <c r="R212" s="88"/>
      <c r="S212" s="88"/>
      <c r="T212" s="89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T212" s="21" t="s">
        <v>294</v>
      </c>
      <c r="AU212" s="21" t="s">
        <v>106</v>
      </c>
    </row>
    <row r="213" spans="1:51" s="13" customFormat="1" ht="12">
      <c r="A213" s="13"/>
      <c r="B213" s="230"/>
      <c r="C213" s="231"/>
      <c r="D213" s="232" t="s">
        <v>296</v>
      </c>
      <c r="E213" s="233" t="s">
        <v>28</v>
      </c>
      <c r="F213" s="234" t="s">
        <v>297</v>
      </c>
      <c r="G213" s="231"/>
      <c r="H213" s="233" t="s">
        <v>28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296</v>
      </c>
      <c r="AU213" s="240" t="s">
        <v>106</v>
      </c>
      <c r="AV213" s="13" t="s">
        <v>82</v>
      </c>
      <c r="AW213" s="13" t="s">
        <v>35</v>
      </c>
      <c r="AX213" s="13" t="s">
        <v>74</v>
      </c>
      <c r="AY213" s="240" t="s">
        <v>285</v>
      </c>
    </row>
    <row r="214" spans="1:51" s="14" customFormat="1" ht="12">
      <c r="A214" s="14"/>
      <c r="B214" s="241"/>
      <c r="C214" s="242"/>
      <c r="D214" s="232" t="s">
        <v>296</v>
      </c>
      <c r="E214" s="243" t="s">
        <v>28</v>
      </c>
      <c r="F214" s="244" t="s">
        <v>432</v>
      </c>
      <c r="G214" s="242"/>
      <c r="H214" s="245">
        <v>0.72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296</v>
      </c>
      <c r="AU214" s="251" t="s">
        <v>106</v>
      </c>
      <c r="AV214" s="14" t="s">
        <v>106</v>
      </c>
      <c r="AW214" s="14" t="s">
        <v>35</v>
      </c>
      <c r="AX214" s="14" t="s">
        <v>74</v>
      </c>
      <c r="AY214" s="251" t="s">
        <v>285</v>
      </c>
    </row>
    <row r="215" spans="1:51" s="14" customFormat="1" ht="12">
      <c r="A215" s="14"/>
      <c r="B215" s="241"/>
      <c r="C215" s="242"/>
      <c r="D215" s="232" t="s">
        <v>296</v>
      </c>
      <c r="E215" s="243" t="s">
        <v>28</v>
      </c>
      <c r="F215" s="244" t="s">
        <v>433</v>
      </c>
      <c r="G215" s="242"/>
      <c r="H215" s="245">
        <v>3.16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1" t="s">
        <v>296</v>
      </c>
      <c r="AU215" s="251" t="s">
        <v>106</v>
      </c>
      <c r="AV215" s="14" t="s">
        <v>106</v>
      </c>
      <c r="AW215" s="14" t="s">
        <v>35</v>
      </c>
      <c r="AX215" s="14" t="s">
        <v>74</v>
      </c>
      <c r="AY215" s="251" t="s">
        <v>285</v>
      </c>
    </row>
    <row r="216" spans="1:51" s="15" customFormat="1" ht="12">
      <c r="A216" s="15"/>
      <c r="B216" s="252"/>
      <c r="C216" s="253"/>
      <c r="D216" s="232" t="s">
        <v>296</v>
      </c>
      <c r="E216" s="254" t="s">
        <v>28</v>
      </c>
      <c r="F216" s="255" t="s">
        <v>299</v>
      </c>
      <c r="G216" s="253"/>
      <c r="H216" s="256">
        <v>3.88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2" t="s">
        <v>296</v>
      </c>
      <c r="AU216" s="262" t="s">
        <v>106</v>
      </c>
      <c r="AV216" s="15" t="s">
        <v>292</v>
      </c>
      <c r="AW216" s="15" t="s">
        <v>35</v>
      </c>
      <c r="AX216" s="15" t="s">
        <v>82</v>
      </c>
      <c r="AY216" s="262" t="s">
        <v>285</v>
      </c>
    </row>
    <row r="217" spans="1:65" s="2" customFormat="1" ht="44.25" customHeight="1">
      <c r="A217" s="42"/>
      <c r="B217" s="43"/>
      <c r="C217" s="212" t="s">
        <v>439</v>
      </c>
      <c r="D217" s="212" t="s">
        <v>287</v>
      </c>
      <c r="E217" s="213" t="s">
        <v>440</v>
      </c>
      <c r="F217" s="214" t="s">
        <v>441</v>
      </c>
      <c r="G217" s="215" t="s">
        <v>315</v>
      </c>
      <c r="H217" s="216">
        <v>8.921</v>
      </c>
      <c r="I217" s="217"/>
      <c r="J217" s="218">
        <f>ROUND(I217*H217,2)</f>
        <v>0</v>
      </c>
      <c r="K217" s="214" t="s">
        <v>291</v>
      </c>
      <c r="L217" s="48"/>
      <c r="M217" s="219" t="s">
        <v>28</v>
      </c>
      <c r="N217" s="220" t="s">
        <v>46</v>
      </c>
      <c r="O217" s="88"/>
      <c r="P217" s="221">
        <f>O217*H217</f>
        <v>0</v>
      </c>
      <c r="Q217" s="221">
        <v>0.5496</v>
      </c>
      <c r="R217" s="221">
        <f>Q217*H217</f>
        <v>4.9029815999999995</v>
      </c>
      <c r="S217" s="221">
        <v>0</v>
      </c>
      <c r="T217" s="222">
        <f>S217*H217</f>
        <v>0</v>
      </c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R217" s="223" t="s">
        <v>292</v>
      </c>
      <c r="AT217" s="223" t="s">
        <v>287</v>
      </c>
      <c r="AU217" s="223" t="s">
        <v>106</v>
      </c>
      <c r="AY217" s="21" t="s">
        <v>285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21" t="s">
        <v>106</v>
      </c>
      <c r="BK217" s="224">
        <f>ROUND(I217*H217,2)</f>
        <v>0</v>
      </c>
      <c r="BL217" s="21" t="s">
        <v>292</v>
      </c>
      <c r="BM217" s="223" t="s">
        <v>442</v>
      </c>
    </row>
    <row r="218" spans="1:47" s="2" customFormat="1" ht="12">
      <c r="A218" s="42"/>
      <c r="B218" s="43"/>
      <c r="C218" s="44"/>
      <c r="D218" s="225" t="s">
        <v>294</v>
      </c>
      <c r="E218" s="44"/>
      <c r="F218" s="226" t="s">
        <v>443</v>
      </c>
      <c r="G218" s="44"/>
      <c r="H218" s="44"/>
      <c r="I218" s="227"/>
      <c r="J218" s="44"/>
      <c r="K218" s="44"/>
      <c r="L218" s="48"/>
      <c r="M218" s="228"/>
      <c r="N218" s="229"/>
      <c r="O218" s="88"/>
      <c r="P218" s="88"/>
      <c r="Q218" s="88"/>
      <c r="R218" s="88"/>
      <c r="S218" s="88"/>
      <c r="T218" s="89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T218" s="21" t="s">
        <v>294</v>
      </c>
      <c r="AU218" s="21" t="s">
        <v>106</v>
      </c>
    </row>
    <row r="219" spans="1:51" s="13" customFormat="1" ht="12">
      <c r="A219" s="13"/>
      <c r="B219" s="230"/>
      <c r="C219" s="231"/>
      <c r="D219" s="232" t="s">
        <v>296</v>
      </c>
      <c r="E219" s="233" t="s">
        <v>28</v>
      </c>
      <c r="F219" s="234" t="s">
        <v>297</v>
      </c>
      <c r="G219" s="231"/>
      <c r="H219" s="233" t="s">
        <v>28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296</v>
      </c>
      <c r="AU219" s="240" t="s">
        <v>106</v>
      </c>
      <c r="AV219" s="13" t="s">
        <v>82</v>
      </c>
      <c r="AW219" s="13" t="s">
        <v>35</v>
      </c>
      <c r="AX219" s="13" t="s">
        <v>74</v>
      </c>
      <c r="AY219" s="240" t="s">
        <v>285</v>
      </c>
    </row>
    <row r="220" spans="1:51" s="14" customFormat="1" ht="12">
      <c r="A220" s="14"/>
      <c r="B220" s="241"/>
      <c r="C220" s="242"/>
      <c r="D220" s="232" t="s">
        <v>296</v>
      </c>
      <c r="E220" s="243" t="s">
        <v>28</v>
      </c>
      <c r="F220" s="244" t="s">
        <v>444</v>
      </c>
      <c r="G220" s="242"/>
      <c r="H220" s="245">
        <v>8.921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296</v>
      </c>
      <c r="AU220" s="251" t="s">
        <v>106</v>
      </c>
      <c r="AV220" s="14" t="s">
        <v>106</v>
      </c>
      <c r="AW220" s="14" t="s">
        <v>35</v>
      </c>
      <c r="AX220" s="14" t="s">
        <v>74</v>
      </c>
      <c r="AY220" s="251" t="s">
        <v>285</v>
      </c>
    </row>
    <row r="221" spans="1:51" s="15" customFormat="1" ht="12">
      <c r="A221" s="15"/>
      <c r="B221" s="252"/>
      <c r="C221" s="253"/>
      <c r="D221" s="232" t="s">
        <v>296</v>
      </c>
      <c r="E221" s="254" t="s">
        <v>249</v>
      </c>
      <c r="F221" s="255" t="s">
        <v>299</v>
      </c>
      <c r="G221" s="253"/>
      <c r="H221" s="256">
        <v>8.921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2" t="s">
        <v>296</v>
      </c>
      <c r="AU221" s="262" t="s">
        <v>106</v>
      </c>
      <c r="AV221" s="15" t="s">
        <v>292</v>
      </c>
      <c r="AW221" s="15" t="s">
        <v>35</v>
      </c>
      <c r="AX221" s="15" t="s">
        <v>82</v>
      </c>
      <c r="AY221" s="262" t="s">
        <v>285</v>
      </c>
    </row>
    <row r="222" spans="1:65" s="2" customFormat="1" ht="44.25" customHeight="1">
      <c r="A222" s="42"/>
      <c r="B222" s="43"/>
      <c r="C222" s="212" t="s">
        <v>445</v>
      </c>
      <c r="D222" s="212" t="s">
        <v>287</v>
      </c>
      <c r="E222" s="213" t="s">
        <v>446</v>
      </c>
      <c r="F222" s="214" t="s">
        <v>447</v>
      </c>
      <c r="G222" s="215" t="s">
        <v>290</v>
      </c>
      <c r="H222" s="216">
        <v>1.436</v>
      </c>
      <c r="I222" s="217"/>
      <c r="J222" s="218">
        <f>ROUND(I222*H222,2)</f>
        <v>0</v>
      </c>
      <c r="K222" s="214" t="s">
        <v>291</v>
      </c>
      <c r="L222" s="48"/>
      <c r="M222" s="219" t="s">
        <v>28</v>
      </c>
      <c r="N222" s="220" t="s">
        <v>46</v>
      </c>
      <c r="O222" s="88"/>
      <c r="P222" s="221">
        <f>O222*H222</f>
        <v>0</v>
      </c>
      <c r="Q222" s="221">
        <v>2.55045</v>
      </c>
      <c r="R222" s="221">
        <f>Q222*H222</f>
        <v>3.6624462</v>
      </c>
      <c r="S222" s="221">
        <v>0</v>
      </c>
      <c r="T222" s="222">
        <f>S222*H222</f>
        <v>0</v>
      </c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R222" s="223" t="s">
        <v>292</v>
      </c>
      <c r="AT222" s="223" t="s">
        <v>287</v>
      </c>
      <c r="AU222" s="223" t="s">
        <v>106</v>
      </c>
      <c r="AY222" s="21" t="s">
        <v>285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21" t="s">
        <v>106</v>
      </c>
      <c r="BK222" s="224">
        <f>ROUND(I222*H222,2)</f>
        <v>0</v>
      </c>
      <c r="BL222" s="21" t="s">
        <v>292</v>
      </c>
      <c r="BM222" s="223" t="s">
        <v>448</v>
      </c>
    </row>
    <row r="223" spans="1:47" s="2" customFormat="1" ht="12">
      <c r="A223" s="42"/>
      <c r="B223" s="43"/>
      <c r="C223" s="44"/>
      <c r="D223" s="225" t="s">
        <v>294</v>
      </c>
      <c r="E223" s="44"/>
      <c r="F223" s="226" t="s">
        <v>449</v>
      </c>
      <c r="G223" s="44"/>
      <c r="H223" s="44"/>
      <c r="I223" s="227"/>
      <c r="J223" s="44"/>
      <c r="K223" s="44"/>
      <c r="L223" s="48"/>
      <c r="M223" s="228"/>
      <c r="N223" s="229"/>
      <c r="O223" s="88"/>
      <c r="P223" s="88"/>
      <c r="Q223" s="88"/>
      <c r="R223" s="88"/>
      <c r="S223" s="88"/>
      <c r="T223" s="89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T223" s="21" t="s">
        <v>294</v>
      </c>
      <c r="AU223" s="21" t="s">
        <v>106</v>
      </c>
    </row>
    <row r="224" spans="1:51" s="14" customFormat="1" ht="12">
      <c r="A224" s="14"/>
      <c r="B224" s="241"/>
      <c r="C224" s="242"/>
      <c r="D224" s="232" t="s">
        <v>296</v>
      </c>
      <c r="E224" s="243" t="s">
        <v>28</v>
      </c>
      <c r="F224" s="244" t="s">
        <v>240</v>
      </c>
      <c r="G224" s="242"/>
      <c r="H224" s="245">
        <v>1.436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296</v>
      </c>
      <c r="AU224" s="251" t="s">
        <v>106</v>
      </c>
      <c r="AV224" s="14" t="s">
        <v>106</v>
      </c>
      <c r="AW224" s="14" t="s">
        <v>35</v>
      </c>
      <c r="AX224" s="14" t="s">
        <v>82</v>
      </c>
      <c r="AY224" s="251" t="s">
        <v>285</v>
      </c>
    </row>
    <row r="225" spans="1:65" s="2" customFormat="1" ht="55.5" customHeight="1">
      <c r="A225" s="42"/>
      <c r="B225" s="43"/>
      <c r="C225" s="212" t="s">
        <v>450</v>
      </c>
      <c r="D225" s="212" t="s">
        <v>287</v>
      </c>
      <c r="E225" s="213" t="s">
        <v>451</v>
      </c>
      <c r="F225" s="214" t="s">
        <v>452</v>
      </c>
      <c r="G225" s="215" t="s">
        <v>383</v>
      </c>
      <c r="H225" s="216">
        <v>0.165</v>
      </c>
      <c r="I225" s="217"/>
      <c r="J225" s="218">
        <f>ROUND(I225*H225,2)</f>
        <v>0</v>
      </c>
      <c r="K225" s="214" t="s">
        <v>291</v>
      </c>
      <c r="L225" s="48"/>
      <c r="M225" s="219" t="s">
        <v>28</v>
      </c>
      <c r="N225" s="220" t="s">
        <v>46</v>
      </c>
      <c r="O225" s="88"/>
      <c r="P225" s="221">
        <f>O225*H225</f>
        <v>0</v>
      </c>
      <c r="Q225" s="221">
        <v>1.0594</v>
      </c>
      <c r="R225" s="221">
        <f>Q225*H225</f>
        <v>0.17480099999999998</v>
      </c>
      <c r="S225" s="221">
        <v>0</v>
      </c>
      <c r="T225" s="222">
        <f>S225*H225</f>
        <v>0</v>
      </c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R225" s="223" t="s">
        <v>292</v>
      </c>
      <c r="AT225" s="223" t="s">
        <v>287</v>
      </c>
      <c r="AU225" s="223" t="s">
        <v>106</v>
      </c>
      <c r="AY225" s="21" t="s">
        <v>285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21" t="s">
        <v>106</v>
      </c>
      <c r="BK225" s="224">
        <f>ROUND(I225*H225,2)</f>
        <v>0</v>
      </c>
      <c r="BL225" s="21" t="s">
        <v>292</v>
      </c>
      <c r="BM225" s="223" t="s">
        <v>453</v>
      </c>
    </row>
    <row r="226" spans="1:47" s="2" customFormat="1" ht="12">
      <c r="A226" s="42"/>
      <c r="B226" s="43"/>
      <c r="C226" s="44"/>
      <c r="D226" s="225" t="s">
        <v>294</v>
      </c>
      <c r="E226" s="44"/>
      <c r="F226" s="226" t="s">
        <v>454</v>
      </c>
      <c r="G226" s="44"/>
      <c r="H226" s="44"/>
      <c r="I226" s="227"/>
      <c r="J226" s="44"/>
      <c r="K226" s="44"/>
      <c r="L226" s="48"/>
      <c r="M226" s="228"/>
      <c r="N226" s="229"/>
      <c r="O226" s="88"/>
      <c r="P226" s="88"/>
      <c r="Q226" s="88"/>
      <c r="R226" s="88"/>
      <c r="S226" s="88"/>
      <c r="T226" s="89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T226" s="21" t="s">
        <v>294</v>
      </c>
      <c r="AU226" s="21" t="s">
        <v>106</v>
      </c>
    </row>
    <row r="227" spans="1:51" s="14" customFormat="1" ht="12">
      <c r="A227" s="14"/>
      <c r="B227" s="241"/>
      <c r="C227" s="242"/>
      <c r="D227" s="232" t="s">
        <v>296</v>
      </c>
      <c r="E227" s="243" t="s">
        <v>28</v>
      </c>
      <c r="F227" s="244" t="s">
        <v>455</v>
      </c>
      <c r="G227" s="242"/>
      <c r="H227" s="245">
        <v>0.165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296</v>
      </c>
      <c r="AU227" s="251" t="s">
        <v>106</v>
      </c>
      <c r="AV227" s="14" t="s">
        <v>106</v>
      </c>
      <c r="AW227" s="14" t="s">
        <v>35</v>
      </c>
      <c r="AX227" s="14" t="s">
        <v>82</v>
      </c>
      <c r="AY227" s="251" t="s">
        <v>285</v>
      </c>
    </row>
    <row r="228" spans="1:63" s="12" customFormat="1" ht="22.8" customHeight="1">
      <c r="A228" s="12"/>
      <c r="B228" s="196"/>
      <c r="C228" s="197"/>
      <c r="D228" s="198" t="s">
        <v>73</v>
      </c>
      <c r="E228" s="210" t="s">
        <v>305</v>
      </c>
      <c r="F228" s="210" t="s">
        <v>456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SUM(P229:P262)</f>
        <v>0</v>
      </c>
      <c r="Q228" s="204"/>
      <c r="R228" s="205">
        <f>SUM(R229:R262)</f>
        <v>5.910131509999999</v>
      </c>
      <c r="S228" s="204"/>
      <c r="T228" s="206">
        <f>SUM(T229:T262)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82</v>
      </c>
      <c r="AT228" s="208" t="s">
        <v>73</v>
      </c>
      <c r="AU228" s="208" t="s">
        <v>82</v>
      </c>
      <c r="AY228" s="207" t="s">
        <v>285</v>
      </c>
      <c r="BK228" s="209">
        <f>SUM(BK229:BK262)</f>
        <v>0</v>
      </c>
    </row>
    <row r="229" spans="1:65" s="2" customFormat="1" ht="37.8" customHeight="1">
      <c r="A229" s="42"/>
      <c r="B229" s="43"/>
      <c r="C229" s="212" t="s">
        <v>457</v>
      </c>
      <c r="D229" s="212" t="s">
        <v>287</v>
      </c>
      <c r="E229" s="213" t="s">
        <v>458</v>
      </c>
      <c r="F229" s="214" t="s">
        <v>459</v>
      </c>
      <c r="G229" s="215" t="s">
        <v>460</v>
      </c>
      <c r="H229" s="216">
        <v>1</v>
      </c>
      <c r="I229" s="217"/>
      <c r="J229" s="218">
        <f>ROUND(I229*H229,2)</f>
        <v>0</v>
      </c>
      <c r="K229" s="214" t="s">
        <v>291</v>
      </c>
      <c r="L229" s="48"/>
      <c r="M229" s="219" t="s">
        <v>28</v>
      </c>
      <c r="N229" s="220" t="s">
        <v>46</v>
      </c>
      <c r="O229" s="88"/>
      <c r="P229" s="221">
        <f>O229*H229</f>
        <v>0</v>
      </c>
      <c r="Q229" s="221">
        <v>0.18142</v>
      </c>
      <c r="R229" s="221">
        <f>Q229*H229</f>
        <v>0.18142</v>
      </c>
      <c r="S229" s="221">
        <v>0</v>
      </c>
      <c r="T229" s="222">
        <f>S229*H229</f>
        <v>0</v>
      </c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R229" s="223" t="s">
        <v>292</v>
      </c>
      <c r="AT229" s="223" t="s">
        <v>287</v>
      </c>
      <c r="AU229" s="223" t="s">
        <v>106</v>
      </c>
      <c r="AY229" s="21" t="s">
        <v>285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21" t="s">
        <v>106</v>
      </c>
      <c r="BK229" s="224">
        <f>ROUND(I229*H229,2)</f>
        <v>0</v>
      </c>
      <c r="BL229" s="21" t="s">
        <v>292</v>
      </c>
      <c r="BM229" s="223" t="s">
        <v>461</v>
      </c>
    </row>
    <row r="230" spans="1:47" s="2" customFormat="1" ht="12">
      <c r="A230" s="42"/>
      <c r="B230" s="43"/>
      <c r="C230" s="44"/>
      <c r="D230" s="225" t="s">
        <v>294</v>
      </c>
      <c r="E230" s="44"/>
      <c r="F230" s="226" t="s">
        <v>462</v>
      </c>
      <c r="G230" s="44"/>
      <c r="H230" s="44"/>
      <c r="I230" s="227"/>
      <c r="J230" s="44"/>
      <c r="K230" s="44"/>
      <c r="L230" s="48"/>
      <c r="M230" s="228"/>
      <c r="N230" s="229"/>
      <c r="O230" s="88"/>
      <c r="P230" s="88"/>
      <c r="Q230" s="88"/>
      <c r="R230" s="88"/>
      <c r="S230" s="88"/>
      <c r="T230" s="89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T230" s="21" t="s">
        <v>294</v>
      </c>
      <c r="AU230" s="21" t="s">
        <v>106</v>
      </c>
    </row>
    <row r="231" spans="1:51" s="13" customFormat="1" ht="12">
      <c r="A231" s="13"/>
      <c r="B231" s="230"/>
      <c r="C231" s="231"/>
      <c r="D231" s="232" t="s">
        <v>296</v>
      </c>
      <c r="E231" s="233" t="s">
        <v>28</v>
      </c>
      <c r="F231" s="234" t="s">
        <v>463</v>
      </c>
      <c r="G231" s="231"/>
      <c r="H231" s="233" t="s">
        <v>28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296</v>
      </c>
      <c r="AU231" s="240" t="s">
        <v>106</v>
      </c>
      <c r="AV231" s="13" t="s">
        <v>82</v>
      </c>
      <c r="AW231" s="13" t="s">
        <v>35</v>
      </c>
      <c r="AX231" s="13" t="s">
        <v>74</v>
      </c>
      <c r="AY231" s="240" t="s">
        <v>285</v>
      </c>
    </row>
    <row r="232" spans="1:51" s="14" customFormat="1" ht="12">
      <c r="A232" s="14"/>
      <c r="B232" s="241"/>
      <c r="C232" s="242"/>
      <c r="D232" s="232" t="s">
        <v>296</v>
      </c>
      <c r="E232" s="243" t="s">
        <v>28</v>
      </c>
      <c r="F232" s="244" t="s">
        <v>82</v>
      </c>
      <c r="G232" s="242"/>
      <c r="H232" s="245">
        <v>1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296</v>
      </c>
      <c r="AU232" s="251" t="s">
        <v>106</v>
      </c>
      <c r="AV232" s="14" t="s">
        <v>106</v>
      </c>
      <c r="AW232" s="14" t="s">
        <v>35</v>
      </c>
      <c r="AX232" s="14" t="s">
        <v>82</v>
      </c>
      <c r="AY232" s="251" t="s">
        <v>285</v>
      </c>
    </row>
    <row r="233" spans="1:65" s="2" customFormat="1" ht="37.8" customHeight="1">
      <c r="A233" s="42"/>
      <c r="B233" s="43"/>
      <c r="C233" s="212" t="s">
        <v>464</v>
      </c>
      <c r="D233" s="212" t="s">
        <v>287</v>
      </c>
      <c r="E233" s="213" t="s">
        <v>465</v>
      </c>
      <c r="F233" s="214" t="s">
        <v>466</v>
      </c>
      <c r="G233" s="215" t="s">
        <v>290</v>
      </c>
      <c r="H233" s="216">
        <v>0.319</v>
      </c>
      <c r="I233" s="217"/>
      <c r="J233" s="218">
        <f>ROUND(I233*H233,2)</f>
        <v>0</v>
      </c>
      <c r="K233" s="214" t="s">
        <v>291</v>
      </c>
      <c r="L233" s="48"/>
      <c r="M233" s="219" t="s">
        <v>28</v>
      </c>
      <c r="N233" s="220" t="s">
        <v>46</v>
      </c>
      <c r="O233" s="88"/>
      <c r="P233" s="221">
        <f>O233*H233</f>
        <v>0</v>
      </c>
      <c r="Q233" s="221">
        <v>1.8775</v>
      </c>
      <c r="R233" s="221">
        <f>Q233*H233</f>
        <v>0.5989225</v>
      </c>
      <c r="S233" s="221">
        <v>0</v>
      </c>
      <c r="T233" s="222">
        <f>S233*H233</f>
        <v>0</v>
      </c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R233" s="223" t="s">
        <v>292</v>
      </c>
      <c r="AT233" s="223" t="s">
        <v>287</v>
      </c>
      <c r="AU233" s="223" t="s">
        <v>106</v>
      </c>
      <c r="AY233" s="21" t="s">
        <v>285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21" t="s">
        <v>106</v>
      </c>
      <c r="BK233" s="224">
        <f>ROUND(I233*H233,2)</f>
        <v>0</v>
      </c>
      <c r="BL233" s="21" t="s">
        <v>292</v>
      </c>
      <c r="BM233" s="223" t="s">
        <v>467</v>
      </c>
    </row>
    <row r="234" spans="1:47" s="2" customFormat="1" ht="12">
      <c r="A234" s="42"/>
      <c r="B234" s="43"/>
      <c r="C234" s="44"/>
      <c r="D234" s="225" t="s">
        <v>294</v>
      </c>
      <c r="E234" s="44"/>
      <c r="F234" s="226" t="s">
        <v>468</v>
      </c>
      <c r="G234" s="44"/>
      <c r="H234" s="44"/>
      <c r="I234" s="227"/>
      <c r="J234" s="44"/>
      <c r="K234" s="44"/>
      <c r="L234" s="48"/>
      <c r="M234" s="228"/>
      <c r="N234" s="229"/>
      <c r="O234" s="88"/>
      <c r="P234" s="88"/>
      <c r="Q234" s="88"/>
      <c r="R234" s="88"/>
      <c r="S234" s="88"/>
      <c r="T234" s="89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T234" s="21" t="s">
        <v>294</v>
      </c>
      <c r="AU234" s="21" t="s">
        <v>106</v>
      </c>
    </row>
    <row r="235" spans="1:51" s="13" customFormat="1" ht="12">
      <c r="A235" s="13"/>
      <c r="B235" s="230"/>
      <c r="C235" s="231"/>
      <c r="D235" s="232" t="s">
        <v>296</v>
      </c>
      <c r="E235" s="233" t="s">
        <v>28</v>
      </c>
      <c r="F235" s="234" t="s">
        <v>469</v>
      </c>
      <c r="G235" s="231"/>
      <c r="H235" s="233" t="s">
        <v>28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296</v>
      </c>
      <c r="AU235" s="240" t="s">
        <v>106</v>
      </c>
      <c r="AV235" s="13" t="s">
        <v>82</v>
      </c>
      <c r="AW235" s="13" t="s">
        <v>35</v>
      </c>
      <c r="AX235" s="13" t="s">
        <v>74</v>
      </c>
      <c r="AY235" s="240" t="s">
        <v>285</v>
      </c>
    </row>
    <row r="236" spans="1:51" s="14" customFormat="1" ht="12">
      <c r="A236" s="14"/>
      <c r="B236" s="241"/>
      <c r="C236" s="242"/>
      <c r="D236" s="232" t="s">
        <v>296</v>
      </c>
      <c r="E236" s="243" t="s">
        <v>28</v>
      </c>
      <c r="F236" s="244" t="s">
        <v>470</v>
      </c>
      <c r="G236" s="242"/>
      <c r="H236" s="245">
        <v>0.319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296</v>
      </c>
      <c r="AU236" s="251" t="s">
        <v>106</v>
      </c>
      <c r="AV236" s="14" t="s">
        <v>106</v>
      </c>
      <c r="AW236" s="14" t="s">
        <v>35</v>
      </c>
      <c r="AX236" s="14" t="s">
        <v>82</v>
      </c>
      <c r="AY236" s="251" t="s">
        <v>285</v>
      </c>
    </row>
    <row r="237" spans="1:65" s="2" customFormat="1" ht="37.8" customHeight="1">
      <c r="A237" s="42"/>
      <c r="B237" s="43"/>
      <c r="C237" s="212" t="s">
        <v>471</v>
      </c>
      <c r="D237" s="212" t="s">
        <v>287</v>
      </c>
      <c r="E237" s="213" t="s">
        <v>472</v>
      </c>
      <c r="F237" s="214" t="s">
        <v>473</v>
      </c>
      <c r="G237" s="215" t="s">
        <v>290</v>
      </c>
      <c r="H237" s="216">
        <v>0.594</v>
      </c>
      <c r="I237" s="217"/>
      <c r="J237" s="218">
        <f>ROUND(I237*H237,2)</f>
        <v>0</v>
      </c>
      <c r="K237" s="214" t="s">
        <v>291</v>
      </c>
      <c r="L237" s="48"/>
      <c r="M237" s="219" t="s">
        <v>28</v>
      </c>
      <c r="N237" s="220" t="s">
        <v>46</v>
      </c>
      <c r="O237" s="88"/>
      <c r="P237" s="221">
        <f>O237*H237</f>
        <v>0</v>
      </c>
      <c r="Q237" s="221">
        <v>1.8775</v>
      </c>
      <c r="R237" s="221">
        <f>Q237*H237</f>
        <v>1.115235</v>
      </c>
      <c r="S237" s="221">
        <v>0</v>
      </c>
      <c r="T237" s="222">
        <f>S237*H237</f>
        <v>0</v>
      </c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R237" s="223" t="s">
        <v>292</v>
      </c>
      <c r="AT237" s="223" t="s">
        <v>287</v>
      </c>
      <c r="AU237" s="223" t="s">
        <v>106</v>
      </c>
      <c r="AY237" s="21" t="s">
        <v>285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21" t="s">
        <v>106</v>
      </c>
      <c r="BK237" s="224">
        <f>ROUND(I237*H237,2)</f>
        <v>0</v>
      </c>
      <c r="BL237" s="21" t="s">
        <v>292</v>
      </c>
      <c r="BM237" s="223" t="s">
        <v>474</v>
      </c>
    </row>
    <row r="238" spans="1:47" s="2" customFormat="1" ht="12">
      <c r="A238" s="42"/>
      <c r="B238" s="43"/>
      <c r="C238" s="44"/>
      <c r="D238" s="225" t="s">
        <v>294</v>
      </c>
      <c r="E238" s="44"/>
      <c r="F238" s="226" t="s">
        <v>475</v>
      </c>
      <c r="G238" s="44"/>
      <c r="H238" s="44"/>
      <c r="I238" s="227"/>
      <c r="J238" s="44"/>
      <c r="K238" s="44"/>
      <c r="L238" s="48"/>
      <c r="M238" s="228"/>
      <c r="N238" s="229"/>
      <c r="O238" s="88"/>
      <c r="P238" s="88"/>
      <c r="Q238" s="88"/>
      <c r="R238" s="88"/>
      <c r="S238" s="88"/>
      <c r="T238" s="89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T238" s="21" t="s">
        <v>294</v>
      </c>
      <c r="AU238" s="21" t="s">
        <v>106</v>
      </c>
    </row>
    <row r="239" spans="1:51" s="13" customFormat="1" ht="12">
      <c r="A239" s="13"/>
      <c r="B239" s="230"/>
      <c r="C239" s="231"/>
      <c r="D239" s="232" t="s">
        <v>296</v>
      </c>
      <c r="E239" s="233" t="s">
        <v>28</v>
      </c>
      <c r="F239" s="234" t="s">
        <v>463</v>
      </c>
      <c r="G239" s="231"/>
      <c r="H239" s="233" t="s">
        <v>28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296</v>
      </c>
      <c r="AU239" s="240" t="s">
        <v>106</v>
      </c>
      <c r="AV239" s="13" t="s">
        <v>82</v>
      </c>
      <c r="AW239" s="13" t="s">
        <v>35</v>
      </c>
      <c r="AX239" s="13" t="s">
        <v>74</v>
      </c>
      <c r="AY239" s="240" t="s">
        <v>285</v>
      </c>
    </row>
    <row r="240" spans="1:51" s="14" customFormat="1" ht="12">
      <c r="A240" s="14"/>
      <c r="B240" s="241"/>
      <c r="C240" s="242"/>
      <c r="D240" s="232" t="s">
        <v>296</v>
      </c>
      <c r="E240" s="243" t="s">
        <v>28</v>
      </c>
      <c r="F240" s="244" t="s">
        <v>476</v>
      </c>
      <c r="G240" s="242"/>
      <c r="H240" s="245">
        <v>0.594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296</v>
      </c>
      <c r="AU240" s="251" t="s">
        <v>106</v>
      </c>
      <c r="AV240" s="14" t="s">
        <v>106</v>
      </c>
      <c r="AW240" s="14" t="s">
        <v>35</v>
      </c>
      <c r="AX240" s="14" t="s">
        <v>82</v>
      </c>
      <c r="AY240" s="251" t="s">
        <v>285</v>
      </c>
    </row>
    <row r="241" spans="1:65" s="2" customFormat="1" ht="37.8" customHeight="1">
      <c r="A241" s="42"/>
      <c r="B241" s="43"/>
      <c r="C241" s="212" t="s">
        <v>477</v>
      </c>
      <c r="D241" s="212" t="s">
        <v>287</v>
      </c>
      <c r="E241" s="213" t="s">
        <v>478</v>
      </c>
      <c r="F241" s="214" t="s">
        <v>479</v>
      </c>
      <c r="G241" s="215" t="s">
        <v>315</v>
      </c>
      <c r="H241" s="216">
        <v>18.239</v>
      </c>
      <c r="I241" s="217"/>
      <c r="J241" s="218">
        <f>ROUND(I241*H241,2)</f>
        <v>0</v>
      </c>
      <c r="K241" s="214" t="s">
        <v>291</v>
      </c>
      <c r="L241" s="48"/>
      <c r="M241" s="219" t="s">
        <v>28</v>
      </c>
      <c r="N241" s="220" t="s">
        <v>46</v>
      </c>
      <c r="O241" s="88"/>
      <c r="P241" s="221">
        <f>O241*H241</f>
        <v>0</v>
      </c>
      <c r="Q241" s="221">
        <v>0.18249</v>
      </c>
      <c r="R241" s="221">
        <f>Q241*H241</f>
        <v>3.3284351100000005</v>
      </c>
      <c r="S241" s="221">
        <v>0</v>
      </c>
      <c r="T241" s="222">
        <f>S241*H241</f>
        <v>0</v>
      </c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R241" s="223" t="s">
        <v>292</v>
      </c>
      <c r="AT241" s="223" t="s">
        <v>287</v>
      </c>
      <c r="AU241" s="223" t="s">
        <v>106</v>
      </c>
      <c r="AY241" s="21" t="s">
        <v>285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21" t="s">
        <v>106</v>
      </c>
      <c r="BK241" s="224">
        <f>ROUND(I241*H241,2)</f>
        <v>0</v>
      </c>
      <c r="BL241" s="21" t="s">
        <v>292</v>
      </c>
      <c r="BM241" s="223" t="s">
        <v>480</v>
      </c>
    </row>
    <row r="242" spans="1:47" s="2" customFormat="1" ht="12">
      <c r="A242" s="42"/>
      <c r="B242" s="43"/>
      <c r="C242" s="44"/>
      <c r="D242" s="225" t="s">
        <v>294</v>
      </c>
      <c r="E242" s="44"/>
      <c r="F242" s="226" t="s">
        <v>481</v>
      </c>
      <c r="G242" s="44"/>
      <c r="H242" s="44"/>
      <c r="I242" s="227"/>
      <c r="J242" s="44"/>
      <c r="K242" s="44"/>
      <c r="L242" s="48"/>
      <c r="M242" s="228"/>
      <c r="N242" s="229"/>
      <c r="O242" s="88"/>
      <c r="P242" s="88"/>
      <c r="Q242" s="88"/>
      <c r="R242" s="88"/>
      <c r="S242" s="88"/>
      <c r="T242" s="89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T242" s="21" t="s">
        <v>294</v>
      </c>
      <c r="AU242" s="21" t="s">
        <v>106</v>
      </c>
    </row>
    <row r="243" spans="1:51" s="13" customFormat="1" ht="12">
      <c r="A243" s="13"/>
      <c r="B243" s="230"/>
      <c r="C243" s="231"/>
      <c r="D243" s="232" t="s">
        <v>296</v>
      </c>
      <c r="E243" s="233" t="s">
        <v>28</v>
      </c>
      <c r="F243" s="234" t="s">
        <v>469</v>
      </c>
      <c r="G243" s="231"/>
      <c r="H243" s="233" t="s">
        <v>28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0" t="s">
        <v>296</v>
      </c>
      <c r="AU243" s="240" t="s">
        <v>106</v>
      </c>
      <c r="AV243" s="13" t="s">
        <v>82</v>
      </c>
      <c r="AW243" s="13" t="s">
        <v>35</v>
      </c>
      <c r="AX243" s="13" t="s">
        <v>74</v>
      </c>
      <c r="AY243" s="240" t="s">
        <v>285</v>
      </c>
    </row>
    <row r="244" spans="1:51" s="14" customFormat="1" ht="12">
      <c r="A244" s="14"/>
      <c r="B244" s="241"/>
      <c r="C244" s="242"/>
      <c r="D244" s="232" t="s">
        <v>296</v>
      </c>
      <c r="E244" s="243" t="s">
        <v>28</v>
      </c>
      <c r="F244" s="244" t="s">
        <v>482</v>
      </c>
      <c r="G244" s="242"/>
      <c r="H244" s="245">
        <v>26.45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296</v>
      </c>
      <c r="AU244" s="251" t="s">
        <v>106</v>
      </c>
      <c r="AV244" s="14" t="s">
        <v>106</v>
      </c>
      <c r="AW244" s="14" t="s">
        <v>35</v>
      </c>
      <c r="AX244" s="14" t="s">
        <v>74</v>
      </c>
      <c r="AY244" s="251" t="s">
        <v>285</v>
      </c>
    </row>
    <row r="245" spans="1:51" s="14" customFormat="1" ht="12">
      <c r="A245" s="14"/>
      <c r="B245" s="241"/>
      <c r="C245" s="242"/>
      <c r="D245" s="232" t="s">
        <v>296</v>
      </c>
      <c r="E245" s="243" t="s">
        <v>28</v>
      </c>
      <c r="F245" s="244" t="s">
        <v>483</v>
      </c>
      <c r="G245" s="242"/>
      <c r="H245" s="245">
        <v>-8.211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1" t="s">
        <v>296</v>
      </c>
      <c r="AU245" s="251" t="s">
        <v>106</v>
      </c>
      <c r="AV245" s="14" t="s">
        <v>106</v>
      </c>
      <c r="AW245" s="14" t="s">
        <v>35</v>
      </c>
      <c r="AX245" s="14" t="s">
        <v>74</v>
      </c>
      <c r="AY245" s="251" t="s">
        <v>285</v>
      </c>
    </row>
    <row r="246" spans="1:51" s="15" customFormat="1" ht="12">
      <c r="A246" s="15"/>
      <c r="B246" s="252"/>
      <c r="C246" s="253"/>
      <c r="D246" s="232" t="s">
        <v>296</v>
      </c>
      <c r="E246" s="254" t="s">
        <v>28</v>
      </c>
      <c r="F246" s="255" t="s">
        <v>299</v>
      </c>
      <c r="G246" s="253"/>
      <c r="H246" s="256">
        <v>18.239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2" t="s">
        <v>296</v>
      </c>
      <c r="AU246" s="262" t="s">
        <v>106</v>
      </c>
      <c r="AV246" s="15" t="s">
        <v>292</v>
      </c>
      <c r="AW246" s="15" t="s">
        <v>35</v>
      </c>
      <c r="AX246" s="15" t="s">
        <v>82</v>
      </c>
      <c r="AY246" s="262" t="s">
        <v>285</v>
      </c>
    </row>
    <row r="247" spans="1:65" s="2" customFormat="1" ht="37.8" customHeight="1">
      <c r="A247" s="42"/>
      <c r="B247" s="43"/>
      <c r="C247" s="212" t="s">
        <v>484</v>
      </c>
      <c r="D247" s="212" t="s">
        <v>287</v>
      </c>
      <c r="E247" s="213" t="s">
        <v>485</v>
      </c>
      <c r="F247" s="214" t="s">
        <v>486</v>
      </c>
      <c r="G247" s="215" t="s">
        <v>460</v>
      </c>
      <c r="H247" s="216">
        <v>1</v>
      </c>
      <c r="I247" s="217"/>
      <c r="J247" s="218">
        <f>ROUND(I247*H247,2)</f>
        <v>0</v>
      </c>
      <c r="K247" s="214" t="s">
        <v>291</v>
      </c>
      <c r="L247" s="48"/>
      <c r="M247" s="219" t="s">
        <v>28</v>
      </c>
      <c r="N247" s="220" t="s">
        <v>46</v>
      </c>
      <c r="O247" s="88"/>
      <c r="P247" s="221">
        <f>O247*H247</f>
        <v>0</v>
      </c>
      <c r="Q247" s="221">
        <v>0.07826</v>
      </c>
      <c r="R247" s="221">
        <f>Q247*H247</f>
        <v>0.07826</v>
      </c>
      <c r="S247" s="221">
        <v>0</v>
      </c>
      <c r="T247" s="222">
        <f>S247*H247</f>
        <v>0</v>
      </c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R247" s="223" t="s">
        <v>292</v>
      </c>
      <c r="AT247" s="223" t="s">
        <v>287</v>
      </c>
      <c r="AU247" s="223" t="s">
        <v>106</v>
      </c>
      <c r="AY247" s="21" t="s">
        <v>285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21" t="s">
        <v>106</v>
      </c>
      <c r="BK247" s="224">
        <f>ROUND(I247*H247,2)</f>
        <v>0</v>
      </c>
      <c r="BL247" s="21" t="s">
        <v>292</v>
      </c>
      <c r="BM247" s="223" t="s">
        <v>487</v>
      </c>
    </row>
    <row r="248" spans="1:47" s="2" customFormat="1" ht="12">
      <c r="A248" s="42"/>
      <c r="B248" s="43"/>
      <c r="C248" s="44"/>
      <c r="D248" s="225" t="s">
        <v>294</v>
      </c>
      <c r="E248" s="44"/>
      <c r="F248" s="226" t="s">
        <v>488</v>
      </c>
      <c r="G248" s="44"/>
      <c r="H248" s="44"/>
      <c r="I248" s="227"/>
      <c r="J248" s="44"/>
      <c r="K248" s="44"/>
      <c r="L248" s="48"/>
      <c r="M248" s="228"/>
      <c r="N248" s="229"/>
      <c r="O248" s="88"/>
      <c r="P248" s="88"/>
      <c r="Q248" s="88"/>
      <c r="R248" s="88"/>
      <c r="S248" s="88"/>
      <c r="T248" s="89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T248" s="21" t="s">
        <v>294</v>
      </c>
      <c r="AU248" s="21" t="s">
        <v>106</v>
      </c>
    </row>
    <row r="249" spans="1:51" s="13" customFormat="1" ht="12">
      <c r="A249" s="13"/>
      <c r="B249" s="230"/>
      <c r="C249" s="231"/>
      <c r="D249" s="232" t="s">
        <v>296</v>
      </c>
      <c r="E249" s="233" t="s">
        <v>28</v>
      </c>
      <c r="F249" s="234" t="s">
        <v>469</v>
      </c>
      <c r="G249" s="231"/>
      <c r="H249" s="233" t="s">
        <v>28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296</v>
      </c>
      <c r="AU249" s="240" t="s">
        <v>106</v>
      </c>
      <c r="AV249" s="13" t="s">
        <v>82</v>
      </c>
      <c r="AW249" s="13" t="s">
        <v>35</v>
      </c>
      <c r="AX249" s="13" t="s">
        <v>74</v>
      </c>
      <c r="AY249" s="240" t="s">
        <v>285</v>
      </c>
    </row>
    <row r="250" spans="1:51" s="14" customFormat="1" ht="12">
      <c r="A250" s="14"/>
      <c r="B250" s="241"/>
      <c r="C250" s="242"/>
      <c r="D250" s="232" t="s">
        <v>296</v>
      </c>
      <c r="E250" s="243" t="s">
        <v>28</v>
      </c>
      <c r="F250" s="244" t="s">
        <v>82</v>
      </c>
      <c r="G250" s="242"/>
      <c r="H250" s="245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1" t="s">
        <v>296</v>
      </c>
      <c r="AU250" s="251" t="s">
        <v>106</v>
      </c>
      <c r="AV250" s="14" t="s">
        <v>106</v>
      </c>
      <c r="AW250" s="14" t="s">
        <v>35</v>
      </c>
      <c r="AX250" s="14" t="s">
        <v>82</v>
      </c>
      <c r="AY250" s="251" t="s">
        <v>285</v>
      </c>
    </row>
    <row r="251" spans="1:65" s="2" customFormat="1" ht="37.8" customHeight="1">
      <c r="A251" s="42"/>
      <c r="B251" s="43"/>
      <c r="C251" s="212" t="s">
        <v>489</v>
      </c>
      <c r="D251" s="212" t="s">
        <v>287</v>
      </c>
      <c r="E251" s="213" t="s">
        <v>490</v>
      </c>
      <c r="F251" s="214" t="s">
        <v>491</v>
      </c>
      <c r="G251" s="215" t="s">
        <v>460</v>
      </c>
      <c r="H251" s="216">
        <v>11</v>
      </c>
      <c r="I251" s="217"/>
      <c r="J251" s="218">
        <f>ROUND(I251*H251,2)</f>
        <v>0</v>
      </c>
      <c r="K251" s="214" t="s">
        <v>291</v>
      </c>
      <c r="L251" s="48"/>
      <c r="M251" s="219" t="s">
        <v>28</v>
      </c>
      <c r="N251" s="220" t="s">
        <v>46</v>
      </c>
      <c r="O251" s="88"/>
      <c r="P251" s="221">
        <f>O251*H251</f>
        <v>0</v>
      </c>
      <c r="Q251" s="221">
        <v>0.00606</v>
      </c>
      <c r="R251" s="221">
        <f>Q251*H251</f>
        <v>0.06666</v>
      </c>
      <c r="S251" s="221">
        <v>0</v>
      </c>
      <c r="T251" s="222">
        <f>S251*H251</f>
        <v>0</v>
      </c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R251" s="223" t="s">
        <v>292</v>
      </c>
      <c r="AT251" s="223" t="s">
        <v>287</v>
      </c>
      <c r="AU251" s="223" t="s">
        <v>106</v>
      </c>
      <c r="AY251" s="21" t="s">
        <v>285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21" t="s">
        <v>106</v>
      </c>
      <c r="BK251" s="224">
        <f>ROUND(I251*H251,2)</f>
        <v>0</v>
      </c>
      <c r="BL251" s="21" t="s">
        <v>292</v>
      </c>
      <c r="BM251" s="223" t="s">
        <v>492</v>
      </c>
    </row>
    <row r="252" spans="1:47" s="2" customFormat="1" ht="12">
      <c r="A252" s="42"/>
      <c r="B252" s="43"/>
      <c r="C252" s="44"/>
      <c r="D252" s="225" t="s">
        <v>294</v>
      </c>
      <c r="E252" s="44"/>
      <c r="F252" s="226" t="s">
        <v>493</v>
      </c>
      <c r="G252" s="44"/>
      <c r="H252" s="44"/>
      <c r="I252" s="227"/>
      <c r="J252" s="44"/>
      <c r="K252" s="44"/>
      <c r="L252" s="48"/>
      <c r="M252" s="228"/>
      <c r="N252" s="229"/>
      <c r="O252" s="88"/>
      <c r="P252" s="88"/>
      <c r="Q252" s="88"/>
      <c r="R252" s="88"/>
      <c r="S252" s="88"/>
      <c r="T252" s="89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T252" s="21" t="s">
        <v>294</v>
      </c>
      <c r="AU252" s="21" t="s">
        <v>106</v>
      </c>
    </row>
    <row r="253" spans="1:51" s="13" customFormat="1" ht="12">
      <c r="A253" s="13"/>
      <c r="B253" s="230"/>
      <c r="C253" s="231"/>
      <c r="D253" s="232" t="s">
        <v>296</v>
      </c>
      <c r="E253" s="233" t="s">
        <v>28</v>
      </c>
      <c r="F253" s="234" t="s">
        <v>469</v>
      </c>
      <c r="G253" s="231"/>
      <c r="H253" s="233" t="s">
        <v>28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0" t="s">
        <v>296</v>
      </c>
      <c r="AU253" s="240" t="s">
        <v>106</v>
      </c>
      <c r="AV253" s="13" t="s">
        <v>82</v>
      </c>
      <c r="AW253" s="13" t="s">
        <v>35</v>
      </c>
      <c r="AX253" s="13" t="s">
        <v>74</v>
      </c>
      <c r="AY253" s="240" t="s">
        <v>285</v>
      </c>
    </row>
    <row r="254" spans="1:51" s="14" customFormat="1" ht="12">
      <c r="A254" s="14"/>
      <c r="B254" s="241"/>
      <c r="C254" s="242"/>
      <c r="D254" s="232" t="s">
        <v>296</v>
      </c>
      <c r="E254" s="243" t="s">
        <v>28</v>
      </c>
      <c r="F254" s="244" t="s">
        <v>350</v>
      </c>
      <c r="G254" s="242"/>
      <c r="H254" s="245">
        <v>11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1" t="s">
        <v>296</v>
      </c>
      <c r="AU254" s="251" t="s">
        <v>106</v>
      </c>
      <c r="AV254" s="14" t="s">
        <v>106</v>
      </c>
      <c r="AW254" s="14" t="s">
        <v>35</v>
      </c>
      <c r="AX254" s="14" t="s">
        <v>82</v>
      </c>
      <c r="AY254" s="251" t="s">
        <v>285</v>
      </c>
    </row>
    <row r="255" spans="1:65" s="2" customFormat="1" ht="37.8" customHeight="1">
      <c r="A255" s="42"/>
      <c r="B255" s="43"/>
      <c r="C255" s="212" t="s">
        <v>494</v>
      </c>
      <c r="D255" s="212" t="s">
        <v>287</v>
      </c>
      <c r="E255" s="213" t="s">
        <v>495</v>
      </c>
      <c r="F255" s="214" t="s">
        <v>496</v>
      </c>
      <c r="G255" s="215" t="s">
        <v>315</v>
      </c>
      <c r="H255" s="216">
        <v>1.63</v>
      </c>
      <c r="I255" s="217"/>
      <c r="J255" s="218">
        <f>ROUND(I255*H255,2)</f>
        <v>0</v>
      </c>
      <c r="K255" s="214" t="s">
        <v>291</v>
      </c>
      <c r="L255" s="48"/>
      <c r="M255" s="219" t="s">
        <v>28</v>
      </c>
      <c r="N255" s="220" t="s">
        <v>46</v>
      </c>
      <c r="O255" s="88"/>
      <c r="P255" s="221">
        <f>O255*H255</f>
        <v>0</v>
      </c>
      <c r="Q255" s="221">
        <v>0.27128</v>
      </c>
      <c r="R255" s="221">
        <f>Q255*H255</f>
        <v>0.4421864</v>
      </c>
      <c r="S255" s="221">
        <v>0</v>
      </c>
      <c r="T255" s="222">
        <f>S255*H255</f>
        <v>0</v>
      </c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R255" s="223" t="s">
        <v>292</v>
      </c>
      <c r="AT255" s="223" t="s">
        <v>287</v>
      </c>
      <c r="AU255" s="223" t="s">
        <v>106</v>
      </c>
      <c r="AY255" s="21" t="s">
        <v>285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21" t="s">
        <v>106</v>
      </c>
      <c r="BK255" s="224">
        <f>ROUND(I255*H255,2)</f>
        <v>0</v>
      </c>
      <c r="BL255" s="21" t="s">
        <v>292</v>
      </c>
      <c r="BM255" s="223" t="s">
        <v>497</v>
      </c>
    </row>
    <row r="256" spans="1:47" s="2" customFormat="1" ht="12">
      <c r="A256" s="42"/>
      <c r="B256" s="43"/>
      <c r="C256" s="44"/>
      <c r="D256" s="225" t="s">
        <v>294</v>
      </c>
      <c r="E256" s="44"/>
      <c r="F256" s="226" t="s">
        <v>498</v>
      </c>
      <c r="G256" s="44"/>
      <c r="H256" s="44"/>
      <c r="I256" s="227"/>
      <c r="J256" s="44"/>
      <c r="K256" s="44"/>
      <c r="L256" s="48"/>
      <c r="M256" s="228"/>
      <c r="N256" s="229"/>
      <c r="O256" s="88"/>
      <c r="P256" s="88"/>
      <c r="Q256" s="88"/>
      <c r="R256" s="88"/>
      <c r="S256" s="88"/>
      <c r="T256" s="89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T256" s="21" t="s">
        <v>294</v>
      </c>
      <c r="AU256" s="21" t="s">
        <v>106</v>
      </c>
    </row>
    <row r="257" spans="1:51" s="13" customFormat="1" ht="12">
      <c r="A257" s="13"/>
      <c r="B257" s="230"/>
      <c r="C257" s="231"/>
      <c r="D257" s="232" t="s">
        <v>296</v>
      </c>
      <c r="E257" s="233" t="s">
        <v>28</v>
      </c>
      <c r="F257" s="234" t="s">
        <v>469</v>
      </c>
      <c r="G257" s="231"/>
      <c r="H257" s="233" t="s">
        <v>28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0" t="s">
        <v>296</v>
      </c>
      <c r="AU257" s="240" t="s">
        <v>106</v>
      </c>
      <c r="AV257" s="13" t="s">
        <v>82</v>
      </c>
      <c r="AW257" s="13" t="s">
        <v>35</v>
      </c>
      <c r="AX257" s="13" t="s">
        <v>74</v>
      </c>
      <c r="AY257" s="240" t="s">
        <v>285</v>
      </c>
    </row>
    <row r="258" spans="1:51" s="14" customFormat="1" ht="12">
      <c r="A258" s="14"/>
      <c r="B258" s="241"/>
      <c r="C258" s="242"/>
      <c r="D258" s="232" t="s">
        <v>296</v>
      </c>
      <c r="E258" s="243" t="s">
        <v>28</v>
      </c>
      <c r="F258" s="244" t="s">
        <v>499</v>
      </c>
      <c r="G258" s="242"/>
      <c r="H258" s="245">
        <v>1.63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1" t="s">
        <v>296</v>
      </c>
      <c r="AU258" s="251" t="s">
        <v>106</v>
      </c>
      <c r="AV258" s="14" t="s">
        <v>106</v>
      </c>
      <c r="AW258" s="14" t="s">
        <v>35</v>
      </c>
      <c r="AX258" s="14" t="s">
        <v>82</v>
      </c>
      <c r="AY258" s="251" t="s">
        <v>285</v>
      </c>
    </row>
    <row r="259" spans="1:65" s="2" customFormat="1" ht="37.8" customHeight="1">
      <c r="A259" s="42"/>
      <c r="B259" s="43"/>
      <c r="C259" s="212" t="s">
        <v>500</v>
      </c>
      <c r="D259" s="212" t="s">
        <v>287</v>
      </c>
      <c r="E259" s="213" t="s">
        <v>501</v>
      </c>
      <c r="F259" s="214" t="s">
        <v>502</v>
      </c>
      <c r="G259" s="215" t="s">
        <v>315</v>
      </c>
      <c r="H259" s="216">
        <v>1.25</v>
      </c>
      <c r="I259" s="217"/>
      <c r="J259" s="218">
        <f>ROUND(I259*H259,2)</f>
        <v>0</v>
      </c>
      <c r="K259" s="214" t="s">
        <v>291</v>
      </c>
      <c r="L259" s="48"/>
      <c r="M259" s="219" t="s">
        <v>28</v>
      </c>
      <c r="N259" s="220" t="s">
        <v>46</v>
      </c>
      <c r="O259" s="88"/>
      <c r="P259" s="221">
        <f>O259*H259</f>
        <v>0</v>
      </c>
      <c r="Q259" s="221">
        <v>0.07921</v>
      </c>
      <c r="R259" s="221">
        <f>Q259*H259</f>
        <v>0.0990125</v>
      </c>
      <c r="S259" s="221">
        <v>0</v>
      </c>
      <c r="T259" s="222">
        <f>S259*H259</f>
        <v>0</v>
      </c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R259" s="223" t="s">
        <v>292</v>
      </c>
      <c r="AT259" s="223" t="s">
        <v>287</v>
      </c>
      <c r="AU259" s="223" t="s">
        <v>106</v>
      </c>
      <c r="AY259" s="21" t="s">
        <v>285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21" t="s">
        <v>106</v>
      </c>
      <c r="BK259" s="224">
        <f>ROUND(I259*H259,2)</f>
        <v>0</v>
      </c>
      <c r="BL259" s="21" t="s">
        <v>292</v>
      </c>
      <c r="BM259" s="223" t="s">
        <v>503</v>
      </c>
    </row>
    <row r="260" spans="1:47" s="2" customFormat="1" ht="12">
      <c r="A260" s="42"/>
      <c r="B260" s="43"/>
      <c r="C260" s="44"/>
      <c r="D260" s="225" t="s">
        <v>294</v>
      </c>
      <c r="E260" s="44"/>
      <c r="F260" s="226" t="s">
        <v>504</v>
      </c>
      <c r="G260" s="44"/>
      <c r="H260" s="44"/>
      <c r="I260" s="227"/>
      <c r="J260" s="44"/>
      <c r="K260" s="44"/>
      <c r="L260" s="48"/>
      <c r="M260" s="228"/>
      <c r="N260" s="229"/>
      <c r="O260" s="88"/>
      <c r="P260" s="88"/>
      <c r="Q260" s="88"/>
      <c r="R260" s="88"/>
      <c r="S260" s="88"/>
      <c r="T260" s="89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T260" s="21" t="s">
        <v>294</v>
      </c>
      <c r="AU260" s="21" t="s">
        <v>106</v>
      </c>
    </row>
    <row r="261" spans="1:51" s="13" customFormat="1" ht="12">
      <c r="A261" s="13"/>
      <c r="B261" s="230"/>
      <c r="C261" s="231"/>
      <c r="D261" s="232" t="s">
        <v>296</v>
      </c>
      <c r="E261" s="233" t="s">
        <v>28</v>
      </c>
      <c r="F261" s="234" t="s">
        <v>463</v>
      </c>
      <c r="G261" s="231"/>
      <c r="H261" s="233" t="s">
        <v>28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0" t="s">
        <v>296</v>
      </c>
      <c r="AU261" s="240" t="s">
        <v>106</v>
      </c>
      <c r="AV261" s="13" t="s">
        <v>82</v>
      </c>
      <c r="AW261" s="13" t="s">
        <v>35</v>
      </c>
      <c r="AX261" s="13" t="s">
        <v>74</v>
      </c>
      <c r="AY261" s="240" t="s">
        <v>285</v>
      </c>
    </row>
    <row r="262" spans="1:51" s="14" customFormat="1" ht="12">
      <c r="A262" s="14"/>
      <c r="B262" s="241"/>
      <c r="C262" s="242"/>
      <c r="D262" s="232" t="s">
        <v>296</v>
      </c>
      <c r="E262" s="243" t="s">
        <v>28</v>
      </c>
      <c r="F262" s="244" t="s">
        <v>505</v>
      </c>
      <c r="G262" s="242"/>
      <c r="H262" s="245">
        <v>1.25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1" t="s">
        <v>296</v>
      </c>
      <c r="AU262" s="251" t="s">
        <v>106</v>
      </c>
      <c r="AV262" s="14" t="s">
        <v>106</v>
      </c>
      <c r="AW262" s="14" t="s">
        <v>35</v>
      </c>
      <c r="AX262" s="14" t="s">
        <v>82</v>
      </c>
      <c r="AY262" s="251" t="s">
        <v>285</v>
      </c>
    </row>
    <row r="263" spans="1:63" s="12" customFormat="1" ht="22.8" customHeight="1">
      <c r="A263" s="12"/>
      <c r="B263" s="196"/>
      <c r="C263" s="197"/>
      <c r="D263" s="198" t="s">
        <v>73</v>
      </c>
      <c r="E263" s="210" t="s">
        <v>292</v>
      </c>
      <c r="F263" s="210" t="s">
        <v>506</v>
      </c>
      <c r="G263" s="197"/>
      <c r="H263" s="197"/>
      <c r="I263" s="200"/>
      <c r="J263" s="211">
        <f>BK263</f>
        <v>0</v>
      </c>
      <c r="K263" s="197"/>
      <c r="L263" s="202"/>
      <c r="M263" s="203"/>
      <c r="N263" s="204"/>
      <c r="O263" s="204"/>
      <c r="P263" s="205">
        <f>SUM(P264:P311)</f>
        <v>0</v>
      </c>
      <c r="Q263" s="204"/>
      <c r="R263" s="205">
        <f>SUM(R264:R311)</f>
        <v>2.57992857</v>
      </c>
      <c r="S263" s="204"/>
      <c r="T263" s="206">
        <f>SUM(T264:T311)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7" t="s">
        <v>82</v>
      </c>
      <c r="AT263" s="208" t="s">
        <v>73</v>
      </c>
      <c r="AU263" s="208" t="s">
        <v>82</v>
      </c>
      <c r="AY263" s="207" t="s">
        <v>285</v>
      </c>
      <c r="BK263" s="209">
        <f>SUM(BK264:BK311)</f>
        <v>0</v>
      </c>
    </row>
    <row r="264" spans="1:65" s="2" customFormat="1" ht="37.8" customHeight="1">
      <c r="A264" s="42"/>
      <c r="B264" s="43"/>
      <c r="C264" s="212" t="s">
        <v>507</v>
      </c>
      <c r="D264" s="212" t="s">
        <v>287</v>
      </c>
      <c r="E264" s="213" t="s">
        <v>508</v>
      </c>
      <c r="F264" s="214" t="s">
        <v>509</v>
      </c>
      <c r="G264" s="215" t="s">
        <v>460</v>
      </c>
      <c r="H264" s="216">
        <v>2</v>
      </c>
      <c r="I264" s="217"/>
      <c r="J264" s="218">
        <f>ROUND(I264*H264,2)</f>
        <v>0</v>
      </c>
      <c r="K264" s="214" t="s">
        <v>291</v>
      </c>
      <c r="L264" s="48"/>
      <c r="M264" s="219" t="s">
        <v>28</v>
      </c>
      <c r="N264" s="220" t="s">
        <v>46</v>
      </c>
      <c r="O264" s="88"/>
      <c r="P264" s="221">
        <f>O264*H264</f>
        <v>0</v>
      </c>
      <c r="Q264" s="221">
        <v>0.059</v>
      </c>
      <c r="R264" s="221">
        <f>Q264*H264</f>
        <v>0.118</v>
      </c>
      <c r="S264" s="221">
        <v>0</v>
      </c>
      <c r="T264" s="222">
        <f>S264*H264</f>
        <v>0</v>
      </c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R264" s="223" t="s">
        <v>292</v>
      </c>
      <c r="AT264" s="223" t="s">
        <v>287</v>
      </c>
      <c r="AU264" s="223" t="s">
        <v>106</v>
      </c>
      <c r="AY264" s="21" t="s">
        <v>285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21" t="s">
        <v>106</v>
      </c>
      <c r="BK264" s="224">
        <f>ROUND(I264*H264,2)</f>
        <v>0</v>
      </c>
      <c r="BL264" s="21" t="s">
        <v>292</v>
      </c>
      <c r="BM264" s="223" t="s">
        <v>510</v>
      </c>
    </row>
    <row r="265" spans="1:47" s="2" customFormat="1" ht="12">
      <c r="A265" s="42"/>
      <c r="B265" s="43"/>
      <c r="C265" s="44"/>
      <c r="D265" s="225" t="s">
        <v>294</v>
      </c>
      <c r="E265" s="44"/>
      <c r="F265" s="226" t="s">
        <v>511</v>
      </c>
      <c r="G265" s="44"/>
      <c r="H265" s="44"/>
      <c r="I265" s="227"/>
      <c r="J265" s="44"/>
      <c r="K265" s="44"/>
      <c r="L265" s="48"/>
      <c r="M265" s="228"/>
      <c r="N265" s="229"/>
      <c r="O265" s="88"/>
      <c r="P265" s="88"/>
      <c r="Q265" s="88"/>
      <c r="R265" s="88"/>
      <c r="S265" s="88"/>
      <c r="T265" s="89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T265" s="21" t="s">
        <v>294</v>
      </c>
      <c r="AU265" s="21" t="s">
        <v>106</v>
      </c>
    </row>
    <row r="266" spans="1:51" s="13" customFormat="1" ht="12">
      <c r="A266" s="13"/>
      <c r="B266" s="230"/>
      <c r="C266" s="231"/>
      <c r="D266" s="232" t="s">
        <v>296</v>
      </c>
      <c r="E266" s="233" t="s">
        <v>28</v>
      </c>
      <c r="F266" s="234" t="s">
        <v>469</v>
      </c>
      <c r="G266" s="231"/>
      <c r="H266" s="233" t="s">
        <v>28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0" t="s">
        <v>296</v>
      </c>
      <c r="AU266" s="240" t="s">
        <v>106</v>
      </c>
      <c r="AV266" s="13" t="s">
        <v>82</v>
      </c>
      <c r="AW266" s="13" t="s">
        <v>35</v>
      </c>
      <c r="AX266" s="13" t="s">
        <v>74</v>
      </c>
      <c r="AY266" s="240" t="s">
        <v>285</v>
      </c>
    </row>
    <row r="267" spans="1:51" s="14" customFormat="1" ht="12">
      <c r="A267" s="14"/>
      <c r="B267" s="241"/>
      <c r="C267" s="242"/>
      <c r="D267" s="232" t="s">
        <v>296</v>
      </c>
      <c r="E267" s="243" t="s">
        <v>28</v>
      </c>
      <c r="F267" s="244" t="s">
        <v>106</v>
      </c>
      <c r="G267" s="242"/>
      <c r="H267" s="245">
        <v>2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296</v>
      </c>
      <c r="AU267" s="251" t="s">
        <v>106</v>
      </c>
      <c r="AV267" s="14" t="s">
        <v>106</v>
      </c>
      <c r="AW267" s="14" t="s">
        <v>35</v>
      </c>
      <c r="AX267" s="14" t="s">
        <v>82</v>
      </c>
      <c r="AY267" s="251" t="s">
        <v>285</v>
      </c>
    </row>
    <row r="268" spans="1:65" s="2" customFormat="1" ht="37.8" customHeight="1">
      <c r="A268" s="42"/>
      <c r="B268" s="43"/>
      <c r="C268" s="212" t="s">
        <v>512</v>
      </c>
      <c r="D268" s="212" t="s">
        <v>287</v>
      </c>
      <c r="E268" s="213" t="s">
        <v>513</v>
      </c>
      <c r="F268" s="214" t="s">
        <v>514</v>
      </c>
      <c r="G268" s="215" t="s">
        <v>315</v>
      </c>
      <c r="H268" s="216">
        <v>1.208</v>
      </c>
      <c r="I268" s="217"/>
      <c r="J268" s="218">
        <f>ROUND(I268*H268,2)</f>
        <v>0</v>
      </c>
      <c r="K268" s="214" t="s">
        <v>291</v>
      </c>
      <c r="L268" s="48"/>
      <c r="M268" s="219" t="s">
        <v>28</v>
      </c>
      <c r="N268" s="220" t="s">
        <v>46</v>
      </c>
      <c r="O268" s="88"/>
      <c r="P268" s="221">
        <f>O268*H268</f>
        <v>0</v>
      </c>
      <c r="Q268" s="221">
        <v>0.00465</v>
      </c>
      <c r="R268" s="221">
        <f>Q268*H268</f>
        <v>0.005617199999999999</v>
      </c>
      <c r="S268" s="221">
        <v>0</v>
      </c>
      <c r="T268" s="222">
        <f>S268*H268</f>
        <v>0</v>
      </c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R268" s="223" t="s">
        <v>292</v>
      </c>
      <c r="AT268" s="223" t="s">
        <v>287</v>
      </c>
      <c r="AU268" s="223" t="s">
        <v>106</v>
      </c>
      <c r="AY268" s="21" t="s">
        <v>285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21" t="s">
        <v>106</v>
      </c>
      <c r="BK268" s="224">
        <f>ROUND(I268*H268,2)</f>
        <v>0</v>
      </c>
      <c r="BL268" s="21" t="s">
        <v>292</v>
      </c>
      <c r="BM268" s="223" t="s">
        <v>515</v>
      </c>
    </row>
    <row r="269" spans="1:47" s="2" customFormat="1" ht="12">
      <c r="A269" s="42"/>
      <c r="B269" s="43"/>
      <c r="C269" s="44"/>
      <c r="D269" s="225" t="s">
        <v>294</v>
      </c>
      <c r="E269" s="44"/>
      <c r="F269" s="226" t="s">
        <v>516</v>
      </c>
      <c r="G269" s="44"/>
      <c r="H269" s="44"/>
      <c r="I269" s="227"/>
      <c r="J269" s="44"/>
      <c r="K269" s="44"/>
      <c r="L269" s="48"/>
      <c r="M269" s="228"/>
      <c r="N269" s="229"/>
      <c r="O269" s="88"/>
      <c r="P269" s="88"/>
      <c r="Q269" s="88"/>
      <c r="R269" s="88"/>
      <c r="S269" s="88"/>
      <c r="T269" s="89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T269" s="21" t="s">
        <v>294</v>
      </c>
      <c r="AU269" s="21" t="s">
        <v>106</v>
      </c>
    </row>
    <row r="270" spans="1:51" s="13" customFormat="1" ht="12">
      <c r="A270" s="13"/>
      <c r="B270" s="230"/>
      <c r="C270" s="231"/>
      <c r="D270" s="232" t="s">
        <v>296</v>
      </c>
      <c r="E270" s="233" t="s">
        <v>28</v>
      </c>
      <c r="F270" s="234" t="s">
        <v>469</v>
      </c>
      <c r="G270" s="231"/>
      <c r="H270" s="233" t="s">
        <v>28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0" t="s">
        <v>296</v>
      </c>
      <c r="AU270" s="240" t="s">
        <v>106</v>
      </c>
      <c r="AV270" s="13" t="s">
        <v>82</v>
      </c>
      <c r="AW270" s="13" t="s">
        <v>35</v>
      </c>
      <c r="AX270" s="13" t="s">
        <v>74</v>
      </c>
      <c r="AY270" s="240" t="s">
        <v>285</v>
      </c>
    </row>
    <row r="271" spans="1:51" s="14" customFormat="1" ht="12">
      <c r="A271" s="14"/>
      <c r="B271" s="241"/>
      <c r="C271" s="242"/>
      <c r="D271" s="232" t="s">
        <v>296</v>
      </c>
      <c r="E271" s="243" t="s">
        <v>28</v>
      </c>
      <c r="F271" s="244" t="s">
        <v>517</v>
      </c>
      <c r="G271" s="242"/>
      <c r="H271" s="245">
        <v>1.208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1" t="s">
        <v>296</v>
      </c>
      <c r="AU271" s="251" t="s">
        <v>106</v>
      </c>
      <c r="AV271" s="14" t="s">
        <v>106</v>
      </c>
      <c r="AW271" s="14" t="s">
        <v>35</v>
      </c>
      <c r="AX271" s="14" t="s">
        <v>74</v>
      </c>
      <c r="AY271" s="251" t="s">
        <v>285</v>
      </c>
    </row>
    <row r="272" spans="1:51" s="15" customFormat="1" ht="12">
      <c r="A272" s="15"/>
      <c r="B272" s="252"/>
      <c r="C272" s="253"/>
      <c r="D272" s="232" t="s">
        <v>296</v>
      </c>
      <c r="E272" s="254" t="s">
        <v>107</v>
      </c>
      <c r="F272" s="255" t="s">
        <v>299</v>
      </c>
      <c r="G272" s="253"/>
      <c r="H272" s="256">
        <v>1.208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2" t="s">
        <v>296</v>
      </c>
      <c r="AU272" s="262" t="s">
        <v>106</v>
      </c>
      <c r="AV272" s="15" t="s">
        <v>292</v>
      </c>
      <c r="AW272" s="15" t="s">
        <v>35</v>
      </c>
      <c r="AX272" s="15" t="s">
        <v>82</v>
      </c>
      <c r="AY272" s="262" t="s">
        <v>285</v>
      </c>
    </row>
    <row r="273" spans="1:65" s="2" customFormat="1" ht="37.8" customHeight="1">
      <c r="A273" s="42"/>
      <c r="B273" s="43"/>
      <c r="C273" s="212" t="s">
        <v>518</v>
      </c>
      <c r="D273" s="212" t="s">
        <v>287</v>
      </c>
      <c r="E273" s="213" t="s">
        <v>519</v>
      </c>
      <c r="F273" s="214" t="s">
        <v>520</v>
      </c>
      <c r="G273" s="215" t="s">
        <v>315</v>
      </c>
      <c r="H273" s="216">
        <v>1.208</v>
      </c>
      <c r="I273" s="217"/>
      <c r="J273" s="218">
        <f>ROUND(I273*H273,2)</f>
        <v>0</v>
      </c>
      <c r="K273" s="214" t="s">
        <v>291</v>
      </c>
      <c r="L273" s="48"/>
      <c r="M273" s="219" t="s">
        <v>28</v>
      </c>
      <c r="N273" s="220" t="s">
        <v>46</v>
      </c>
      <c r="O273" s="88"/>
      <c r="P273" s="221">
        <f>O273*H273</f>
        <v>0</v>
      </c>
      <c r="Q273" s="221">
        <v>0</v>
      </c>
      <c r="R273" s="221">
        <f>Q273*H273</f>
        <v>0</v>
      </c>
      <c r="S273" s="221">
        <v>0</v>
      </c>
      <c r="T273" s="222">
        <f>S273*H273</f>
        <v>0</v>
      </c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R273" s="223" t="s">
        <v>292</v>
      </c>
      <c r="AT273" s="223" t="s">
        <v>287</v>
      </c>
      <c r="AU273" s="223" t="s">
        <v>106</v>
      </c>
      <c r="AY273" s="21" t="s">
        <v>285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21" t="s">
        <v>106</v>
      </c>
      <c r="BK273" s="224">
        <f>ROUND(I273*H273,2)</f>
        <v>0</v>
      </c>
      <c r="BL273" s="21" t="s">
        <v>292</v>
      </c>
      <c r="BM273" s="223" t="s">
        <v>521</v>
      </c>
    </row>
    <row r="274" spans="1:47" s="2" customFormat="1" ht="12">
      <c r="A274" s="42"/>
      <c r="B274" s="43"/>
      <c r="C274" s="44"/>
      <c r="D274" s="225" t="s">
        <v>294</v>
      </c>
      <c r="E274" s="44"/>
      <c r="F274" s="226" t="s">
        <v>522</v>
      </c>
      <c r="G274" s="44"/>
      <c r="H274" s="44"/>
      <c r="I274" s="227"/>
      <c r="J274" s="44"/>
      <c r="K274" s="44"/>
      <c r="L274" s="48"/>
      <c r="M274" s="228"/>
      <c r="N274" s="229"/>
      <c r="O274" s="88"/>
      <c r="P274" s="88"/>
      <c r="Q274" s="88"/>
      <c r="R274" s="88"/>
      <c r="S274" s="88"/>
      <c r="T274" s="89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T274" s="21" t="s">
        <v>294</v>
      </c>
      <c r="AU274" s="21" t="s">
        <v>106</v>
      </c>
    </row>
    <row r="275" spans="1:51" s="14" customFormat="1" ht="12">
      <c r="A275" s="14"/>
      <c r="B275" s="241"/>
      <c r="C275" s="242"/>
      <c r="D275" s="232" t="s">
        <v>296</v>
      </c>
      <c r="E275" s="243" t="s">
        <v>28</v>
      </c>
      <c r="F275" s="244" t="s">
        <v>107</v>
      </c>
      <c r="G275" s="242"/>
      <c r="H275" s="245">
        <v>1.208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296</v>
      </c>
      <c r="AU275" s="251" t="s">
        <v>106</v>
      </c>
      <c r="AV275" s="14" t="s">
        <v>106</v>
      </c>
      <c r="AW275" s="14" t="s">
        <v>35</v>
      </c>
      <c r="AX275" s="14" t="s">
        <v>82</v>
      </c>
      <c r="AY275" s="251" t="s">
        <v>285</v>
      </c>
    </row>
    <row r="276" spans="1:65" s="2" customFormat="1" ht="37.8" customHeight="1">
      <c r="A276" s="42"/>
      <c r="B276" s="43"/>
      <c r="C276" s="212" t="s">
        <v>523</v>
      </c>
      <c r="D276" s="212" t="s">
        <v>287</v>
      </c>
      <c r="E276" s="213" t="s">
        <v>524</v>
      </c>
      <c r="F276" s="214" t="s">
        <v>525</v>
      </c>
      <c r="G276" s="215" t="s">
        <v>315</v>
      </c>
      <c r="H276" s="216">
        <v>1.208</v>
      </c>
      <c r="I276" s="217"/>
      <c r="J276" s="218">
        <f>ROUND(I276*H276,2)</f>
        <v>0</v>
      </c>
      <c r="K276" s="214" t="s">
        <v>291</v>
      </c>
      <c r="L276" s="48"/>
      <c r="M276" s="219" t="s">
        <v>28</v>
      </c>
      <c r="N276" s="220" t="s">
        <v>46</v>
      </c>
      <c r="O276" s="88"/>
      <c r="P276" s="221">
        <f>O276*H276</f>
        <v>0</v>
      </c>
      <c r="Q276" s="221">
        <v>0.00161</v>
      </c>
      <c r="R276" s="221">
        <f>Q276*H276</f>
        <v>0.00194488</v>
      </c>
      <c r="S276" s="221">
        <v>0</v>
      </c>
      <c r="T276" s="222">
        <f>S276*H276</f>
        <v>0</v>
      </c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R276" s="223" t="s">
        <v>292</v>
      </c>
      <c r="AT276" s="223" t="s">
        <v>287</v>
      </c>
      <c r="AU276" s="223" t="s">
        <v>106</v>
      </c>
      <c r="AY276" s="21" t="s">
        <v>285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21" t="s">
        <v>106</v>
      </c>
      <c r="BK276" s="224">
        <f>ROUND(I276*H276,2)</f>
        <v>0</v>
      </c>
      <c r="BL276" s="21" t="s">
        <v>292</v>
      </c>
      <c r="BM276" s="223" t="s">
        <v>526</v>
      </c>
    </row>
    <row r="277" spans="1:47" s="2" customFormat="1" ht="12">
      <c r="A277" s="42"/>
      <c r="B277" s="43"/>
      <c r="C277" s="44"/>
      <c r="D277" s="225" t="s">
        <v>294</v>
      </c>
      <c r="E277" s="44"/>
      <c r="F277" s="226" t="s">
        <v>527</v>
      </c>
      <c r="G277" s="44"/>
      <c r="H277" s="44"/>
      <c r="I277" s="227"/>
      <c r="J277" s="44"/>
      <c r="K277" s="44"/>
      <c r="L277" s="48"/>
      <c r="M277" s="228"/>
      <c r="N277" s="229"/>
      <c r="O277" s="88"/>
      <c r="P277" s="88"/>
      <c r="Q277" s="88"/>
      <c r="R277" s="88"/>
      <c r="S277" s="88"/>
      <c r="T277" s="89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T277" s="21" t="s">
        <v>294</v>
      </c>
      <c r="AU277" s="21" t="s">
        <v>106</v>
      </c>
    </row>
    <row r="278" spans="1:51" s="14" customFormat="1" ht="12">
      <c r="A278" s="14"/>
      <c r="B278" s="241"/>
      <c r="C278" s="242"/>
      <c r="D278" s="232" t="s">
        <v>296</v>
      </c>
      <c r="E278" s="243" t="s">
        <v>28</v>
      </c>
      <c r="F278" s="244" t="s">
        <v>107</v>
      </c>
      <c r="G278" s="242"/>
      <c r="H278" s="245">
        <v>1.208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1" t="s">
        <v>296</v>
      </c>
      <c r="AU278" s="251" t="s">
        <v>106</v>
      </c>
      <c r="AV278" s="14" t="s">
        <v>106</v>
      </c>
      <c r="AW278" s="14" t="s">
        <v>35</v>
      </c>
      <c r="AX278" s="14" t="s">
        <v>82</v>
      </c>
      <c r="AY278" s="251" t="s">
        <v>285</v>
      </c>
    </row>
    <row r="279" spans="1:65" s="2" customFormat="1" ht="37.8" customHeight="1">
      <c r="A279" s="42"/>
      <c r="B279" s="43"/>
      <c r="C279" s="212" t="s">
        <v>528</v>
      </c>
      <c r="D279" s="212" t="s">
        <v>287</v>
      </c>
      <c r="E279" s="213" t="s">
        <v>529</v>
      </c>
      <c r="F279" s="214" t="s">
        <v>530</v>
      </c>
      <c r="G279" s="215" t="s">
        <v>315</v>
      </c>
      <c r="H279" s="216">
        <v>1.208</v>
      </c>
      <c r="I279" s="217"/>
      <c r="J279" s="218">
        <f>ROUND(I279*H279,2)</f>
        <v>0</v>
      </c>
      <c r="K279" s="214" t="s">
        <v>291</v>
      </c>
      <c r="L279" s="48"/>
      <c r="M279" s="219" t="s">
        <v>28</v>
      </c>
      <c r="N279" s="220" t="s">
        <v>46</v>
      </c>
      <c r="O279" s="88"/>
      <c r="P279" s="221">
        <f>O279*H279</f>
        <v>0</v>
      </c>
      <c r="Q279" s="221">
        <v>0</v>
      </c>
      <c r="R279" s="221">
        <f>Q279*H279</f>
        <v>0</v>
      </c>
      <c r="S279" s="221">
        <v>0</v>
      </c>
      <c r="T279" s="222">
        <f>S279*H279</f>
        <v>0</v>
      </c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R279" s="223" t="s">
        <v>292</v>
      </c>
      <c r="AT279" s="223" t="s">
        <v>287</v>
      </c>
      <c r="AU279" s="223" t="s">
        <v>106</v>
      </c>
      <c r="AY279" s="21" t="s">
        <v>285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21" t="s">
        <v>106</v>
      </c>
      <c r="BK279" s="224">
        <f>ROUND(I279*H279,2)</f>
        <v>0</v>
      </c>
      <c r="BL279" s="21" t="s">
        <v>292</v>
      </c>
      <c r="BM279" s="223" t="s">
        <v>531</v>
      </c>
    </row>
    <row r="280" spans="1:47" s="2" customFormat="1" ht="12">
      <c r="A280" s="42"/>
      <c r="B280" s="43"/>
      <c r="C280" s="44"/>
      <c r="D280" s="225" t="s">
        <v>294</v>
      </c>
      <c r="E280" s="44"/>
      <c r="F280" s="226" t="s">
        <v>532</v>
      </c>
      <c r="G280" s="44"/>
      <c r="H280" s="44"/>
      <c r="I280" s="227"/>
      <c r="J280" s="44"/>
      <c r="K280" s="44"/>
      <c r="L280" s="48"/>
      <c r="M280" s="228"/>
      <c r="N280" s="229"/>
      <c r="O280" s="88"/>
      <c r="P280" s="88"/>
      <c r="Q280" s="88"/>
      <c r="R280" s="88"/>
      <c r="S280" s="88"/>
      <c r="T280" s="89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T280" s="21" t="s">
        <v>294</v>
      </c>
      <c r="AU280" s="21" t="s">
        <v>106</v>
      </c>
    </row>
    <row r="281" spans="1:51" s="14" customFormat="1" ht="12">
      <c r="A281" s="14"/>
      <c r="B281" s="241"/>
      <c r="C281" s="242"/>
      <c r="D281" s="232" t="s">
        <v>296</v>
      </c>
      <c r="E281" s="243" t="s">
        <v>28</v>
      </c>
      <c r="F281" s="244" t="s">
        <v>107</v>
      </c>
      <c r="G281" s="242"/>
      <c r="H281" s="245">
        <v>1.208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1" t="s">
        <v>296</v>
      </c>
      <c r="AU281" s="251" t="s">
        <v>106</v>
      </c>
      <c r="AV281" s="14" t="s">
        <v>106</v>
      </c>
      <c r="AW281" s="14" t="s">
        <v>35</v>
      </c>
      <c r="AX281" s="14" t="s">
        <v>82</v>
      </c>
      <c r="AY281" s="251" t="s">
        <v>285</v>
      </c>
    </row>
    <row r="282" spans="1:65" s="2" customFormat="1" ht="37.8" customHeight="1">
      <c r="A282" s="42"/>
      <c r="B282" s="43"/>
      <c r="C282" s="212" t="s">
        <v>533</v>
      </c>
      <c r="D282" s="212" t="s">
        <v>287</v>
      </c>
      <c r="E282" s="213" t="s">
        <v>534</v>
      </c>
      <c r="F282" s="214" t="s">
        <v>535</v>
      </c>
      <c r="G282" s="215" t="s">
        <v>383</v>
      </c>
      <c r="H282" s="216">
        <v>0.223</v>
      </c>
      <c r="I282" s="217"/>
      <c r="J282" s="218">
        <f>ROUND(I282*H282,2)</f>
        <v>0</v>
      </c>
      <c r="K282" s="214" t="s">
        <v>291</v>
      </c>
      <c r="L282" s="48"/>
      <c r="M282" s="219" t="s">
        <v>28</v>
      </c>
      <c r="N282" s="220" t="s">
        <v>46</v>
      </c>
      <c r="O282" s="88"/>
      <c r="P282" s="221">
        <f>O282*H282</f>
        <v>0</v>
      </c>
      <c r="Q282" s="221">
        <v>0.01709</v>
      </c>
      <c r="R282" s="221">
        <f>Q282*H282</f>
        <v>0.00381107</v>
      </c>
      <c r="S282" s="221">
        <v>0</v>
      </c>
      <c r="T282" s="222">
        <f>S282*H282</f>
        <v>0</v>
      </c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R282" s="223" t="s">
        <v>292</v>
      </c>
      <c r="AT282" s="223" t="s">
        <v>287</v>
      </c>
      <c r="AU282" s="223" t="s">
        <v>106</v>
      </c>
      <c r="AY282" s="21" t="s">
        <v>285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21" t="s">
        <v>106</v>
      </c>
      <c r="BK282" s="224">
        <f>ROUND(I282*H282,2)</f>
        <v>0</v>
      </c>
      <c r="BL282" s="21" t="s">
        <v>292</v>
      </c>
      <c r="BM282" s="223" t="s">
        <v>536</v>
      </c>
    </row>
    <row r="283" spans="1:47" s="2" customFormat="1" ht="12">
      <c r="A283" s="42"/>
      <c r="B283" s="43"/>
      <c r="C283" s="44"/>
      <c r="D283" s="225" t="s">
        <v>294</v>
      </c>
      <c r="E283" s="44"/>
      <c r="F283" s="226" t="s">
        <v>537</v>
      </c>
      <c r="G283" s="44"/>
      <c r="H283" s="44"/>
      <c r="I283" s="227"/>
      <c r="J283" s="44"/>
      <c r="K283" s="44"/>
      <c r="L283" s="48"/>
      <c r="M283" s="228"/>
      <c r="N283" s="229"/>
      <c r="O283" s="88"/>
      <c r="P283" s="88"/>
      <c r="Q283" s="88"/>
      <c r="R283" s="88"/>
      <c r="S283" s="88"/>
      <c r="T283" s="89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T283" s="21" t="s">
        <v>294</v>
      </c>
      <c r="AU283" s="21" t="s">
        <v>106</v>
      </c>
    </row>
    <row r="284" spans="1:51" s="13" customFormat="1" ht="12">
      <c r="A284" s="13"/>
      <c r="B284" s="230"/>
      <c r="C284" s="231"/>
      <c r="D284" s="232" t="s">
        <v>296</v>
      </c>
      <c r="E284" s="233" t="s">
        <v>28</v>
      </c>
      <c r="F284" s="234" t="s">
        <v>469</v>
      </c>
      <c r="G284" s="231"/>
      <c r="H284" s="233" t="s">
        <v>28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296</v>
      </c>
      <c r="AU284" s="240" t="s">
        <v>106</v>
      </c>
      <c r="AV284" s="13" t="s">
        <v>82</v>
      </c>
      <c r="AW284" s="13" t="s">
        <v>35</v>
      </c>
      <c r="AX284" s="13" t="s">
        <v>74</v>
      </c>
      <c r="AY284" s="240" t="s">
        <v>285</v>
      </c>
    </row>
    <row r="285" spans="1:51" s="14" customFormat="1" ht="12">
      <c r="A285" s="14"/>
      <c r="B285" s="241"/>
      <c r="C285" s="242"/>
      <c r="D285" s="232" t="s">
        <v>296</v>
      </c>
      <c r="E285" s="243" t="s">
        <v>28</v>
      </c>
      <c r="F285" s="244" t="s">
        <v>538</v>
      </c>
      <c r="G285" s="242"/>
      <c r="H285" s="245">
        <v>0.223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1" t="s">
        <v>296</v>
      </c>
      <c r="AU285" s="251" t="s">
        <v>106</v>
      </c>
      <c r="AV285" s="14" t="s">
        <v>106</v>
      </c>
      <c r="AW285" s="14" t="s">
        <v>35</v>
      </c>
      <c r="AX285" s="14" t="s">
        <v>82</v>
      </c>
      <c r="AY285" s="251" t="s">
        <v>285</v>
      </c>
    </row>
    <row r="286" spans="1:65" s="2" customFormat="1" ht="37.8" customHeight="1">
      <c r="A286" s="42"/>
      <c r="B286" s="43"/>
      <c r="C286" s="212" t="s">
        <v>539</v>
      </c>
      <c r="D286" s="212" t="s">
        <v>287</v>
      </c>
      <c r="E286" s="213" t="s">
        <v>540</v>
      </c>
      <c r="F286" s="214" t="s">
        <v>541</v>
      </c>
      <c r="G286" s="215" t="s">
        <v>383</v>
      </c>
      <c r="H286" s="216">
        <v>0.223</v>
      </c>
      <c r="I286" s="217"/>
      <c r="J286" s="218">
        <f>ROUND(I286*H286,2)</f>
        <v>0</v>
      </c>
      <c r="K286" s="214" t="s">
        <v>28</v>
      </c>
      <c r="L286" s="48"/>
      <c r="M286" s="219" t="s">
        <v>28</v>
      </c>
      <c r="N286" s="220" t="s">
        <v>46</v>
      </c>
      <c r="O286" s="88"/>
      <c r="P286" s="221">
        <f>O286*H286</f>
        <v>0</v>
      </c>
      <c r="Q286" s="221">
        <v>0.01709</v>
      </c>
      <c r="R286" s="221">
        <f>Q286*H286</f>
        <v>0.00381107</v>
      </c>
      <c r="S286" s="221">
        <v>0</v>
      </c>
      <c r="T286" s="222">
        <f>S286*H286</f>
        <v>0</v>
      </c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R286" s="223" t="s">
        <v>292</v>
      </c>
      <c r="AT286" s="223" t="s">
        <v>287</v>
      </c>
      <c r="AU286" s="223" t="s">
        <v>106</v>
      </c>
      <c r="AY286" s="21" t="s">
        <v>285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21" t="s">
        <v>106</v>
      </c>
      <c r="BK286" s="224">
        <f>ROUND(I286*H286,2)</f>
        <v>0</v>
      </c>
      <c r="BL286" s="21" t="s">
        <v>292</v>
      </c>
      <c r="BM286" s="223" t="s">
        <v>542</v>
      </c>
    </row>
    <row r="287" spans="1:51" s="13" customFormat="1" ht="12">
      <c r="A287" s="13"/>
      <c r="B287" s="230"/>
      <c r="C287" s="231"/>
      <c r="D287" s="232" t="s">
        <v>296</v>
      </c>
      <c r="E287" s="233" t="s">
        <v>28</v>
      </c>
      <c r="F287" s="234" t="s">
        <v>469</v>
      </c>
      <c r="G287" s="231"/>
      <c r="H287" s="233" t="s">
        <v>28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0" t="s">
        <v>296</v>
      </c>
      <c r="AU287" s="240" t="s">
        <v>106</v>
      </c>
      <c r="AV287" s="13" t="s">
        <v>82</v>
      </c>
      <c r="AW287" s="13" t="s">
        <v>35</v>
      </c>
      <c r="AX287" s="13" t="s">
        <v>74</v>
      </c>
      <c r="AY287" s="240" t="s">
        <v>285</v>
      </c>
    </row>
    <row r="288" spans="1:51" s="14" customFormat="1" ht="12">
      <c r="A288" s="14"/>
      <c r="B288" s="241"/>
      <c r="C288" s="242"/>
      <c r="D288" s="232" t="s">
        <v>296</v>
      </c>
      <c r="E288" s="243" t="s">
        <v>28</v>
      </c>
      <c r="F288" s="244" t="s">
        <v>538</v>
      </c>
      <c r="G288" s="242"/>
      <c r="H288" s="245">
        <v>0.223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1" t="s">
        <v>296</v>
      </c>
      <c r="AU288" s="251" t="s">
        <v>106</v>
      </c>
      <c r="AV288" s="14" t="s">
        <v>106</v>
      </c>
      <c r="AW288" s="14" t="s">
        <v>35</v>
      </c>
      <c r="AX288" s="14" t="s">
        <v>82</v>
      </c>
      <c r="AY288" s="251" t="s">
        <v>285</v>
      </c>
    </row>
    <row r="289" spans="1:65" s="2" customFormat="1" ht="24.15" customHeight="1">
      <c r="A289" s="42"/>
      <c r="B289" s="43"/>
      <c r="C289" s="212" t="s">
        <v>543</v>
      </c>
      <c r="D289" s="212" t="s">
        <v>287</v>
      </c>
      <c r="E289" s="213" t="s">
        <v>544</v>
      </c>
      <c r="F289" s="214" t="s">
        <v>545</v>
      </c>
      <c r="G289" s="215" t="s">
        <v>290</v>
      </c>
      <c r="H289" s="216">
        <v>0.48</v>
      </c>
      <c r="I289" s="217"/>
      <c r="J289" s="218">
        <f>ROUND(I289*H289,2)</f>
        <v>0</v>
      </c>
      <c r="K289" s="214" t="s">
        <v>291</v>
      </c>
      <c r="L289" s="48"/>
      <c r="M289" s="219" t="s">
        <v>28</v>
      </c>
      <c r="N289" s="220" t="s">
        <v>46</v>
      </c>
      <c r="O289" s="88"/>
      <c r="P289" s="221">
        <f>O289*H289</f>
        <v>0</v>
      </c>
      <c r="Q289" s="221">
        <v>2.50198</v>
      </c>
      <c r="R289" s="221">
        <f>Q289*H289</f>
        <v>1.2009504</v>
      </c>
      <c r="S289" s="221">
        <v>0</v>
      </c>
      <c r="T289" s="222">
        <f>S289*H289</f>
        <v>0</v>
      </c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R289" s="223" t="s">
        <v>292</v>
      </c>
      <c r="AT289" s="223" t="s">
        <v>287</v>
      </c>
      <c r="AU289" s="223" t="s">
        <v>106</v>
      </c>
      <c r="AY289" s="21" t="s">
        <v>285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21" t="s">
        <v>106</v>
      </c>
      <c r="BK289" s="224">
        <f>ROUND(I289*H289,2)</f>
        <v>0</v>
      </c>
      <c r="BL289" s="21" t="s">
        <v>292</v>
      </c>
      <c r="BM289" s="223" t="s">
        <v>546</v>
      </c>
    </row>
    <row r="290" spans="1:47" s="2" customFormat="1" ht="12">
      <c r="A290" s="42"/>
      <c r="B290" s="43"/>
      <c r="C290" s="44"/>
      <c r="D290" s="225" t="s">
        <v>294</v>
      </c>
      <c r="E290" s="44"/>
      <c r="F290" s="226" t="s">
        <v>547</v>
      </c>
      <c r="G290" s="44"/>
      <c r="H290" s="44"/>
      <c r="I290" s="227"/>
      <c r="J290" s="44"/>
      <c r="K290" s="44"/>
      <c r="L290" s="48"/>
      <c r="M290" s="228"/>
      <c r="N290" s="229"/>
      <c r="O290" s="88"/>
      <c r="P290" s="88"/>
      <c r="Q290" s="88"/>
      <c r="R290" s="88"/>
      <c r="S290" s="88"/>
      <c r="T290" s="89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T290" s="21" t="s">
        <v>294</v>
      </c>
      <c r="AU290" s="21" t="s">
        <v>106</v>
      </c>
    </row>
    <row r="291" spans="1:51" s="13" customFormat="1" ht="12">
      <c r="A291" s="13"/>
      <c r="B291" s="230"/>
      <c r="C291" s="231"/>
      <c r="D291" s="232" t="s">
        <v>296</v>
      </c>
      <c r="E291" s="233" t="s">
        <v>28</v>
      </c>
      <c r="F291" s="234" t="s">
        <v>469</v>
      </c>
      <c r="G291" s="231"/>
      <c r="H291" s="233" t="s">
        <v>28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296</v>
      </c>
      <c r="AU291" s="240" t="s">
        <v>106</v>
      </c>
      <c r="AV291" s="13" t="s">
        <v>82</v>
      </c>
      <c r="AW291" s="13" t="s">
        <v>35</v>
      </c>
      <c r="AX291" s="13" t="s">
        <v>74</v>
      </c>
      <c r="AY291" s="240" t="s">
        <v>285</v>
      </c>
    </row>
    <row r="292" spans="1:51" s="14" customFormat="1" ht="12">
      <c r="A292" s="14"/>
      <c r="B292" s="241"/>
      <c r="C292" s="242"/>
      <c r="D292" s="232" t="s">
        <v>296</v>
      </c>
      <c r="E292" s="243" t="s">
        <v>28</v>
      </c>
      <c r="F292" s="244" t="s">
        <v>548</v>
      </c>
      <c r="G292" s="242"/>
      <c r="H292" s="245">
        <v>0.48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1" t="s">
        <v>296</v>
      </c>
      <c r="AU292" s="251" t="s">
        <v>106</v>
      </c>
      <c r="AV292" s="14" t="s">
        <v>106</v>
      </c>
      <c r="AW292" s="14" t="s">
        <v>35</v>
      </c>
      <c r="AX292" s="14" t="s">
        <v>82</v>
      </c>
      <c r="AY292" s="251" t="s">
        <v>285</v>
      </c>
    </row>
    <row r="293" spans="1:65" s="2" customFormat="1" ht="24.15" customHeight="1">
      <c r="A293" s="42"/>
      <c r="B293" s="43"/>
      <c r="C293" s="212" t="s">
        <v>549</v>
      </c>
      <c r="D293" s="212" t="s">
        <v>287</v>
      </c>
      <c r="E293" s="213" t="s">
        <v>550</v>
      </c>
      <c r="F293" s="214" t="s">
        <v>551</v>
      </c>
      <c r="G293" s="215" t="s">
        <v>315</v>
      </c>
      <c r="H293" s="216">
        <v>3.84</v>
      </c>
      <c r="I293" s="217"/>
      <c r="J293" s="218">
        <f>ROUND(I293*H293,2)</f>
        <v>0</v>
      </c>
      <c r="K293" s="214" t="s">
        <v>291</v>
      </c>
      <c r="L293" s="48"/>
      <c r="M293" s="219" t="s">
        <v>28</v>
      </c>
      <c r="N293" s="220" t="s">
        <v>46</v>
      </c>
      <c r="O293" s="88"/>
      <c r="P293" s="221">
        <f>O293*H293</f>
        <v>0</v>
      </c>
      <c r="Q293" s="221">
        <v>0.01117</v>
      </c>
      <c r="R293" s="221">
        <f>Q293*H293</f>
        <v>0.042892799999999995</v>
      </c>
      <c r="S293" s="221">
        <v>0</v>
      </c>
      <c r="T293" s="222">
        <f>S293*H293</f>
        <v>0</v>
      </c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R293" s="223" t="s">
        <v>292</v>
      </c>
      <c r="AT293" s="223" t="s">
        <v>287</v>
      </c>
      <c r="AU293" s="223" t="s">
        <v>106</v>
      </c>
      <c r="AY293" s="21" t="s">
        <v>285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21" t="s">
        <v>106</v>
      </c>
      <c r="BK293" s="224">
        <f>ROUND(I293*H293,2)</f>
        <v>0</v>
      </c>
      <c r="BL293" s="21" t="s">
        <v>292</v>
      </c>
      <c r="BM293" s="223" t="s">
        <v>552</v>
      </c>
    </row>
    <row r="294" spans="1:47" s="2" customFormat="1" ht="12">
      <c r="A294" s="42"/>
      <c r="B294" s="43"/>
      <c r="C294" s="44"/>
      <c r="D294" s="225" t="s">
        <v>294</v>
      </c>
      <c r="E294" s="44"/>
      <c r="F294" s="226" t="s">
        <v>553</v>
      </c>
      <c r="G294" s="44"/>
      <c r="H294" s="44"/>
      <c r="I294" s="227"/>
      <c r="J294" s="44"/>
      <c r="K294" s="44"/>
      <c r="L294" s="48"/>
      <c r="M294" s="228"/>
      <c r="N294" s="229"/>
      <c r="O294" s="88"/>
      <c r="P294" s="88"/>
      <c r="Q294" s="88"/>
      <c r="R294" s="88"/>
      <c r="S294" s="88"/>
      <c r="T294" s="89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T294" s="21" t="s">
        <v>294</v>
      </c>
      <c r="AU294" s="21" t="s">
        <v>106</v>
      </c>
    </row>
    <row r="295" spans="1:51" s="13" customFormat="1" ht="12">
      <c r="A295" s="13"/>
      <c r="B295" s="230"/>
      <c r="C295" s="231"/>
      <c r="D295" s="232" t="s">
        <v>296</v>
      </c>
      <c r="E295" s="233" t="s">
        <v>28</v>
      </c>
      <c r="F295" s="234" t="s">
        <v>469</v>
      </c>
      <c r="G295" s="231"/>
      <c r="H295" s="233" t="s">
        <v>28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296</v>
      </c>
      <c r="AU295" s="240" t="s">
        <v>106</v>
      </c>
      <c r="AV295" s="13" t="s">
        <v>82</v>
      </c>
      <c r="AW295" s="13" t="s">
        <v>35</v>
      </c>
      <c r="AX295" s="13" t="s">
        <v>74</v>
      </c>
      <c r="AY295" s="240" t="s">
        <v>285</v>
      </c>
    </row>
    <row r="296" spans="1:51" s="14" customFormat="1" ht="12">
      <c r="A296" s="14"/>
      <c r="B296" s="241"/>
      <c r="C296" s="242"/>
      <c r="D296" s="232" t="s">
        <v>296</v>
      </c>
      <c r="E296" s="243" t="s">
        <v>28</v>
      </c>
      <c r="F296" s="244" t="s">
        <v>554</v>
      </c>
      <c r="G296" s="242"/>
      <c r="H296" s="245">
        <v>3.84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1" t="s">
        <v>296</v>
      </c>
      <c r="AU296" s="251" t="s">
        <v>106</v>
      </c>
      <c r="AV296" s="14" t="s">
        <v>106</v>
      </c>
      <c r="AW296" s="14" t="s">
        <v>35</v>
      </c>
      <c r="AX296" s="14" t="s">
        <v>74</v>
      </c>
      <c r="AY296" s="251" t="s">
        <v>285</v>
      </c>
    </row>
    <row r="297" spans="1:51" s="15" customFormat="1" ht="12">
      <c r="A297" s="15"/>
      <c r="B297" s="252"/>
      <c r="C297" s="253"/>
      <c r="D297" s="232" t="s">
        <v>296</v>
      </c>
      <c r="E297" s="254" t="s">
        <v>104</v>
      </c>
      <c r="F297" s="255" t="s">
        <v>299</v>
      </c>
      <c r="G297" s="253"/>
      <c r="H297" s="256">
        <v>3.84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2" t="s">
        <v>296</v>
      </c>
      <c r="AU297" s="262" t="s">
        <v>106</v>
      </c>
      <c r="AV297" s="15" t="s">
        <v>292</v>
      </c>
      <c r="AW297" s="15" t="s">
        <v>35</v>
      </c>
      <c r="AX297" s="15" t="s">
        <v>82</v>
      </c>
      <c r="AY297" s="262" t="s">
        <v>285</v>
      </c>
    </row>
    <row r="298" spans="1:65" s="2" customFormat="1" ht="24.15" customHeight="1">
      <c r="A298" s="42"/>
      <c r="B298" s="43"/>
      <c r="C298" s="212" t="s">
        <v>555</v>
      </c>
      <c r="D298" s="212" t="s">
        <v>287</v>
      </c>
      <c r="E298" s="213" t="s">
        <v>556</v>
      </c>
      <c r="F298" s="214" t="s">
        <v>557</v>
      </c>
      <c r="G298" s="215" t="s">
        <v>315</v>
      </c>
      <c r="H298" s="216">
        <v>3.84</v>
      </c>
      <c r="I298" s="217"/>
      <c r="J298" s="218">
        <f>ROUND(I298*H298,2)</f>
        <v>0</v>
      </c>
      <c r="K298" s="214" t="s">
        <v>291</v>
      </c>
      <c r="L298" s="48"/>
      <c r="M298" s="219" t="s">
        <v>28</v>
      </c>
      <c r="N298" s="220" t="s">
        <v>46</v>
      </c>
      <c r="O298" s="88"/>
      <c r="P298" s="221">
        <f>O298*H298</f>
        <v>0</v>
      </c>
      <c r="Q298" s="221">
        <v>0</v>
      </c>
      <c r="R298" s="221">
        <f>Q298*H298</f>
        <v>0</v>
      </c>
      <c r="S298" s="221">
        <v>0</v>
      </c>
      <c r="T298" s="222">
        <f>S298*H298</f>
        <v>0</v>
      </c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R298" s="223" t="s">
        <v>292</v>
      </c>
      <c r="AT298" s="223" t="s">
        <v>287</v>
      </c>
      <c r="AU298" s="223" t="s">
        <v>106</v>
      </c>
      <c r="AY298" s="21" t="s">
        <v>285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21" t="s">
        <v>106</v>
      </c>
      <c r="BK298" s="224">
        <f>ROUND(I298*H298,2)</f>
        <v>0</v>
      </c>
      <c r="BL298" s="21" t="s">
        <v>292</v>
      </c>
      <c r="BM298" s="223" t="s">
        <v>558</v>
      </c>
    </row>
    <row r="299" spans="1:47" s="2" customFormat="1" ht="12">
      <c r="A299" s="42"/>
      <c r="B299" s="43"/>
      <c r="C299" s="44"/>
      <c r="D299" s="225" t="s">
        <v>294</v>
      </c>
      <c r="E299" s="44"/>
      <c r="F299" s="226" t="s">
        <v>559</v>
      </c>
      <c r="G299" s="44"/>
      <c r="H299" s="44"/>
      <c r="I299" s="227"/>
      <c r="J299" s="44"/>
      <c r="K299" s="44"/>
      <c r="L299" s="48"/>
      <c r="M299" s="228"/>
      <c r="N299" s="229"/>
      <c r="O299" s="88"/>
      <c r="P299" s="88"/>
      <c r="Q299" s="88"/>
      <c r="R299" s="88"/>
      <c r="S299" s="88"/>
      <c r="T299" s="89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T299" s="21" t="s">
        <v>294</v>
      </c>
      <c r="AU299" s="21" t="s">
        <v>106</v>
      </c>
    </row>
    <row r="300" spans="1:51" s="14" customFormat="1" ht="12">
      <c r="A300" s="14"/>
      <c r="B300" s="241"/>
      <c r="C300" s="242"/>
      <c r="D300" s="232" t="s">
        <v>296</v>
      </c>
      <c r="E300" s="243" t="s">
        <v>28</v>
      </c>
      <c r="F300" s="244" t="s">
        <v>104</v>
      </c>
      <c r="G300" s="242"/>
      <c r="H300" s="245">
        <v>3.84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1" t="s">
        <v>296</v>
      </c>
      <c r="AU300" s="251" t="s">
        <v>106</v>
      </c>
      <c r="AV300" s="14" t="s">
        <v>106</v>
      </c>
      <c r="AW300" s="14" t="s">
        <v>35</v>
      </c>
      <c r="AX300" s="14" t="s">
        <v>82</v>
      </c>
      <c r="AY300" s="251" t="s">
        <v>285</v>
      </c>
    </row>
    <row r="301" spans="1:65" s="2" customFormat="1" ht="24.15" customHeight="1">
      <c r="A301" s="42"/>
      <c r="B301" s="43"/>
      <c r="C301" s="212" t="s">
        <v>560</v>
      </c>
      <c r="D301" s="212" t="s">
        <v>287</v>
      </c>
      <c r="E301" s="213" t="s">
        <v>561</v>
      </c>
      <c r="F301" s="214" t="s">
        <v>562</v>
      </c>
      <c r="G301" s="215" t="s">
        <v>383</v>
      </c>
      <c r="H301" s="216">
        <v>0.065</v>
      </c>
      <c r="I301" s="217"/>
      <c r="J301" s="218">
        <f>ROUND(I301*H301,2)</f>
        <v>0</v>
      </c>
      <c r="K301" s="214" t="s">
        <v>291</v>
      </c>
      <c r="L301" s="48"/>
      <c r="M301" s="219" t="s">
        <v>28</v>
      </c>
      <c r="N301" s="220" t="s">
        <v>46</v>
      </c>
      <c r="O301" s="88"/>
      <c r="P301" s="221">
        <f>O301*H301</f>
        <v>0</v>
      </c>
      <c r="Q301" s="221">
        <v>1.05291</v>
      </c>
      <c r="R301" s="221">
        <f>Q301*H301</f>
        <v>0.06843915</v>
      </c>
      <c r="S301" s="221">
        <v>0</v>
      </c>
      <c r="T301" s="222">
        <f>S301*H301</f>
        <v>0</v>
      </c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R301" s="223" t="s">
        <v>292</v>
      </c>
      <c r="AT301" s="223" t="s">
        <v>287</v>
      </c>
      <c r="AU301" s="223" t="s">
        <v>106</v>
      </c>
      <c r="AY301" s="21" t="s">
        <v>285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21" t="s">
        <v>106</v>
      </c>
      <c r="BK301" s="224">
        <f>ROUND(I301*H301,2)</f>
        <v>0</v>
      </c>
      <c r="BL301" s="21" t="s">
        <v>292</v>
      </c>
      <c r="BM301" s="223" t="s">
        <v>563</v>
      </c>
    </row>
    <row r="302" spans="1:47" s="2" customFormat="1" ht="12">
      <c r="A302" s="42"/>
      <c r="B302" s="43"/>
      <c r="C302" s="44"/>
      <c r="D302" s="225" t="s">
        <v>294</v>
      </c>
      <c r="E302" s="44"/>
      <c r="F302" s="226" t="s">
        <v>564</v>
      </c>
      <c r="G302" s="44"/>
      <c r="H302" s="44"/>
      <c r="I302" s="227"/>
      <c r="J302" s="44"/>
      <c r="K302" s="44"/>
      <c r="L302" s="48"/>
      <c r="M302" s="228"/>
      <c r="N302" s="229"/>
      <c r="O302" s="88"/>
      <c r="P302" s="88"/>
      <c r="Q302" s="88"/>
      <c r="R302" s="88"/>
      <c r="S302" s="88"/>
      <c r="T302" s="89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T302" s="21" t="s">
        <v>294</v>
      </c>
      <c r="AU302" s="21" t="s">
        <v>106</v>
      </c>
    </row>
    <row r="303" spans="1:51" s="13" customFormat="1" ht="12">
      <c r="A303" s="13"/>
      <c r="B303" s="230"/>
      <c r="C303" s="231"/>
      <c r="D303" s="232" t="s">
        <v>296</v>
      </c>
      <c r="E303" s="233" t="s">
        <v>28</v>
      </c>
      <c r="F303" s="234" t="s">
        <v>469</v>
      </c>
      <c r="G303" s="231"/>
      <c r="H303" s="233" t="s">
        <v>28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296</v>
      </c>
      <c r="AU303" s="240" t="s">
        <v>106</v>
      </c>
      <c r="AV303" s="13" t="s">
        <v>82</v>
      </c>
      <c r="AW303" s="13" t="s">
        <v>35</v>
      </c>
      <c r="AX303" s="13" t="s">
        <v>74</v>
      </c>
      <c r="AY303" s="240" t="s">
        <v>285</v>
      </c>
    </row>
    <row r="304" spans="1:51" s="14" customFormat="1" ht="12">
      <c r="A304" s="14"/>
      <c r="B304" s="241"/>
      <c r="C304" s="242"/>
      <c r="D304" s="232" t="s">
        <v>296</v>
      </c>
      <c r="E304" s="243" t="s">
        <v>28</v>
      </c>
      <c r="F304" s="244" t="s">
        <v>565</v>
      </c>
      <c r="G304" s="242"/>
      <c r="H304" s="245">
        <v>0.044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296</v>
      </c>
      <c r="AU304" s="251" t="s">
        <v>106</v>
      </c>
      <c r="AV304" s="14" t="s">
        <v>106</v>
      </c>
      <c r="AW304" s="14" t="s">
        <v>35</v>
      </c>
      <c r="AX304" s="14" t="s">
        <v>74</v>
      </c>
      <c r="AY304" s="251" t="s">
        <v>285</v>
      </c>
    </row>
    <row r="305" spans="1:51" s="14" customFormat="1" ht="12">
      <c r="A305" s="14"/>
      <c r="B305" s="241"/>
      <c r="C305" s="242"/>
      <c r="D305" s="232" t="s">
        <v>296</v>
      </c>
      <c r="E305" s="243" t="s">
        <v>28</v>
      </c>
      <c r="F305" s="244" t="s">
        <v>566</v>
      </c>
      <c r="G305" s="242"/>
      <c r="H305" s="245">
        <v>0.021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1" t="s">
        <v>296</v>
      </c>
      <c r="AU305" s="251" t="s">
        <v>106</v>
      </c>
      <c r="AV305" s="14" t="s">
        <v>106</v>
      </c>
      <c r="AW305" s="14" t="s">
        <v>35</v>
      </c>
      <c r="AX305" s="14" t="s">
        <v>74</v>
      </c>
      <c r="AY305" s="251" t="s">
        <v>285</v>
      </c>
    </row>
    <row r="306" spans="1:51" s="15" customFormat="1" ht="12">
      <c r="A306" s="15"/>
      <c r="B306" s="252"/>
      <c r="C306" s="253"/>
      <c r="D306" s="232" t="s">
        <v>296</v>
      </c>
      <c r="E306" s="254" t="s">
        <v>28</v>
      </c>
      <c r="F306" s="255" t="s">
        <v>299</v>
      </c>
      <c r="G306" s="253"/>
      <c r="H306" s="256">
        <v>0.065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2" t="s">
        <v>296</v>
      </c>
      <c r="AU306" s="262" t="s">
        <v>106</v>
      </c>
      <c r="AV306" s="15" t="s">
        <v>292</v>
      </c>
      <c r="AW306" s="15" t="s">
        <v>35</v>
      </c>
      <c r="AX306" s="15" t="s">
        <v>82</v>
      </c>
      <c r="AY306" s="262" t="s">
        <v>285</v>
      </c>
    </row>
    <row r="307" spans="1:65" s="2" customFormat="1" ht="33" customHeight="1">
      <c r="A307" s="42"/>
      <c r="B307" s="43"/>
      <c r="C307" s="212" t="s">
        <v>567</v>
      </c>
      <c r="D307" s="212" t="s">
        <v>287</v>
      </c>
      <c r="E307" s="213" t="s">
        <v>568</v>
      </c>
      <c r="F307" s="214" t="s">
        <v>569</v>
      </c>
      <c r="G307" s="215" t="s">
        <v>290</v>
      </c>
      <c r="H307" s="216">
        <v>0.6</v>
      </c>
      <c r="I307" s="217"/>
      <c r="J307" s="218">
        <f>ROUND(I307*H307,2)</f>
        <v>0</v>
      </c>
      <c r="K307" s="214" t="s">
        <v>291</v>
      </c>
      <c r="L307" s="48"/>
      <c r="M307" s="219" t="s">
        <v>28</v>
      </c>
      <c r="N307" s="220" t="s">
        <v>46</v>
      </c>
      <c r="O307" s="88"/>
      <c r="P307" s="221">
        <f>O307*H307</f>
        <v>0</v>
      </c>
      <c r="Q307" s="221">
        <v>1.89077</v>
      </c>
      <c r="R307" s="221">
        <f>Q307*H307</f>
        <v>1.134462</v>
      </c>
      <c r="S307" s="221">
        <v>0</v>
      </c>
      <c r="T307" s="222">
        <f>S307*H307</f>
        <v>0</v>
      </c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R307" s="223" t="s">
        <v>292</v>
      </c>
      <c r="AT307" s="223" t="s">
        <v>287</v>
      </c>
      <c r="AU307" s="223" t="s">
        <v>106</v>
      </c>
      <c r="AY307" s="21" t="s">
        <v>285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21" t="s">
        <v>106</v>
      </c>
      <c r="BK307" s="224">
        <f>ROUND(I307*H307,2)</f>
        <v>0</v>
      </c>
      <c r="BL307" s="21" t="s">
        <v>292</v>
      </c>
      <c r="BM307" s="223" t="s">
        <v>570</v>
      </c>
    </row>
    <row r="308" spans="1:47" s="2" customFormat="1" ht="12">
      <c r="A308" s="42"/>
      <c r="B308" s="43"/>
      <c r="C308" s="44"/>
      <c r="D308" s="225" t="s">
        <v>294</v>
      </c>
      <c r="E308" s="44"/>
      <c r="F308" s="226" t="s">
        <v>571</v>
      </c>
      <c r="G308" s="44"/>
      <c r="H308" s="44"/>
      <c r="I308" s="227"/>
      <c r="J308" s="44"/>
      <c r="K308" s="44"/>
      <c r="L308" s="48"/>
      <c r="M308" s="228"/>
      <c r="N308" s="229"/>
      <c r="O308" s="88"/>
      <c r="P308" s="88"/>
      <c r="Q308" s="88"/>
      <c r="R308" s="88"/>
      <c r="S308" s="88"/>
      <c r="T308" s="89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T308" s="21" t="s">
        <v>294</v>
      </c>
      <c r="AU308" s="21" t="s">
        <v>106</v>
      </c>
    </row>
    <row r="309" spans="1:51" s="13" customFormat="1" ht="12">
      <c r="A309" s="13"/>
      <c r="B309" s="230"/>
      <c r="C309" s="231"/>
      <c r="D309" s="232" t="s">
        <v>296</v>
      </c>
      <c r="E309" s="233" t="s">
        <v>28</v>
      </c>
      <c r="F309" s="234" t="s">
        <v>297</v>
      </c>
      <c r="G309" s="231"/>
      <c r="H309" s="233" t="s">
        <v>28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0" t="s">
        <v>296</v>
      </c>
      <c r="AU309" s="240" t="s">
        <v>106</v>
      </c>
      <c r="AV309" s="13" t="s">
        <v>82</v>
      </c>
      <c r="AW309" s="13" t="s">
        <v>35</v>
      </c>
      <c r="AX309" s="13" t="s">
        <v>74</v>
      </c>
      <c r="AY309" s="240" t="s">
        <v>285</v>
      </c>
    </row>
    <row r="310" spans="1:51" s="14" customFormat="1" ht="12">
      <c r="A310" s="14"/>
      <c r="B310" s="241"/>
      <c r="C310" s="242"/>
      <c r="D310" s="232" t="s">
        <v>296</v>
      </c>
      <c r="E310" s="243" t="s">
        <v>28</v>
      </c>
      <c r="F310" s="244" t="s">
        <v>572</v>
      </c>
      <c r="G310" s="242"/>
      <c r="H310" s="245">
        <v>0.6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1" t="s">
        <v>296</v>
      </c>
      <c r="AU310" s="251" t="s">
        <v>106</v>
      </c>
      <c r="AV310" s="14" t="s">
        <v>106</v>
      </c>
      <c r="AW310" s="14" t="s">
        <v>35</v>
      </c>
      <c r="AX310" s="14" t="s">
        <v>74</v>
      </c>
      <c r="AY310" s="251" t="s">
        <v>285</v>
      </c>
    </row>
    <row r="311" spans="1:51" s="15" customFormat="1" ht="12">
      <c r="A311" s="15"/>
      <c r="B311" s="252"/>
      <c r="C311" s="253"/>
      <c r="D311" s="232" t="s">
        <v>296</v>
      </c>
      <c r="E311" s="254" t="s">
        <v>169</v>
      </c>
      <c r="F311" s="255" t="s">
        <v>299</v>
      </c>
      <c r="G311" s="253"/>
      <c r="H311" s="256">
        <v>0.6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2" t="s">
        <v>296</v>
      </c>
      <c r="AU311" s="262" t="s">
        <v>106</v>
      </c>
      <c r="AV311" s="15" t="s">
        <v>292</v>
      </c>
      <c r="AW311" s="15" t="s">
        <v>35</v>
      </c>
      <c r="AX311" s="15" t="s">
        <v>82</v>
      </c>
      <c r="AY311" s="262" t="s">
        <v>285</v>
      </c>
    </row>
    <row r="312" spans="1:63" s="12" customFormat="1" ht="22.8" customHeight="1">
      <c r="A312" s="12"/>
      <c r="B312" s="196"/>
      <c r="C312" s="197"/>
      <c r="D312" s="198" t="s">
        <v>73</v>
      </c>
      <c r="E312" s="210" t="s">
        <v>324</v>
      </c>
      <c r="F312" s="210" t="s">
        <v>573</v>
      </c>
      <c r="G312" s="197"/>
      <c r="H312" s="197"/>
      <c r="I312" s="200"/>
      <c r="J312" s="211">
        <f>BK312</f>
        <v>0</v>
      </c>
      <c r="K312" s="197"/>
      <c r="L312" s="202"/>
      <c r="M312" s="203"/>
      <c r="N312" s="204"/>
      <c r="O312" s="204"/>
      <c r="P312" s="205">
        <f>SUM(P313:P517)</f>
        <v>0</v>
      </c>
      <c r="Q312" s="204"/>
      <c r="R312" s="205">
        <f>SUM(R313:R517)</f>
        <v>20.087849820000002</v>
      </c>
      <c r="S312" s="204"/>
      <c r="T312" s="206">
        <f>SUM(T313:T517)</f>
        <v>0.02865842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7" t="s">
        <v>82</v>
      </c>
      <c r="AT312" s="208" t="s">
        <v>73</v>
      </c>
      <c r="AU312" s="208" t="s">
        <v>82</v>
      </c>
      <c r="AY312" s="207" t="s">
        <v>285</v>
      </c>
      <c r="BK312" s="209">
        <f>SUM(BK313:BK517)</f>
        <v>0</v>
      </c>
    </row>
    <row r="313" spans="1:65" s="2" customFormat="1" ht="37.8" customHeight="1">
      <c r="A313" s="42"/>
      <c r="B313" s="43"/>
      <c r="C313" s="212" t="s">
        <v>574</v>
      </c>
      <c r="D313" s="212" t="s">
        <v>287</v>
      </c>
      <c r="E313" s="213" t="s">
        <v>575</v>
      </c>
      <c r="F313" s="214" t="s">
        <v>576</v>
      </c>
      <c r="G313" s="215" t="s">
        <v>315</v>
      </c>
      <c r="H313" s="216">
        <v>4.495</v>
      </c>
      <c r="I313" s="217"/>
      <c r="J313" s="218">
        <f>ROUND(I313*H313,2)</f>
        <v>0</v>
      </c>
      <c r="K313" s="214" t="s">
        <v>291</v>
      </c>
      <c r="L313" s="48"/>
      <c r="M313" s="219" t="s">
        <v>28</v>
      </c>
      <c r="N313" s="220" t="s">
        <v>46</v>
      </c>
      <c r="O313" s="88"/>
      <c r="P313" s="221">
        <f>O313*H313</f>
        <v>0</v>
      </c>
      <c r="Q313" s="221">
        <v>0.00438</v>
      </c>
      <c r="R313" s="221">
        <f>Q313*H313</f>
        <v>0.0196881</v>
      </c>
      <c r="S313" s="221">
        <v>0</v>
      </c>
      <c r="T313" s="222">
        <f>S313*H313</f>
        <v>0</v>
      </c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R313" s="223" t="s">
        <v>292</v>
      </c>
      <c r="AT313" s="223" t="s">
        <v>287</v>
      </c>
      <c r="AU313" s="223" t="s">
        <v>106</v>
      </c>
      <c r="AY313" s="21" t="s">
        <v>285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21" t="s">
        <v>106</v>
      </c>
      <c r="BK313" s="224">
        <f>ROUND(I313*H313,2)</f>
        <v>0</v>
      </c>
      <c r="BL313" s="21" t="s">
        <v>292</v>
      </c>
      <c r="BM313" s="223" t="s">
        <v>577</v>
      </c>
    </row>
    <row r="314" spans="1:47" s="2" customFormat="1" ht="12">
      <c r="A314" s="42"/>
      <c r="B314" s="43"/>
      <c r="C314" s="44"/>
      <c r="D314" s="225" t="s">
        <v>294</v>
      </c>
      <c r="E314" s="44"/>
      <c r="F314" s="226" t="s">
        <v>578</v>
      </c>
      <c r="G314" s="44"/>
      <c r="H314" s="44"/>
      <c r="I314" s="227"/>
      <c r="J314" s="44"/>
      <c r="K314" s="44"/>
      <c r="L314" s="48"/>
      <c r="M314" s="228"/>
      <c r="N314" s="229"/>
      <c r="O314" s="88"/>
      <c r="P314" s="88"/>
      <c r="Q314" s="88"/>
      <c r="R314" s="88"/>
      <c r="S314" s="88"/>
      <c r="T314" s="89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T314" s="21" t="s">
        <v>294</v>
      </c>
      <c r="AU314" s="21" t="s">
        <v>106</v>
      </c>
    </row>
    <row r="315" spans="1:51" s="13" customFormat="1" ht="12">
      <c r="A315" s="13"/>
      <c r="B315" s="230"/>
      <c r="C315" s="231"/>
      <c r="D315" s="232" t="s">
        <v>296</v>
      </c>
      <c r="E315" s="233" t="s">
        <v>28</v>
      </c>
      <c r="F315" s="234" t="s">
        <v>463</v>
      </c>
      <c r="G315" s="231"/>
      <c r="H315" s="233" t="s">
        <v>28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0" t="s">
        <v>296</v>
      </c>
      <c r="AU315" s="240" t="s">
        <v>106</v>
      </c>
      <c r="AV315" s="13" t="s">
        <v>82</v>
      </c>
      <c r="AW315" s="13" t="s">
        <v>35</v>
      </c>
      <c r="AX315" s="13" t="s">
        <v>74</v>
      </c>
      <c r="AY315" s="240" t="s">
        <v>285</v>
      </c>
    </row>
    <row r="316" spans="1:51" s="14" customFormat="1" ht="12">
      <c r="A316" s="14"/>
      <c r="B316" s="241"/>
      <c r="C316" s="242"/>
      <c r="D316" s="232" t="s">
        <v>296</v>
      </c>
      <c r="E316" s="243" t="s">
        <v>28</v>
      </c>
      <c r="F316" s="244" t="s">
        <v>579</v>
      </c>
      <c r="G316" s="242"/>
      <c r="H316" s="245">
        <v>4.495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1" t="s">
        <v>296</v>
      </c>
      <c r="AU316" s="251" t="s">
        <v>106</v>
      </c>
      <c r="AV316" s="14" t="s">
        <v>106</v>
      </c>
      <c r="AW316" s="14" t="s">
        <v>35</v>
      </c>
      <c r="AX316" s="14" t="s">
        <v>82</v>
      </c>
      <c r="AY316" s="251" t="s">
        <v>285</v>
      </c>
    </row>
    <row r="317" spans="1:65" s="2" customFormat="1" ht="49.05" customHeight="1">
      <c r="A317" s="42"/>
      <c r="B317" s="43"/>
      <c r="C317" s="212" t="s">
        <v>580</v>
      </c>
      <c r="D317" s="212" t="s">
        <v>287</v>
      </c>
      <c r="E317" s="213" t="s">
        <v>581</v>
      </c>
      <c r="F317" s="214" t="s">
        <v>582</v>
      </c>
      <c r="G317" s="215" t="s">
        <v>315</v>
      </c>
      <c r="H317" s="216">
        <v>141</v>
      </c>
      <c r="I317" s="217"/>
      <c r="J317" s="218">
        <f>ROUND(I317*H317,2)</f>
        <v>0</v>
      </c>
      <c r="K317" s="214" t="s">
        <v>291</v>
      </c>
      <c r="L317" s="48"/>
      <c r="M317" s="219" t="s">
        <v>28</v>
      </c>
      <c r="N317" s="220" t="s">
        <v>46</v>
      </c>
      <c r="O317" s="88"/>
      <c r="P317" s="221">
        <f>O317*H317</f>
        <v>0</v>
      </c>
      <c r="Q317" s="221">
        <v>0.0092</v>
      </c>
      <c r="R317" s="221">
        <f>Q317*H317</f>
        <v>1.2972</v>
      </c>
      <c r="S317" s="221">
        <v>0</v>
      </c>
      <c r="T317" s="222">
        <f>S317*H317</f>
        <v>0</v>
      </c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R317" s="223" t="s">
        <v>292</v>
      </c>
      <c r="AT317" s="223" t="s">
        <v>287</v>
      </c>
      <c r="AU317" s="223" t="s">
        <v>106</v>
      </c>
      <c r="AY317" s="21" t="s">
        <v>285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21" t="s">
        <v>106</v>
      </c>
      <c r="BK317" s="224">
        <f>ROUND(I317*H317,2)</f>
        <v>0</v>
      </c>
      <c r="BL317" s="21" t="s">
        <v>292</v>
      </c>
      <c r="BM317" s="223" t="s">
        <v>583</v>
      </c>
    </row>
    <row r="318" spans="1:47" s="2" customFormat="1" ht="12">
      <c r="A318" s="42"/>
      <c r="B318" s="43"/>
      <c r="C318" s="44"/>
      <c r="D318" s="225" t="s">
        <v>294</v>
      </c>
      <c r="E318" s="44"/>
      <c r="F318" s="226" t="s">
        <v>584</v>
      </c>
      <c r="G318" s="44"/>
      <c r="H318" s="44"/>
      <c r="I318" s="227"/>
      <c r="J318" s="44"/>
      <c r="K318" s="44"/>
      <c r="L318" s="48"/>
      <c r="M318" s="228"/>
      <c r="N318" s="229"/>
      <c r="O318" s="88"/>
      <c r="P318" s="88"/>
      <c r="Q318" s="88"/>
      <c r="R318" s="88"/>
      <c r="S318" s="88"/>
      <c r="T318" s="89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T318" s="21" t="s">
        <v>294</v>
      </c>
      <c r="AU318" s="21" t="s">
        <v>106</v>
      </c>
    </row>
    <row r="319" spans="1:51" s="14" customFormat="1" ht="12">
      <c r="A319" s="14"/>
      <c r="B319" s="241"/>
      <c r="C319" s="242"/>
      <c r="D319" s="232" t="s">
        <v>296</v>
      </c>
      <c r="E319" s="243" t="s">
        <v>28</v>
      </c>
      <c r="F319" s="244" t="s">
        <v>132</v>
      </c>
      <c r="G319" s="242"/>
      <c r="H319" s="245">
        <v>141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1" t="s">
        <v>296</v>
      </c>
      <c r="AU319" s="251" t="s">
        <v>106</v>
      </c>
      <c r="AV319" s="14" t="s">
        <v>106</v>
      </c>
      <c r="AW319" s="14" t="s">
        <v>35</v>
      </c>
      <c r="AX319" s="14" t="s">
        <v>82</v>
      </c>
      <c r="AY319" s="251" t="s">
        <v>285</v>
      </c>
    </row>
    <row r="320" spans="1:65" s="2" customFormat="1" ht="49.05" customHeight="1">
      <c r="A320" s="42"/>
      <c r="B320" s="43"/>
      <c r="C320" s="212" t="s">
        <v>585</v>
      </c>
      <c r="D320" s="212" t="s">
        <v>287</v>
      </c>
      <c r="E320" s="213" t="s">
        <v>586</v>
      </c>
      <c r="F320" s="214" t="s">
        <v>587</v>
      </c>
      <c r="G320" s="215" t="s">
        <v>315</v>
      </c>
      <c r="H320" s="216">
        <v>61.79</v>
      </c>
      <c r="I320" s="217"/>
      <c r="J320" s="218">
        <f>ROUND(I320*H320,2)</f>
        <v>0</v>
      </c>
      <c r="K320" s="214" t="s">
        <v>291</v>
      </c>
      <c r="L320" s="48"/>
      <c r="M320" s="219" t="s">
        <v>28</v>
      </c>
      <c r="N320" s="220" t="s">
        <v>46</v>
      </c>
      <c r="O320" s="88"/>
      <c r="P320" s="221">
        <f>O320*H320</f>
        <v>0</v>
      </c>
      <c r="Q320" s="221">
        <v>0.021</v>
      </c>
      <c r="R320" s="221">
        <f>Q320*H320</f>
        <v>1.29759</v>
      </c>
      <c r="S320" s="221">
        <v>0</v>
      </c>
      <c r="T320" s="222">
        <f>S320*H320</f>
        <v>0</v>
      </c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R320" s="223" t="s">
        <v>292</v>
      </c>
      <c r="AT320" s="223" t="s">
        <v>287</v>
      </c>
      <c r="AU320" s="223" t="s">
        <v>106</v>
      </c>
      <c r="AY320" s="21" t="s">
        <v>285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21" t="s">
        <v>106</v>
      </c>
      <c r="BK320" s="224">
        <f>ROUND(I320*H320,2)</f>
        <v>0</v>
      </c>
      <c r="BL320" s="21" t="s">
        <v>292</v>
      </c>
      <c r="BM320" s="223" t="s">
        <v>588</v>
      </c>
    </row>
    <row r="321" spans="1:47" s="2" customFormat="1" ht="12">
      <c r="A321" s="42"/>
      <c r="B321" s="43"/>
      <c r="C321" s="44"/>
      <c r="D321" s="225" t="s">
        <v>294</v>
      </c>
      <c r="E321" s="44"/>
      <c r="F321" s="226" t="s">
        <v>589</v>
      </c>
      <c r="G321" s="44"/>
      <c r="H321" s="44"/>
      <c r="I321" s="227"/>
      <c r="J321" s="44"/>
      <c r="K321" s="44"/>
      <c r="L321" s="48"/>
      <c r="M321" s="228"/>
      <c r="N321" s="229"/>
      <c r="O321" s="88"/>
      <c r="P321" s="88"/>
      <c r="Q321" s="88"/>
      <c r="R321" s="88"/>
      <c r="S321" s="88"/>
      <c r="T321" s="89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T321" s="21" t="s">
        <v>294</v>
      </c>
      <c r="AU321" s="21" t="s">
        <v>106</v>
      </c>
    </row>
    <row r="322" spans="1:51" s="14" customFormat="1" ht="12">
      <c r="A322" s="14"/>
      <c r="B322" s="241"/>
      <c r="C322" s="242"/>
      <c r="D322" s="232" t="s">
        <v>296</v>
      </c>
      <c r="E322" s="243" t="s">
        <v>28</v>
      </c>
      <c r="F322" s="244" t="s">
        <v>130</v>
      </c>
      <c r="G322" s="242"/>
      <c r="H322" s="245">
        <v>61.79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1" t="s">
        <v>296</v>
      </c>
      <c r="AU322" s="251" t="s">
        <v>106</v>
      </c>
      <c r="AV322" s="14" t="s">
        <v>106</v>
      </c>
      <c r="AW322" s="14" t="s">
        <v>35</v>
      </c>
      <c r="AX322" s="14" t="s">
        <v>82</v>
      </c>
      <c r="AY322" s="251" t="s">
        <v>285</v>
      </c>
    </row>
    <row r="323" spans="1:65" s="2" customFormat="1" ht="33" customHeight="1">
      <c r="A323" s="42"/>
      <c r="B323" s="43"/>
      <c r="C323" s="212" t="s">
        <v>590</v>
      </c>
      <c r="D323" s="212" t="s">
        <v>287</v>
      </c>
      <c r="E323" s="213" t="s">
        <v>591</v>
      </c>
      <c r="F323" s="214" t="s">
        <v>592</v>
      </c>
      <c r="G323" s="215" t="s">
        <v>315</v>
      </c>
      <c r="H323" s="216">
        <v>53.589</v>
      </c>
      <c r="I323" s="217"/>
      <c r="J323" s="218">
        <f>ROUND(I323*H323,2)</f>
        <v>0</v>
      </c>
      <c r="K323" s="214" t="s">
        <v>291</v>
      </c>
      <c r="L323" s="48"/>
      <c r="M323" s="219" t="s">
        <v>28</v>
      </c>
      <c r="N323" s="220" t="s">
        <v>46</v>
      </c>
      <c r="O323" s="88"/>
      <c r="P323" s="221">
        <f>O323*H323</f>
        <v>0</v>
      </c>
      <c r="Q323" s="221">
        <v>0.00735</v>
      </c>
      <c r="R323" s="221">
        <f>Q323*H323</f>
        <v>0.39387914999999996</v>
      </c>
      <c r="S323" s="221">
        <v>0</v>
      </c>
      <c r="T323" s="222">
        <f>S323*H323</f>
        <v>0</v>
      </c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R323" s="223" t="s">
        <v>292</v>
      </c>
      <c r="AT323" s="223" t="s">
        <v>287</v>
      </c>
      <c r="AU323" s="223" t="s">
        <v>106</v>
      </c>
      <c r="AY323" s="21" t="s">
        <v>285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21" t="s">
        <v>106</v>
      </c>
      <c r="BK323" s="224">
        <f>ROUND(I323*H323,2)</f>
        <v>0</v>
      </c>
      <c r="BL323" s="21" t="s">
        <v>292</v>
      </c>
      <c r="BM323" s="223" t="s">
        <v>593</v>
      </c>
    </row>
    <row r="324" spans="1:47" s="2" customFormat="1" ht="12">
      <c r="A324" s="42"/>
      <c r="B324" s="43"/>
      <c r="C324" s="44"/>
      <c r="D324" s="225" t="s">
        <v>294</v>
      </c>
      <c r="E324" s="44"/>
      <c r="F324" s="226" t="s">
        <v>594</v>
      </c>
      <c r="G324" s="44"/>
      <c r="H324" s="44"/>
      <c r="I324" s="227"/>
      <c r="J324" s="44"/>
      <c r="K324" s="44"/>
      <c r="L324" s="48"/>
      <c r="M324" s="228"/>
      <c r="N324" s="229"/>
      <c r="O324" s="88"/>
      <c r="P324" s="88"/>
      <c r="Q324" s="88"/>
      <c r="R324" s="88"/>
      <c r="S324" s="88"/>
      <c r="T324" s="89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T324" s="21" t="s">
        <v>294</v>
      </c>
      <c r="AU324" s="21" t="s">
        <v>106</v>
      </c>
    </row>
    <row r="325" spans="1:51" s="14" customFormat="1" ht="12">
      <c r="A325" s="14"/>
      <c r="B325" s="241"/>
      <c r="C325" s="242"/>
      <c r="D325" s="232" t="s">
        <v>296</v>
      </c>
      <c r="E325" s="243" t="s">
        <v>28</v>
      </c>
      <c r="F325" s="244" t="s">
        <v>124</v>
      </c>
      <c r="G325" s="242"/>
      <c r="H325" s="245">
        <v>45.434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1" t="s">
        <v>296</v>
      </c>
      <c r="AU325" s="251" t="s">
        <v>106</v>
      </c>
      <c r="AV325" s="14" t="s">
        <v>106</v>
      </c>
      <c r="AW325" s="14" t="s">
        <v>35</v>
      </c>
      <c r="AX325" s="14" t="s">
        <v>74</v>
      </c>
      <c r="AY325" s="251" t="s">
        <v>285</v>
      </c>
    </row>
    <row r="326" spans="1:51" s="14" customFormat="1" ht="12">
      <c r="A326" s="14"/>
      <c r="B326" s="241"/>
      <c r="C326" s="242"/>
      <c r="D326" s="232" t="s">
        <v>296</v>
      </c>
      <c r="E326" s="243" t="s">
        <v>28</v>
      </c>
      <c r="F326" s="244" t="s">
        <v>126</v>
      </c>
      <c r="G326" s="242"/>
      <c r="H326" s="245">
        <v>8.155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1" t="s">
        <v>296</v>
      </c>
      <c r="AU326" s="251" t="s">
        <v>106</v>
      </c>
      <c r="AV326" s="14" t="s">
        <v>106</v>
      </c>
      <c r="AW326" s="14" t="s">
        <v>35</v>
      </c>
      <c r="AX326" s="14" t="s">
        <v>74</v>
      </c>
      <c r="AY326" s="251" t="s">
        <v>285</v>
      </c>
    </row>
    <row r="327" spans="1:51" s="15" customFormat="1" ht="12">
      <c r="A327" s="15"/>
      <c r="B327" s="252"/>
      <c r="C327" s="253"/>
      <c r="D327" s="232" t="s">
        <v>296</v>
      </c>
      <c r="E327" s="254" t="s">
        <v>187</v>
      </c>
      <c r="F327" s="255" t="s">
        <v>299</v>
      </c>
      <c r="G327" s="253"/>
      <c r="H327" s="256">
        <v>53.589</v>
      </c>
      <c r="I327" s="257"/>
      <c r="J327" s="253"/>
      <c r="K327" s="253"/>
      <c r="L327" s="258"/>
      <c r="M327" s="259"/>
      <c r="N327" s="260"/>
      <c r="O327" s="260"/>
      <c r="P327" s="260"/>
      <c r="Q327" s="260"/>
      <c r="R327" s="260"/>
      <c r="S327" s="260"/>
      <c r="T327" s="261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2" t="s">
        <v>296</v>
      </c>
      <c r="AU327" s="262" t="s">
        <v>106</v>
      </c>
      <c r="AV327" s="15" t="s">
        <v>292</v>
      </c>
      <c r="AW327" s="15" t="s">
        <v>35</v>
      </c>
      <c r="AX327" s="15" t="s">
        <v>82</v>
      </c>
      <c r="AY327" s="262" t="s">
        <v>285</v>
      </c>
    </row>
    <row r="328" spans="1:65" s="2" customFormat="1" ht="24.15" customHeight="1">
      <c r="A328" s="42"/>
      <c r="B328" s="43"/>
      <c r="C328" s="212" t="s">
        <v>595</v>
      </c>
      <c r="D328" s="212" t="s">
        <v>287</v>
      </c>
      <c r="E328" s="213" t="s">
        <v>596</v>
      </c>
      <c r="F328" s="214" t="s">
        <v>597</v>
      </c>
      <c r="G328" s="215" t="s">
        <v>315</v>
      </c>
      <c r="H328" s="216">
        <v>28.832</v>
      </c>
      <c r="I328" s="217"/>
      <c r="J328" s="218">
        <f>ROUND(I328*H328,2)</f>
        <v>0</v>
      </c>
      <c r="K328" s="214" t="s">
        <v>291</v>
      </c>
      <c r="L328" s="48"/>
      <c r="M328" s="219" t="s">
        <v>28</v>
      </c>
      <c r="N328" s="220" t="s">
        <v>46</v>
      </c>
      <c r="O328" s="88"/>
      <c r="P328" s="221">
        <f>O328*H328</f>
        <v>0</v>
      </c>
      <c r="Q328" s="221">
        <v>0.00026</v>
      </c>
      <c r="R328" s="221">
        <f>Q328*H328</f>
        <v>0.00749632</v>
      </c>
      <c r="S328" s="221">
        <v>0</v>
      </c>
      <c r="T328" s="222">
        <f>S328*H328</f>
        <v>0</v>
      </c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R328" s="223" t="s">
        <v>292</v>
      </c>
      <c r="AT328" s="223" t="s">
        <v>287</v>
      </c>
      <c r="AU328" s="223" t="s">
        <v>106</v>
      </c>
      <c r="AY328" s="21" t="s">
        <v>285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21" t="s">
        <v>106</v>
      </c>
      <c r="BK328" s="224">
        <f>ROUND(I328*H328,2)</f>
        <v>0</v>
      </c>
      <c r="BL328" s="21" t="s">
        <v>292</v>
      </c>
      <c r="BM328" s="223" t="s">
        <v>598</v>
      </c>
    </row>
    <row r="329" spans="1:47" s="2" customFormat="1" ht="12">
      <c r="A329" s="42"/>
      <c r="B329" s="43"/>
      <c r="C329" s="44"/>
      <c r="D329" s="225" t="s">
        <v>294</v>
      </c>
      <c r="E329" s="44"/>
      <c r="F329" s="226" t="s">
        <v>599</v>
      </c>
      <c r="G329" s="44"/>
      <c r="H329" s="44"/>
      <c r="I329" s="227"/>
      <c r="J329" s="44"/>
      <c r="K329" s="44"/>
      <c r="L329" s="48"/>
      <c r="M329" s="228"/>
      <c r="N329" s="229"/>
      <c r="O329" s="88"/>
      <c r="P329" s="88"/>
      <c r="Q329" s="88"/>
      <c r="R329" s="88"/>
      <c r="S329" s="88"/>
      <c r="T329" s="89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T329" s="21" t="s">
        <v>294</v>
      </c>
      <c r="AU329" s="21" t="s">
        <v>106</v>
      </c>
    </row>
    <row r="330" spans="1:51" s="14" customFormat="1" ht="12">
      <c r="A330" s="14"/>
      <c r="B330" s="241"/>
      <c r="C330" s="242"/>
      <c r="D330" s="232" t="s">
        <v>296</v>
      </c>
      <c r="E330" s="243" t="s">
        <v>28</v>
      </c>
      <c r="F330" s="244" t="s">
        <v>191</v>
      </c>
      <c r="G330" s="242"/>
      <c r="H330" s="245">
        <v>28.832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1" t="s">
        <v>296</v>
      </c>
      <c r="AU330" s="251" t="s">
        <v>106</v>
      </c>
      <c r="AV330" s="14" t="s">
        <v>106</v>
      </c>
      <c r="AW330" s="14" t="s">
        <v>35</v>
      </c>
      <c r="AX330" s="14" t="s">
        <v>82</v>
      </c>
      <c r="AY330" s="251" t="s">
        <v>285</v>
      </c>
    </row>
    <row r="331" spans="1:65" s="2" customFormat="1" ht="33" customHeight="1">
      <c r="A331" s="42"/>
      <c r="B331" s="43"/>
      <c r="C331" s="212" t="s">
        <v>600</v>
      </c>
      <c r="D331" s="212" t="s">
        <v>287</v>
      </c>
      <c r="E331" s="213" t="s">
        <v>601</v>
      </c>
      <c r="F331" s="214" t="s">
        <v>602</v>
      </c>
      <c r="G331" s="215" t="s">
        <v>315</v>
      </c>
      <c r="H331" s="216">
        <v>132.978</v>
      </c>
      <c r="I331" s="217"/>
      <c r="J331" s="218">
        <f>ROUND(I331*H331,2)</f>
        <v>0</v>
      </c>
      <c r="K331" s="214" t="s">
        <v>291</v>
      </c>
      <c r="L331" s="48"/>
      <c r="M331" s="219" t="s">
        <v>28</v>
      </c>
      <c r="N331" s="220" t="s">
        <v>46</v>
      </c>
      <c r="O331" s="88"/>
      <c r="P331" s="221">
        <f>O331*H331</f>
        <v>0</v>
      </c>
      <c r="Q331" s="221">
        <v>0.008</v>
      </c>
      <c r="R331" s="221">
        <f>Q331*H331</f>
        <v>1.063824</v>
      </c>
      <c r="S331" s="221">
        <v>0</v>
      </c>
      <c r="T331" s="222">
        <f>S331*H331</f>
        <v>0</v>
      </c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R331" s="223" t="s">
        <v>292</v>
      </c>
      <c r="AT331" s="223" t="s">
        <v>287</v>
      </c>
      <c r="AU331" s="223" t="s">
        <v>106</v>
      </c>
      <c r="AY331" s="21" t="s">
        <v>285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21" t="s">
        <v>106</v>
      </c>
      <c r="BK331" s="224">
        <f>ROUND(I331*H331,2)</f>
        <v>0</v>
      </c>
      <c r="BL331" s="21" t="s">
        <v>292</v>
      </c>
      <c r="BM331" s="223" t="s">
        <v>603</v>
      </c>
    </row>
    <row r="332" spans="1:47" s="2" customFormat="1" ht="12">
      <c r="A332" s="42"/>
      <c r="B332" s="43"/>
      <c r="C332" s="44"/>
      <c r="D332" s="225" t="s">
        <v>294</v>
      </c>
      <c r="E332" s="44"/>
      <c r="F332" s="226" t="s">
        <v>604</v>
      </c>
      <c r="G332" s="44"/>
      <c r="H332" s="44"/>
      <c r="I332" s="227"/>
      <c r="J332" s="44"/>
      <c r="K332" s="44"/>
      <c r="L332" s="48"/>
      <c r="M332" s="228"/>
      <c r="N332" s="229"/>
      <c r="O332" s="88"/>
      <c r="P332" s="88"/>
      <c r="Q332" s="88"/>
      <c r="R332" s="88"/>
      <c r="S332" s="88"/>
      <c r="T332" s="89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T332" s="21" t="s">
        <v>294</v>
      </c>
      <c r="AU332" s="21" t="s">
        <v>106</v>
      </c>
    </row>
    <row r="333" spans="1:51" s="14" customFormat="1" ht="12">
      <c r="A333" s="14"/>
      <c r="B333" s="241"/>
      <c r="C333" s="242"/>
      <c r="D333" s="232" t="s">
        <v>296</v>
      </c>
      <c r="E333" s="243" t="s">
        <v>28</v>
      </c>
      <c r="F333" s="244" t="s">
        <v>122</v>
      </c>
      <c r="G333" s="242"/>
      <c r="H333" s="245">
        <v>132.978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1" t="s">
        <v>296</v>
      </c>
      <c r="AU333" s="251" t="s">
        <v>106</v>
      </c>
      <c r="AV333" s="14" t="s">
        <v>106</v>
      </c>
      <c r="AW333" s="14" t="s">
        <v>35</v>
      </c>
      <c r="AX333" s="14" t="s">
        <v>82</v>
      </c>
      <c r="AY333" s="251" t="s">
        <v>285</v>
      </c>
    </row>
    <row r="334" spans="1:65" s="2" customFormat="1" ht="37.8" customHeight="1">
      <c r="A334" s="42"/>
      <c r="B334" s="43"/>
      <c r="C334" s="212" t="s">
        <v>605</v>
      </c>
      <c r="D334" s="212" t="s">
        <v>287</v>
      </c>
      <c r="E334" s="213" t="s">
        <v>606</v>
      </c>
      <c r="F334" s="214" t="s">
        <v>607</v>
      </c>
      <c r="G334" s="215" t="s">
        <v>315</v>
      </c>
      <c r="H334" s="216">
        <v>28.832</v>
      </c>
      <c r="I334" s="217"/>
      <c r="J334" s="218">
        <f>ROUND(I334*H334,2)</f>
        <v>0</v>
      </c>
      <c r="K334" s="214" t="s">
        <v>291</v>
      </c>
      <c r="L334" s="48"/>
      <c r="M334" s="219" t="s">
        <v>28</v>
      </c>
      <c r="N334" s="220" t="s">
        <v>46</v>
      </c>
      <c r="O334" s="88"/>
      <c r="P334" s="221">
        <f>O334*H334</f>
        <v>0</v>
      </c>
      <c r="Q334" s="221">
        <v>0.00438</v>
      </c>
      <c r="R334" s="221">
        <f>Q334*H334</f>
        <v>0.12628416</v>
      </c>
      <c r="S334" s="221">
        <v>0</v>
      </c>
      <c r="T334" s="222">
        <f>S334*H334</f>
        <v>0</v>
      </c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R334" s="223" t="s">
        <v>292</v>
      </c>
      <c r="AT334" s="223" t="s">
        <v>287</v>
      </c>
      <c r="AU334" s="223" t="s">
        <v>106</v>
      </c>
      <c r="AY334" s="21" t="s">
        <v>285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21" t="s">
        <v>106</v>
      </c>
      <c r="BK334" s="224">
        <f>ROUND(I334*H334,2)</f>
        <v>0</v>
      </c>
      <c r="BL334" s="21" t="s">
        <v>292</v>
      </c>
      <c r="BM334" s="223" t="s">
        <v>608</v>
      </c>
    </row>
    <row r="335" spans="1:47" s="2" customFormat="1" ht="12">
      <c r="A335" s="42"/>
      <c r="B335" s="43"/>
      <c r="C335" s="44"/>
      <c r="D335" s="225" t="s">
        <v>294</v>
      </c>
      <c r="E335" s="44"/>
      <c r="F335" s="226" t="s">
        <v>609</v>
      </c>
      <c r="G335" s="44"/>
      <c r="H335" s="44"/>
      <c r="I335" s="227"/>
      <c r="J335" s="44"/>
      <c r="K335" s="44"/>
      <c r="L335" s="48"/>
      <c r="M335" s="228"/>
      <c r="N335" s="229"/>
      <c r="O335" s="88"/>
      <c r="P335" s="88"/>
      <c r="Q335" s="88"/>
      <c r="R335" s="88"/>
      <c r="S335" s="88"/>
      <c r="T335" s="89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T335" s="21" t="s">
        <v>294</v>
      </c>
      <c r="AU335" s="21" t="s">
        <v>106</v>
      </c>
    </row>
    <row r="336" spans="1:51" s="13" customFormat="1" ht="12">
      <c r="A336" s="13"/>
      <c r="B336" s="230"/>
      <c r="C336" s="231"/>
      <c r="D336" s="232" t="s">
        <v>296</v>
      </c>
      <c r="E336" s="233" t="s">
        <v>28</v>
      </c>
      <c r="F336" s="234" t="s">
        <v>469</v>
      </c>
      <c r="G336" s="231"/>
      <c r="H336" s="233" t="s">
        <v>28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0" t="s">
        <v>296</v>
      </c>
      <c r="AU336" s="240" t="s">
        <v>106</v>
      </c>
      <c r="AV336" s="13" t="s">
        <v>82</v>
      </c>
      <c r="AW336" s="13" t="s">
        <v>35</v>
      </c>
      <c r="AX336" s="13" t="s">
        <v>74</v>
      </c>
      <c r="AY336" s="240" t="s">
        <v>285</v>
      </c>
    </row>
    <row r="337" spans="1:51" s="14" customFormat="1" ht="12">
      <c r="A337" s="14"/>
      <c r="B337" s="241"/>
      <c r="C337" s="242"/>
      <c r="D337" s="232" t="s">
        <v>296</v>
      </c>
      <c r="E337" s="243" t="s">
        <v>28</v>
      </c>
      <c r="F337" s="244" t="s">
        <v>610</v>
      </c>
      <c r="G337" s="242"/>
      <c r="H337" s="245">
        <v>26.45</v>
      </c>
      <c r="I337" s="246"/>
      <c r="J337" s="242"/>
      <c r="K337" s="242"/>
      <c r="L337" s="247"/>
      <c r="M337" s="248"/>
      <c r="N337" s="249"/>
      <c r="O337" s="249"/>
      <c r="P337" s="249"/>
      <c r="Q337" s="249"/>
      <c r="R337" s="249"/>
      <c r="S337" s="249"/>
      <c r="T337" s="25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1" t="s">
        <v>296</v>
      </c>
      <c r="AU337" s="251" t="s">
        <v>106</v>
      </c>
      <c r="AV337" s="14" t="s">
        <v>106</v>
      </c>
      <c r="AW337" s="14" t="s">
        <v>35</v>
      </c>
      <c r="AX337" s="14" t="s">
        <v>74</v>
      </c>
      <c r="AY337" s="251" t="s">
        <v>285</v>
      </c>
    </row>
    <row r="338" spans="1:51" s="14" customFormat="1" ht="12">
      <c r="A338" s="14"/>
      <c r="B338" s="241"/>
      <c r="C338" s="242"/>
      <c r="D338" s="232" t="s">
        <v>296</v>
      </c>
      <c r="E338" s="243" t="s">
        <v>28</v>
      </c>
      <c r="F338" s="244" t="s">
        <v>611</v>
      </c>
      <c r="G338" s="242"/>
      <c r="H338" s="245">
        <v>-8.211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1" t="s">
        <v>296</v>
      </c>
      <c r="AU338" s="251" t="s">
        <v>106</v>
      </c>
      <c r="AV338" s="14" t="s">
        <v>106</v>
      </c>
      <c r="AW338" s="14" t="s">
        <v>35</v>
      </c>
      <c r="AX338" s="14" t="s">
        <v>74</v>
      </c>
      <c r="AY338" s="251" t="s">
        <v>285</v>
      </c>
    </row>
    <row r="339" spans="1:51" s="14" customFormat="1" ht="12">
      <c r="A339" s="14"/>
      <c r="B339" s="241"/>
      <c r="C339" s="242"/>
      <c r="D339" s="232" t="s">
        <v>296</v>
      </c>
      <c r="E339" s="243" t="s">
        <v>28</v>
      </c>
      <c r="F339" s="244" t="s">
        <v>612</v>
      </c>
      <c r="G339" s="242"/>
      <c r="H339" s="245">
        <v>10.593</v>
      </c>
      <c r="I339" s="246"/>
      <c r="J339" s="242"/>
      <c r="K339" s="242"/>
      <c r="L339" s="247"/>
      <c r="M339" s="248"/>
      <c r="N339" s="249"/>
      <c r="O339" s="249"/>
      <c r="P339" s="249"/>
      <c r="Q339" s="249"/>
      <c r="R339" s="249"/>
      <c r="S339" s="249"/>
      <c r="T339" s="25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1" t="s">
        <v>296</v>
      </c>
      <c r="AU339" s="251" t="s">
        <v>106</v>
      </c>
      <c r="AV339" s="14" t="s">
        <v>106</v>
      </c>
      <c r="AW339" s="14" t="s">
        <v>35</v>
      </c>
      <c r="AX339" s="14" t="s">
        <v>74</v>
      </c>
      <c r="AY339" s="251" t="s">
        <v>285</v>
      </c>
    </row>
    <row r="340" spans="1:51" s="15" customFormat="1" ht="12">
      <c r="A340" s="15"/>
      <c r="B340" s="252"/>
      <c r="C340" s="253"/>
      <c r="D340" s="232" t="s">
        <v>296</v>
      </c>
      <c r="E340" s="254" t="s">
        <v>191</v>
      </c>
      <c r="F340" s="255" t="s">
        <v>299</v>
      </c>
      <c r="G340" s="253"/>
      <c r="H340" s="256">
        <v>28.832</v>
      </c>
      <c r="I340" s="257"/>
      <c r="J340" s="253"/>
      <c r="K340" s="253"/>
      <c r="L340" s="258"/>
      <c r="M340" s="259"/>
      <c r="N340" s="260"/>
      <c r="O340" s="260"/>
      <c r="P340" s="260"/>
      <c r="Q340" s="260"/>
      <c r="R340" s="260"/>
      <c r="S340" s="260"/>
      <c r="T340" s="261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2" t="s">
        <v>296</v>
      </c>
      <c r="AU340" s="262" t="s">
        <v>106</v>
      </c>
      <c r="AV340" s="15" t="s">
        <v>292</v>
      </c>
      <c r="AW340" s="15" t="s">
        <v>35</v>
      </c>
      <c r="AX340" s="15" t="s">
        <v>82</v>
      </c>
      <c r="AY340" s="262" t="s">
        <v>285</v>
      </c>
    </row>
    <row r="341" spans="1:65" s="2" customFormat="1" ht="37.8" customHeight="1">
      <c r="A341" s="42"/>
      <c r="B341" s="43"/>
      <c r="C341" s="212" t="s">
        <v>613</v>
      </c>
      <c r="D341" s="212" t="s">
        <v>287</v>
      </c>
      <c r="E341" s="213" t="s">
        <v>614</v>
      </c>
      <c r="F341" s="214" t="s">
        <v>615</v>
      </c>
      <c r="G341" s="215" t="s">
        <v>315</v>
      </c>
      <c r="H341" s="216">
        <v>38.785</v>
      </c>
      <c r="I341" s="217"/>
      <c r="J341" s="218">
        <f>ROUND(I341*H341,2)</f>
        <v>0</v>
      </c>
      <c r="K341" s="214" t="s">
        <v>291</v>
      </c>
      <c r="L341" s="48"/>
      <c r="M341" s="219" t="s">
        <v>28</v>
      </c>
      <c r="N341" s="220" t="s">
        <v>46</v>
      </c>
      <c r="O341" s="88"/>
      <c r="P341" s="221">
        <f>O341*H341</f>
        <v>0</v>
      </c>
      <c r="Q341" s="221">
        <v>0.01575</v>
      </c>
      <c r="R341" s="221">
        <f>Q341*H341</f>
        <v>0.6108637499999999</v>
      </c>
      <c r="S341" s="221">
        <v>0</v>
      </c>
      <c r="T341" s="222">
        <f>S341*H341</f>
        <v>0</v>
      </c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R341" s="223" t="s">
        <v>292</v>
      </c>
      <c r="AT341" s="223" t="s">
        <v>287</v>
      </c>
      <c r="AU341" s="223" t="s">
        <v>106</v>
      </c>
      <c r="AY341" s="21" t="s">
        <v>285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21" t="s">
        <v>106</v>
      </c>
      <c r="BK341" s="224">
        <f>ROUND(I341*H341,2)</f>
        <v>0</v>
      </c>
      <c r="BL341" s="21" t="s">
        <v>292</v>
      </c>
      <c r="BM341" s="223" t="s">
        <v>616</v>
      </c>
    </row>
    <row r="342" spans="1:47" s="2" customFormat="1" ht="12">
      <c r="A342" s="42"/>
      <c r="B342" s="43"/>
      <c r="C342" s="44"/>
      <c r="D342" s="225" t="s">
        <v>294</v>
      </c>
      <c r="E342" s="44"/>
      <c r="F342" s="226" t="s">
        <v>617</v>
      </c>
      <c r="G342" s="44"/>
      <c r="H342" s="44"/>
      <c r="I342" s="227"/>
      <c r="J342" s="44"/>
      <c r="K342" s="44"/>
      <c r="L342" s="48"/>
      <c r="M342" s="228"/>
      <c r="N342" s="229"/>
      <c r="O342" s="88"/>
      <c r="P342" s="88"/>
      <c r="Q342" s="88"/>
      <c r="R342" s="88"/>
      <c r="S342" s="88"/>
      <c r="T342" s="89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T342" s="21" t="s">
        <v>294</v>
      </c>
      <c r="AU342" s="21" t="s">
        <v>106</v>
      </c>
    </row>
    <row r="343" spans="1:51" s="14" customFormat="1" ht="12">
      <c r="A343" s="14"/>
      <c r="B343" s="241"/>
      <c r="C343" s="242"/>
      <c r="D343" s="232" t="s">
        <v>296</v>
      </c>
      <c r="E343" s="243" t="s">
        <v>28</v>
      </c>
      <c r="F343" s="244" t="s">
        <v>181</v>
      </c>
      <c r="G343" s="242"/>
      <c r="H343" s="245">
        <v>25.321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1" t="s">
        <v>296</v>
      </c>
      <c r="AU343" s="251" t="s">
        <v>106</v>
      </c>
      <c r="AV343" s="14" t="s">
        <v>106</v>
      </c>
      <c r="AW343" s="14" t="s">
        <v>35</v>
      </c>
      <c r="AX343" s="14" t="s">
        <v>74</v>
      </c>
      <c r="AY343" s="251" t="s">
        <v>285</v>
      </c>
    </row>
    <row r="344" spans="1:51" s="14" customFormat="1" ht="12">
      <c r="A344" s="14"/>
      <c r="B344" s="241"/>
      <c r="C344" s="242"/>
      <c r="D344" s="232" t="s">
        <v>296</v>
      </c>
      <c r="E344" s="243" t="s">
        <v>28</v>
      </c>
      <c r="F344" s="244" t="s">
        <v>183</v>
      </c>
      <c r="G344" s="242"/>
      <c r="H344" s="245">
        <v>13.464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1" t="s">
        <v>296</v>
      </c>
      <c r="AU344" s="251" t="s">
        <v>106</v>
      </c>
      <c r="AV344" s="14" t="s">
        <v>106</v>
      </c>
      <c r="AW344" s="14" t="s">
        <v>35</v>
      </c>
      <c r="AX344" s="14" t="s">
        <v>74</v>
      </c>
      <c r="AY344" s="251" t="s">
        <v>285</v>
      </c>
    </row>
    <row r="345" spans="1:51" s="15" customFormat="1" ht="12">
      <c r="A345" s="15"/>
      <c r="B345" s="252"/>
      <c r="C345" s="253"/>
      <c r="D345" s="232" t="s">
        <v>296</v>
      </c>
      <c r="E345" s="254" t="s">
        <v>28</v>
      </c>
      <c r="F345" s="255" t="s">
        <v>299</v>
      </c>
      <c r="G345" s="253"/>
      <c r="H345" s="256">
        <v>38.785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2" t="s">
        <v>296</v>
      </c>
      <c r="AU345" s="262" t="s">
        <v>106</v>
      </c>
      <c r="AV345" s="15" t="s">
        <v>292</v>
      </c>
      <c r="AW345" s="15" t="s">
        <v>35</v>
      </c>
      <c r="AX345" s="15" t="s">
        <v>82</v>
      </c>
      <c r="AY345" s="262" t="s">
        <v>285</v>
      </c>
    </row>
    <row r="346" spans="1:65" s="2" customFormat="1" ht="24.15" customHeight="1">
      <c r="A346" s="42"/>
      <c r="B346" s="43"/>
      <c r="C346" s="212" t="s">
        <v>618</v>
      </c>
      <c r="D346" s="212" t="s">
        <v>287</v>
      </c>
      <c r="E346" s="213" t="s">
        <v>619</v>
      </c>
      <c r="F346" s="214" t="s">
        <v>620</v>
      </c>
      <c r="G346" s="215" t="s">
        <v>315</v>
      </c>
      <c r="H346" s="216">
        <v>28.832</v>
      </c>
      <c r="I346" s="217"/>
      <c r="J346" s="218">
        <f>ROUND(I346*H346,2)</f>
        <v>0</v>
      </c>
      <c r="K346" s="214" t="s">
        <v>291</v>
      </c>
      <c r="L346" s="48"/>
      <c r="M346" s="219" t="s">
        <v>28</v>
      </c>
      <c r="N346" s="220" t="s">
        <v>46</v>
      </c>
      <c r="O346" s="88"/>
      <c r="P346" s="221">
        <f>O346*H346</f>
        <v>0</v>
      </c>
      <c r="Q346" s="221">
        <v>0.003</v>
      </c>
      <c r="R346" s="221">
        <f>Q346*H346</f>
        <v>0.086496</v>
      </c>
      <c r="S346" s="221">
        <v>0</v>
      </c>
      <c r="T346" s="222">
        <f>S346*H346</f>
        <v>0</v>
      </c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R346" s="223" t="s">
        <v>292</v>
      </c>
      <c r="AT346" s="223" t="s">
        <v>287</v>
      </c>
      <c r="AU346" s="223" t="s">
        <v>106</v>
      </c>
      <c r="AY346" s="21" t="s">
        <v>285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21" t="s">
        <v>106</v>
      </c>
      <c r="BK346" s="224">
        <f>ROUND(I346*H346,2)</f>
        <v>0</v>
      </c>
      <c r="BL346" s="21" t="s">
        <v>292</v>
      </c>
      <c r="BM346" s="223" t="s">
        <v>621</v>
      </c>
    </row>
    <row r="347" spans="1:47" s="2" customFormat="1" ht="12">
      <c r="A347" s="42"/>
      <c r="B347" s="43"/>
      <c r="C347" s="44"/>
      <c r="D347" s="225" t="s">
        <v>294</v>
      </c>
      <c r="E347" s="44"/>
      <c r="F347" s="226" t="s">
        <v>622</v>
      </c>
      <c r="G347" s="44"/>
      <c r="H347" s="44"/>
      <c r="I347" s="227"/>
      <c r="J347" s="44"/>
      <c r="K347" s="44"/>
      <c r="L347" s="48"/>
      <c r="M347" s="228"/>
      <c r="N347" s="229"/>
      <c r="O347" s="88"/>
      <c r="P347" s="88"/>
      <c r="Q347" s="88"/>
      <c r="R347" s="88"/>
      <c r="S347" s="88"/>
      <c r="T347" s="89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T347" s="21" t="s">
        <v>294</v>
      </c>
      <c r="AU347" s="21" t="s">
        <v>106</v>
      </c>
    </row>
    <row r="348" spans="1:51" s="14" customFormat="1" ht="12">
      <c r="A348" s="14"/>
      <c r="B348" s="241"/>
      <c r="C348" s="242"/>
      <c r="D348" s="232" t="s">
        <v>296</v>
      </c>
      <c r="E348" s="243" t="s">
        <v>28</v>
      </c>
      <c r="F348" s="244" t="s">
        <v>191</v>
      </c>
      <c r="G348" s="242"/>
      <c r="H348" s="245">
        <v>28.832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1" t="s">
        <v>296</v>
      </c>
      <c r="AU348" s="251" t="s">
        <v>106</v>
      </c>
      <c r="AV348" s="14" t="s">
        <v>106</v>
      </c>
      <c r="AW348" s="14" t="s">
        <v>35</v>
      </c>
      <c r="AX348" s="14" t="s">
        <v>82</v>
      </c>
      <c r="AY348" s="251" t="s">
        <v>285</v>
      </c>
    </row>
    <row r="349" spans="1:65" s="2" customFormat="1" ht="44.25" customHeight="1">
      <c r="A349" s="42"/>
      <c r="B349" s="43"/>
      <c r="C349" s="212" t="s">
        <v>623</v>
      </c>
      <c r="D349" s="212" t="s">
        <v>287</v>
      </c>
      <c r="E349" s="213" t="s">
        <v>624</v>
      </c>
      <c r="F349" s="214" t="s">
        <v>625</v>
      </c>
      <c r="G349" s="215" t="s">
        <v>315</v>
      </c>
      <c r="H349" s="216">
        <v>14.804</v>
      </c>
      <c r="I349" s="217"/>
      <c r="J349" s="218">
        <f>ROUND(I349*H349,2)</f>
        <v>0</v>
      </c>
      <c r="K349" s="214" t="s">
        <v>291</v>
      </c>
      <c r="L349" s="48"/>
      <c r="M349" s="219" t="s">
        <v>28</v>
      </c>
      <c r="N349" s="220" t="s">
        <v>46</v>
      </c>
      <c r="O349" s="88"/>
      <c r="P349" s="221">
        <f>O349*H349</f>
        <v>0</v>
      </c>
      <c r="Q349" s="221">
        <v>0.01838</v>
      </c>
      <c r="R349" s="221">
        <f>Q349*H349</f>
        <v>0.27209752000000004</v>
      </c>
      <c r="S349" s="221">
        <v>0</v>
      </c>
      <c r="T349" s="222">
        <f>S349*H349</f>
        <v>0</v>
      </c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R349" s="223" t="s">
        <v>292</v>
      </c>
      <c r="AT349" s="223" t="s">
        <v>287</v>
      </c>
      <c r="AU349" s="223" t="s">
        <v>106</v>
      </c>
      <c r="AY349" s="21" t="s">
        <v>285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21" t="s">
        <v>106</v>
      </c>
      <c r="BK349" s="224">
        <f>ROUND(I349*H349,2)</f>
        <v>0</v>
      </c>
      <c r="BL349" s="21" t="s">
        <v>292</v>
      </c>
      <c r="BM349" s="223" t="s">
        <v>626</v>
      </c>
    </row>
    <row r="350" spans="1:47" s="2" customFormat="1" ht="12">
      <c r="A350" s="42"/>
      <c r="B350" s="43"/>
      <c r="C350" s="44"/>
      <c r="D350" s="225" t="s">
        <v>294</v>
      </c>
      <c r="E350" s="44"/>
      <c r="F350" s="226" t="s">
        <v>627</v>
      </c>
      <c r="G350" s="44"/>
      <c r="H350" s="44"/>
      <c r="I350" s="227"/>
      <c r="J350" s="44"/>
      <c r="K350" s="44"/>
      <c r="L350" s="48"/>
      <c r="M350" s="228"/>
      <c r="N350" s="229"/>
      <c r="O350" s="88"/>
      <c r="P350" s="88"/>
      <c r="Q350" s="88"/>
      <c r="R350" s="88"/>
      <c r="S350" s="88"/>
      <c r="T350" s="89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T350" s="21" t="s">
        <v>294</v>
      </c>
      <c r="AU350" s="21" t="s">
        <v>106</v>
      </c>
    </row>
    <row r="351" spans="1:51" s="14" customFormat="1" ht="12">
      <c r="A351" s="14"/>
      <c r="B351" s="241"/>
      <c r="C351" s="242"/>
      <c r="D351" s="232" t="s">
        <v>296</v>
      </c>
      <c r="E351" s="243" t="s">
        <v>28</v>
      </c>
      <c r="F351" s="244" t="s">
        <v>187</v>
      </c>
      <c r="G351" s="242"/>
      <c r="H351" s="245">
        <v>53.589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1" t="s">
        <v>296</v>
      </c>
      <c r="AU351" s="251" t="s">
        <v>106</v>
      </c>
      <c r="AV351" s="14" t="s">
        <v>106</v>
      </c>
      <c r="AW351" s="14" t="s">
        <v>35</v>
      </c>
      <c r="AX351" s="14" t="s">
        <v>74</v>
      </c>
      <c r="AY351" s="251" t="s">
        <v>285</v>
      </c>
    </row>
    <row r="352" spans="1:51" s="14" customFormat="1" ht="12">
      <c r="A352" s="14"/>
      <c r="B352" s="241"/>
      <c r="C352" s="242"/>
      <c r="D352" s="232" t="s">
        <v>296</v>
      </c>
      <c r="E352" s="243" t="s">
        <v>28</v>
      </c>
      <c r="F352" s="244" t="s">
        <v>628</v>
      </c>
      <c r="G352" s="242"/>
      <c r="H352" s="245">
        <v>-25.321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1" t="s">
        <v>296</v>
      </c>
      <c r="AU352" s="251" t="s">
        <v>106</v>
      </c>
      <c r="AV352" s="14" t="s">
        <v>106</v>
      </c>
      <c r="AW352" s="14" t="s">
        <v>35</v>
      </c>
      <c r="AX352" s="14" t="s">
        <v>74</v>
      </c>
      <c r="AY352" s="251" t="s">
        <v>285</v>
      </c>
    </row>
    <row r="353" spans="1:51" s="14" customFormat="1" ht="12">
      <c r="A353" s="14"/>
      <c r="B353" s="241"/>
      <c r="C353" s="242"/>
      <c r="D353" s="232" t="s">
        <v>296</v>
      </c>
      <c r="E353" s="243" t="s">
        <v>28</v>
      </c>
      <c r="F353" s="244" t="s">
        <v>629</v>
      </c>
      <c r="G353" s="242"/>
      <c r="H353" s="245">
        <v>-13.464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1" t="s">
        <v>296</v>
      </c>
      <c r="AU353" s="251" t="s">
        <v>106</v>
      </c>
      <c r="AV353" s="14" t="s">
        <v>106</v>
      </c>
      <c r="AW353" s="14" t="s">
        <v>35</v>
      </c>
      <c r="AX353" s="14" t="s">
        <v>74</v>
      </c>
      <c r="AY353" s="251" t="s">
        <v>285</v>
      </c>
    </row>
    <row r="354" spans="1:51" s="15" customFormat="1" ht="12">
      <c r="A354" s="15"/>
      <c r="B354" s="252"/>
      <c r="C354" s="253"/>
      <c r="D354" s="232" t="s">
        <v>296</v>
      </c>
      <c r="E354" s="254" t="s">
        <v>189</v>
      </c>
      <c r="F354" s="255" t="s">
        <v>299</v>
      </c>
      <c r="G354" s="253"/>
      <c r="H354" s="256">
        <v>14.804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2" t="s">
        <v>296</v>
      </c>
      <c r="AU354" s="262" t="s">
        <v>106</v>
      </c>
      <c r="AV354" s="15" t="s">
        <v>292</v>
      </c>
      <c r="AW354" s="15" t="s">
        <v>35</v>
      </c>
      <c r="AX354" s="15" t="s">
        <v>82</v>
      </c>
      <c r="AY354" s="262" t="s">
        <v>285</v>
      </c>
    </row>
    <row r="355" spans="1:65" s="2" customFormat="1" ht="33" customHeight="1">
      <c r="A355" s="42"/>
      <c r="B355" s="43"/>
      <c r="C355" s="212" t="s">
        <v>630</v>
      </c>
      <c r="D355" s="212" t="s">
        <v>287</v>
      </c>
      <c r="E355" s="213" t="s">
        <v>631</v>
      </c>
      <c r="F355" s="214" t="s">
        <v>632</v>
      </c>
      <c r="G355" s="215" t="s">
        <v>315</v>
      </c>
      <c r="H355" s="216">
        <v>132.978</v>
      </c>
      <c r="I355" s="217"/>
      <c r="J355" s="218">
        <f>ROUND(I355*H355,2)</f>
        <v>0</v>
      </c>
      <c r="K355" s="214" t="s">
        <v>291</v>
      </c>
      <c r="L355" s="48"/>
      <c r="M355" s="219" t="s">
        <v>28</v>
      </c>
      <c r="N355" s="220" t="s">
        <v>46</v>
      </c>
      <c r="O355" s="88"/>
      <c r="P355" s="221">
        <f>O355*H355</f>
        <v>0</v>
      </c>
      <c r="Q355" s="221">
        <v>0.0162</v>
      </c>
      <c r="R355" s="221">
        <f>Q355*H355</f>
        <v>2.1542436</v>
      </c>
      <c r="S355" s="221">
        <v>0</v>
      </c>
      <c r="T355" s="222">
        <f>S355*H355</f>
        <v>0</v>
      </c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R355" s="223" t="s">
        <v>292</v>
      </c>
      <c r="AT355" s="223" t="s">
        <v>287</v>
      </c>
      <c r="AU355" s="223" t="s">
        <v>106</v>
      </c>
      <c r="AY355" s="21" t="s">
        <v>285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21" t="s">
        <v>106</v>
      </c>
      <c r="BK355" s="224">
        <f>ROUND(I355*H355,2)</f>
        <v>0</v>
      </c>
      <c r="BL355" s="21" t="s">
        <v>292</v>
      </c>
      <c r="BM355" s="223" t="s">
        <v>633</v>
      </c>
    </row>
    <row r="356" spans="1:47" s="2" customFormat="1" ht="12">
      <c r="A356" s="42"/>
      <c r="B356" s="43"/>
      <c r="C356" s="44"/>
      <c r="D356" s="225" t="s">
        <v>294</v>
      </c>
      <c r="E356" s="44"/>
      <c r="F356" s="226" t="s">
        <v>634</v>
      </c>
      <c r="G356" s="44"/>
      <c r="H356" s="44"/>
      <c r="I356" s="227"/>
      <c r="J356" s="44"/>
      <c r="K356" s="44"/>
      <c r="L356" s="48"/>
      <c r="M356" s="228"/>
      <c r="N356" s="229"/>
      <c r="O356" s="88"/>
      <c r="P356" s="88"/>
      <c r="Q356" s="88"/>
      <c r="R356" s="88"/>
      <c r="S356" s="88"/>
      <c r="T356" s="89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T356" s="21" t="s">
        <v>294</v>
      </c>
      <c r="AU356" s="21" t="s">
        <v>106</v>
      </c>
    </row>
    <row r="357" spans="1:51" s="14" customFormat="1" ht="12">
      <c r="A357" s="14"/>
      <c r="B357" s="241"/>
      <c r="C357" s="242"/>
      <c r="D357" s="232" t="s">
        <v>296</v>
      </c>
      <c r="E357" s="243" t="s">
        <v>28</v>
      </c>
      <c r="F357" s="244" t="s">
        <v>122</v>
      </c>
      <c r="G357" s="242"/>
      <c r="H357" s="245">
        <v>132.978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1" t="s">
        <v>296</v>
      </c>
      <c r="AU357" s="251" t="s">
        <v>106</v>
      </c>
      <c r="AV357" s="14" t="s">
        <v>106</v>
      </c>
      <c r="AW357" s="14" t="s">
        <v>35</v>
      </c>
      <c r="AX357" s="14" t="s">
        <v>82</v>
      </c>
      <c r="AY357" s="251" t="s">
        <v>285</v>
      </c>
    </row>
    <row r="358" spans="1:65" s="2" customFormat="1" ht="49.05" customHeight="1">
      <c r="A358" s="42"/>
      <c r="B358" s="43"/>
      <c r="C358" s="212" t="s">
        <v>635</v>
      </c>
      <c r="D358" s="212" t="s">
        <v>287</v>
      </c>
      <c r="E358" s="213" t="s">
        <v>636</v>
      </c>
      <c r="F358" s="214" t="s">
        <v>637</v>
      </c>
      <c r="G358" s="215" t="s">
        <v>315</v>
      </c>
      <c r="H358" s="216">
        <v>330.09</v>
      </c>
      <c r="I358" s="217"/>
      <c r="J358" s="218">
        <f>ROUND(I358*H358,2)</f>
        <v>0</v>
      </c>
      <c r="K358" s="214" t="s">
        <v>291</v>
      </c>
      <c r="L358" s="48"/>
      <c r="M358" s="219" t="s">
        <v>28</v>
      </c>
      <c r="N358" s="220" t="s">
        <v>46</v>
      </c>
      <c r="O358" s="88"/>
      <c r="P358" s="221">
        <f>O358*H358</f>
        <v>0</v>
      </c>
      <c r="Q358" s="221">
        <v>0.0197</v>
      </c>
      <c r="R358" s="221">
        <f>Q358*H358</f>
        <v>6.5027729999999995</v>
      </c>
      <c r="S358" s="221">
        <v>0</v>
      </c>
      <c r="T358" s="222">
        <f>S358*H358</f>
        <v>0</v>
      </c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R358" s="223" t="s">
        <v>292</v>
      </c>
      <c r="AT358" s="223" t="s">
        <v>287</v>
      </c>
      <c r="AU358" s="223" t="s">
        <v>106</v>
      </c>
      <c r="AY358" s="21" t="s">
        <v>285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21" t="s">
        <v>106</v>
      </c>
      <c r="BK358" s="224">
        <f>ROUND(I358*H358,2)</f>
        <v>0</v>
      </c>
      <c r="BL358" s="21" t="s">
        <v>292</v>
      </c>
      <c r="BM358" s="223" t="s">
        <v>638</v>
      </c>
    </row>
    <row r="359" spans="1:47" s="2" customFormat="1" ht="12">
      <c r="A359" s="42"/>
      <c r="B359" s="43"/>
      <c r="C359" s="44"/>
      <c r="D359" s="225" t="s">
        <v>294</v>
      </c>
      <c r="E359" s="44"/>
      <c r="F359" s="226" t="s">
        <v>639</v>
      </c>
      <c r="G359" s="44"/>
      <c r="H359" s="44"/>
      <c r="I359" s="227"/>
      <c r="J359" s="44"/>
      <c r="K359" s="44"/>
      <c r="L359" s="48"/>
      <c r="M359" s="228"/>
      <c r="N359" s="229"/>
      <c r="O359" s="88"/>
      <c r="P359" s="88"/>
      <c r="Q359" s="88"/>
      <c r="R359" s="88"/>
      <c r="S359" s="88"/>
      <c r="T359" s="89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T359" s="21" t="s">
        <v>294</v>
      </c>
      <c r="AU359" s="21" t="s">
        <v>106</v>
      </c>
    </row>
    <row r="360" spans="1:51" s="14" customFormat="1" ht="12">
      <c r="A360" s="14"/>
      <c r="B360" s="241"/>
      <c r="C360" s="242"/>
      <c r="D360" s="232" t="s">
        <v>296</v>
      </c>
      <c r="E360" s="243" t="s">
        <v>28</v>
      </c>
      <c r="F360" s="244" t="s">
        <v>128</v>
      </c>
      <c r="G360" s="242"/>
      <c r="H360" s="245">
        <v>330.09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1" t="s">
        <v>296</v>
      </c>
      <c r="AU360" s="251" t="s">
        <v>106</v>
      </c>
      <c r="AV360" s="14" t="s">
        <v>106</v>
      </c>
      <c r="AW360" s="14" t="s">
        <v>35</v>
      </c>
      <c r="AX360" s="14" t="s">
        <v>82</v>
      </c>
      <c r="AY360" s="251" t="s">
        <v>285</v>
      </c>
    </row>
    <row r="361" spans="1:65" s="2" customFormat="1" ht="24.15" customHeight="1">
      <c r="A361" s="42"/>
      <c r="B361" s="43"/>
      <c r="C361" s="212" t="s">
        <v>640</v>
      </c>
      <c r="D361" s="212" t="s">
        <v>287</v>
      </c>
      <c r="E361" s="213" t="s">
        <v>641</v>
      </c>
      <c r="F361" s="214" t="s">
        <v>642</v>
      </c>
      <c r="G361" s="215" t="s">
        <v>315</v>
      </c>
      <c r="H361" s="216">
        <v>132.978</v>
      </c>
      <c r="I361" s="217"/>
      <c r="J361" s="218">
        <f>ROUND(I361*H361,2)</f>
        <v>0</v>
      </c>
      <c r="K361" s="214" t="s">
        <v>291</v>
      </c>
      <c r="L361" s="48"/>
      <c r="M361" s="219" t="s">
        <v>28</v>
      </c>
      <c r="N361" s="220" t="s">
        <v>46</v>
      </c>
      <c r="O361" s="88"/>
      <c r="P361" s="221">
        <f>O361*H361</f>
        <v>0</v>
      </c>
      <c r="Q361" s="221">
        <v>0.004</v>
      </c>
      <c r="R361" s="221">
        <f>Q361*H361</f>
        <v>0.531912</v>
      </c>
      <c r="S361" s="221">
        <v>0</v>
      </c>
      <c r="T361" s="222">
        <f>S361*H361</f>
        <v>0</v>
      </c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R361" s="223" t="s">
        <v>292</v>
      </c>
      <c r="AT361" s="223" t="s">
        <v>287</v>
      </c>
      <c r="AU361" s="223" t="s">
        <v>106</v>
      </c>
      <c r="AY361" s="21" t="s">
        <v>285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21" t="s">
        <v>106</v>
      </c>
      <c r="BK361" s="224">
        <f>ROUND(I361*H361,2)</f>
        <v>0</v>
      </c>
      <c r="BL361" s="21" t="s">
        <v>292</v>
      </c>
      <c r="BM361" s="223" t="s">
        <v>643</v>
      </c>
    </row>
    <row r="362" spans="1:47" s="2" customFormat="1" ht="12">
      <c r="A362" s="42"/>
      <c r="B362" s="43"/>
      <c r="C362" s="44"/>
      <c r="D362" s="225" t="s">
        <v>294</v>
      </c>
      <c r="E362" s="44"/>
      <c r="F362" s="226" t="s">
        <v>644</v>
      </c>
      <c r="G362" s="44"/>
      <c r="H362" s="44"/>
      <c r="I362" s="227"/>
      <c r="J362" s="44"/>
      <c r="K362" s="44"/>
      <c r="L362" s="48"/>
      <c r="M362" s="228"/>
      <c r="N362" s="229"/>
      <c r="O362" s="88"/>
      <c r="P362" s="88"/>
      <c r="Q362" s="88"/>
      <c r="R362" s="88"/>
      <c r="S362" s="88"/>
      <c r="T362" s="89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T362" s="21" t="s">
        <v>294</v>
      </c>
      <c r="AU362" s="21" t="s">
        <v>106</v>
      </c>
    </row>
    <row r="363" spans="1:51" s="14" customFormat="1" ht="12">
      <c r="A363" s="14"/>
      <c r="B363" s="241"/>
      <c r="C363" s="242"/>
      <c r="D363" s="232" t="s">
        <v>296</v>
      </c>
      <c r="E363" s="243" t="s">
        <v>28</v>
      </c>
      <c r="F363" s="244" t="s">
        <v>122</v>
      </c>
      <c r="G363" s="242"/>
      <c r="H363" s="245">
        <v>132.978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1" t="s">
        <v>296</v>
      </c>
      <c r="AU363" s="251" t="s">
        <v>106</v>
      </c>
      <c r="AV363" s="14" t="s">
        <v>106</v>
      </c>
      <c r="AW363" s="14" t="s">
        <v>35</v>
      </c>
      <c r="AX363" s="14" t="s">
        <v>82</v>
      </c>
      <c r="AY363" s="251" t="s">
        <v>285</v>
      </c>
    </row>
    <row r="364" spans="1:65" s="2" customFormat="1" ht="49.05" customHeight="1">
      <c r="A364" s="42"/>
      <c r="B364" s="43"/>
      <c r="C364" s="212" t="s">
        <v>645</v>
      </c>
      <c r="D364" s="212" t="s">
        <v>287</v>
      </c>
      <c r="E364" s="213" t="s">
        <v>646</v>
      </c>
      <c r="F364" s="214" t="s">
        <v>647</v>
      </c>
      <c r="G364" s="215" t="s">
        <v>315</v>
      </c>
      <c r="H364" s="216">
        <v>20.052</v>
      </c>
      <c r="I364" s="217"/>
      <c r="J364" s="218">
        <f>ROUND(I364*H364,2)</f>
        <v>0</v>
      </c>
      <c r="K364" s="214" t="s">
        <v>291</v>
      </c>
      <c r="L364" s="48"/>
      <c r="M364" s="219" t="s">
        <v>28</v>
      </c>
      <c r="N364" s="220" t="s">
        <v>46</v>
      </c>
      <c r="O364" s="88"/>
      <c r="P364" s="221">
        <f>O364*H364</f>
        <v>0</v>
      </c>
      <c r="Q364" s="221">
        <v>0.021</v>
      </c>
      <c r="R364" s="221">
        <f>Q364*H364</f>
        <v>0.421092</v>
      </c>
      <c r="S364" s="221">
        <v>0</v>
      </c>
      <c r="T364" s="222">
        <f>S364*H364</f>
        <v>0</v>
      </c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R364" s="223" t="s">
        <v>292</v>
      </c>
      <c r="AT364" s="223" t="s">
        <v>287</v>
      </c>
      <c r="AU364" s="223" t="s">
        <v>106</v>
      </c>
      <c r="AY364" s="21" t="s">
        <v>285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21" t="s">
        <v>106</v>
      </c>
      <c r="BK364" s="224">
        <f>ROUND(I364*H364,2)</f>
        <v>0</v>
      </c>
      <c r="BL364" s="21" t="s">
        <v>292</v>
      </c>
      <c r="BM364" s="223" t="s">
        <v>648</v>
      </c>
    </row>
    <row r="365" spans="1:47" s="2" customFormat="1" ht="12">
      <c r="A365" s="42"/>
      <c r="B365" s="43"/>
      <c r="C365" s="44"/>
      <c r="D365" s="225" t="s">
        <v>294</v>
      </c>
      <c r="E365" s="44"/>
      <c r="F365" s="226" t="s">
        <v>649</v>
      </c>
      <c r="G365" s="44"/>
      <c r="H365" s="44"/>
      <c r="I365" s="227"/>
      <c r="J365" s="44"/>
      <c r="K365" s="44"/>
      <c r="L365" s="48"/>
      <c r="M365" s="228"/>
      <c r="N365" s="229"/>
      <c r="O365" s="88"/>
      <c r="P365" s="88"/>
      <c r="Q365" s="88"/>
      <c r="R365" s="88"/>
      <c r="S365" s="88"/>
      <c r="T365" s="89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T365" s="21" t="s">
        <v>294</v>
      </c>
      <c r="AU365" s="21" t="s">
        <v>106</v>
      </c>
    </row>
    <row r="366" spans="1:51" s="13" customFormat="1" ht="12">
      <c r="A366" s="13"/>
      <c r="B366" s="230"/>
      <c r="C366" s="231"/>
      <c r="D366" s="232" t="s">
        <v>296</v>
      </c>
      <c r="E366" s="233" t="s">
        <v>28</v>
      </c>
      <c r="F366" s="234" t="s">
        <v>297</v>
      </c>
      <c r="G366" s="231"/>
      <c r="H366" s="233" t="s">
        <v>28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0" t="s">
        <v>296</v>
      </c>
      <c r="AU366" s="240" t="s">
        <v>106</v>
      </c>
      <c r="AV366" s="13" t="s">
        <v>82</v>
      </c>
      <c r="AW366" s="13" t="s">
        <v>35</v>
      </c>
      <c r="AX366" s="13" t="s">
        <v>74</v>
      </c>
      <c r="AY366" s="240" t="s">
        <v>285</v>
      </c>
    </row>
    <row r="367" spans="1:51" s="14" customFormat="1" ht="12">
      <c r="A367" s="14"/>
      <c r="B367" s="241"/>
      <c r="C367" s="242"/>
      <c r="D367" s="232" t="s">
        <v>296</v>
      </c>
      <c r="E367" s="243" t="s">
        <v>28</v>
      </c>
      <c r="F367" s="244" t="s">
        <v>650</v>
      </c>
      <c r="G367" s="242"/>
      <c r="H367" s="245">
        <v>11.712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1" t="s">
        <v>296</v>
      </c>
      <c r="AU367" s="251" t="s">
        <v>106</v>
      </c>
      <c r="AV367" s="14" t="s">
        <v>106</v>
      </c>
      <c r="AW367" s="14" t="s">
        <v>35</v>
      </c>
      <c r="AX367" s="14" t="s">
        <v>74</v>
      </c>
      <c r="AY367" s="251" t="s">
        <v>285</v>
      </c>
    </row>
    <row r="368" spans="1:51" s="14" customFormat="1" ht="12">
      <c r="A368" s="14"/>
      <c r="B368" s="241"/>
      <c r="C368" s="242"/>
      <c r="D368" s="232" t="s">
        <v>296</v>
      </c>
      <c r="E368" s="243" t="s">
        <v>28</v>
      </c>
      <c r="F368" s="244" t="s">
        <v>651</v>
      </c>
      <c r="G368" s="242"/>
      <c r="H368" s="245">
        <v>8.34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1" t="s">
        <v>296</v>
      </c>
      <c r="AU368" s="251" t="s">
        <v>106</v>
      </c>
      <c r="AV368" s="14" t="s">
        <v>106</v>
      </c>
      <c r="AW368" s="14" t="s">
        <v>35</v>
      </c>
      <c r="AX368" s="14" t="s">
        <v>74</v>
      </c>
      <c r="AY368" s="251" t="s">
        <v>285</v>
      </c>
    </row>
    <row r="369" spans="1:51" s="15" customFormat="1" ht="12">
      <c r="A369" s="15"/>
      <c r="B369" s="252"/>
      <c r="C369" s="253"/>
      <c r="D369" s="232" t="s">
        <v>296</v>
      </c>
      <c r="E369" s="254" t="s">
        <v>28</v>
      </c>
      <c r="F369" s="255" t="s">
        <v>299</v>
      </c>
      <c r="G369" s="253"/>
      <c r="H369" s="256">
        <v>20.052</v>
      </c>
      <c r="I369" s="257"/>
      <c r="J369" s="253"/>
      <c r="K369" s="253"/>
      <c r="L369" s="258"/>
      <c r="M369" s="259"/>
      <c r="N369" s="260"/>
      <c r="O369" s="260"/>
      <c r="P369" s="260"/>
      <c r="Q369" s="260"/>
      <c r="R369" s="260"/>
      <c r="S369" s="260"/>
      <c r="T369" s="261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2" t="s">
        <v>296</v>
      </c>
      <c r="AU369" s="262" t="s">
        <v>106</v>
      </c>
      <c r="AV369" s="15" t="s">
        <v>292</v>
      </c>
      <c r="AW369" s="15" t="s">
        <v>35</v>
      </c>
      <c r="AX369" s="15" t="s">
        <v>82</v>
      </c>
      <c r="AY369" s="262" t="s">
        <v>285</v>
      </c>
    </row>
    <row r="370" spans="1:65" s="2" customFormat="1" ht="24.15" customHeight="1">
      <c r="A370" s="42"/>
      <c r="B370" s="43"/>
      <c r="C370" s="212" t="s">
        <v>652</v>
      </c>
      <c r="D370" s="212" t="s">
        <v>287</v>
      </c>
      <c r="E370" s="213" t="s">
        <v>653</v>
      </c>
      <c r="F370" s="214" t="s">
        <v>654</v>
      </c>
      <c r="G370" s="215" t="s">
        <v>315</v>
      </c>
      <c r="H370" s="216">
        <v>423.98</v>
      </c>
      <c r="I370" s="217"/>
      <c r="J370" s="218">
        <f>ROUND(I370*H370,2)</f>
        <v>0</v>
      </c>
      <c r="K370" s="214" t="s">
        <v>291</v>
      </c>
      <c r="L370" s="48"/>
      <c r="M370" s="219" t="s">
        <v>28</v>
      </c>
      <c r="N370" s="220" t="s">
        <v>46</v>
      </c>
      <c r="O370" s="88"/>
      <c r="P370" s="221">
        <f>O370*H370</f>
        <v>0</v>
      </c>
      <c r="Q370" s="221">
        <v>6E-05</v>
      </c>
      <c r="R370" s="221">
        <f>Q370*H370</f>
        <v>0.0254388</v>
      </c>
      <c r="S370" s="221">
        <v>6E-05</v>
      </c>
      <c r="T370" s="222">
        <f>S370*H370</f>
        <v>0.0254388</v>
      </c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R370" s="223" t="s">
        <v>292</v>
      </c>
      <c r="AT370" s="223" t="s">
        <v>287</v>
      </c>
      <c r="AU370" s="223" t="s">
        <v>106</v>
      </c>
      <c r="AY370" s="21" t="s">
        <v>285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21" t="s">
        <v>106</v>
      </c>
      <c r="BK370" s="224">
        <f>ROUND(I370*H370,2)</f>
        <v>0</v>
      </c>
      <c r="BL370" s="21" t="s">
        <v>292</v>
      </c>
      <c r="BM370" s="223" t="s">
        <v>655</v>
      </c>
    </row>
    <row r="371" spans="1:47" s="2" customFormat="1" ht="12">
      <c r="A371" s="42"/>
      <c r="B371" s="43"/>
      <c r="C371" s="44"/>
      <c r="D371" s="225" t="s">
        <v>294</v>
      </c>
      <c r="E371" s="44"/>
      <c r="F371" s="226" t="s">
        <v>656</v>
      </c>
      <c r="G371" s="44"/>
      <c r="H371" s="44"/>
      <c r="I371" s="227"/>
      <c r="J371" s="44"/>
      <c r="K371" s="44"/>
      <c r="L371" s="48"/>
      <c r="M371" s="228"/>
      <c r="N371" s="229"/>
      <c r="O371" s="88"/>
      <c r="P371" s="88"/>
      <c r="Q371" s="88"/>
      <c r="R371" s="88"/>
      <c r="S371" s="88"/>
      <c r="T371" s="89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T371" s="21" t="s">
        <v>294</v>
      </c>
      <c r="AU371" s="21" t="s">
        <v>106</v>
      </c>
    </row>
    <row r="372" spans="1:51" s="13" customFormat="1" ht="12">
      <c r="A372" s="13"/>
      <c r="B372" s="230"/>
      <c r="C372" s="231"/>
      <c r="D372" s="232" t="s">
        <v>296</v>
      </c>
      <c r="E372" s="233" t="s">
        <v>28</v>
      </c>
      <c r="F372" s="234" t="s">
        <v>297</v>
      </c>
      <c r="G372" s="231"/>
      <c r="H372" s="233" t="s">
        <v>28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0" t="s">
        <v>296</v>
      </c>
      <c r="AU372" s="240" t="s">
        <v>106</v>
      </c>
      <c r="AV372" s="13" t="s">
        <v>82</v>
      </c>
      <c r="AW372" s="13" t="s">
        <v>35</v>
      </c>
      <c r="AX372" s="13" t="s">
        <v>74</v>
      </c>
      <c r="AY372" s="240" t="s">
        <v>285</v>
      </c>
    </row>
    <row r="373" spans="1:51" s="14" customFormat="1" ht="12">
      <c r="A373" s="14"/>
      <c r="B373" s="241"/>
      <c r="C373" s="242"/>
      <c r="D373" s="232" t="s">
        <v>296</v>
      </c>
      <c r="E373" s="243" t="s">
        <v>28</v>
      </c>
      <c r="F373" s="244" t="s">
        <v>657</v>
      </c>
      <c r="G373" s="242"/>
      <c r="H373" s="245">
        <v>123.58</v>
      </c>
      <c r="I373" s="246"/>
      <c r="J373" s="242"/>
      <c r="K373" s="242"/>
      <c r="L373" s="247"/>
      <c r="M373" s="248"/>
      <c r="N373" s="249"/>
      <c r="O373" s="249"/>
      <c r="P373" s="249"/>
      <c r="Q373" s="249"/>
      <c r="R373" s="249"/>
      <c r="S373" s="249"/>
      <c r="T373" s="25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1" t="s">
        <v>296</v>
      </c>
      <c r="AU373" s="251" t="s">
        <v>106</v>
      </c>
      <c r="AV373" s="14" t="s">
        <v>106</v>
      </c>
      <c r="AW373" s="14" t="s">
        <v>35</v>
      </c>
      <c r="AX373" s="14" t="s">
        <v>74</v>
      </c>
      <c r="AY373" s="251" t="s">
        <v>285</v>
      </c>
    </row>
    <row r="374" spans="1:51" s="13" customFormat="1" ht="12">
      <c r="A374" s="13"/>
      <c r="B374" s="230"/>
      <c r="C374" s="231"/>
      <c r="D374" s="232" t="s">
        <v>296</v>
      </c>
      <c r="E374" s="233" t="s">
        <v>28</v>
      </c>
      <c r="F374" s="234" t="s">
        <v>463</v>
      </c>
      <c r="G374" s="231"/>
      <c r="H374" s="233" t="s">
        <v>28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0" t="s">
        <v>296</v>
      </c>
      <c r="AU374" s="240" t="s">
        <v>106</v>
      </c>
      <c r="AV374" s="13" t="s">
        <v>82</v>
      </c>
      <c r="AW374" s="13" t="s">
        <v>35</v>
      </c>
      <c r="AX374" s="13" t="s">
        <v>74</v>
      </c>
      <c r="AY374" s="240" t="s">
        <v>285</v>
      </c>
    </row>
    <row r="375" spans="1:51" s="14" customFormat="1" ht="12">
      <c r="A375" s="14"/>
      <c r="B375" s="241"/>
      <c r="C375" s="242"/>
      <c r="D375" s="232" t="s">
        <v>296</v>
      </c>
      <c r="E375" s="243" t="s">
        <v>28</v>
      </c>
      <c r="F375" s="244" t="s">
        <v>658</v>
      </c>
      <c r="G375" s="242"/>
      <c r="H375" s="245">
        <v>150.66</v>
      </c>
      <c r="I375" s="246"/>
      <c r="J375" s="242"/>
      <c r="K375" s="242"/>
      <c r="L375" s="247"/>
      <c r="M375" s="248"/>
      <c r="N375" s="249"/>
      <c r="O375" s="249"/>
      <c r="P375" s="249"/>
      <c r="Q375" s="249"/>
      <c r="R375" s="249"/>
      <c r="S375" s="249"/>
      <c r="T375" s="25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1" t="s">
        <v>296</v>
      </c>
      <c r="AU375" s="251" t="s">
        <v>106</v>
      </c>
      <c r="AV375" s="14" t="s">
        <v>106</v>
      </c>
      <c r="AW375" s="14" t="s">
        <v>35</v>
      </c>
      <c r="AX375" s="14" t="s">
        <v>74</v>
      </c>
      <c r="AY375" s="251" t="s">
        <v>285</v>
      </c>
    </row>
    <row r="376" spans="1:51" s="13" customFormat="1" ht="12">
      <c r="A376" s="13"/>
      <c r="B376" s="230"/>
      <c r="C376" s="231"/>
      <c r="D376" s="232" t="s">
        <v>296</v>
      </c>
      <c r="E376" s="233" t="s">
        <v>28</v>
      </c>
      <c r="F376" s="234" t="s">
        <v>469</v>
      </c>
      <c r="G376" s="231"/>
      <c r="H376" s="233" t="s">
        <v>28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0" t="s">
        <v>296</v>
      </c>
      <c r="AU376" s="240" t="s">
        <v>106</v>
      </c>
      <c r="AV376" s="13" t="s">
        <v>82</v>
      </c>
      <c r="AW376" s="13" t="s">
        <v>35</v>
      </c>
      <c r="AX376" s="13" t="s">
        <v>74</v>
      </c>
      <c r="AY376" s="240" t="s">
        <v>285</v>
      </c>
    </row>
    <row r="377" spans="1:51" s="14" customFormat="1" ht="12">
      <c r="A377" s="14"/>
      <c r="B377" s="241"/>
      <c r="C377" s="242"/>
      <c r="D377" s="232" t="s">
        <v>296</v>
      </c>
      <c r="E377" s="243" t="s">
        <v>28</v>
      </c>
      <c r="F377" s="244" t="s">
        <v>659</v>
      </c>
      <c r="G377" s="242"/>
      <c r="H377" s="245">
        <v>149.74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1" t="s">
        <v>296</v>
      </c>
      <c r="AU377" s="251" t="s">
        <v>106</v>
      </c>
      <c r="AV377" s="14" t="s">
        <v>106</v>
      </c>
      <c r="AW377" s="14" t="s">
        <v>35</v>
      </c>
      <c r="AX377" s="14" t="s">
        <v>74</v>
      </c>
      <c r="AY377" s="251" t="s">
        <v>285</v>
      </c>
    </row>
    <row r="378" spans="1:51" s="15" customFormat="1" ht="12">
      <c r="A378" s="15"/>
      <c r="B378" s="252"/>
      <c r="C378" s="253"/>
      <c r="D378" s="232" t="s">
        <v>296</v>
      </c>
      <c r="E378" s="254" t="s">
        <v>28</v>
      </c>
      <c r="F378" s="255" t="s">
        <v>299</v>
      </c>
      <c r="G378" s="253"/>
      <c r="H378" s="256">
        <v>423.98</v>
      </c>
      <c r="I378" s="257"/>
      <c r="J378" s="253"/>
      <c r="K378" s="253"/>
      <c r="L378" s="258"/>
      <c r="M378" s="259"/>
      <c r="N378" s="260"/>
      <c r="O378" s="260"/>
      <c r="P378" s="260"/>
      <c r="Q378" s="260"/>
      <c r="R378" s="260"/>
      <c r="S378" s="260"/>
      <c r="T378" s="261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62" t="s">
        <v>296</v>
      </c>
      <c r="AU378" s="262" t="s">
        <v>106</v>
      </c>
      <c r="AV378" s="15" t="s">
        <v>292</v>
      </c>
      <c r="AW378" s="15" t="s">
        <v>35</v>
      </c>
      <c r="AX378" s="15" t="s">
        <v>82</v>
      </c>
      <c r="AY378" s="262" t="s">
        <v>285</v>
      </c>
    </row>
    <row r="379" spans="1:65" s="2" customFormat="1" ht="33" customHeight="1">
      <c r="A379" s="42"/>
      <c r="B379" s="43"/>
      <c r="C379" s="212" t="s">
        <v>660</v>
      </c>
      <c r="D379" s="212" t="s">
        <v>287</v>
      </c>
      <c r="E379" s="213" t="s">
        <v>661</v>
      </c>
      <c r="F379" s="214" t="s">
        <v>662</v>
      </c>
      <c r="G379" s="215" t="s">
        <v>315</v>
      </c>
      <c r="H379" s="216">
        <v>45.446</v>
      </c>
      <c r="I379" s="217"/>
      <c r="J379" s="218">
        <f>ROUND(I379*H379,2)</f>
        <v>0</v>
      </c>
      <c r="K379" s="214" t="s">
        <v>291</v>
      </c>
      <c r="L379" s="48"/>
      <c r="M379" s="219" t="s">
        <v>28</v>
      </c>
      <c r="N379" s="220" t="s">
        <v>46</v>
      </c>
      <c r="O379" s="88"/>
      <c r="P379" s="221">
        <f>O379*H379</f>
        <v>0</v>
      </c>
      <c r="Q379" s="221">
        <v>0.00011</v>
      </c>
      <c r="R379" s="221">
        <f>Q379*H379</f>
        <v>0.00499906</v>
      </c>
      <c r="S379" s="221">
        <v>6E-05</v>
      </c>
      <c r="T379" s="222">
        <f>S379*H379</f>
        <v>0.00272676</v>
      </c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R379" s="223" t="s">
        <v>292</v>
      </c>
      <c r="AT379" s="223" t="s">
        <v>287</v>
      </c>
      <c r="AU379" s="223" t="s">
        <v>106</v>
      </c>
      <c r="AY379" s="21" t="s">
        <v>285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21" t="s">
        <v>106</v>
      </c>
      <c r="BK379" s="224">
        <f>ROUND(I379*H379,2)</f>
        <v>0</v>
      </c>
      <c r="BL379" s="21" t="s">
        <v>292</v>
      </c>
      <c r="BM379" s="223" t="s">
        <v>663</v>
      </c>
    </row>
    <row r="380" spans="1:47" s="2" customFormat="1" ht="12">
      <c r="A380" s="42"/>
      <c r="B380" s="43"/>
      <c r="C380" s="44"/>
      <c r="D380" s="225" t="s">
        <v>294</v>
      </c>
      <c r="E380" s="44"/>
      <c r="F380" s="226" t="s">
        <v>664</v>
      </c>
      <c r="G380" s="44"/>
      <c r="H380" s="44"/>
      <c r="I380" s="227"/>
      <c r="J380" s="44"/>
      <c r="K380" s="44"/>
      <c r="L380" s="48"/>
      <c r="M380" s="228"/>
      <c r="N380" s="229"/>
      <c r="O380" s="88"/>
      <c r="P380" s="88"/>
      <c r="Q380" s="88"/>
      <c r="R380" s="88"/>
      <c r="S380" s="88"/>
      <c r="T380" s="89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T380" s="21" t="s">
        <v>294</v>
      </c>
      <c r="AU380" s="21" t="s">
        <v>106</v>
      </c>
    </row>
    <row r="381" spans="1:51" s="13" customFormat="1" ht="12">
      <c r="A381" s="13"/>
      <c r="B381" s="230"/>
      <c r="C381" s="231"/>
      <c r="D381" s="232" t="s">
        <v>296</v>
      </c>
      <c r="E381" s="233" t="s">
        <v>28</v>
      </c>
      <c r="F381" s="234" t="s">
        <v>297</v>
      </c>
      <c r="G381" s="231"/>
      <c r="H381" s="233" t="s">
        <v>28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0" t="s">
        <v>296</v>
      </c>
      <c r="AU381" s="240" t="s">
        <v>106</v>
      </c>
      <c r="AV381" s="13" t="s">
        <v>82</v>
      </c>
      <c r="AW381" s="13" t="s">
        <v>35</v>
      </c>
      <c r="AX381" s="13" t="s">
        <v>74</v>
      </c>
      <c r="AY381" s="240" t="s">
        <v>285</v>
      </c>
    </row>
    <row r="382" spans="1:51" s="14" customFormat="1" ht="12">
      <c r="A382" s="14"/>
      <c r="B382" s="241"/>
      <c r="C382" s="242"/>
      <c r="D382" s="232" t="s">
        <v>296</v>
      </c>
      <c r="E382" s="243" t="s">
        <v>28</v>
      </c>
      <c r="F382" s="244" t="s">
        <v>665</v>
      </c>
      <c r="G382" s="242"/>
      <c r="H382" s="245">
        <v>1.536</v>
      </c>
      <c r="I382" s="246"/>
      <c r="J382" s="242"/>
      <c r="K382" s="242"/>
      <c r="L382" s="247"/>
      <c r="M382" s="248"/>
      <c r="N382" s="249"/>
      <c r="O382" s="249"/>
      <c r="P382" s="249"/>
      <c r="Q382" s="249"/>
      <c r="R382" s="249"/>
      <c r="S382" s="249"/>
      <c r="T382" s="25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1" t="s">
        <v>296</v>
      </c>
      <c r="AU382" s="251" t="s">
        <v>106</v>
      </c>
      <c r="AV382" s="14" t="s">
        <v>106</v>
      </c>
      <c r="AW382" s="14" t="s">
        <v>35</v>
      </c>
      <c r="AX382" s="14" t="s">
        <v>74</v>
      </c>
      <c r="AY382" s="251" t="s">
        <v>285</v>
      </c>
    </row>
    <row r="383" spans="1:51" s="13" customFormat="1" ht="12">
      <c r="A383" s="13"/>
      <c r="B383" s="230"/>
      <c r="C383" s="231"/>
      <c r="D383" s="232" t="s">
        <v>296</v>
      </c>
      <c r="E383" s="233" t="s">
        <v>28</v>
      </c>
      <c r="F383" s="234" t="s">
        <v>463</v>
      </c>
      <c r="G383" s="231"/>
      <c r="H383" s="233" t="s">
        <v>28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0" t="s">
        <v>296</v>
      </c>
      <c r="AU383" s="240" t="s">
        <v>106</v>
      </c>
      <c r="AV383" s="13" t="s">
        <v>82</v>
      </c>
      <c r="AW383" s="13" t="s">
        <v>35</v>
      </c>
      <c r="AX383" s="13" t="s">
        <v>74</v>
      </c>
      <c r="AY383" s="240" t="s">
        <v>285</v>
      </c>
    </row>
    <row r="384" spans="1:51" s="14" customFormat="1" ht="12">
      <c r="A384" s="14"/>
      <c r="B384" s="241"/>
      <c r="C384" s="242"/>
      <c r="D384" s="232" t="s">
        <v>296</v>
      </c>
      <c r="E384" s="243" t="s">
        <v>28</v>
      </c>
      <c r="F384" s="244" t="s">
        <v>666</v>
      </c>
      <c r="G384" s="242"/>
      <c r="H384" s="245">
        <v>12.953</v>
      </c>
      <c r="I384" s="246"/>
      <c r="J384" s="242"/>
      <c r="K384" s="242"/>
      <c r="L384" s="247"/>
      <c r="M384" s="248"/>
      <c r="N384" s="249"/>
      <c r="O384" s="249"/>
      <c r="P384" s="249"/>
      <c r="Q384" s="249"/>
      <c r="R384" s="249"/>
      <c r="S384" s="249"/>
      <c r="T384" s="25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1" t="s">
        <v>296</v>
      </c>
      <c r="AU384" s="251" t="s">
        <v>106</v>
      </c>
      <c r="AV384" s="14" t="s">
        <v>106</v>
      </c>
      <c r="AW384" s="14" t="s">
        <v>35</v>
      </c>
      <c r="AX384" s="14" t="s">
        <v>74</v>
      </c>
      <c r="AY384" s="251" t="s">
        <v>285</v>
      </c>
    </row>
    <row r="385" spans="1:51" s="14" customFormat="1" ht="12">
      <c r="A385" s="14"/>
      <c r="B385" s="241"/>
      <c r="C385" s="242"/>
      <c r="D385" s="232" t="s">
        <v>296</v>
      </c>
      <c r="E385" s="243" t="s">
        <v>28</v>
      </c>
      <c r="F385" s="244" t="s">
        <v>667</v>
      </c>
      <c r="G385" s="242"/>
      <c r="H385" s="245">
        <v>9.576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1" t="s">
        <v>296</v>
      </c>
      <c r="AU385" s="251" t="s">
        <v>106</v>
      </c>
      <c r="AV385" s="14" t="s">
        <v>106</v>
      </c>
      <c r="AW385" s="14" t="s">
        <v>35</v>
      </c>
      <c r="AX385" s="14" t="s">
        <v>74</v>
      </c>
      <c r="AY385" s="251" t="s">
        <v>285</v>
      </c>
    </row>
    <row r="386" spans="1:51" s="13" customFormat="1" ht="12">
      <c r="A386" s="13"/>
      <c r="B386" s="230"/>
      <c r="C386" s="231"/>
      <c r="D386" s="232" t="s">
        <v>296</v>
      </c>
      <c r="E386" s="233" t="s">
        <v>28</v>
      </c>
      <c r="F386" s="234" t="s">
        <v>469</v>
      </c>
      <c r="G386" s="231"/>
      <c r="H386" s="233" t="s">
        <v>28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0" t="s">
        <v>296</v>
      </c>
      <c r="AU386" s="240" t="s">
        <v>106</v>
      </c>
      <c r="AV386" s="13" t="s">
        <v>82</v>
      </c>
      <c r="AW386" s="13" t="s">
        <v>35</v>
      </c>
      <c r="AX386" s="13" t="s">
        <v>74</v>
      </c>
      <c r="AY386" s="240" t="s">
        <v>285</v>
      </c>
    </row>
    <row r="387" spans="1:51" s="14" customFormat="1" ht="12">
      <c r="A387" s="14"/>
      <c r="B387" s="241"/>
      <c r="C387" s="242"/>
      <c r="D387" s="232" t="s">
        <v>296</v>
      </c>
      <c r="E387" s="243" t="s">
        <v>28</v>
      </c>
      <c r="F387" s="244" t="s">
        <v>668</v>
      </c>
      <c r="G387" s="242"/>
      <c r="H387" s="245">
        <v>11.2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1" t="s">
        <v>296</v>
      </c>
      <c r="AU387" s="251" t="s">
        <v>106</v>
      </c>
      <c r="AV387" s="14" t="s">
        <v>106</v>
      </c>
      <c r="AW387" s="14" t="s">
        <v>35</v>
      </c>
      <c r="AX387" s="14" t="s">
        <v>74</v>
      </c>
      <c r="AY387" s="251" t="s">
        <v>285</v>
      </c>
    </row>
    <row r="388" spans="1:51" s="14" customFormat="1" ht="12">
      <c r="A388" s="14"/>
      <c r="B388" s="241"/>
      <c r="C388" s="242"/>
      <c r="D388" s="232" t="s">
        <v>296</v>
      </c>
      <c r="E388" s="243" t="s">
        <v>28</v>
      </c>
      <c r="F388" s="244" t="s">
        <v>669</v>
      </c>
      <c r="G388" s="242"/>
      <c r="H388" s="245">
        <v>10.181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1" t="s">
        <v>296</v>
      </c>
      <c r="AU388" s="251" t="s">
        <v>106</v>
      </c>
      <c r="AV388" s="14" t="s">
        <v>106</v>
      </c>
      <c r="AW388" s="14" t="s">
        <v>35</v>
      </c>
      <c r="AX388" s="14" t="s">
        <v>74</v>
      </c>
      <c r="AY388" s="251" t="s">
        <v>285</v>
      </c>
    </row>
    <row r="389" spans="1:51" s="15" customFormat="1" ht="12">
      <c r="A389" s="15"/>
      <c r="B389" s="252"/>
      <c r="C389" s="253"/>
      <c r="D389" s="232" t="s">
        <v>296</v>
      </c>
      <c r="E389" s="254" t="s">
        <v>28</v>
      </c>
      <c r="F389" s="255" t="s">
        <v>299</v>
      </c>
      <c r="G389" s="253"/>
      <c r="H389" s="256">
        <v>45.446</v>
      </c>
      <c r="I389" s="257"/>
      <c r="J389" s="253"/>
      <c r="K389" s="253"/>
      <c r="L389" s="258"/>
      <c r="M389" s="259"/>
      <c r="N389" s="260"/>
      <c r="O389" s="260"/>
      <c r="P389" s="260"/>
      <c r="Q389" s="260"/>
      <c r="R389" s="260"/>
      <c r="S389" s="260"/>
      <c r="T389" s="261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2" t="s">
        <v>296</v>
      </c>
      <c r="AU389" s="262" t="s">
        <v>106</v>
      </c>
      <c r="AV389" s="15" t="s">
        <v>292</v>
      </c>
      <c r="AW389" s="15" t="s">
        <v>35</v>
      </c>
      <c r="AX389" s="15" t="s">
        <v>82</v>
      </c>
      <c r="AY389" s="262" t="s">
        <v>285</v>
      </c>
    </row>
    <row r="390" spans="1:65" s="2" customFormat="1" ht="37.8" customHeight="1">
      <c r="A390" s="42"/>
      <c r="B390" s="43"/>
      <c r="C390" s="212" t="s">
        <v>670</v>
      </c>
      <c r="D390" s="212" t="s">
        <v>287</v>
      </c>
      <c r="E390" s="213" t="s">
        <v>671</v>
      </c>
      <c r="F390" s="214" t="s">
        <v>672</v>
      </c>
      <c r="G390" s="215" t="s">
        <v>673</v>
      </c>
      <c r="H390" s="216">
        <v>3.84</v>
      </c>
      <c r="I390" s="217"/>
      <c r="J390" s="218">
        <f>ROUND(I390*H390,2)</f>
        <v>0</v>
      </c>
      <c r="K390" s="214" t="s">
        <v>291</v>
      </c>
      <c r="L390" s="48"/>
      <c r="M390" s="219" t="s">
        <v>28</v>
      </c>
      <c r="N390" s="220" t="s">
        <v>46</v>
      </c>
      <c r="O390" s="88"/>
      <c r="P390" s="221">
        <f>O390*H390</f>
        <v>0</v>
      </c>
      <c r="Q390" s="221">
        <v>0</v>
      </c>
      <c r="R390" s="221">
        <f>Q390*H390</f>
        <v>0</v>
      </c>
      <c r="S390" s="221">
        <v>1E-05</v>
      </c>
      <c r="T390" s="222">
        <f>S390*H390</f>
        <v>3.8400000000000005E-05</v>
      </c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R390" s="223" t="s">
        <v>292</v>
      </c>
      <c r="AT390" s="223" t="s">
        <v>287</v>
      </c>
      <c r="AU390" s="223" t="s">
        <v>106</v>
      </c>
      <c r="AY390" s="21" t="s">
        <v>285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21" t="s">
        <v>106</v>
      </c>
      <c r="BK390" s="224">
        <f>ROUND(I390*H390,2)</f>
        <v>0</v>
      </c>
      <c r="BL390" s="21" t="s">
        <v>292</v>
      </c>
      <c r="BM390" s="223" t="s">
        <v>674</v>
      </c>
    </row>
    <row r="391" spans="1:47" s="2" customFormat="1" ht="12">
      <c r="A391" s="42"/>
      <c r="B391" s="43"/>
      <c r="C391" s="44"/>
      <c r="D391" s="225" t="s">
        <v>294</v>
      </c>
      <c r="E391" s="44"/>
      <c r="F391" s="226" t="s">
        <v>675</v>
      </c>
      <c r="G391" s="44"/>
      <c r="H391" s="44"/>
      <c r="I391" s="227"/>
      <c r="J391" s="44"/>
      <c r="K391" s="44"/>
      <c r="L391" s="48"/>
      <c r="M391" s="228"/>
      <c r="N391" s="229"/>
      <c r="O391" s="88"/>
      <c r="P391" s="88"/>
      <c r="Q391" s="88"/>
      <c r="R391" s="88"/>
      <c r="S391" s="88"/>
      <c r="T391" s="89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T391" s="21" t="s">
        <v>294</v>
      </c>
      <c r="AU391" s="21" t="s">
        <v>106</v>
      </c>
    </row>
    <row r="392" spans="1:51" s="13" customFormat="1" ht="12">
      <c r="A392" s="13"/>
      <c r="B392" s="230"/>
      <c r="C392" s="231"/>
      <c r="D392" s="232" t="s">
        <v>296</v>
      </c>
      <c r="E392" s="233" t="s">
        <v>28</v>
      </c>
      <c r="F392" s="234" t="s">
        <v>463</v>
      </c>
      <c r="G392" s="231"/>
      <c r="H392" s="233" t="s">
        <v>28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0" t="s">
        <v>296</v>
      </c>
      <c r="AU392" s="240" t="s">
        <v>106</v>
      </c>
      <c r="AV392" s="13" t="s">
        <v>82</v>
      </c>
      <c r="AW392" s="13" t="s">
        <v>35</v>
      </c>
      <c r="AX392" s="13" t="s">
        <v>74</v>
      </c>
      <c r="AY392" s="240" t="s">
        <v>285</v>
      </c>
    </row>
    <row r="393" spans="1:51" s="14" customFormat="1" ht="12">
      <c r="A393" s="14"/>
      <c r="B393" s="241"/>
      <c r="C393" s="242"/>
      <c r="D393" s="232" t="s">
        <v>296</v>
      </c>
      <c r="E393" s="243" t="s">
        <v>28</v>
      </c>
      <c r="F393" s="244" t="s">
        <v>676</v>
      </c>
      <c r="G393" s="242"/>
      <c r="H393" s="245">
        <v>0.72</v>
      </c>
      <c r="I393" s="246"/>
      <c r="J393" s="242"/>
      <c r="K393" s="242"/>
      <c r="L393" s="247"/>
      <c r="M393" s="248"/>
      <c r="N393" s="249"/>
      <c r="O393" s="249"/>
      <c r="P393" s="249"/>
      <c r="Q393" s="249"/>
      <c r="R393" s="249"/>
      <c r="S393" s="249"/>
      <c r="T393" s="250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1" t="s">
        <v>296</v>
      </c>
      <c r="AU393" s="251" t="s">
        <v>106</v>
      </c>
      <c r="AV393" s="14" t="s">
        <v>106</v>
      </c>
      <c r="AW393" s="14" t="s">
        <v>35</v>
      </c>
      <c r="AX393" s="14" t="s">
        <v>74</v>
      </c>
      <c r="AY393" s="251" t="s">
        <v>285</v>
      </c>
    </row>
    <row r="394" spans="1:51" s="13" customFormat="1" ht="12">
      <c r="A394" s="13"/>
      <c r="B394" s="230"/>
      <c r="C394" s="231"/>
      <c r="D394" s="232" t="s">
        <v>296</v>
      </c>
      <c r="E394" s="233" t="s">
        <v>28</v>
      </c>
      <c r="F394" s="234" t="s">
        <v>469</v>
      </c>
      <c r="G394" s="231"/>
      <c r="H394" s="233" t="s">
        <v>28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0" t="s">
        <v>296</v>
      </c>
      <c r="AU394" s="240" t="s">
        <v>106</v>
      </c>
      <c r="AV394" s="13" t="s">
        <v>82</v>
      </c>
      <c r="AW394" s="13" t="s">
        <v>35</v>
      </c>
      <c r="AX394" s="13" t="s">
        <v>74</v>
      </c>
      <c r="AY394" s="240" t="s">
        <v>285</v>
      </c>
    </row>
    <row r="395" spans="1:51" s="14" customFormat="1" ht="12">
      <c r="A395" s="14"/>
      <c r="B395" s="241"/>
      <c r="C395" s="242"/>
      <c r="D395" s="232" t="s">
        <v>296</v>
      </c>
      <c r="E395" s="243" t="s">
        <v>28</v>
      </c>
      <c r="F395" s="244" t="s">
        <v>677</v>
      </c>
      <c r="G395" s="242"/>
      <c r="H395" s="245">
        <v>3.12</v>
      </c>
      <c r="I395" s="246"/>
      <c r="J395" s="242"/>
      <c r="K395" s="242"/>
      <c r="L395" s="247"/>
      <c r="M395" s="248"/>
      <c r="N395" s="249"/>
      <c r="O395" s="249"/>
      <c r="P395" s="249"/>
      <c r="Q395" s="249"/>
      <c r="R395" s="249"/>
      <c r="S395" s="249"/>
      <c r="T395" s="25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1" t="s">
        <v>296</v>
      </c>
      <c r="AU395" s="251" t="s">
        <v>106</v>
      </c>
      <c r="AV395" s="14" t="s">
        <v>106</v>
      </c>
      <c r="AW395" s="14" t="s">
        <v>35</v>
      </c>
      <c r="AX395" s="14" t="s">
        <v>74</v>
      </c>
      <c r="AY395" s="251" t="s">
        <v>285</v>
      </c>
    </row>
    <row r="396" spans="1:51" s="15" customFormat="1" ht="12">
      <c r="A396" s="15"/>
      <c r="B396" s="252"/>
      <c r="C396" s="253"/>
      <c r="D396" s="232" t="s">
        <v>296</v>
      </c>
      <c r="E396" s="254" t="s">
        <v>28</v>
      </c>
      <c r="F396" s="255" t="s">
        <v>299</v>
      </c>
      <c r="G396" s="253"/>
      <c r="H396" s="256">
        <v>3.84</v>
      </c>
      <c r="I396" s="257"/>
      <c r="J396" s="253"/>
      <c r="K396" s="253"/>
      <c r="L396" s="258"/>
      <c r="M396" s="259"/>
      <c r="N396" s="260"/>
      <c r="O396" s="260"/>
      <c r="P396" s="260"/>
      <c r="Q396" s="260"/>
      <c r="R396" s="260"/>
      <c r="S396" s="260"/>
      <c r="T396" s="261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2" t="s">
        <v>296</v>
      </c>
      <c r="AU396" s="262" t="s">
        <v>106</v>
      </c>
      <c r="AV396" s="15" t="s">
        <v>292</v>
      </c>
      <c r="AW396" s="15" t="s">
        <v>35</v>
      </c>
      <c r="AX396" s="15" t="s">
        <v>82</v>
      </c>
      <c r="AY396" s="262" t="s">
        <v>285</v>
      </c>
    </row>
    <row r="397" spans="1:65" s="2" customFormat="1" ht="33" customHeight="1">
      <c r="A397" s="42"/>
      <c r="B397" s="43"/>
      <c r="C397" s="212" t="s">
        <v>678</v>
      </c>
      <c r="D397" s="212" t="s">
        <v>287</v>
      </c>
      <c r="E397" s="213" t="s">
        <v>679</v>
      </c>
      <c r="F397" s="214" t="s">
        <v>680</v>
      </c>
      <c r="G397" s="215" t="s">
        <v>315</v>
      </c>
      <c r="H397" s="216">
        <v>3.477</v>
      </c>
      <c r="I397" s="217"/>
      <c r="J397" s="218">
        <f>ROUND(I397*H397,2)</f>
        <v>0</v>
      </c>
      <c r="K397" s="214" t="s">
        <v>291</v>
      </c>
      <c r="L397" s="48"/>
      <c r="M397" s="219" t="s">
        <v>28</v>
      </c>
      <c r="N397" s="220" t="s">
        <v>46</v>
      </c>
      <c r="O397" s="88"/>
      <c r="P397" s="221">
        <f>O397*H397</f>
        <v>0</v>
      </c>
      <c r="Q397" s="221">
        <v>0.00438</v>
      </c>
      <c r="R397" s="221">
        <f>Q397*H397</f>
        <v>0.01522926</v>
      </c>
      <c r="S397" s="221">
        <v>0</v>
      </c>
      <c r="T397" s="222">
        <f>S397*H397</f>
        <v>0</v>
      </c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R397" s="223" t="s">
        <v>292</v>
      </c>
      <c r="AT397" s="223" t="s">
        <v>287</v>
      </c>
      <c r="AU397" s="223" t="s">
        <v>106</v>
      </c>
      <c r="AY397" s="21" t="s">
        <v>285</v>
      </c>
      <c r="BE397" s="224">
        <f>IF(N397="základní",J397,0)</f>
        <v>0</v>
      </c>
      <c r="BF397" s="224">
        <f>IF(N397="snížená",J397,0)</f>
        <v>0</v>
      </c>
      <c r="BG397" s="224">
        <f>IF(N397="zákl. přenesená",J397,0)</f>
        <v>0</v>
      </c>
      <c r="BH397" s="224">
        <f>IF(N397="sníž. přenesená",J397,0)</f>
        <v>0</v>
      </c>
      <c r="BI397" s="224">
        <f>IF(N397="nulová",J397,0)</f>
        <v>0</v>
      </c>
      <c r="BJ397" s="21" t="s">
        <v>106</v>
      </c>
      <c r="BK397" s="224">
        <f>ROUND(I397*H397,2)</f>
        <v>0</v>
      </c>
      <c r="BL397" s="21" t="s">
        <v>292</v>
      </c>
      <c r="BM397" s="223" t="s">
        <v>681</v>
      </c>
    </row>
    <row r="398" spans="1:47" s="2" customFormat="1" ht="12">
      <c r="A398" s="42"/>
      <c r="B398" s="43"/>
      <c r="C398" s="44"/>
      <c r="D398" s="225" t="s">
        <v>294</v>
      </c>
      <c r="E398" s="44"/>
      <c r="F398" s="226" t="s">
        <v>682</v>
      </c>
      <c r="G398" s="44"/>
      <c r="H398" s="44"/>
      <c r="I398" s="227"/>
      <c r="J398" s="44"/>
      <c r="K398" s="44"/>
      <c r="L398" s="48"/>
      <c r="M398" s="228"/>
      <c r="N398" s="229"/>
      <c r="O398" s="88"/>
      <c r="P398" s="88"/>
      <c r="Q398" s="88"/>
      <c r="R398" s="88"/>
      <c r="S398" s="88"/>
      <c r="T398" s="89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T398" s="21" t="s">
        <v>294</v>
      </c>
      <c r="AU398" s="21" t="s">
        <v>106</v>
      </c>
    </row>
    <row r="399" spans="1:51" s="14" customFormat="1" ht="12">
      <c r="A399" s="14"/>
      <c r="B399" s="241"/>
      <c r="C399" s="242"/>
      <c r="D399" s="232" t="s">
        <v>296</v>
      </c>
      <c r="E399" s="243" t="s">
        <v>28</v>
      </c>
      <c r="F399" s="244" t="s">
        <v>158</v>
      </c>
      <c r="G399" s="242"/>
      <c r="H399" s="245">
        <v>3.477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1" t="s">
        <v>296</v>
      </c>
      <c r="AU399" s="251" t="s">
        <v>106</v>
      </c>
      <c r="AV399" s="14" t="s">
        <v>106</v>
      </c>
      <c r="AW399" s="14" t="s">
        <v>35</v>
      </c>
      <c r="AX399" s="14" t="s">
        <v>82</v>
      </c>
      <c r="AY399" s="251" t="s">
        <v>285</v>
      </c>
    </row>
    <row r="400" spans="1:65" s="2" customFormat="1" ht="24.15" customHeight="1">
      <c r="A400" s="42"/>
      <c r="B400" s="43"/>
      <c r="C400" s="212" t="s">
        <v>683</v>
      </c>
      <c r="D400" s="212" t="s">
        <v>287</v>
      </c>
      <c r="E400" s="213" t="s">
        <v>684</v>
      </c>
      <c r="F400" s="214" t="s">
        <v>685</v>
      </c>
      <c r="G400" s="215" t="s">
        <v>315</v>
      </c>
      <c r="H400" s="216">
        <v>3.477</v>
      </c>
      <c r="I400" s="217"/>
      <c r="J400" s="218">
        <f>ROUND(I400*H400,2)</f>
        <v>0</v>
      </c>
      <c r="K400" s="214" t="s">
        <v>28</v>
      </c>
      <c r="L400" s="48"/>
      <c r="M400" s="219" t="s">
        <v>28</v>
      </c>
      <c r="N400" s="220" t="s">
        <v>46</v>
      </c>
      <c r="O400" s="88"/>
      <c r="P400" s="221">
        <f>O400*H400</f>
        <v>0</v>
      </c>
      <c r="Q400" s="221">
        <v>0.0002</v>
      </c>
      <c r="R400" s="221">
        <f>Q400*H400</f>
        <v>0.0006954</v>
      </c>
      <c r="S400" s="221">
        <v>0</v>
      </c>
      <c r="T400" s="222">
        <f>S400*H400</f>
        <v>0</v>
      </c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R400" s="223" t="s">
        <v>292</v>
      </c>
      <c r="AT400" s="223" t="s">
        <v>287</v>
      </c>
      <c r="AU400" s="223" t="s">
        <v>106</v>
      </c>
      <c r="AY400" s="21" t="s">
        <v>285</v>
      </c>
      <c r="BE400" s="224">
        <f>IF(N400="základní",J400,0)</f>
        <v>0</v>
      </c>
      <c r="BF400" s="224">
        <f>IF(N400="snížená",J400,0)</f>
        <v>0</v>
      </c>
      <c r="BG400" s="224">
        <f>IF(N400="zákl. přenesená",J400,0)</f>
        <v>0</v>
      </c>
      <c r="BH400" s="224">
        <f>IF(N400="sníž. přenesená",J400,0)</f>
        <v>0</v>
      </c>
      <c r="BI400" s="224">
        <f>IF(N400="nulová",J400,0)</f>
        <v>0</v>
      </c>
      <c r="BJ400" s="21" t="s">
        <v>106</v>
      </c>
      <c r="BK400" s="224">
        <f>ROUND(I400*H400,2)</f>
        <v>0</v>
      </c>
      <c r="BL400" s="21" t="s">
        <v>292</v>
      </c>
      <c r="BM400" s="223" t="s">
        <v>686</v>
      </c>
    </row>
    <row r="401" spans="1:51" s="13" customFormat="1" ht="12">
      <c r="A401" s="13"/>
      <c r="B401" s="230"/>
      <c r="C401" s="231"/>
      <c r="D401" s="232" t="s">
        <v>296</v>
      </c>
      <c r="E401" s="233" t="s">
        <v>28</v>
      </c>
      <c r="F401" s="234" t="s">
        <v>687</v>
      </c>
      <c r="G401" s="231"/>
      <c r="H401" s="233" t="s">
        <v>28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0" t="s">
        <v>296</v>
      </c>
      <c r="AU401" s="240" t="s">
        <v>106</v>
      </c>
      <c r="AV401" s="13" t="s">
        <v>82</v>
      </c>
      <c r="AW401" s="13" t="s">
        <v>35</v>
      </c>
      <c r="AX401" s="13" t="s">
        <v>74</v>
      </c>
      <c r="AY401" s="240" t="s">
        <v>285</v>
      </c>
    </row>
    <row r="402" spans="1:51" s="14" customFormat="1" ht="12">
      <c r="A402" s="14"/>
      <c r="B402" s="241"/>
      <c r="C402" s="242"/>
      <c r="D402" s="232" t="s">
        <v>296</v>
      </c>
      <c r="E402" s="243" t="s">
        <v>28</v>
      </c>
      <c r="F402" s="244" t="s">
        <v>688</v>
      </c>
      <c r="G402" s="242"/>
      <c r="H402" s="245">
        <v>2.354</v>
      </c>
      <c r="I402" s="246"/>
      <c r="J402" s="242"/>
      <c r="K402" s="242"/>
      <c r="L402" s="247"/>
      <c r="M402" s="248"/>
      <c r="N402" s="249"/>
      <c r="O402" s="249"/>
      <c r="P402" s="249"/>
      <c r="Q402" s="249"/>
      <c r="R402" s="249"/>
      <c r="S402" s="249"/>
      <c r="T402" s="25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1" t="s">
        <v>296</v>
      </c>
      <c r="AU402" s="251" t="s">
        <v>106</v>
      </c>
      <c r="AV402" s="14" t="s">
        <v>106</v>
      </c>
      <c r="AW402" s="14" t="s">
        <v>35</v>
      </c>
      <c r="AX402" s="14" t="s">
        <v>74</v>
      </c>
      <c r="AY402" s="251" t="s">
        <v>285</v>
      </c>
    </row>
    <row r="403" spans="1:51" s="14" customFormat="1" ht="12">
      <c r="A403" s="14"/>
      <c r="B403" s="241"/>
      <c r="C403" s="242"/>
      <c r="D403" s="232" t="s">
        <v>296</v>
      </c>
      <c r="E403" s="243" t="s">
        <v>28</v>
      </c>
      <c r="F403" s="244" t="s">
        <v>689</v>
      </c>
      <c r="G403" s="242"/>
      <c r="H403" s="245">
        <v>1.123</v>
      </c>
      <c r="I403" s="246"/>
      <c r="J403" s="242"/>
      <c r="K403" s="242"/>
      <c r="L403" s="247"/>
      <c r="M403" s="248"/>
      <c r="N403" s="249"/>
      <c r="O403" s="249"/>
      <c r="P403" s="249"/>
      <c r="Q403" s="249"/>
      <c r="R403" s="249"/>
      <c r="S403" s="249"/>
      <c r="T403" s="25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1" t="s">
        <v>296</v>
      </c>
      <c r="AU403" s="251" t="s">
        <v>106</v>
      </c>
      <c r="AV403" s="14" t="s">
        <v>106</v>
      </c>
      <c r="AW403" s="14" t="s">
        <v>35</v>
      </c>
      <c r="AX403" s="14" t="s">
        <v>74</v>
      </c>
      <c r="AY403" s="251" t="s">
        <v>285</v>
      </c>
    </row>
    <row r="404" spans="1:51" s="15" customFormat="1" ht="12">
      <c r="A404" s="15"/>
      <c r="B404" s="252"/>
      <c r="C404" s="253"/>
      <c r="D404" s="232" t="s">
        <v>296</v>
      </c>
      <c r="E404" s="254" t="s">
        <v>158</v>
      </c>
      <c r="F404" s="255" t="s">
        <v>299</v>
      </c>
      <c r="G404" s="253"/>
      <c r="H404" s="256">
        <v>3.477</v>
      </c>
      <c r="I404" s="257"/>
      <c r="J404" s="253"/>
      <c r="K404" s="253"/>
      <c r="L404" s="258"/>
      <c r="M404" s="259"/>
      <c r="N404" s="260"/>
      <c r="O404" s="260"/>
      <c r="P404" s="260"/>
      <c r="Q404" s="260"/>
      <c r="R404" s="260"/>
      <c r="S404" s="260"/>
      <c r="T404" s="261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62" t="s">
        <v>296</v>
      </c>
      <c r="AU404" s="262" t="s">
        <v>106</v>
      </c>
      <c r="AV404" s="15" t="s">
        <v>292</v>
      </c>
      <c r="AW404" s="15" t="s">
        <v>35</v>
      </c>
      <c r="AX404" s="15" t="s">
        <v>82</v>
      </c>
      <c r="AY404" s="262" t="s">
        <v>285</v>
      </c>
    </row>
    <row r="405" spans="1:65" s="2" customFormat="1" ht="66.75" customHeight="1">
      <c r="A405" s="42"/>
      <c r="B405" s="43"/>
      <c r="C405" s="212" t="s">
        <v>690</v>
      </c>
      <c r="D405" s="212" t="s">
        <v>287</v>
      </c>
      <c r="E405" s="213" t="s">
        <v>691</v>
      </c>
      <c r="F405" s="214" t="s">
        <v>692</v>
      </c>
      <c r="G405" s="215" t="s">
        <v>315</v>
      </c>
      <c r="H405" s="216">
        <v>66.774</v>
      </c>
      <c r="I405" s="217"/>
      <c r="J405" s="218">
        <f>ROUND(I405*H405,2)</f>
        <v>0</v>
      </c>
      <c r="K405" s="214" t="s">
        <v>291</v>
      </c>
      <c r="L405" s="48"/>
      <c r="M405" s="219" t="s">
        <v>28</v>
      </c>
      <c r="N405" s="220" t="s">
        <v>46</v>
      </c>
      <c r="O405" s="88"/>
      <c r="P405" s="221">
        <f>O405*H405</f>
        <v>0</v>
      </c>
      <c r="Q405" s="221">
        <v>0.0086</v>
      </c>
      <c r="R405" s="221">
        <f>Q405*H405</f>
        <v>0.5742564</v>
      </c>
      <c r="S405" s="221">
        <v>0</v>
      </c>
      <c r="T405" s="222">
        <f>S405*H405</f>
        <v>0</v>
      </c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R405" s="223" t="s">
        <v>292</v>
      </c>
      <c r="AT405" s="223" t="s">
        <v>287</v>
      </c>
      <c r="AU405" s="223" t="s">
        <v>106</v>
      </c>
      <c r="AY405" s="21" t="s">
        <v>285</v>
      </c>
      <c r="BE405" s="224">
        <f>IF(N405="základní",J405,0)</f>
        <v>0</v>
      </c>
      <c r="BF405" s="224">
        <f>IF(N405="snížená",J405,0)</f>
        <v>0</v>
      </c>
      <c r="BG405" s="224">
        <f>IF(N405="zákl. přenesená",J405,0)</f>
        <v>0</v>
      </c>
      <c r="BH405" s="224">
        <f>IF(N405="sníž. přenesená",J405,0)</f>
        <v>0</v>
      </c>
      <c r="BI405" s="224">
        <f>IF(N405="nulová",J405,0)</f>
        <v>0</v>
      </c>
      <c r="BJ405" s="21" t="s">
        <v>106</v>
      </c>
      <c r="BK405" s="224">
        <f>ROUND(I405*H405,2)</f>
        <v>0</v>
      </c>
      <c r="BL405" s="21" t="s">
        <v>292</v>
      </c>
      <c r="BM405" s="223" t="s">
        <v>693</v>
      </c>
    </row>
    <row r="406" spans="1:47" s="2" customFormat="1" ht="12">
      <c r="A406" s="42"/>
      <c r="B406" s="43"/>
      <c r="C406" s="44"/>
      <c r="D406" s="225" t="s">
        <v>294</v>
      </c>
      <c r="E406" s="44"/>
      <c r="F406" s="226" t="s">
        <v>694</v>
      </c>
      <c r="G406" s="44"/>
      <c r="H406" s="44"/>
      <c r="I406" s="227"/>
      <c r="J406" s="44"/>
      <c r="K406" s="44"/>
      <c r="L406" s="48"/>
      <c r="M406" s="228"/>
      <c r="N406" s="229"/>
      <c r="O406" s="88"/>
      <c r="P406" s="88"/>
      <c r="Q406" s="88"/>
      <c r="R406" s="88"/>
      <c r="S406" s="88"/>
      <c r="T406" s="89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T406" s="21" t="s">
        <v>294</v>
      </c>
      <c r="AU406" s="21" t="s">
        <v>106</v>
      </c>
    </row>
    <row r="407" spans="1:51" s="13" customFormat="1" ht="12">
      <c r="A407" s="13"/>
      <c r="B407" s="230"/>
      <c r="C407" s="231"/>
      <c r="D407" s="232" t="s">
        <v>296</v>
      </c>
      <c r="E407" s="233" t="s">
        <v>28</v>
      </c>
      <c r="F407" s="234" t="s">
        <v>297</v>
      </c>
      <c r="G407" s="231"/>
      <c r="H407" s="233" t="s">
        <v>28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0" t="s">
        <v>296</v>
      </c>
      <c r="AU407" s="240" t="s">
        <v>106</v>
      </c>
      <c r="AV407" s="13" t="s">
        <v>82</v>
      </c>
      <c r="AW407" s="13" t="s">
        <v>35</v>
      </c>
      <c r="AX407" s="13" t="s">
        <v>74</v>
      </c>
      <c r="AY407" s="240" t="s">
        <v>285</v>
      </c>
    </row>
    <row r="408" spans="1:51" s="14" customFormat="1" ht="12">
      <c r="A408" s="14"/>
      <c r="B408" s="241"/>
      <c r="C408" s="242"/>
      <c r="D408" s="232" t="s">
        <v>296</v>
      </c>
      <c r="E408" s="243" t="s">
        <v>28</v>
      </c>
      <c r="F408" s="244" t="s">
        <v>130</v>
      </c>
      <c r="G408" s="242"/>
      <c r="H408" s="245">
        <v>61.79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1" t="s">
        <v>296</v>
      </c>
      <c r="AU408" s="251" t="s">
        <v>106</v>
      </c>
      <c r="AV408" s="14" t="s">
        <v>106</v>
      </c>
      <c r="AW408" s="14" t="s">
        <v>35</v>
      </c>
      <c r="AX408" s="14" t="s">
        <v>74</v>
      </c>
      <c r="AY408" s="251" t="s">
        <v>285</v>
      </c>
    </row>
    <row r="409" spans="1:51" s="14" customFormat="1" ht="12">
      <c r="A409" s="14"/>
      <c r="B409" s="241"/>
      <c r="C409" s="242"/>
      <c r="D409" s="232" t="s">
        <v>296</v>
      </c>
      <c r="E409" s="243" t="s">
        <v>28</v>
      </c>
      <c r="F409" s="244" t="s">
        <v>695</v>
      </c>
      <c r="G409" s="242"/>
      <c r="H409" s="245">
        <v>4.984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1" t="s">
        <v>296</v>
      </c>
      <c r="AU409" s="251" t="s">
        <v>106</v>
      </c>
      <c r="AV409" s="14" t="s">
        <v>106</v>
      </c>
      <c r="AW409" s="14" t="s">
        <v>35</v>
      </c>
      <c r="AX409" s="14" t="s">
        <v>74</v>
      </c>
      <c r="AY409" s="251" t="s">
        <v>285</v>
      </c>
    </row>
    <row r="410" spans="1:51" s="15" customFormat="1" ht="12">
      <c r="A410" s="15"/>
      <c r="B410" s="252"/>
      <c r="C410" s="253"/>
      <c r="D410" s="232" t="s">
        <v>296</v>
      </c>
      <c r="E410" s="254" t="s">
        <v>228</v>
      </c>
      <c r="F410" s="255" t="s">
        <v>299</v>
      </c>
      <c r="G410" s="253"/>
      <c r="H410" s="256">
        <v>66.774</v>
      </c>
      <c r="I410" s="257"/>
      <c r="J410" s="253"/>
      <c r="K410" s="253"/>
      <c r="L410" s="258"/>
      <c r="M410" s="259"/>
      <c r="N410" s="260"/>
      <c r="O410" s="260"/>
      <c r="P410" s="260"/>
      <c r="Q410" s="260"/>
      <c r="R410" s="260"/>
      <c r="S410" s="260"/>
      <c r="T410" s="261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62" t="s">
        <v>296</v>
      </c>
      <c r="AU410" s="262" t="s">
        <v>106</v>
      </c>
      <c r="AV410" s="15" t="s">
        <v>292</v>
      </c>
      <c r="AW410" s="15" t="s">
        <v>35</v>
      </c>
      <c r="AX410" s="15" t="s">
        <v>82</v>
      </c>
      <c r="AY410" s="262" t="s">
        <v>285</v>
      </c>
    </row>
    <row r="411" spans="1:65" s="2" customFormat="1" ht="16.5" customHeight="1">
      <c r="A411" s="42"/>
      <c r="B411" s="43"/>
      <c r="C411" s="263" t="s">
        <v>696</v>
      </c>
      <c r="D411" s="263" t="s">
        <v>380</v>
      </c>
      <c r="E411" s="264" t="s">
        <v>697</v>
      </c>
      <c r="F411" s="265" t="s">
        <v>698</v>
      </c>
      <c r="G411" s="266" t="s">
        <v>315</v>
      </c>
      <c r="H411" s="267">
        <v>70.113</v>
      </c>
      <c r="I411" s="268"/>
      <c r="J411" s="269">
        <f>ROUND(I411*H411,2)</f>
        <v>0</v>
      </c>
      <c r="K411" s="265" t="s">
        <v>291</v>
      </c>
      <c r="L411" s="270"/>
      <c r="M411" s="271" t="s">
        <v>28</v>
      </c>
      <c r="N411" s="272" t="s">
        <v>46</v>
      </c>
      <c r="O411" s="88"/>
      <c r="P411" s="221">
        <f>O411*H411</f>
        <v>0</v>
      </c>
      <c r="Q411" s="221">
        <v>0.00154</v>
      </c>
      <c r="R411" s="221">
        <f>Q411*H411</f>
        <v>0.10797401999999999</v>
      </c>
      <c r="S411" s="221">
        <v>0</v>
      </c>
      <c r="T411" s="222">
        <f>S411*H411</f>
        <v>0</v>
      </c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R411" s="223" t="s">
        <v>334</v>
      </c>
      <c r="AT411" s="223" t="s">
        <v>380</v>
      </c>
      <c r="AU411" s="223" t="s">
        <v>106</v>
      </c>
      <c r="AY411" s="21" t="s">
        <v>285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21" t="s">
        <v>106</v>
      </c>
      <c r="BK411" s="224">
        <f>ROUND(I411*H411,2)</f>
        <v>0</v>
      </c>
      <c r="BL411" s="21" t="s">
        <v>292</v>
      </c>
      <c r="BM411" s="223" t="s">
        <v>699</v>
      </c>
    </row>
    <row r="412" spans="1:51" s="14" customFormat="1" ht="12">
      <c r="A412" s="14"/>
      <c r="B412" s="241"/>
      <c r="C412" s="242"/>
      <c r="D412" s="232" t="s">
        <v>296</v>
      </c>
      <c r="E412" s="243" t="s">
        <v>28</v>
      </c>
      <c r="F412" s="244" t="s">
        <v>700</v>
      </c>
      <c r="G412" s="242"/>
      <c r="H412" s="245">
        <v>70.113</v>
      </c>
      <c r="I412" s="246"/>
      <c r="J412" s="242"/>
      <c r="K412" s="242"/>
      <c r="L412" s="247"/>
      <c r="M412" s="248"/>
      <c r="N412" s="249"/>
      <c r="O412" s="249"/>
      <c r="P412" s="249"/>
      <c r="Q412" s="249"/>
      <c r="R412" s="249"/>
      <c r="S412" s="249"/>
      <c r="T412" s="250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1" t="s">
        <v>296</v>
      </c>
      <c r="AU412" s="251" t="s">
        <v>106</v>
      </c>
      <c r="AV412" s="14" t="s">
        <v>106</v>
      </c>
      <c r="AW412" s="14" t="s">
        <v>35</v>
      </c>
      <c r="AX412" s="14" t="s">
        <v>82</v>
      </c>
      <c r="AY412" s="251" t="s">
        <v>285</v>
      </c>
    </row>
    <row r="413" spans="1:65" s="2" customFormat="1" ht="37.8" customHeight="1">
      <c r="A413" s="42"/>
      <c r="B413" s="43"/>
      <c r="C413" s="212" t="s">
        <v>701</v>
      </c>
      <c r="D413" s="212" t="s">
        <v>287</v>
      </c>
      <c r="E413" s="213" t="s">
        <v>702</v>
      </c>
      <c r="F413" s="214" t="s">
        <v>703</v>
      </c>
      <c r="G413" s="215" t="s">
        <v>315</v>
      </c>
      <c r="H413" s="216">
        <v>3.477</v>
      </c>
      <c r="I413" s="217"/>
      <c r="J413" s="218">
        <f>ROUND(I413*H413,2)</f>
        <v>0</v>
      </c>
      <c r="K413" s="214" t="s">
        <v>291</v>
      </c>
      <c r="L413" s="48"/>
      <c r="M413" s="219" t="s">
        <v>28</v>
      </c>
      <c r="N413" s="220" t="s">
        <v>46</v>
      </c>
      <c r="O413" s="88"/>
      <c r="P413" s="221">
        <f>O413*H413</f>
        <v>0</v>
      </c>
      <c r="Q413" s="221">
        <v>0.0027</v>
      </c>
      <c r="R413" s="221">
        <f>Q413*H413</f>
        <v>0.0093879</v>
      </c>
      <c r="S413" s="221">
        <v>0</v>
      </c>
      <c r="T413" s="222">
        <f>S413*H413</f>
        <v>0</v>
      </c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R413" s="223" t="s">
        <v>292</v>
      </c>
      <c r="AT413" s="223" t="s">
        <v>287</v>
      </c>
      <c r="AU413" s="223" t="s">
        <v>106</v>
      </c>
      <c r="AY413" s="21" t="s">
        <v>285</v>
      </c>
      <c r="BE413" s="224">
        <f>IF(N413="základní",J413,0)</f>
        <v>0</v>
      </c>
      <c r="BF413" s="224">
        <f>IF(N413="snížená",J413,0)</f>
        <v>0</v>
      </c>
      <c r="BG413" s="224">
        <f>IF(N413="zákl. přenesená",J413,0)</f>
        <v>0</v>
      </c>
      <c r="BH413" s="224">
        <f>IF(N413="sníž. přenesená",J413,0)</f>
        <v>0</v>
      </c>
      <c r="BI413" s="224">
        <f>IF(N413="nulová",J413,0)</f>
        <v>0</v>
      </c>
      <c r="BJ413" s="21" t="s">
        <v>106</v>
      </c>
      <c r="BK413" s="224">
        <f>ROUND(I413*H413,2)</f>
        <v>0</v>
      </c>
      <c r="BL413" s="21" t="s">
        <v>292</v>
      </c>
      <c r="BM413" s="223" t="s">
        <v>704</v>
      </c>
    </row>
    <row r="414" spans="1:47" s="2" customFormat="1" ht="12">
      <c r="A414" s="42"/>
      <c r="B414" s="43"/>
      <c r="C414" s="44"/>
      <c r="D414" s="225" t="s">
        <v>294</v>
      </c>
      <c r="E414" s="44"/>
      <c r="F414" s="226" t="s">
        <v>705</v>
      </c>
      <c r="G414" s="44"/>
      <c r="H414" s="44"/>
      <c r="I414" s="227"/>
      <c r="J414" s="44"/>
      <c r="K414" s="44"/>
      <c r="L414" s="48"/>
      <c r="M414" s="228"/>
      <c r="N414" s="229"/>
      <c r="O414" s="88"/>
      <c r="P414" s="88"/>
      <c r="Q414" s="88"/>
      <c r="R414" s="88"/>
      <c r="S414" s="88"/>
      <c r="T414" s="89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T414" s="21" t="s">
        <v>294</v>
      </c>
      <c r="AU414" s="21" t="s">
        <v>106</v>
      </c>
    </row>
    <row r="415" spans="1:51" s="14" customFormat="1" ht="12">
      <c r="A415" s="14"/>
      <c r="B415" s="241"/>
      <c r="C415" s="242"/>
      <c r="D415" s="232" t="s">
        <v>296</v>
      </c>
      <c r="E415" s="243" t="s">
        <v>28</v>
      </c>
      <c r="F415" s="244" t="s">
        <v>158</v>
      </c>
      <c r="G415" s="242"/>
      <c r="H415" s="245">
        <v>3.477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1" t="s">
        <v>296</v>
      </c>
      <c r="AU415" s="251" t="s">
        <v>106</v>
      </c>
      <c r="AV415" s="14" t="s">
        <v>106</v>
      </c>
      <c r="AW415" s="14" t="s">
        <v>35</v>
      </c>
      <c r="AX415" s="14" t="s">
        <v>82</v>
      </c>
      <c r="AY415" s="251" t="s">
        <v>285</v>
      </c>
    </row>
    <row r="416" spans="1:65" s="2" customFormat="1" ht="24.15" customHeight="1">
      <c r="A416" s="42"/>
      <c r="B416" s="43"/>
      <c r="C416" s="212" t="s">
        <v>706</v>
      </c>
      <c r="D416" s="212" t="s">
        <v>287</v>
      </c>
      <c r="E416" s="213" t="s">
        <v>707</v>
      </c>
      <c r="F416" s="214" t="s">
        <v>708</v>
      </c>
      <c r="G416" s="215" t="s">
        <v>315</v>
      </c>
      <c r="H416" s="216">
        <v>216.66</v>
      </c>
      <c r="I416" s="217"/>
      <c r="J416" s="218">
        <f>ROUND(I416*H416,2)</f>
        <v>0</v>
      </c>
      <c r="K416" s="214" t="s">
        <v>28</v>
      </c>
      <c r="L416" s="48"/>
      <c r="M416" s="219" t="s">
        <v>28</v>
      </c>
      <c r="N416" s="220" t="s">
        <v>46</v>
      </c>
      <c r="O416" s="88"/>
      <c r="P416" s="221">
        <f>O416*H416</f>
        <v>0</v>
      </c>
      <c r="Q416" s="221">
        <v>0.0002</v>
      </c>
      <c r="R416" s="221">
        <f>Q416*H416</f>
        <v>0.043332</v>
      </c>
      <c r="S416" s="221">
        <v>0</v>
      </c>
      <c r="T416" s="222">
        <f>S416*H416</f>
        <v>0</v>
      </c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R416" s="223" t="s">
        <v>292</v>
      </c>
      <c r="AT416" s="223" t="s">
        <v>287</v>
      </c>
      <c r="AU416" s="223" t="s">
        <v>106</v>
      </c>
      <c r="AY416" s="21" t="s">
        <v>285</v>
      </c>
      <c r="BE416" s="224">
        <f>IF(N416="základní",J416,0)</f>
        <v>0</v>
      </c>
      <c r="BF416" s="224">
        <f>IF(N416="snížená",J416,0)</f>
        <v>0</v>
      </c>
      <c r="BG416" s="224">
        <f>IF(N416="zákl. přenesená",J416,0)</f>
        <v>0</v>
      </c>
      <c r="BH416" s="224">
        <f>IF(N416="sníž. přenesená",J416,0)</f>
        <v>0</v>
      </c>
      <c r="BI416" s="224">
        <f>IF(N416="nulová",J416,0)</f>
        <v>0</v>
      </c>
      <c r="BJ416" s="21" t="s">
        <v>106</v>
      </c>
      <c r="BK416" s="224">
        <f>ROUND(I416*H416,2)</f>
        <v>0</v>
      </c>
      <c r="BL416" s="21" t="s">
        <v>292</v>
      </c>
      <c r="BM416" s="223" t="s">
        <v>709</v>
      </c>
    </row>
    <row r="417" spans="1:51" s="14" customFormat="1" ht="12">
      <c r="A417" s="14"/>
      <c r="B417" s="241"/>
      <c r="C417" s="242"/>
      <c r="D417" s="232" t="s">
        <v>296</v>
      </c>
      <c r="E417" s="243" t="s">
        <v>28</v>
      </c>
      <c r="F417" s="244" t="s">
        <v>145</v>
      </c>
      <c r="G417" s="242"/>
      <c r="H417" s="245">
        <v>185.935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296</v>
      </c>
      <c r="AU417" s="251" t="s">
        <v>106</v>
      </c>
      <c r="AV417" s="14" t="s">
        <v>106</v>
      </c>
      <c r="AW417" s="14" t="s">
        <v>35</v>
      </c>
      <c r="AX417" s="14" t="s">
        <v>74</v>
      </c>
      <c r="AY417" s="251" t="s">
        <v>285</v>
      </c>
    </row>
    <row r="418" spans="1:51" s="14" customFormat="1" ht="12">
      <c r="A418" s="14"/>
      <c r="B418" s="241"/>
      <c r="C418" s="242"/>
      <c r="D418" s="232" t="s">
        <v>296</v>
      </c>
      <c r="E418" s="243" t="s">
        <v>28</v>
      </c>
      <c r="F418" s="244" t="s">
        <v>147</v>
      </c>
      <c r="G418" s="242"/>
      <c r="H418" s="245">
        <v>16.7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1" t="s">
        <v>296</v>
      </c>
      <c r="AU418" s="251" t="s">
        <v>106</v>
      </c>
      <c r="AV418" s="14" t="s">
        <v>106</v>
      </c>
      <c r="AW418" s="14" t="s">
        <v>35</v>
      </c>
      <c r="AX418" s="14" t="s">
        <v>74</v>
      </c>
      <c r="AY418" s="251" t="s">
        <v>285</v>
      </c>
    </row>
    <row r="419" spans="1:51" s="14" customFormat="1" ht="12">
      <c r="A419" s="14"/>
      <c r="B419" s="241"/>
      <c r="C419" s="242"/>
      <c r="D419" s="232" t="s">
        <v>296</v>
      </c>
      <c r="E419" s="243" t="s">
        <v>28</v>
      </c>
      <c r="F419" s="244" t="s">
        <v>710</v>
      </c>
      <c r="G419" s="242"/>
      <c r="H419" s="245">
        <v>14.025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1" t="s">
        <v>296</v>
      </c>
      <c r="AU419" s="251" t="s">
        <v>106</v>
      </c>
      <c r="AV419" s="14" t="s">
        <v>106</v>
      </c>
      <c r="AW419" s="14" t="s">
        <v>35</v>
      </c>
      <c r="AX419" s="14" t="s">
        <v>74</v>
      </c>
      <c r="AY419" s="251" t="s">
        <v>285</v>
      </c>
    </row>
    <row r="420" spans="1:51" s="15" customFormat="1" ht="12">
      <c r="A420" s="15"/>
      <c r="B420" s="252"/>
      <c r="C420" s="253"/>
      <c r="D420" s="232" t="s">
        <v>296</v>
      </c>
      <c r="E420" s="254" t="s">
        <v>155</v>
      </c>
      <c r="F420" s="255" t="s">
        <v>299</v>
      </c>
      <c r="G420" s="253"/>
      <c r="H420" s="256">
        <v>216.66</v>
      </c>
      <c r="I420" s="257"/>
      <c r="J420" s="253"/>
      <c r="K420" s="253"/>
      <c r="L420" s="258"/>
      <c r="M420" s="259"/>
      <c r="N420" s="260"/>
      <c r="O420" s="260"/>
      <c r="P420" s="260"/>
      <c r="Q420" s="260"/>
      <c r="R420" s="260"/>
      <c r="S420" s="260"/>
      <c r="T420" s="261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2" t="s">
        <v>296</v>
      </c>
      <c r="AU420" s="262" t="s">
        <v>106</v>
      </c>
      <c r="AV420" s="15" t="s">
        <v>292</v>
      </c>
      <c r="AW420" s="15" t="s">
        <v>35</v>
      </c>
      <c r="AX420" s="15" t="s">
        <v>82</v>
      </c>
      <c r="AY420" s="262" t="s">
        <v>285</v>
      </c>
    </row>
    <row r="421" spans="1:65" s="2" customFormat="1" ht="55.5" customHeight="1">
      <c r="A421" s="42"/>
      <c r="B421" s="43"/>
      <c r="C421" s="212" t="s">
        <v>711</v>
      </c>
      <c r="D421" s="212" t="s">
        <v>287</v>
      </c>
      <c r="E421" s="213" t="s">
        <v>712</v>
      </c>
      <c r="F421" s="214" t="s">
        <v>713</v>
      </c>
      <c r="G421" s="215" t="s">
        <v>315</v>
      </c>
      <c r="H421" s="216">
        <v>16.7</v>
      </c>
      <c r="I421" s="217"/>
      <c r="J421" s="218">
        <f>ROUND(I421*H421,2)</f>
        <v>0</v>
      </c>
      <c r="K421" s="214" t="s">
        <v>291</v>
      </c>
      <c r="L421" s="48"/>
      <c r="M421" s="219" t="s">
        <v>28</v>
      </c>
      <c r="N421" s="220" t="s">
        <v>46</v>
      </c>
      <c r="O421" s="88"/>
      <c r="P421" s="221">
        <f>O421*H421</f>
        <v>0</v>
      </c>
      <c r="Q421" s="221">
        <v>0.00867</v>
      </c>
      <c r="R421" s="221">
        <f>Q421*H421</f>
        <v>0.144789</v>
      </c>
      <c r="S421" s="221">
        <v>0</v>
      </c>
      <c r="T421" s="222">
        <f>S421*H421</f>
        <v>0</v>
      </c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R421" s="223" t="s">
        <v>292</v>
      </c>
      <c r="AT421" s="223" t="s">
        <v>287</v>
      </c>
      <c r="AU421" s="223" t="s">
        <v>106</v>
      </c>
      <c r="AY421" s="21" t="s">
        <v>285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21" t="s">
        <v>106</v>
      </c>
      <c r="BK421" s="224">
        <f>ROUND(I421*H421,2)</f>
        <v>0</v>
      </c>
      <c r="BL421" s="21" t="s">
        <v>292</v>
      </c>
      <c r="BM421" s="223" t="s">
        <v>714</v>
      </c>
    </row>
    <row r="422" spans="1:47" s="2" customFormat="1" ht="12">
      <c r="A422" s="42"/>
      <c r="B422" s="43"/>
      <c r="C422" s="44"/>
      <c r="D422" s="225" t="s">
        <v>294</v>
      </c>
      <c r="E422" s="44"/>
      <c r="F422" s="226" t="s">
        <v>715</v>
      </c>
      <c r="G422" s="44"/>
      <c r="H422" s="44"/>
      <c r="I422" s="227"/>
      <c r="J422" s="44"/>
      <c r="K422" s="44"/>
      <c r="L422" s="48"/>
      <c r="M422" s="228"/>
      <c r="N422" s="229"/>
      <c r="O422" s="88"/>
      <c r="P422" s="88"/>
      <c r="Q422" s="88"/>
      <c r="R422" s="88"/>
      <c r="S422" s="88"/>
      <c r="T422" s="89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T422" s="21" t="s">
        <v>294</v>
      </c>
      <c r="AU422" s="21" t="s">
        <v>106</v>
      </c>
    </row>
    <row r="423" spans="1:51" s="13" customFormat="1" ht="12">
      <c r="A423" s="13"/>
      <c r="B423" s="230"/>
      <c r="C423" s="231"/>
      <c r="D423" s="232" t="s">
        <v>296</v>
      </c>
      <c r="E423" s="233" t="s">
        <v>28</v>
      </c>
      <c r="F423" s="234" t="s">
        <v>716</v>
      </c>
      <c r="G423" s="231"/>
      <c r="H423" s="233" t="s">
        <v>28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0" t="s">
        <v>296</v>
      </c>
      <c r="AU423" s="240" t="s">
        <v>106</v>
      </c>
      <c r="AV423" s="13" t="s">
        <v>82</v>
      </c>
      <c r="AW423" s="13" t="s">
        <v>35</v>
      </c>
      <c r="AX423" s="13" t="s">
        <v>74</v>
      </c>
      <c r="AY423" s="240" t="s">
        <v>285</v>
      </c>
    </row>
    <row r="424" spans="1:51" s="13" customFormat="1" ht="12">
      <c r="A424" s="13"/>
      <c r="B424" s="230"/>
      <c r="C424" s="231"/>
      <c r="D424" s="232" t="s">
        <v>296</v>
      </c>
      <c r="E424" s="233" t="s">
        <v>28</v>
      </c>
      <c r="F424" s="234" t="s">
        <v>717</v>
      </c>
      <c r="G424" s="231"/>
      <c r="H424" s="233" t="s">
        <v>28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0" t="s">
        <v>296</v>
      </c>
      <c r="AU424" s="240" t="s">
        <v>106</v>
      </c>
      <c r="AV424" s="13" t="s">
        <v>82</v>
      </c>
      <c r="AW424" s="13" t="s">
        <v>35</v>
      </c>
      <c r="AX424" s="13" t="s">
        <v>74</v>
      </c>
      <c r="AY424" s="240" t="s">
        <v>285</v>
      </c>
    </row>
    <row r="425" spans="1:51" s="13" customFormat="1" ht="12">
      <c r="A425" s="13"/>
      <c r="B425" s="230"/>
      <c r="C425" s="231"/>
      <c r="D425" s="232" t="s">
        <v>296</v>
      </c>
      <c r="E425" s="233" t="s">
        <v>28</v>
      </c>
      <c r="F425" s="234" t="s">
        <v>718</v>
      </c>
      <c r="G425" s="231"/>
      <c r="H425" s="233" t="s">
        <v>28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0" t="s">
        <v>296</v>
      </c>
      <c r="AU425" s="240" t="s">
        <v>106</v>
      </c>
      <c r="AV425" s="13" t="s">
        <v>82</v>
      </c>
      <c r="AW425" s="13" t="s">
        <v>35</v>
      </c>
      <c r="AX425" s="13" t="s">
        <v>74</v>
      </c>
      <c r="AY425" s="240" t="s">
        <v>285</v>
      </c>
    </row>
    <row r="426" spans="1:51" s="14" customFormat="1" ht="12">
      <c r="A426" s="14"/>
      <c r="B426" s="241"/>
      <c r="C426" s="242"/>
      <c r="D426" s="232" t="s">
        <v>296</v>
      </c>
      <c r="E426" s="243" t="s">
        <v>28</v>
      </c>
      <c r="F426" s="244" t="s">
        <v>719</v>
      </c>
      <c r="G426" s="242"/>
      <c r="H426" s="245">
        <v>23.269</v>
      </c>
      <c r="I426" s="246"/>
      <c r="J426" s="242"/>
      <c r="K426" s="242"/>
      <c r="L426" s="247"/>
      <c r="M426" s="248"/>
      <c r="N426" s="249"/>
      <c r="O426" s="249"/>
      <c r="P426" s="249"/>
      <c r="Q426" s="249"/>
      <c r="R426" s="249"/>
      <c r="S426" s="249"/>
      <c r="T426" s="250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1" t="s">
        <v>296</v>
      </c>
      <c r="AU426" s="251" t="s">
        <v>106</v>
      </c>
      <c r="AV426" s="14" t="s">
        <v>106</v>
      </c>
      <c r="AW426" s="14" t="s">
        <v>35</v>
      </c>
      <c r="AX426" s="14" t="s">
        <v>74</v>
      </c>
      <c r="AY426" s="251" t="s">
        <v>285</v>
      </c>
    </row>
    <row r="427" spans="1:51" s="14" customFormat="1" ht="12">
      <c r="A427" s="14"/>
      <c r="B427" s="241"/>
      <c r="C427" s="242"/>
      <c r="D427" s="232" t="s">
        <v>296</v>
      </c>
      <c r="E427" s="243" t="s">
        <v>28</v>
      </c>
      <c r="F427" s="244" t="s">
        <v>720</v>
      </c>
      <c r="G427" s="242"/>
      <c r="H427" s="245">
        <v>-6.569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1" t="s">
        <v>296</v>
      </c>
      <c r="AU427" s="251" t="s">
        <v>106</v>
      </c>
      <c r="AV427" s="14" t="s">
        <v>106</v>
      </c>
      <c r="AW427" s="14" t="s">
        <v>35</v>
      </c>
      <c r="AX427" s="14" t="s">
        <v>74</v>
      </c>
      <c r="AY427" s="251" t="s">
        <v>285</v>
      </c>
    </row>
    <row r="428" spans="1:51" s="15" customFormat="1" ht="12">
      <c r="A428" s="15"/>
      <c r="B428" s="252"/>
      <c r="C428" s="253"/>
      <c r="D428" s="232" t="s">
        <v>296</v>
      </c>
      <c r="E428" s="254" t="s">
        <v>147</v>
      </c>
      <c r="F428" s="255" t="s">
        <v>299</v>
      </c>
      <c r="G428" s="253"/>
      <c r="H428" s="256">
        <v>16.7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2" t="s">
        <v>296</v>
      </c>
      <c r="AU428" s="262" t="s">
        <v>106</v>
      </c>
      <c r="AV428" s="15" t="s">
        <v>292</v>
      </c>
      <c r="AW428" s="15" t="s">
        <v>35</v>
      </c>
      <c r="AX428" s="15" t="s">
        <v>82</v>
      </c>
      <c r="AY428" s="262" t="s">
        <v>285</v>
      </c>
    </row>
    <row r="429" spans="1:65" s="2" customFormat="1" ht="16.5" customHeight="1">
      <c r="A429" s="42"/>
      <c r="B429" s="43"/>
      <c r="C429" s="263" t="s">
        <v>721</v>
      </c>
      <c r="D429" s="263" t="s">
        <v>380</v>
      </c>
      <c r="E429" s="264" t="s">
        <v>722</v>
      </c>
      <c r="F429" s="265" t="s">
        <v>723</v>
      </c>
      <c r="G429" s="266" t="s">
        <v>315</v>
      </c>
      <c r="H429" s="267">
        <v>17.535</v>
      </c>
      <c r="I429" s="268"/>
      <c r="J429" s="269">
        <f>ROUND(I429*H429,2)</f>
        <v>0</v>
      </c>
      <c r="K429" s="265" t="s">
        <v>291</v>
      </c>
      <c r="L429" s="270"/>
      <c r="M429" s="271" t="s">
        <v>28</v>
      </c>
      <c r="N429" s="272" t="s">
        <v>46</v>
      </c>
      <c r="O429" s="88"/>
      <c r="P429" s="221">
        <f>O429*H429</f>
        <v>0</v>
      </c>
      <c r="Q429" s="221">
        <v>0.0021</v>
      </c>
      <c r="R429" s="221">
        <f>Q429*H429</f>
        <v>0.036823499999999995</v>
      </c>
      <c r="S429" s="221">
        <v>0</v>
      </c>
      <c r="T429" s="222">
        <f>S429*H429</f>
        <v>0</v>
      </c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R429" s="223" t="s">
        <v>334</v>
      </c>
      <c r="AT429" s="223" t="s">
        <v>380</v>
      </c>
      <c r="AU429" s="223" t="s">
        <v>106</v>
      </c>
      <c r="AY429" s="21" t="s">
        <v>285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21" t="s">
        <v>106</v>
      </c>
      <c r="BK429" s="224">
        <f>ROUND(I429*H429,2)</f>
        <v>0</v>
      </c>
      <c r="BL429" s="21" t="s">
        <v>292</v>
      </c>
      <c r="BM429" s="223" t="s">
        <v>724</v>
      </c>
    </row>
    <row r="430" spans="1:51" s="14" customFormat="1" ht="12">
      <c r="A430" s="14"/>
      <c r="B430" s="241"/>
      <c r="C430" s="242"/>
      <c r="D430" s="232" t="s">
        <v>296</v>
      </c>
      <c r="E430" s="243" t="s">
        <v>28</v>
      </c>
      <c r="F430" s="244" t="s">
        <v>725</v>
      </c>
      <c r="G430" s="242"/>
      <c r="H430" s="245">
        <v>17.535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1" t="s">
        <v>296</v>
      </c>
      <c r="AU430" s="251" t="s">
        <v>106</v>
      </c>
      <c r="AV430" s="14" t="s">
        <v>106</v>
      </c>
      <c r="AW430" s="14" t="s">
        <v>35</v>
      </c>
      <c r="AX430" s="14" t="s">
        <v>82</v>
      </c>
      <c r="AY430" s="251" t="s">
        <v>285</v>
      </c>
    </row>
    <row r="431" spans="1:65" s="2" customFormat="1" ht="78" customHeight="1">
      <c r="A431" s="42"/>
      <c r="B431" s="43"/>
      <c r="C431" s="212" t="s">
        <v>726</v>
      </c>
      <c r="D431" s="212" t="s">
        <v>287</v>
      </c>
      <c r="E431" s="213" t="s">
        <v>727</v>
      </c>
      <c r="F431" s="214" t="s">
        <v>728</v>
      </c>
      <c r="G431" s="215" t="s">
        <v>315</v>
      </c>
      <c r="H431" s="216">
        <v>185.935</v>
      </c>
      <c r="I431" s="217"/>
      <c r="J431" s="218">
        <f>ROUND(I431*H431,2)</f>
        <v>0</v>
      </c>
      <c r="K431" s="214" t="s">
        <v>291</v>
      </c>
      <c r="L431" s="48"/>
      <c r="M431" s="219" t="s">
        <v>28</v>
      </c>
      <c r="N431" s="220" t="s">
        <v>46</v>
      </c>
      <c r="O431" s="88"/>
      <c r="P431" s="221">
        <f>O431*H431</f>
        <v>0</v>
      </c>
      <c r="Q431" s="221">
        <v>0.00614</v>
      </c>
      <c r="R431" s="221">
        <f>Q431*H431</f>
        <v>1.1416408999999998</v>
      </c>
      <c r="S431" s="221">
        <v>0</v>
      </c>
      <c r="T431" s="222">
        <f>S431*H431</f>
        <v>0</v>
      </c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R431" s="223" t="s">
        <v>292</v>
      </c>
      <c r="AT431" s="223" t="s">
        <v>287</v>
      </c>
      <c r="AU431" s="223" t="s">
        <v>106</v>
      </c>
      <c r="AY431" s="21" t="s">
        <v>285</v>
      </c>
      <c r="BE431" s="224">
        <f>IF(N431="základní",J431,0)</f>
        <v>0</v>
      </c>
      <c r="BF431" s="224">
        <f>IF(N431="snížená",J431,0)</f>
        <v>0</v>
      </c>
      <c r="BG431" s="224">
        <f>IF(N431="zákl. přenesená",J431,0)</f>
        <v>0</v>
      </c>
      <c r="BH431" s="224">
        <f>IF(N431="sníž. přenesená",J431,0)</f>
        <v>0</v>
      </c>
      <c r="BI431" s="224">
        <f>IF(N431="nulová",J431,0)</f>
        <v>0</v>
      </c>
      <c r="BJ431" s="21" t="s">
        <v>106</v>
      </c>
      <c r="BK431" s="224">
        <f>ROUND(I431*H431,2)</f>
        <v>0</v>
      </c>
      <c r="BL431" s="21" t="s">
        <v>292</v>
      </c>
      <c r="BM431" s="223" t="s">
        <v>729</v>
      </c>
    </row>
    <row r="432" spans="1:47" s="2" customFormat="1" ht="12">
      <c r="A432" s="42"/>
      <c r="B432" s="43"/>
      <c r="C432" s="44"/>
      <c r="D432" s="225" t="s">
        <v>294</v>
      </c>
      <c r="E432" s="44"/>
      <c r="F432" s="226" t="s">
        <v>730</v>
      </c>
      <c r="G432" s="44"/>
      <c r="H432" s="44"/>
      <c r="I432" s="227"/>
      <c r="J432" s="44"/>
      <c r="K432" s="44"/>
      <c r="L432" s="48"/>
      <c r="M432" s="228"/>
      <c r="N432" s="229"/>
      <c r="O432" s="88"/>
      <c r="P432" s="88"/>
      <c r="Q432" s="88"/>
      <c r="R432" s="88"/>
      <c r="S432" s="88"/>
      <c r="T432" s="89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T432" s="21" t="s">
        <v>294</v>
      </c>
      <c r="AU432" s="21" t="s">
        <v>106</v>
      </c>
    </row>
    <row r="433" spans="1:51" s="13" customFormat="1" ht="12">
      <c r="A433" s="13"/>
      <c r="B433" s="230"/>
      <c r="C433" s="231"/>
      <c r="D433" s="232" t="s">
        <v>296</v>
      </c>
      <c r="E433" s="233" t="s">
        <v>28</v>
      </c>
      <c r="F433" s="234" t="s">
        <v>716</v>
      </c>
      <c r="G433" s="231"/>
      <c r="H433" s="233" t="s">
        <v>28</v>
      </c>
      <c r="I433" s="235"/>
      <c r="J433" s="231"/>
      <c r="K433" s="231"/>
      <c r="L433" s="236"/>
      <c r="M433" s="237"/>
      <c r="N433" s="238"/>
      <c r="O433" s="238"/>
      <c r="P433" s="238"/>
      <c r="Q433" s="238"/>
      <c r="R433" s="238"/>
      <c r="S433" s="238"/>
      <c r="T433" s="23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0" t="s">
        <v>296</v>
      </c>
      <c r="AU433" s="240" t="s">
        <v>106</v>
      </c>
      <c r="AV433" s="13" t="s">
        <v>82</v>
      </c>
      <c r="AW433" s="13" t="s">
        <v>35</v>
      </c>
      <c r="AX433" s="13" t="s">
        <v>74</v>
      </c>
      <c r="AY433" s="240" t="s">
        <v>285</v>
      </c>
    </row>
    <row r="434" spans="1:51" s="13" customFormat="1" ht="12">
      <c r="A434" s="13"/>
      <c r="B434" s="230"/>
      <c r="C434" s="231"/>
      <c r="D434" s="232" t="s">
        <v>296</v>
      </c>
      <c r="E434" s="233" t="s">
        <v>28</v>
      </c>
      <c r="F434" s="234" t="s">
        <v>717</v>
      </c>
      <c r="G434" s="231"/>
      <c r="H434" s="233" t="s">
        <v>28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0" t="s">
        <v>296</v>
      </c>
      <c r="AU434" s="240" t="s">
        <v>106</v>
      </c>
      <c r="AV434" s="13" t="s">
        <v>82</v>
      </c>
      <c r="AW434" s="13" t="s">
        <v>35</v>
      </c>
      <c r="AX434" s="13" t="s">
        <v>74</v>
      </c>
      <c r="AY434" s="240" t="s">
        <v>285</v>
      </c>
    </row>
    <row r="435" spans="1:51" s="13" customFormat="1" ht="12">
      <c r="A435" s="13"/>
      <c r="B435" s="230"/>
      <c r="C435" s="231"/>
      <c r="D435" s="232" t="s">
        <v>296</v>
      </c>
      <c r="E435" s="233" t="s">
        <v>28</v>
      </c>
      <c r="F435" s="234" t="s">
        <v>718</v>
      </c>
      <c r="G435" s="231"/>
      <c r="H435" s="233" t="s">
        <v>28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0" t="s">
        <v>296</v>
      </c>
      <c r="AU435" s="240" t="s">
        <v>106</v>
      </c>
      <c r="AV435" s="13" t="s">
        <v>82</v>
      </c>
      <c r="AW435" s="13" t="s">
        <v>35</v>
      </c>
      <c r="AX435" s="13" t="s">
        <v>74</v>
      </c>
      <c r="AY435" s="240" t="s">
        <v>285</v>
      </c>
    </row>
    <row r="436" spans="1:51" s="14" customFormat="1" ht="12">
      <c r="A436" s="14"/>
      <c r="B436" s="241"/>
      <c r="C436" s="242"/>
      <c r="D436" s="232" t="s">
        <v>296</v>
      </c>
      <c r="E436" s="243" t="s">
        <v>28</v>
      </c>
      <c r="F436" s="244" t="s">
        <v>731</v>
      </c>
      <c r="G436" s="242"/>
      <c r="H436" s="245">
        <v>69.726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1" t="s">
        <v>296</v>
      </c>
      <c r="AU436" s="251" t="s">
        <v>106</v>
      </c>
      <c r="AV436" s="14" t="s">
        <v>106</v>
      </c>
      <c r="AW436" s="14" t="s">
        <v>35</v>
      </c>
      <c r="AX436" s="14" t="s">
        <v>74</v>
      </c>
      <c r="AY436" s="251" t="s">
        <v>285</v>
      </c>
    </row>
    <row r="437" spans="1:51" s="14" customFormat="1" ht="12">
      <c r="A437" s="14"/>
      <c r="B437" s="241"/>
      <c r="C437" s="242"/>
      <c r="D437" s="232" t="s">
        <v>296</v>
      </c>
      <c r="E437" s="243" t="s">
        <v>28</v>
      </c>
      <c r="F437" s="244" t="s">
        <v>732</v>
      </c>
      <c r="G437" s="242"/>
      <c r="H437" s="245">
        <v>103.733</v>
      </c>
      <c r="I437" s="246"/>
      <c r="J437" s="242"/>
      <c r="K437" s="242"/>
      <c r="L437" s="247"/>
      <c r="M437" s="248"/>
      <c r="N437" s="249"/>
      <c r="O437" s="249"/>
      <c r="P437" s="249"/>
      <c r="Q437" s="249"/>
      <c r="R437" s="249"/>
      <c r="S437" s="249"/>
      <c r="T437" s="25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1" t="s">
        <v>296</v>
      </c>
      <c r="AU437" s="251" t="s">
        <v>106</v>
      </c>
      <c r="AV437" s="14" t="s">
        <v>106</v>
      </c>
      <c r="AW437" s="14" t="s">
        <v>35</v>
      </c>
      <c r="AX437" s="14" t="s">
        <v>74</v>
      </c>
      <c r="AY437" s="251" t="s">
        <v>285</v>
      </c>
    </row>
    <row r="438" spans="1:51" s="14" customFormat="1" ht="12">
      <c r="A438" s="14"/>
      <c r="B438" s="241"/>
      <c r="C438" s="242"/>
      <c r="D438" s="232" t="s">
        <v>296</v>
      </c>
      <c r="E438" s="243" t="s">
        <v>28</v>
      </c>
      <c r="F438" s="244" t="s">
        <v>733</v>
      </c>
      <c r="G438" s="242"/>
      <c r="H438" s="245">
        <v>6.814</v>
      </c>
      <c r="I438" s="246"/>
      <c r="J438" s="242"/>
      <c r="K438" s="242"/>
      <c r="L438" s="247"/>
      <c r="M438" s="248"/>
      <c r="N438" s="249"/>
      <c r="O438" s="249"/>
      <c r="P438" s="249"/>
      <c r="Q438" s="249"/>
      <c r="R438" s="249"/>
      <c r="S438" s="249"/>
      <c r="T438" s="25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1" t="s">
        <v>296</v>
      </c>
      <c r="AU438" s="251" t="s">
        <v>106</v>
      </c>
      <c r="AV438" s="14" t="s">
        <v>106</v>
      </c>
      <c r="AW438" s="14" t="s">
        <v>35</v>
      </c>
      <c r="AX438" s="14" t="s">
        <v>74</v>
      </c>
      <c r="AY438" s="251" t="s">
        <v>285</v>
      </c>
    </row>
    <row r="439" spans="1:51" s="14" customFormat="1" ht="12">
      <c r="A439" s="14"/>
      <c r="B439" s="241"/>
      <c r="C439" s="242"/>
      <c r="D439" s="232" t="s">
        <v>296</v>
      </c>
      <c r="E439" s="243" t="s">
        <v>28</v>
      </c>
      <c r="F439" s="244" t="s">
        <v>734</v>
      </c>
      <c r="G439" s="242"/>
      <c r="H439" s="245">
        <v>-8.923</v>
      </c>
      <c r="I439" s="246"/>
      <c r="J439" s="242"/>
      <c r="K439" s="242"/>
      <c r="L439" s="247"/>
      <c r="M439" s="248"/>
      <c r="N439" s="249"/>
      <c r="O439" s="249"/>
      <c r="P439" s="249"/>
      <c r="Q439" s="249"/>
      <c r="R439" s="249"/>
      <c r="S439" s="249"/>
      <c r="T439" s="25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1" t="s">
        <v>296</v>
      </c>
      <c r="AU439" s="251" t="s">
        <v>106</v>
      </c>
      <c r="AV439" s="14" t="s">
        <v>106</v>
      </c>
      <c r="AW439" s="14" t="s">
        <v>35</v>
      </c>
      <c r="AX439" s="14" t="s">
        <v>74</v>
      </c>
      <c r="AY439" s="251" t="s">
        <v>285</v>
      </c>
    </row>
    <row r="440" spans="1:51" s="14" customFormat="1" ht="12">
      <c r="A440" s="14"/>
      <c r="B440" s="241"/>
      <c r="C440" s="242"/>
      <c r="D440" s="232" t="s">
        <v>296</v>
      </c>
      <c r="E440" s="243" t="s">
        <v>28</v>
      </c>
      <c r="F440" s="244" t="s">
        <v>735</v>
      </c>
      <c r="G440" s="242"/>
      <c r="H440" s="245">
        <v>-7.772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1" t="s">
        <v>296</v>
      </c>
      <c r="AU440" s="251" t="s">
        <v>106</v>
      </c>
      <c r="AV440" s="14" t="s">
        <v>106</v>
      </c>
      <c r="AW440" s="14" t="s">
        <v>35</v>
      </c>
      <c r="AX440" s="14" t="s">
        <v>74</v>
      </c>
      <c r="AY440" s="251" t="s">
        <v>285</v>
      </c>
    </row>
    <row r="441" spans="1:51" s="14" customFormat="1" ht="12">
      <c r="A441" s="14"/>
      <c r="B441" s="241"/>
      <c r="C441" s="242"/>
      <c r="D441" s="232" t="s">
        <v>296</v>
      </c>
      <c r="E441" s="243" t="s">
        <v>28</v>
      </c>
      <c r="F441" s="244" t="s">
        <v>736</v>
      </c>
      <c r="G441" s="242"/>
      <c r="H441" s="245">
        <v>30.12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1" t="s">
        <v>296</v>
      </c>
      <c r="AU441" s="251" t="s">
        <v>106</v>
      </c>
      <c r="AV441" s="14" t="s">
        <v>106</v>
      </c>
      <c r="AW441" s="14" t="s">
        <v>35</v>
      </c>
      <c r="AX441" s="14" t="s">
        <v>74</v>
      </c>
      <c r="AY441" s="251" t="s">
        <v>285</v>
      </c>
    </row>
    <row r="442" spans="1:51" s="14" customFormat="1" ht="12">
      <c r="A442" s="14"/>
      <c r="B442" s="241"/>
      <c r="C442" s="242"/>
      <c r="D442" s="232" t="s">
        <v>296</v>
      </c>
      <c r="E442" s="243" t="s">
        <v>28</v>
      </c>
      <c r="F442" s="244" t="s">
        <v>737</v>
      </c>
      <c r="G442" s="242"/>
      <c r="H442" s="245">
        <v>-7.763</v>
      </c>
      <c r="I442" s="246"/>
      <c r="J442" s="242"/>
      <c r="K442" s="242"/>
      <c r="L442" s="247"/>
      <c r="M442" s="248"/>
      <c r="N442" s="249"/>
      <c r="O442" s="249"/>
      <c r="P442" s="249"/>
      <c r="Q442" s="249"/>
      <c r="R442" s="249"/>
      <c r="S442" s="249"/>
      <c r="T442" s="25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1" t="s">
        <v>296</v>
      </c>
      <c r="AU442" s="251" t="s">
        <v>106</v>
      </c>
      <c r="AV442" s="14" t="s">
        <v>106</v>
      </c>
      <c r="AW442" s="14" t="s">
        <v>35</v>
      </c>
      <c r="AX442" s="14" t="s">
        <v>74</v>
      </c>
      <c r="AY442" s="251" t="s">
        <v>285</v>
      </c>
    </row>
    <row r="443" spans="1:51" s="15" customFormat="1" ht="12">
      <c r="A443" s="15"/>
      <c r="B443" s="252"/>
      <c r="C443" s="253"/>
      <c r="D443" s="232" t="s">
        <v>296</v>
      </c>
      <c r="E443" s="254" t="s">
        <v>145</v>
      </c>
      <c r="F443" s="255" t="s">
        <v>299</v>
      </c>
      <c r="G443" s="253"/>
      <c r="H443" s="256">
        <v>185.935</v>
      </c>
      <c r="I443" s="257"/>
      <c r="J443" s="253"/>
      <c r="K443" s="253"/>
      <c r="L443" s="258"/>
      <c r="M443" s="259"/>
      <c r="N443" s="260"/>
      <c r="O443" s="260"/>
      <c r="P443" s="260"/>
      <c r="Q443" s="260"/>
      <c r="R443" s="260"/>
      <c r="S443" s="260"/>
      <c r="T443" s="261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2" t="s">
        <v>296</v>
      </c>
      <c r="AU443" s="262" t="s">
        <v>106</v>
      </c>
      <c r="AV443" s="15" t="s">
        <v>292</v>
      </c>
      <c r="AW443" s="15" t="s">
        <v>35</v>
      </c>
      <c r="AX443" s="15" t="s">
        <v>82</v>
      </c>
      <c r="AY443" s="262" t="s">
        <v>285</v>
      </c>
    </row>
    <row r="444" spans="1:65" s="2" customFormat="1" ht="16.5" customHeight="1">
      <c r="A444" s="42"/>
      <c r="B444" s="43"/>
      <c r="C444" s="263" t="s">
        <v>738</v>
      </c>
      <c r="D444" s="263" t="s">
        <v>380</v>
      </c>
      <c r="E444" s="264" t="s">
        <v>739</v>
      </c>
      <c r="F444" s="265" t="s">
        <v>740</v>
      </c>
      <c r="G444" s="266" t="s">
        <v>315</v>
      </c>
      <c r="H444" s="267">
        <v>195.232</v>
      </c>
      <c r="I444" s="268"/>
      <c r="J444" s="269">
        <f>ROUND(I444*H444,2)</f>
        <v>0</v>
      </c>
      <c r="K444" s="265" t="s">
        <v>291</v>
      </c>
      <c r="L444" s="270"/>
      <c r="M444" s="271" t="s">
        <v>28</v>
      </c>
      <c r="N444" s="272" t="s">
        <v>46</v>
      </c>
      <c r="O444" s="88"/>
      <c r="P444" s="221">
        <f>O444*H444</f>
        <v>0</v>
      </c>
      <c r="Q444" s="221">
        <v>0.0014</v>
      </c>
      <c r="R444" s="221">
        <f>Q444*H444</f>
        <v>0.2733248</v>
      </c>
      <c r="S444" s="221">
        <v>0</v>
      </c>
      <c r="T444" s="222">
        <f>S444*H444</f>
        <v>0</v>
      </c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R444" s="223" t="s">
        <v>334</v>
      </c>
      <c r="AT444" s="223" t="s">
        <v>380</v>
      </c>
      <c r="AU444" s="223" t="s">
        <v>106</v>
      </c>
      <c r="AY444" s="21" t="s">
        <v>285</v>
      </c>
      <c r="BE444" s="224">
        <f>IF(N444="základní",J444,0)</f>
        <v>0</v>
      </c>
      <c r="BF444" s="224">
        <f>IF(N444="snížená",J444,0)</f>
        <v>0</v>
      </c>
      <c r="BG444" s="224">
        <f>IF(N444="zákl. přenesená",J444,0)</f>
        <v>0</v>
      </c>
      <c r="BH444" s="224">
        <f>IF(N444="sníž. přenesená",J444,0)</f>
        <v>0</v>
      </c>
      <c r="BI444" s="224">
        <f>IF(N444="nulová",J444,0)</f>
        <v>0</v>
      </c>
      <c r="BJ444" s="21" t="s">
        <v>106</v>
      </c>
      <c r="BK444" s="224">
        <f>ROUND(I444*H444,2)</f>
        <v>0</v>
      </c>
      <c r="BL444" s="21" t="s">
        <v>292</v>
      </c>
      <c r="BM444" s="223" t="s">
        <v>741</v>
      </c>
    </row>
    <row r="445" spans="1:51" s="14" customFormat="1" ht="12">
      <c r="A445" s="14"/>
      <c r="B445" s="241"/>
      <c r="C445" s="242"/>
      <c r="D445" s="232" t="s">
        <v>296</v>
      </c>
      <c r="E445" s="243" t="s">
        <v>28</v>
      </c>
      <c r="F445" s="244" t="s">
        <v>742</v>
      </c>
      <c r="G445" s="242"/>
      <c r="H445" s="245">
        <v>195.232</v>
      </c>
      <c r="I445" s="246"/>
      <c r="J445" s="242"/>
      <c r="K445" s="242"/>
      <c r="L445" s="247"/>
      <c r="M445" s="248"/>
      <c r="N445" s="249"/>
      <c r="O445" s="249"/>
      <c r="P445" s="249"/>
      <c r="Q445" s="249"/>
      <c r="R445" s="249"/>
      <c r="S445" s="249"/>
      <c r="T445" s="250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1" t="s">
        <v>296</v>
      </c>
      <c r="AU445" s="251" t="s">
        <v>106</v>
      </c>
      <c r="AV445" s="14" t="s">
        <v>106</v>
      </c>
      <c r="AW445" s="14" t="s">
        <v>35</v>
      </c>
      <c r="AX445" s="14" t="s">
        <v>82</v>
      </c>
      <c r="AY445" s="251" t="s">
        <v>285</v>
      </c>
    </row>
    <row r="446" spans="1:65" s="2" customFormat="1" ht="24.15" customHeight="1">
      <c r="A446" s="42"/>
      <c r="B446" s="43"/>
      <c r="C446" s="212" t="s">
        <v>743</v>
      </c>
      <c r="D446" s="212" t="s">
        <v>287</v>
      </c>
      <c r="E446" s="213" t="s">
        <v>744</v>
      </c>
      <c r="F446" s="214" t="s">
        <v>745</v>
      </c>
      <c r="G446" s="215" t="s">
        <v>673</v>
      </c>
      <c r="H446" s="216">
        <v>27.38</v>
      </c>
      <c r="I446" s="217"/>
      <c r="J446" s="218">
        <f>ROUND(I446*H446,2)</f>
        <v>0</v>
      </c>
      <c r="K446" s="214" t="s">
        <v>291</v>
      </c>
      <c r="L446" s="48"/>
      <c r="M446" s="219" t="s">
        <v>28</v>
      </c>
      <c r="N446" s="220" t="s">
        <v>46</v>
      </c>
      <c r="O446" s="88"/>
      <c r="P446" s="221">
        <f>O446*H446</f>
        <v>0</v>
      </c>
      <c r="Q446" s="221">
        <v>3E-05</v>
      </c>
      <c r="R446" s="221">
        <f>Q446*H446</f>
        <v>0.0008214</v>
      </c>
      <c r="S446" s="221">
        <v>0</v>
      </c>
      <c r="T446" s="222">
        <f>S446*H446</f>
        <v>0</v>
      </c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R446" s="223" t="s">
        <v>292</v>
      </c>
      <c r="AT446" s="223" t="s">
        <v>287</v>
      </c>
      <c r="AU446" s="223" t="s">
        <v>106</v>
      </c>
      <c r="AY446" s="21" t="s">
        <v>285</v>
      </c>
      <c r="BE446" s="224">
        <f>IF(N446="základní",J446,0)</f>
        <v>0</v>
      </c>
      <c r="BF446" s="224">
        <f>IF(N446="snížená",J446,0)</f>
        <v>0</v>
      </c>
      <c r="BG446" s="224">
        <f>IF(N446="zákl. přenesená",J446,0)</f>
        <v>0</v>
      </c>
      <c r="BH446" s="224">
        <f>IF(N446="sníž. přenesená",J446,0)</f>
        <v>0</v>
      </c>
      <c r="BI446" s="224">
        <f>IF(N446="nulová",J446,0)</f>
        <v>0</v>
      </c>
      <c r="BJ446" s="21" t="s">
        <v>106</v>
      </c>
      <c r="BK446" s="224">
        <f>ROUND(I446*H446,2)</f>
        <v>0</v>
      </c>
      <c r="BL446" s="21" t="s">
        <v>292</v>
      </c>
      <c r="BM446" s="223" t="s">
        <v>746</v>
      </c>
    </row>
    <row r="447" spans="1:47" s="2" customFormat="1" ht="12">
      <c r="A447" s="42"/>
      <c r="B447" s="43"/>
      <c r="C447" s="44"/>
      <c r="D447" s="225" t="s">
        <v>294</v>
      </c>
      <c r="E447" s="44"/>
      <c r="F447" s="226" t="s">
        <v>747</v>
      </c>
      <c r="G447" s="44"/>
      <c r="H447" s="44"/>
      <c r="I447" s="227"/>
      <c r="J447" s="44"/>
      <c r="K447" s="44"/>
      <c r="L447" s="48"/>
      <c r="M447" s="228"/>
      <c r="N447" s="229"/>
      <c r="O447" s="88"/>
      <c r="P447" s="88"/>
      <c r="Q447" s="88"/>
      <c r="R447" s="88"/>
      <c r="S447" s="88"/>
      <c r="T447" s="89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T447" s="21" t="s">
        <v>294</v>
      </c>
      <c r="AU447" s="21" t="s">
        <v>106</v>
      </c>
    </row>
    <row r="448" spans="1:51" s="13" customFormat="1" ht="12">
      <c r="A448" s="13"/>
      <c r="B448" s="230"/>
      <c r="C448" s="231"/>
      <c r="D448" s="232" t="s">
        <v>296</v>
      </c>
      <c r="E448" s="233" t="s">
        <v>28</v>
      </c>
      <c r="F448" s="234" t="s">
        <v>716</v>
      </c>
      <c r="G448" s="231"/>
      <c r="H448" s="233" t="s">
        <v>28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0" t="s">
        <v>296</v>
      </c>
      <c r="AU448" s="240" t="s">
        <v>106</v>
      </c>
      <c r="AV448" s="13" t="s">
        <v>82</v>
      </c>
      <c r="AW448" s="13" t="s">
        <v>35</v>
      </c>
      <c r="AX448" s="13" t="s">
        <v>74</v>
      </c>
      <c r="AY448" s="240" t="s">
        <v>285</v>
      </c>
    </row>
    <row r="449" spans="1:51" s="13" customFormat="1" ht="12">
      <c r="A449" s="13"/>
      <c r="B449" s="230"/>
      <c r="C449" s="231"/>
      <c r="D449" s="232" t="s">
        <v>296</v>
      </c>
      <c r="E449" s="233" t="s">
        <v>28</v>
      </c>
      <c r="F449" s="234" t="s">
        <v>717</v>
      </c>
      <c r="G449" s="231"/>
      <c r="H449" s="233" t="s">
        <v>28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0" t="s">
        <v>296</v>
      </c>
      <c r="AU449" s="240" t="s">
        <v>106</v>
      </c>
      <c r="AV449" s="13" t="s">
        <v>82</v>
      </c>
      <c r="AW449" s="13" t="s">
        <v>35</v>
      </c>
      <c r="AX449" s="13" t="s">
        <v>74</v>
      </c>
      <c r="AY449" s="240" t="s">
        <v>285</v>
      </c>
    </row>
    <row r="450" spans="1:51" s="13" customFormat="1" ht="12">
      <c r="A450" s="13"/>
      <c r="B450" s="230"/>
      <c r="C450" s="231"/>
      <c r="D450" s="232" t="s">
        <v>296</v>
      </c>
      <c r="E450" s="233" t="s">
        <v>28</v>
      </c>
      <c r="F450" s="234" t="s">
        <v>718</v>
      </c>
      <c r="G450" s="231"/>
      <c r="H450" s="233" t="s">
        <v>28</v>
      </c>
      <c r="I450" s="235"/>
      <c r="J450" s="231"/>
      <c r="K450" s="231"/>
      <c r="L450" s="236"/>
      <c r="M450" s="237"/>
      <c r="N450" s="238"/>
      <c r="O450" s="238"/>
      <c r="P450" s="238"/>
      <c r="Q450" s="238"/>
      <c r="R450" s="238"/>
      <c r="S450" s="238"/>
      <c r="T450" s="23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0" t="s">
        <v>296</v>
      </c>
      <c r="AU450" s="240" t="s">
        <v>106</v>
      </c>
      <c r="AV450" s="13" t="s">
        <v>82</v>
      </c>
      <c r="AW450" s="13" t="s">
        <v>35</v>
      </c>
      <c r="AX450" s="13" t="s">
        <v>74</v>
      </c>
      <c r="AY450" s="240" t="s">
        <v>285</v>
      </c>
    </row>
    <row r="451" spans="1:51" s="14" customFormat="1" ht="12">
      <c r="A451" s="14"/>
      <c r="B451" s="241"/>
      <c r="C451" s="242"/>
      <c r="D451" s="232" t="s">
        <v>296</v>
      </c>
      <c r="E451" s="243" t="s">
        <v>149</v>
      </c>
      <c r="F451" s="244" t="s">
        <v>748</v>
      </c>
      <c r="G451" s="242"/>
      <c r="H451" s="245">
        <v>27.38</v>
      </c>
      <c r="I451" s="246"/>
      <c r="J451" s="242"/>
      <c r="K451" s="242"/>
      <c r="L451" s="247"/>
      <c r="M451" s="248"/>
      <c r="N451" s="249"/>
      <c r="O451" s="249"/>
      <c r="P451" s="249"/>
      <c r="Q451" s="249"/>
      <c r="R451" s="249"/>
      <c r="S451" s="249"/>
      <c r="T451" s="25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1" t="s">
        <v>296</v>
      </c>
      <c r="AU451" s="251" t="s">
        <v>106</v>
      </c>
      <c r="AV451" s="14" t="s">
        <v>106</v>
      </c>
      <c r="AW451" s="14" t="s">
        <v>35</v>
      </c>
      <c r="AX451" s="14" t="s">
        <v>82</v>
      </c>
      <c r="AY451" s="251" t="s">
        <v>285</v>
      </c>
    </row>
    <row r="452" spans="1:65" s="2" customFormat="1" ht="24.15" customHeight="1">
      <c r="A452" s="42"/>
      <c r="B452" s="43"/>
      <c r="C452" s="263" t="s">
        <v>749</v>
      </c>
      <c r="D452" s="263" t="s">
        <v>380</v>
      </c>
      <c r="E452" s="264" t="s">
        <v>750</v>
      </c>
      <c r="F452" s="265" t="s">
        <v>751</v>
      </c>
      <c r="G452" s="266" t="s">
        <v>673</v>
      </c>
      <c r="H452" s="267">
        <v>27.928</v>
      </c>
      <c r="I452" s="268"/>
      <c r="J452" s="269">
        <f>ROUND(I452*H452,2)</f>
        <v>0</v>
      </c>
      <c r="K452" s="265" t="s">
        <v>291</v>
      </c>
      <c r="L452" s="270"/>
      <c r="M452" s="271" t="s">
        <v>28</v>
      </c>
      <c r="N452" s="272" t="s">
        <v>46</v>
      </c>
      <c r="O452" s="88"/>
      <c r="P452" s="221">
        <f>O452*H452</f>
        <v>0</v>
      </c>
      <c r="Q452" s="221">
        <v>0.00032</v>
      </c>
      <c r="R452" s="221">
        <f>Q452*H452</f>
        <v>0.00893696</v>
      </c>
      <c r="S452" s="221">
        <v>0</v>
      </c>
      <c r="T452" s="222">
        <f>S452*H452</f>
        <v>0</v>
      </c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R452" s="223" t="s">
        <v>334</v>
      </c>
      <c r="AT452" s="223" t="s">
        <v>380</v>
      </c>
      <c r="AU452" s="223" t="s">
        <v>106</v>
      </c>
      <c r="AY452" s="21" t="s">
        <v>285</v>
      </c>
      <c r="BE452" s="224">
        <f>IF(N452="základní",J452,0)</f>
        <v>0</v>
      </c>
      <c r="BF452" s="224">
        <f>IF(N452="snížená",J452,0)</f>
        <v>0</v>
      </c>
      <c r="BG452" s="224">
        <f>IF(N452="zákl. přenesená",J452,0)</f>
        <v>0</v>
      </c>
      <c r="BH452" s="224">
        <f>IF(N452="sníž. přenesená",J452,0)</f>
        <v>0</v>
      </c>
      <c r="BI452" s="224">
        <f>IF(N452="nulová",J452,0)</f>
        <v>0</v>
      </c>
      <c r="BJ452" s="21" t="s">
        <v>106</v>
      </c>
      <c r="BK452" s="224">
        <f>ROUND(I452*H452,2)</f>
        <v>0</v>
      </c>
      <c r="BL452" s="21" t="s">
        <v>292</v>
      </c>
      <c r="BM452" s="223" t="s">
        <v>752</v>
      </c>
    </row>
    <row r="453" spans="1:51" s="14" customFormat="1" ht="12">
      <c r="A453" s="14"/>
      <c r="B453" s="241"/>
      <c r="C453" s="242"/>
      <c r="D453" s="232" t="s">
        <v>296</v>
      </c>
      <c r="E453" s="243" t="s">
        <v>28</v>
      </c>
      <c r="F453" s="244" t="s">
        <v>753</v>
      </c>
      <c r="G453" s="242"/>
      <c r="H453" s="245">
        <v>27.928</v>
      </c>
      <c r="I453" s="246"/>
      <c r="J453" s="242"/>
      <c r="K453" s="242"/>
      <c r="L453" s="247"/>
      <c r="M453" s="248"/>
      <c r="N453" s="249"/>
      <c r="O453" s="249"/>
      <c r="P453" s="249"/>
      <c r="Q453" s="249"/>
      <c r="R453" s="249"/>
      <c r="S453" s="249"/>
      <c r="T453" s="250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1" t="s">
        <v>296</v>
      </c>
      <c r="AU453" s="251" t="s">
        <v>106</v>
      </c>
      <c r="AV453" s="14" t="s">
        <v>106</v>
      </c>
      <c r="AW453" s="14" t="s">
        <v>35</v>
      </c>
      <c r="AX453" s="14" t="s">
        <v>82</v>
      </c>
      <c r="AY453" s="251" t="s">
        <v>285</v>
      </c>
    </row>
    <row r="454" spans="1:65" s="2" customFormat="1" ht="24.15" customHeight="1">
      <c r="A454" s="42"/>
      <c r="B454" s="43"/>
      <c r="C454" s="212" t="s">
        <v>754</v>
      </c>
      <c r="D454" s="212" t="s">
        <v>287</v>
      </c>
      <c r="E454" s="213" t="s">
        <v>755</v>
      </c>
      <c r="F454" s="214" t="s">
        <v>756</v>
      </c>
      <c r="G454" s="215" t="s">
        <v>673</v>
      </c>
      <c r="H454" s="216">
        <v>273.691</v>
      </c>
      <c r="I454" s="217"/>
      <c r="J454" s="218">
        <f>ROUND(I454*H454,2)</f>
        <v>0</v>
      </c>
      <c r="K454" s="214" t="s">
        <v>291</v>
      </c>
      <c r="L454" s="48"/>
      <c r="M454" s="219" t="s">
        <v>28</v>
      </c>
      <c r="N454" s="220" t="s">
        <v>46</v>
      </c>
      <c r="O454" s="88"/>
      <c r="P454" s="221">
        <f>O454*H454</f>
        <v>0</v>
      </c>
      <c r="Q454" s="221">
        <v>0</v>
      </c>
      <c r="R454" s="221">
        <f>Q454*H454</f>
        <v>0</v>
      </c>
      <c r="S454" s="221">
        <v>0</v>
      </c>
      <c r="T454" s="222">
        <f>S454*H454</f>
        <v>0</v>
      </c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R454" s="223" t="s">
        <v>292</v>
      </c>
      <c r="AT454" s="223" t="s">
        <v>287</v>
      </c>
      <c r="AU454" s="223" t="s">
        <v>106</v>
      </c>
      <c r="AY454" s="21" t="s">
        <v>285</v>
      </c>
      <c r="BE454" s="224">
        <f>IF(N454="základní",J454,0)</f>
        <v>0</v>
      </c>
      <c r="BF454" s="224">
        <f>IF(N454="snížená",J454,0)</f>
        <v>0</v>
      </c>
      <c r="BG454" s="224">
        <f>IF(N454="zákl. přenesená",J454,0)</f>
        <v>0</v>
      </c>
      <c r="BH454" s="224">
        <f>IF(N454="sníž. přenesená",J454,0)</f>
        <v>0</v>
      </c>
      <c r="BI454" s="224">
        <f>IF(N454="nulová",J454,0)</f>
        <v>0</v>
      </c>
      <c r="BJ454" s="21" t="s">
        <v>106</v>
      </c>
      <c r="BK454" s="224">
        <f>ROUND(I454*H454,2)</f>
        <v>0</v>
      </c>
      <c r="BL454" s="21" t="s">
        <v>292</v>
      </c>
      <c r="BM454" s="223" t="s">
        <v>757</v>
      </c>
    </row>
    <row r="455" spans="1:47" s="2" customFormat="1" ht="12">
      <c r="A455" s="42"/>
      <c r="B455" s="43"/>
      <c r="C455" s="44"/>
      <c r="D455" s="225" t="s">
        <v>294</v>
      </c>
      <c r="E455" s="44"/>
      <c r="F455" s="226" t="s">
        <v>758</v>
      </c>
      <c r="G455" s="44"/>
      <c r="H455" s="44"/>
      <c r="I455" s="227"/>
      <c r="J455" s="44"/>
      <c r="K455" s="44"/>
      <c r="L455" s="48"/>
      <c r="M455" s="228"/>
      <c r="N455" s="229"/>
      <c r="O455" s="88"/>
      <c r="P455" s="88"/>
      <c r="Q455" s="88"/>
      <c r="R455" s="88"/>
      <c r="S455" s="88"/>
      <c r="T455" s="89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T455" s="21" t="s">
        <v>294</v>
      </c>
      <c r="AU455" s="21" t="s">
        <v>106</v>
      </c>
    </row>
    <row r="456" spans="1:51" s="13" customFormat="1" ht="12">
      <c r="A456" s="13"/>
      <c r="B456" s="230"/>
      <c r="C456" s="231"/>
      <c r="D456" s="232" t="s">
        <v>296</v>
      </c>
      <c r="E456" s="233" t="s">
        <v>28</v>
      </c>
      <c r="F456" s="234" t="s">
        <v>716</v>
      </c>
      <c r="G456" s="231"/>
      <c r="H456" s="233" t="s">
        <v>28</v>
      </c>
      <c r="I456" s="235"/>
      <c r="J456" s="231"/>
      <c r="K456" s="231"/>
      <c r="L456" s="236"/>
      <c r="M456" s="237"/>
      <c r="N456" s="238"/>
      <c r="O456" s="238"/>
      <c r="P456" s="238"/>
      <c r="Q456" s="238"/>
      <c r="R456" s="238"/>
      <c r="S456" s="238"/>
      <c r="T456" s="23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0" t="s">
        <v>296</v>
      </c>
      <c r="AU456" s="240" t="s">
        <v>106</v>
      </c>
      <c r="AV456" s="13" t="s">
        <v>82</v>
      </c>
      <c r="AW456" s="13" t="s">
        <v>35</v>
      </c>
      <c r="AX456" s="13" t="s">
        <v>74</v>
      </c>
      <c r="AY456" s="240" t="s">
        <v>285</v>
      </c>
    </row>
    <row r="457" spans="1:51" s="13" customFormat="1" ht="12">
      <c r="A457" s="13"/>
      <c r="B457" s="230"/>
      <c r="C457" s="231"/>
      <c r="D457" s="232" t="s">
        <v>296</v>
      </c>
      <c r="E457" s="233" t="s">
        <v>28</v>
      </c>
      <c r="F457" s="234" t="s">
        <v>717</v>
      </c>
      <c r="G457" s="231"/>
      <c r="H457" s="233" t="s">
        <v>28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0" t="s">
        <v>296</v>
      </c>
      <c r="AU457" s="240" t="s">
        <v>106</v>
      </c>
      <c r="AV457" s="13" t="s">
        <v>82</v>
      </c>
      <c r="AW457" s="13" t="s">
        <v>35</v>
      </c>
      <c r="AX457" s="13" t="s">
        <v>74</v>
      </c>
      <c r="AY457" s="240" t="s">
        <v>285</v>
      </c>
    </row>
    <row r="458" spans="1:51" s="13" customFormat="1" ht="12">
      <c r="A458" s="13"/>
      <c r="B458" s="230"/>
      <c r="C458" s="231"/>
      <c r="D458" s="232" t="s">
        <v>296</v>
      </c>
      <c r="E458" s="233" t="s">
        <v>28</v>
      </c>
      <c r="F458" s="234" t="s">
        <v>718</v>
      </c>
      <c r="G458" s="231"/>
      <c r="H458" s="233" t="s">
        <v>28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0" t="s">
        <v>296</v>
      </c>
      <c r="AU458" s="240" t="s">
        <v>106</v>
      </c>
      <c r="AV458" s="13" t="s">
        <v>82</v>
      </c>
      <c r="AW458" s="13" t="s">
        <v>35</v>
      </c>
      <c r="AX458" s="13" t="s">
        <v>74</v>
      </c>
      <c r="AY458" s="240" t="s">
        <v>285</v>
      </c>
    </row>
    <row r="459" spans="1:51" s="14" customFormat="1" ht="12">
      <c r="A459" s="14"/>
      <c r="B459" s="241"/>
      <c r="C459" s="242"/>
      <c r="D459" s="232" t="s">
        <v>296</v>
      </c>
      <c r="E459" s="243" t="s">
        <v>28</v>
      </c>
      <c r="F459" s="244" t="s">
        <v>759</v>
      </c>
      <c r="G459" s="242"/>
      <c r="H459" s="245">
        <v>86.691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1" t="s">
        <v>296</v>
      </c>
      <c r="AU459" s="251" t="s">
        <v>106</v>
      </c>
      <c r="AV459" s="14" t="s">
        <v>106</v>
      </c>
      <c r="AW459" s="14" t="s">
        <v>35</v>
      </c>
      <c r="AX459" s="14" t="s">
        <v>74</v>
      </c>
      <c r="AY459" s="251" t="s">
        <v>285</v>
      </c>
    </row>
    <row r="460" spans="1:51" s="16" customFormat="1" ht="12">
      <c r="A460" s="16"/>
      <c r="B460" s="273"/>
      <c r="C460" s="274"/>
      <c r="D460" s="232" t="s">
        <v>296</v>
      </c>
      <c r="E460" s="275" t="s">
        <v>28</v>
      </c>
      <c r="F460" s="276" t="s">
        <v>760</v>
      </c>
      <c r="G460" s="274"/>
      <c r="H460" s="277">
        <v>86.691</v>
      </c>
      <c r="I460" s="278"/>
      <c r="J460" s="274"/>
      <c r="K460" s="274"/>
      <c r="L460" s="279"/>
      <c r="M460" s="280"/>
      <c r="N460" s="281"/>
      <c r="O460" s="281"/>
      <c r="P460" s="281"/>
      <c r="Q460" s="281"/>
      <c r="R460" s="281"/>
      <c r="S460" s="281"/>
      <c r="T460" s="282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T460" s="283" t="s">
        <v>296</v>
      </c>
      <c r="AU460" s="283" t="s">
        <v>106</v>
      </c>
      <c r="AV460" s="16" t="s">
        <v>305</v>
      </c>
      <c r="AW460" s="16" t="s">
        <v>35</v>
      </c>
      <c r="AX460" s="16" t="s">
        <v>74</v>
      </c>
      <c r="AY460" s="283" t="s">
        <v>285</v>
      </c>
    </row>
    <row r="461" spans="1:51" s="14" customFormat="1" ht="12">
      <c r="A461" s="14"/>
      <c r="B461" s="241"/>
      <c r="C461" s="242"/>
      <c r="D461" s="232" t="s">
        <v>296</v>
      </c>
      <c r="E461" s="243" t="s">
        <v>28</v>
      </c>
      <c r="F461" s="244" t="s">
        <v>761</v>
      </c>
      <c r="G461" s="242"/>
      <c r="H461" s="245">
        <v>58.6</v>
      </c>
      <c r="I461" s="246"/>
      <c r="J461" s="242"/>
      <c r="K461" s="242"/>
      <c r="L461" s="247"/>
      <c r="M461" s="248"/>
      <c r="N461" s="249"/>
      <c r="O461" s="249"/>
      <c r="P461" s="249"/>
      <c r="Q461" s="249"/>
      <c r="R461" s="249"/>
      <c r="S461" s="249"/>
      <c r="T461" s="250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1" t="s">
        <v>296</v>
      </c>
      <c r="AU461" s="251" t="s">
        <v>106</v>
      </c>
      <c r="AV461" s="14" t="s">
        <v>106</v>
      </c>
      <c r="AW461" s="14" t="s">
        <v>35</v>
      </c>
      <c r="AX461" s="14" t="s">
        <v>74</v>
      </c>
      <c r="AY461" s="251" t="s">
        <v>285</v>
      </c>
    </row>
    <row r="462" spans="1:51" s="14" customFormat="1" ht="12">
      <c r="A462" s="14"/>
      <c r="B462" s="241"/>
      <c r="C462" s="242"/>
      <c r="D462" s="232" t="s">
        <v>296</v>
      </c>
      <c r="E462" s="243" t="s">
        <v>28</v>
      </c>
      <c r="F462" s="244" t="s">
        <v>762</v>
      </c>
      <c r="G462" s="242"/>
      <c r="H462" s="245">
        <v>30.84</v>
      </c>
      <c r="I462" s="246"/>
      <c r="J462" s="242"/>
      <c r="K462" s="242"/>
      <c r="L462" s="247"/>
      <c r="M462" s="248"/>
      <c r="N462" s="249"/>
      <c r="O462" s="249"/>
      <c r="P462" s="249"/>
      <c r="Q462" s="249"/>
      <c r="R462" s="249"/>
      <c r="S462" s="249"/>
      <c r="T462" s="25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1" t="s">
        <v>296</v>
      </c>
      <c r="AU462" s="251" t="s">
        <v>106</v>
      </c>
      <c r="AV462" s="14" t="s">
        <v>106</v>
      </c>
      <c r="AW462" s="14" t="s">
        <v>35</v>
      </c>
      <c r="AX462" s="14" t="s">
        <v>74</v>
      </c>
      <c r="AY462" s="251" t="s">
        <v>285</v>
      </c>
    </row>
    <row r="463" spans="1:51" s="14" customFormat="1" ht="12">
      <c r="A463" s="14"/>
      <c r="B463" s="241"/>
      <c r="C463" s="242"/>
      <c r="D463" s="232" t="s">
        <v>296</v>
      </c>
      <c r="E463" s="243" t="s">
        <v>28</v>
      </c>
      <c r="F463" s="244" t="s">
        <v>763</v>
      </c>
      <c r="G463" s="242"/>
      <c r="H463" s="245">
        <v>71.84</v>
      </c>
      <c r="I463" s="246"/>
      <c r="J463" s="242"/>
      <c r="K463" s="242"/>
      <c r="L463" s="247"/>
      <c r="M463" s="248"/>
      <c r="N463" s="249"/>
      <c r="O463" s="249"/>
      <c r="P463" s="249"/>
      <c r="Q463" s="249"/>
      <c r="R463" s="249"/>
      <c r="S463" s="249"/>
      <c r="T463" s="25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1" t="s">
        <v>296</v>
      </c>
      <c r="AU463" s="251" t="s">
        <v>106</v>
      </c>
      <c r="AV463" s="14" t="s">
        <v>106</v>
      </c>
      <c r="AW463" s="14" t="s">
        <v>35</v>
      </c>
      <c r="AX463" s="14" t="s">
        <v>74</v>
      </c>
      <c r="AY463" s="251" t="s">
        <v>285</v>
      </c>
    </row>
    <row r="464" spans="1:51" s="14" customFormat="1" ht="12">
      <c r="A464" s="14"/>
      <c r="B464" s="241"/>
      <c r="C464" s="242"/>
      <c r="D464" s="232" t="s">
        <v>296</v>
      </c>
      <c r="E464" s="243" t="s">
        <v>28</v>
      </c>
      <c r="F464" s="244" t="s">
        <v>764</v>
      </c>
      <c r="G464" s="242"/>
      <c r="H464" s="245">
        <v>15.72</v>
      </c>
      <c r="I464" s="246"/>
      <c r="J464" s="242"/>
      <c r="K464" s="242"/>
      <c r="L464" s="247"/>
      <c r="M464" s="248"/>
      <c r="N464" s="249"/>
      <c r="O464" s="249"/>
      <c r="P464" s="249"/>
      <c r="Q464" s="249"/>
      <c r="R464" s="249"/>
      <c r="S464" s="249"/>
      <c r="T464" s="250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1" t="s">
        <v>296</v>
      </c>
      <c r="AU464" s="251" t="s">
        <v>106</v>
      </c>
      <c r="AV464" s="14" t="s">
        <v>106</v>
      </c>
      <c r="AW464" s="14" t="s">
        <v>35</v>
      </c>
      <c r="AX464" s="14" t="s">
        <v>74</v>
      </c>
      <c r="AY464" s="251" t="s">
        <v>285</v>
      </c>
    </row>
    <row r="465" spans="1:51" s="14" customFormat="1" ht="12">
      <c r="A465" s="14"/>
      <c r="B465" s="241"/>
      <c r="C465" s="242"/>
      <c r="D465" s="232" t="s">
        <v>296</v>
      </c>
      <c r="E465" s="243" t="s">
        <v>28</v>
      </c>
      <c r="F465" s="244" t="s">
        <v>765</v>
      </c>
      <c r="G465" s="242"/>
      <c r="H465" s="245">
        <v>10</v>
      </c>
      <c r="I465" s="246"/>
      <c r="J465" s="242"/>
      <c r="K465" s="242"/>
      <c r="L465" s="247"/>
      <c r="M465" s="248"/>
      <c r="N465" s="249"/>
      <c r="O465" s="249"/>
      <c r="P465" s="249"/>
      <c r="Q465" s="249"/>
      <c r="R465" s="249"/>
      <c r="S465" s="249"/>
      <c r="T465" s="250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1" t="s">
        <v>296</v>
      </c>
      <c r="AU465" s="251" t="s">
        <v>106</v>
      </c>
      <c r="AV465" s="14" t="s">
        <v>106</v>
      </c>
      <c r="AW465" s="14" t="s">
        <v>35</v>
      </c>
      <c r="AX465" s="14" t="s">
        <v>74</v>
      </c>
      <c r="AY465" s="251" t="s">
        <v>285</v>
      </c>
    </row>
    <row r="466" spans="1:51" s="16" customFormat="1" ht="12">
      <c r="A466" s="16"/>
      <c r="B466" s="273"/>
      <c r="C466" s="274"/>
      <c r="D466" s="232" t="s">
        <v>296</v>
      </c>
      <c r="E466" s="275" t="s">
        <v>153</v>
      </c>
      <c r="F466" s="276" t="s">
        <v>760</v>
      </c>
      <c r="G466" s="274"/>
      <c r="H466" s="277">
        <v>187</v>
      </c>
      <c r="I466" s="278"/>
      <c r="J466" s="274"/>
      <c r="K466" s="274"/>
      <c r="L466" s="279"/>
      <c r="M466" s="280"/>
      <c r="N466" s="281"/>
      <c r="O466" s="281"/>
      <c r="P466" s="281"/>
      <c r="Q466" s="281"/>
      <c r="R466" s="281"/>
      <c r="S466" s="281"/>
      <c r="T466" s="282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T466" s="283" t="s">
        <v>296</v>
      </c>
      <c r="AU466" s="283" t="s">
        <v>106</v>
      </c>
      <c r="AV466" s="16" t="s">
        <v>305</v>
      </c>
      <c r="AW466" s="16" t="s">
        <v>35</v>
      </c>
      <c r="AX466" s="16" t="s">
        <v>74</v>
      </c>
      <c r="AY466" s="283" t="s">
        <v>285</v>
      </c>
    </row>
    <row r="467" spans="1:51" s="15" customFormat="1" ht="12">
      <c r="A467" s="15"/>
      <c r="B467" s="252"/>
      <c r="C467" s="253"/>
      <c r="D467" s="232" t="s">
        <v>296</v>
      </c>
      <c r="E467" s="254" t="s">
        <v>151</v>
      </c>
      <c r="F467" s="255" t="s">
        <v>299</v>
      </c>
      <c r="G467" s="253"/>
      <c r="H467" s="256">
        <v>273.691</v>
      </c>
      <c r="I467" s="257"/>
      <c r="J467" s="253"/>
      <c r="K467" s="253"/>
      <c r="L467" s="258"/>
      <c r="M467" s="259"/>
      <c r="N467" s="260"/>
      <c r="O467" s="260"/>
      <c r="P467" s="260"/>
      <c r="Q467" s="260"/>
      <c r="R467" s="260"/>
      <c r="S467" s="260"/>
      <c r="T467" s="261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2" t="s">
        <v>296</v>
      </c>
      <c r="AU467" s="262" t="s">
        <v>106</v>
      </c>
      <c r="AV467" s="15" t="s">
        <v>292</v>
      </c>
      <c r="AW467" s="15" t="s">
        <v>35</v>
      </c>
      <c r="AX467" s="15" t="s">
        <v>82</v>
      </c>
      <c r="AY467" s="262" t="s">
        <v>285</v>
      </c>
    </row>
    <row r="468" spans="1:65" s="2" customFormat="1" ht="24.15" customHeight="1">
      <c r="A468" s="42"/>
      <c r="B468" s="43"/>
      <c r="C468" s="263" t="s">
        <v>766</v>
      </c>
      <c r="D468" s="263" t="s">
        <v>380</v>
      </c>
      <c r="E468" s="264" t="s">
        <v>767</v>
      </c>
      <c r="F468" s="265" t="s">
        <v>768</v>
      </c>
      <c r="G468" s="266" t="s">
        <v>673</v>
      </c>
      <c r="H468" s="267">
        <v>287.376</v>
      </c>
      <c r="I468" s="268"/>
      <c r="J468" s="269">
        <f>ROUND(I468*H468,2)</f>
        <v>0</v>
      </c>
      <c r="K468" s="265" t="s">
        <v>28</v>
      </c>
      <c r="L468" s="270"/>
      <c r="M468" s="271" t="s">
        <v>28</v>
      </c>
      <c r="N468" s="272" t="s">
        <v>46</v>
      </c>
      <c r="O468" s="88"/>
      <c r="P468" s="221">
        <f>O468*H468</f>
        <v>0</v>
      </c>
      <c r="Q468" s="221">
        <v>0.00012</v>
      </c>
      <c r="R468" s="221">
        <f>Q468*H468</f>
        <v>0.03448512</v>
      </c>
      <c r="S468" s="221">
        <v>0</v>
      </c>
      <c r="T468" s="222">
        <f>S468*H468</f>
        <v>0</v>
      </c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R468" s="223" t="s">
        <v>334</v>
      </c>
      <c r="AT468" s="223" t="s">
        <v>380</v>
      </c>
      <c r="AU468" s="223" t="s">
        <v>106</v>
      </c>
      <c r="AY468" s="21" t="s">
        <v>285</v>
      </c>
      <c r="BE468" s="224">
        <f>IF(N468="základní",J468,0)</f>
        <v>0</v>
      </c>
      <c r="BF468" s="224">
        <f>IF(N468="snížená",J468,0)</f>
        <v>0</v>
      </c>
      <c r="BG468" s="224">
        <f>IF(N468="zákl. přenesená",J468,0)</f>
        <v>0</v>
      </c>
      <c r="BH468" s="224">
        <f>IF(N468="sníž. přenesená",J468,0)</f>
        <v>0</v>
      </c>
      <c r="BI468" s="224">
        <f>IF(N468="nulová",J468,0)</f>
        <v>0</v>
      </c>
      <c r="BJ468" s="21" t="s">
        <v>106</v>
      </c>
      <c r="BK468" s="224">
        <f>ROUND(I468*H468,2)</f>
        <v>0</v>
      </c>
      <c r="BL468" s="21" t="s">
        <v>292</v>
      </c>
      <c r="BM468" s="223" t="s">
        <v>769</v>
      </c>
    </row>
    <row r="469" spans="1:51" s="14" customFormat="1" ht="12">
      <c r="A469" s="14"/>
      <c r="B469" s="241"/>
      <c r="C469" s="242"/>
      <c r="D469" s="232" t="s">
        <v>296</v>
      </c>
      <c r="E469" s="243" t="s">
        <v>28</v>
      </c>
      <c r="F469" s="244" t="s">
        <v>770</v>
      </c>
      <c r="G469" s="242"/>
      <c r="H469" s="245">
        <v>287.376</v>
      </c>
      <c r="I469" s="246"/>
      <c r="J469" s="242"/>
      <c r="K469" s="242"/>
      <c r="L469" s="247"/>
      <c r="M469" s="248"/>
      <c r="N469" s="249"/>
      <c r="O469" s="249"/>
      <c r="P469" s="249"/>
      <c r="Q469" s="249"/>
      <c r="R469" s="249"/>
      <c r="S469" s="249"/>
      <c r="T469" s="250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1" t="s">
        <v>296</v>
      </c>
      <c r="AU469" s="251" t="s">
        <v>106</v>
      </c>
      <c r="AV469" s="14" t="s">
        <v>106</v>
      </c>
      <c r="AW469" s="14" t="s">
        <v>35</v>
      </c>
      <c r="AX469" s="14" t="s">
        <v>82</v>
      </c>
      <c r="AY469" s="251" t="s">
        <v>285</v>
      </c>
    </row>
    <row r="470" spans="1:65" s="2" customFormat="1" ht="37.8" customHeight="1">
      <c r="A470" s="42"/>
      <c r="B470" s="43"/>
      <c r="C470" s="212" t="s">
        <v>771</v>
      </c>
      <c r="D470" s="212" t="s">
        <v>287</v>
      </c>
      <c r="E470" s="213" t="s">
        <v>772</v>
      </c>
      <c r="F470" s="214" t="s">
        <v>773</v>
      </c>
      <c r="G470" s="215" t="s">
        <v>315</v>
      </c>
      <c r="H470" s="216">
        <v>216.66</v>
      </c>
      <c r="I470" s="217"/>
      <c r="J470" s="218">
        <f>ROUND(I470*H470,2)</f>
        <v>0</v>
      </c>
      <c r="K470" s="214" t="s">
        <v>28</v>
      </c>
      <c r="L470" s="48"/>
      <c r="M470" s="219" t="s">
        <v>28</v>
      </c>
      <c r="N470" s="220" t="s">
        <v>46</v>
      </c>
      <c r="O470" s="88"/>
      <c r="P470" s="221">
        <f>O470*H470</f>
        <v>0</v>
      </c>
      <c r="Q470" s="221">
        <v>0.0027</v>
      </c>
      <c r="R470" s="221">
        <f>Q470*H470</f>
        <v>0.584982</v>
      </c>
      <c r="S470" s="221">
        <v>0</v>
      </c>
      <c r="T470" s="222">
        <f>S470*H470</f>
        <v>0</v>
      </c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R470" s="223" t="s">
        <v>292</v>
      </c>
      <c r="AT470" s="223" t="s">
        <v>287</v>
      </c>
      <c r="AU470" s="223" t="s">
        <v>106</v>
      </c>
      <c r="AY470" s="21" t="s">
        <v>285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21" t="s">
        <v>106</v>
      </c>
      <c r="BK470" s="224">
        <f>ROUND(I470*H470,2)</f>
        <v>0</v>
      </c>
      <c r="BL470" s="21" t="s">
        <v>292</v>
      </c>
      <c r="BM470" s="223" t="s">
        <v>774</v>
      </c>
    </row>
    <row r="471" spans="1:51" s="14" customFormat="1" ht="12">
      <c r="A471" s="14"/>
      <c r="B471" s="241"/>
      <c r="C471" s="242"/>
      <c r="D471" s="232" t="s">
        <v>296</v>
      </c>
      <c r="E471" s="243" t="s">
        <v>28</v>
      </c>
      <c r="F471" s="244" t="s">
        <v>155</v>
      </c>
      <c r="G471" s="242"/>
      <c r="H471" s="245">
        <v>216.66</v>
      </c>
      <c r="I471" s="246"/>
      <c r="J471" s="242"/>
      <c r="K471" s="242"/>
      <c r="L471" s="247"/>
      <c r="M471" s="248"/>
      <c r="N471" s="249"/>
      <c r="O471" s="249"/>
      <c r="P471" s="249"/>
      <c r="Q471" s="249"/>
      <c r="R471" s="249"/>
      <c r="S471" s="249"/>
      <c r="T471" s="25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1" t="s">
        <v>296</v>
      </c>
      <c r="AU471" s="251" t="s">
        <v>106</v>
      </c>
      <c r="AV471" s="14" t="s">
        <v>106</v>
      </c>
      <c r="AW471" s="14" t="s">
        <v>35</v>
      </c>
      <c r="AX471" s="14" t="s">
        <v>82</v>
      </c>
      <c r="AY471" s="251" t="s">
        <v>285</v>
      </c>
    </row>
    <row r="472" spans="1:65" s="2" customFormat="1" ht="24.15" customHeight="1">
      <c r="A472" s="42"/>
      <c r="B472" s="43"/>
      <c r="C472" s="212" t="s">
        <v>775</v>
      </c>
      <c r="D472" s="212" t="s">
        <v>287</v>
      </c>
      <c r="E472" s="213" t="s">
        <v>776</v>
      </c>
      <c r="F472" s="214" t="s">
        <v>777</v>
      </c>
      <c r="G472" s="215" t="s">
        <v>673</v>
      </c>
      <c r="H472" s="216">
        <v>4.83</v>
      </c>
      <c r="I472" s="217"/>
      <c r="J472" s="218">
        <f>ROUND(I472*H472,2)</f>
        <v>0</v>
      </c>
      <c r="K472" s="214" t="s">
        <v>291</v>
      </c>
      <c r="L472" s="48"/>
      <c r="M472" s="219" t="s">
        <v>28</v>
      </c>
      <c r="N472" s="220" t="s">
        <v>46</v>
      </c>
      <c r="O472" s="88"/>
      <c r="P472" s="221">
        <f>O472*H472</f>
        <v>0</v>
      </c>
      <c r="Q472" s="221">
        <v>0.02065</v>
      </c>
      <c r="R472" s="221">
        <f>Q472*H472</f>
        <v>0.09973950000000001</v>
      </c>
      <c r="S472" s="221">
        <v>0</v>
      </c>
      <c r="T472" s="222">
        <f>S472*H472</f>
        <v>0</v>
      </c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R472" s="223" t="s">
        <v>292</v>
      </c>
      <c r="AT472" s="223" t="s">
        <v>287</v>
      </c>
      <c r="AU472" s="223" t="s">
        <v>106</v>
      </c>
      <c r="AY472" s="21" t="s">
        <v>285</v>
      </c>
      <c r="BE472" s="224">
        <f>IF(N472="základní",J472,0)</f>
        <v>0</v>
      </c>
      <c r="BF472" s="224">
        <f>IF(N472="snížená",J472,0)</f>
        <v>0</v>
      </c>
      <c r="BG472" s="224">
        <f>IF(N472="zákl. přenesená",J472,0)</f>
        <v>0</v>
      </c>
      <c r="BH472" s="224">
        <f>IF(N472="sníž. přenesená",J472,0)</f>
        <v>0</v>
      </c>
      <c r="BI472" s="224">
        <f>IF(N472="nulová",J472,0)</f>
        <v>0</v>
      </c>
      <c r="BJ472" s="21" t="s">
        <v>106</v>
      </c>
      <c r="BK472" s="224">
        <f>ROUND(I472*H472,2)</f>
        <v>0</v>
      </c>
      <c r="BL472" s="21" t="s">
        <v>292</v>
      </c>
      <c r="BM472" s="223" t="s">
        <v>778</v>
      </c>
    </row>
    <row r="473" spans="1:47" s="2" customFormat="1" ht="12">
      <c r="A473" s="42"/>
      <c r="B473" s="43"/>
      <c r="C473" s="44"/>
      <c r="D473" s="225" t="s">
        <v>294</v>
      </c>
      <c r="E473" s="44"/>
      <c r="F473" s="226" t="s">
        <v>779</v>
      </c>
      <c r="G473" s="44"/>
      <c r="H473" s="44"/>
      <c r="I473" s="227"/>
      <c r="J473" s="44"/>
      <c r="K473" s="44"/>
      <c r="L473" s="48"/>
      <c r="M473" s="228"/>
      <c r="N473" s="229"/>
      <c r="O473" s="88"/>
      <c r="P473" s="88"/>
      <c r="Q473" s="88"/>
      <c r="R473" s="88"/>
      <c r="S473" s="88"/>
      <c r="T473" s="89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T473" s="21" t="s">
        <v>294</v>
      </c>
      <c r="AU473" s="21" t="s">
        <v>106</v>
      </c>
    </row>
    <row r="474" spans="1:51" s="13" customFormat="1" ht="12">
      <c r="A474" s="13"/>
      <c r="B474" s="230"/>
      <c r="C474" s="231"/>
      <c r="D474" s="232" t="s">
        <v>296</v>
      </c>
      <c r="E474" s="233" t="s">
        <v>28</v>
      </c>
      <c r="F474" s="234" t="s">
        <v>469</v>
      </c>
      <c r="G474" s="231"/>
      <c r="H474" s="233" t="s">
        <v>28</v>
      </c>
      <c r="I474" s="235"/>
      <c r="J474" s="231"/>
      <c r="K474" s="231"/>
      <c r="L474" s="236"/>
      <c r="M474" s="237"/>
      <c r="N474" s="238"/>
      <c r="O474" s="238"/>
      <c r="P474" s="238"/>
      <c r="Q474" s="238"/>
      <c r="R474" s="238"/>
      <c r="S474" s="238"/>
      <c r="T474" s="23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0" t="s">
        <v>296</v>
      </c>
      <c r="AU474" s="240" t="s">
        <v>106</v>
      </c>
      <c r="AV474" s="13" t="s">
        <v>82</v>
      </c>
      <c r="AW474" s="13" t="s">
        <v>35</v>
      </c>
      <c r="AX474" s="13" t="s">
        <v>74</v>
      </c>
      <c r="AY474" s="240" t="s">
        <v>285</v>
      </c>
    </row>
    <row r="475" spans="1:51" s="14" customFormat="1" ht="12">
      <c r="A475" s="14"/>
      <c r="B475" s="241"/>
      <c r="C475" s="242"/>
      <c r="D475" s="232" t="s">
        <v>296</v>
      </c>
      <c r="E475" s="243" t="s">
        <v>28</v>
      </c>
      <c r="F475" s="244" t="s">
        <v>780</v>
      </c>
      <c r="G475" s="242"/>
      <c r="H475" s="245">
        <v>4.83</v>
      </c>
      <c r="I475" s="246"/>
      <c r="J475" s="242"/>
      <c r="K475" s="242"/>
      <c r="L475" s="247"/>
      <c r="M475" s="248"/>
      <c r="N475" s="249"/>
      <c r="O475" s="249"/>
      <c r="P475" s="249"/>
      <c r="Q475" s="249"/>
      <c r="R475" s="249"/>
      <c r="S475" s="249"/>
      <c r="T475" s="25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1" t="s">
        <v>296</v>
      </c>
      <c r="AU475" s="251" t="s">
        <v>106</v>
      </c>
      <c r="AV475" s="14" t="s">
        <v>106</v>
      </c>
      <c r="AW475" s="14" t="s">
        <v>35</v>
      </c>
      <c r="AX475" s="14" t="s">
        <v>82</v>
      </c>
      <c r="AY475" s="251" t="s">
        <v>285</v>
      </c>
    </row>
    <row r="476" spans="1:65" s="2" customFormat="1" ht="37.8" customHeight="1">
      <c r="A476" s="42"/>
      <c r="B476" s="43"/>
      <c r="C476" s="212" t="s">
        <v>781</v>
      </c>
      <c r="D476" s="212" t="s">
        <v>287</v>
      </c>
      <c r="E476" s="213" t="s">
        <v>782</v>
      </c>
      <c r="F476" s="214" t="s">
        <v>783</v>
      </c>
      <c r="G476" s="215" t="s">
        <v>315</v>
      </c>
      <c r="H476" s="216">
        <v>45.446</v>
      </c>
      <c r="I476" s="217"/>
      <c r="J476" s="218">
        <f>ROUND(I476*H476,2)</f>
        <v>0</v>
      </c>
      <c r="K476" s="214" t="s">
        <v>291</v>
      </c>
      <c r="L476" s="48"/>
      <c r="M476" s="219" t="s">
        <v>28</v>
      </c>
      <c r="N476" s="220" t="s">
        <v>46</v>
      </c>
      <c r="O476" s="88"/>
      <c r="P476" s="221">
        <f>O476*H476</f>
        <v>0</v>
      </c>
      <c r="Q476" s="221">
        <v>0</v>
      </c>
      <c r="R476" s="221">
        <f>Q476*H476</f>
        <v>0</v>
      </c>
      <c r="S476" s="221">
        <v>1E-05</v>
      </c>
      <c r="T476" s="222">
        <f>S476*H476</f>
        <v>0.00045446</v>
      </c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R476" s="223" t="s">
        <v>292</v>
      </c>
      <c r="AT476" s="223" t="s">
        <v>287</v>
      </c>
      <c r="AU476" s="223" t="s">
        <v>106</v>
      </c>
      <c r="AY476" s="21" t="s">
        <v>285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21" t="s">
        <v>106</v>
      </c>
      <c r="BK476" s="224">
        <f>ROUND(I476*H476,2)</f>
        <v>0</v>
      </c>
      <c r="BL476" s="21" t="s">
        <v>292</v>
      </c>
      <c r="BM476" s="223" t="s">
        <v>784</v>
      </c>
    </row>
    <row r="477" spans="1:47" s="2" customFormat="1" ht="12">
      <c r="A477" s="42"/>
      <c r="B477" s="43"/>
      <c r="C477" s="44"/>
      <c r="D477" s="225" t="s">
        <v>294</v>
      </c>
      <c r="E477" s="44"/>
      <c r="F477" s="226" t="s">
        <v>785</v>
      </c>
      <c r="G477" s="44"/>
      <c r="H477" s="44"/>
      <c r="I477" s="227"/>
      <c r="J477" s="44"/>
      <c r="K477" s="44"/>
      <c r="L477" s="48"/>
      <c r="M477" s="228"/>
      <c r="N477" s="229"/>
      <c r="O477" s="88"/>
      <c r="P477" s="88"/>
      <c r="Q477" s="88"/>
      <c r="R477" s="88"/>
      <c r="S477" s="88"/>
      <c r="T477" s="89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T477" s="21" t="s">
        <v>294</v>
      </c>
      <c r="AU477" s="21" t="s">
        <v>106</v>
      </c>
    </row>
    <row r="478" spans="1:51" s="13" customFormat="1" ht="12">
      <c r="A478" s="13"/>
      <c r="B478" s="230"/>
      <c r="C478" s="231"/>
      <c r="D478" s="232" t="s">
        <v>296</v>
      </c>
      <c r="E478" s="233" t="s">
        <v>28</v>
      </c>
      <c r="F478" s="234" t="s">
        <v>297</v>
      </c>
      <c r="G478" s="231"/>
      <c r="H478" s="233" t="s">
        <v>28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0" t="s">
        <v>296</v>
      </c>
      <c r="AU478" s="240" t="s">
        <v>106</v>
      </c>
      <c r="AV478" s="13" t="s">
        <v>82</v>
      </c>
      <c r="AW478" s="13" t="s">
        <v>35</v>
      </c>
      <c r="AX478" s="13" t="s">
        <v>74</v>
      </c>
      <c r="AY478" s="240" t="s">
        <v>285</v>
      </c>
    </row>
    <row r="479" spans="1:51" s="14" customFormat="1" ht="12">
      <c r="A479" s="14"/>
      <c r="B479" s="241"/>
      <c r="C479" s="242"/>
      <c r="D479" s="232" t="s">
        <v>296</v>
      </c>
      <c r="E479" s="243" t="s">
        <v>28</v>
      </c>
      <c r="F479" s="244" t="s">
        <v>665</v>
      </c>
      <c r="G479" s="242"/>
      <c r="H479" s="245">
        <v>1.536</v>
      </c>
      <c r="I479" s="246"/>
      <c r="J479" s="242"/>
      <c r="K479" s="242"/>
      <c r="L479" s="247"/>
      <c r="M479" s="248"/>
      <c r="N479" s="249"/>
      <c r="O479" s="249"/>
      <c r="P479" s="249"/>
      <c r="Q479" s="249"/>
      <c r="R479" s="249"/>
      <c r="S479" s="249"/>
      <c r="T479" s="25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1" t="s">
        <v>296</v>
      </c>
      <c r="AU479" s="251" t="s">
        <v>106</v>
      </c>
      <c r="AV479" s="14" t="s">
        <v>106</v>
      </c>
      <c r="AW479" s="14" t="s">
        <v>35</v>
      </c>
      <c r="AX479" s="14" t="s">
        <v>74</v>
      </c>
      <c r="AY479" s="251" t="s">
        <v>285</v>
      </c>
    </row>
    <row r="480" spans="1:51" s="13" customFormat="1" ht="12">
      <c r="A480" s="13"/>
      <c r="B480" s="230"/>
      <c r="C480" s="231"/>
      <c r="D480" s="232" t="s">
        <v>296</v>
      </c>
      <c r="E480" s="233" t="s">
        <v>28</v>
      </c>
      <c r="F480" s="234" t="s">
        <v>463</v>
      </c>
      <c r="G480" s="231"/>
      <c r="H480" s="233" t="s">
        <v>28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0" t="s">
        <v>296</v>
      </c>
      <c r="AU480" s="240" t="s">
        <v>106</v>
      </c>
      <c r="AV480" s="13" t="s">
        <v>82</v>
      </c>
      <c r="AW480" s="13" t="s">
        <v>35</v>
      </c>
      <c r="AX480" s="13" t="s">
        <v>74</v>
      </c>
      <c r="AY480" s="240" t="s">
        <v>285</v>
      </c>
    </row>
    <row r="481" spans="1:51" s="14" customFormat="1" ht="12">
      <c r="A481" s="14"/>
      <c r="B481" s="241"/>
      <c r="C481" s="242"/>
      <c r="D481" s="232" t="s">
        <v>296</v>
      </c>
      <c r="E481" s="243" t="s">
        <v>28</v>
      </c>
      <c r="F481" s="244" t="s">
        <v>666</v>
      </c>
      <c r="G481" s="242"/>
      <c r="H481" s="245">
        <v>12.953</v>
      </c>
      <c r="I481" s="246"/>
      <c r="J481" s="242"/>
      <c r="K481" s="242"/>
      <c r="L481" s="247"/>
      <c r="M481" s="248"/>
      <c r="N481" s="249"/>
      <c r="O481" s="249"/>
      <c r="P481" s="249"/>
      <c r="Q481" s="249"/>
      <c r="R481" s="249"/>
      <c r="S481" s="249"/>
      <c r="T481" s="25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1" t="s">
        <v>296</v>
      </c>
      <c r="AU481" s="251" t="s">
        <v>106</v>
      </c>
      <c r="AV481" s="14" t="s">
        <v>106</v>
      </c>
      <c r="AW481" s="14" t="s">
        <v>35</v>
      </c>
      <c r="AX481" s="14" t="s">
        <v>74</v>
      </c>
      <c r="AY481" s="251" t="s">
        <v>285</v>
      </c>
    </row>
    <row r="482" spans="1:51" s="14" customFormat="1" ht="12">
      <c r="A482" s="14"/>
      <c r="B482" s="241"/>
      <c r="C482" s="242"/>
      <c r="D482" s="232" t="s">
        <v>296</v>
      </c>
      <c r="E482" s="243" t="s">
        <v>28</v>
      </c>
      <c r="F482" s="244" t="s">
        <v>667</v>
      </c>
      <c r="G482" s="242"/>
      <c r="H482" s="245">
        <v>9.576</v>
      </c>
      <c r="I482" s="246"/>
      <c r="J482" s="242"/>
      <c r="K482" s="242"/>
      <c r="L482" s="247"/>
      <c r="M482" s="248"/>
      <c r="N482" s="249"/>
      <c r="O482" s="249"/>
      <c r="P482" s="249"/>
      <c r="Q482" s="249"/>
      <c r="R482" s="249"/>
      <c r="S482" s="249"/>
      <c r="T482" s="250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1" t="s">
        <v>296</v>
      </c>
      <c r="AU482" s="251" t="s">
        <v>106</v>
      </c>
      <c r="AV482" s="14" t="s">
        <v>106</v>
      </c>
      <c r="AW482" s="14" t="s">
        <v>35</v>
      </c>
      <c r="AX482" s="14" t="s">
        <v>74</v>
      </c>
      <c r="AY482" s="251" t="s">
        <v>285</v>
      </c>
    </row>
    <row r="483" spans="1:51" s="13" customFormat="1" ht="12">
      <c r="A483" s="13"/>
      <c r="B483" s="230"/>
      <c r="C483" s="231"/>
      <c r="D483" s="232" t="s">
        <v>296</v>
      </c>
      <c r="E483" s="233" t="s">
        <v>28</v>
      </c>
      <c r="F483" s="234" t="s">
        <v>469</v>
      </c>
      <c r="G483" s="231"/>
      <c r="H483" s="233" t="s">
        <v>28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0" t="s">
        <v>296</v>
      </c>
      <c r="AU483" s="240" t="s">
        <v>106</v>
      </c>
      <c r="AV483" s="13" t="s">
        <v>82</v>
      </c>
      <c r="AW483" s="13" t="s">
        <v>35</v>
      </c>
      <c r="AX483" s="13" t="s">
        <v>74</v>
      </c>
      <c r="AY483" s="240" t="s">
        <v>285</v>
      </c>
    </row>
    <row r="484" spans="1:51" s="14" customFormat="1" ht="12">
      <c r="A484" s="14"/>
      <c r="B484" s="241"/>
      <c r="C484" s="242"/>
      <c r="D484" s="232" t="s">
        <v>296</v>
      </c>
      <c r="E484" s="243" t="s">
        <v>28</v>
      </c>
      <c r="F484" s="244" t="s">
        <v>668</v>
      </c>
      <c r="G484" s="242"/>
      <c r="H484" s="245">
        <v>11.2</v>
      </c>
      <c r="I484" s="246"/>
      <c r="J484" s="242"/>
      <c r="K484" s="242"/>
      <c r="L484" s="247"/>
      <c r="M484" s="248"/>
      <c r="N484" s="249"/>
      <c r="O484" s="249"/>
      <c r="P484" s="249"/>
      <c r="Q484" s="249"/>
      <c r="R484" s="249"/>
      <c r="S484" s="249"/>
      <c r="T484" s="25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1" t="s">
        <v>296</v>
      </c>
      <c r="AU484" s="251" t="s">
        <v>106</v>
      </c>
      <c r="AV484" s="14" t="s">
        <v>106</v>
      </c>
      <c r="AW484" s="14" t="s">
        <v>35</v>
      </c>
      <c r="AX484" s="14" t="s">
        <v>74</v>
      </c>
      <c r="AY484" s="251" t="s">
        <v>285</v>
      </c>
    </row>
    <row r="485" spans="1:51" s="14" customFormat="1" ht="12">
      <c r="A485" s="14"/>
      <c r="B485" s="241"/>
      <c r="C485" s="242"/>
      <c r="D485" s="232" t="s">
        <v>296</v>
      </c>
      <c r="E485" s="243" t="s">
        <v>28</v>
      </c>
      <c r="F485" s="244" t="s">
        <v>669</v>
      </c>
      <c r="G485" s="242"/>
      <c r="H485" s="245">
        <v>10.181</v>
      </c>
      <c r="I485" s="246"/>
      <c r="J485" s="242"/>
      <c r="K485" s="242"/>
      <c r="L485" s="247"/>
      <c r="M485" s="248"/>
      <c r="N485" s="249"/>
      <c r="O485" s="249"/>
      <c r="P485" s="249"/>
      <c r="Q485" s="249"/>
      <c r="R485" s="249"/>
      <c r="S485" s="249"/>
      <c r="T485" s="250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1" t="s">
        <v>296</v>
      </c>
      <c r="AU485" s="251" t="s">
        <v>106</v>
      </c>
      <c r="AV485" s="14" t="s">
        <v>106</v>
      </c>
      <c r="AW485" s="14" t="s">
        <v>35</v>
      </c>
      <c r="AX485" s="14" t="s">
        <v>74</v>
      </c>
      <c r="AY485" s="251" t="s">
        <v>285</v>
      </c>
    </row>
    <row r="486" spans="1:51" s="15" customFormat="1" ht="12">
      <c r="A486" s="15"/>
      <c r="B486" s="252"/>
      <c r="C486" s="253"/>
      <c r="D486" s="232" t="s">
        <v>296</v>
      </c>
      <c r="E486" s="254" t="s">
        <v>28</v>
      </c>
      <c r="F486" s="255" t="s">
        <v>299</v>
      </c>
      <c r="G486" s="253"/>
      <c r="H486" s="256">
        <v>45.446</v>
      </c>
      <c r="I486" s="257"/>
      <c r="J486" s="253"/>
      <c r="K486" s="253"/>
      <c r="L486" s="258"/>
      <c r="M486" s="259"/>
      <c r="N486" s="260"/>
      <c r="O486" s="260"/>
      <c r="P486" s="260"/>
      <c r="Q486" s="260"/>
      <c r="R486" s="260"/>
      <c r="S486" s="260"/>
      <c r="T486" s="261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2" t="s">
        <v>296</v>
      </c>
      <c r="AU486" s="262" t="s">
        <v>106</v>
      </c>
      <c r="AV486" s="15" t="s">
        <v>292</v>
      </c>
      <c r="AW486" s="15" t="s">
        <v>35</v>
      </c>
      <c r="AX486" s="15" t="s">
        <v>82</v>
      </c>
      <c r="AY486" s="262" t="s">
        <v>285</v>
      </c>
    </row>
    <row r="487" spans="1:65" s="2" customFormat="1" ht="16.5" customHeight="1">
      <c r="A487" s="42"/>
      <c r="B487" s="43"/>
      <c r="C487" s="212" t="s">
        <v>786</v>
      </c>
      <c r="D487" s="212" t="s">
        <v>287</v>
      </c>
      <c r="E487" s="213" t="s">
        <v>787</v>
      </c>
      <c r="F487" s="214" t="s">
        <v>788</v>
      </c>
      <c r="G487" s="215" t="s">
        <v>315</v>
      </c>
      <c r="H487" s="216">
        <v>3.756</v>
      </c>
      <c r="I487" s="217"/>
      <c r="J487" s="218">
        <f>ROUND(I487*H487,2)</f>
        <v>0</v>
      </c>
      <c r="K487" s="214" t="s">
        <v>291</v>
      </c>
      <c r="L487" s="48"/>
      <c r="M487" s="219" t="s">
        <v>28</v>
      </c>
      <c r="N487" s="220" t="s">
        <v>46</v>
      </c>
      <c r="O487" s="88"/>
      <c r="P487" s="221">
        <f>O487*H487</f>
        <v>0</v>
      </c>
      <c r="Q487" s="221">
        <v>0</v>
      </c>
      <c r="R487" s="221">
        <f>Q487*H487</f>
        <v>0</v>
      </c>
      <c r="S487" s="221">
        <v>0</v>
      </c>
      <c r="T487" s="222">
        <f>S487*H487</f>
        <v>0</v>
      </c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R487" s="223" t="s">
        <v>292</v>
      </c>
      <c r="AT487" s="223" t="s">
        <v>287</v>
      </c>
      <c r="AU487" s="223" t="s">
        <v>106</v>
      </c>
      <c r="AY487" s="21" t="s">
        <v>285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21" t="s">
        <v>106</v>
      </c>
      <c r="BK487" s="224">
        <f>ROUND(I487*H487,2)</f>
        <v>0</v>
      </c>
      <c r="BL487" s="21" t="s">
        <v>292</v>
      </c>
      <c r="BM487" s="223" t="s">
        <v>789</v>
      </c>
    </row>
    <row r="488" spans="1:47" s="2" customFormat="1" ht="12">
      <c r="A488" s="42"/>
      <c r="B488" s="43"/>
      <c r="C488" s="44"/>
      <c r="D488" s="225" t="s">
        <v>294</v>
      </c>
      <c r="E488" s="44"/>
      <c r="F488" s="226" t="s">
        <v>790</v>
      </c>
      <c r="G488" s="44"/>
      <c r="H488" s="44"/>
      <c r="I488" s="227"/>
      <c r="J488" s="44"/>
      <c r="K488" s="44"/>
      <c r="L488" s="48"/>
      <c r="M488" s="228"/>
      <c r="N488" s="229"/>
      <c r="O488" s="88"/>
      <c r="P488" s="88"/>
      <c r="Q488" s="88"/>
      <c r="R488" s="88"/>
      <c r="S488" s="88"/>
      <c r="T488" s="89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T488" s="21" t="s">
        <v>294</v>
      </c>
      <c r="AU488" s="21" t="s">
        <v>106</v>
      </c>
    </row>
    <row r="489" spans="1:51" s="13" customFormat="1" ht="12">
      <c r="A489" s="13"/>
      <c r="B489" s="230"/>
      <c r="C489" s="231"/>
      <c r="D489" s="232" t="s">
        <v>296</v>
      </c>
      <c r="E489" s="233" t="s">
        <v>28</v>
      </c>
      <c r="F489" s="234" t="s">
        <v>297</v>
      </c>
      <c r="G489" s="231"/>
      <c r="H489" s="233" t="s">
        <v>28</v>
      </c>
      <c r="I489" s="235"/>
      <c r="J489" s="231"/>
      <c r="K489" s="231"/>
      <c r="L489" s="236"/>
      <c r="M489" s="237"/>
      <c r="N489" s="238"/>
      <c r="O489" s="238"/>
      <c r="P489" s="238"/>
      <c r="Q489" s="238"/>
      <c r="R489" s="238"/>
      <c r="S489" s="238"/>
      <c r="T489" s="23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0" t="s">
        <v>296</v>
      </c>
      <c r="AU489" s="240" t="s">
        <v>106</v>
      </c>
      <c r="AV489" s="13" t="s">
        <v>82</v>
      </c>
      <c r="AW489" s="13" t="s">
        <v>35</v>
      </c>
      <c r="AX489" s="13" t="s">
        <v>74</v>
      </c>
      <c r="AY489" s="240" t="s">
        <v>285</v>
      </c>
    </row>
    <row r="490" spans="1:51" s="14" customFormat="1" ht="12">
      <c r="A490" s="14"/>
      <c r="B490" s="241"/>
      <c r="C490" s="242"/>
      <c r="D490" s="232" t="s">
        <v>296</v>
      </c>
      <c r="E490" s="243" t="s">
        <v>28</v>
      </c>
      <c r="F490" s="244" t="s">
        <v>791</v>
      </c>
      <c r="G490" s="242"/>
      <c r="H490" s="245">
        <v>3.756</v>
      </c>
      <c r="I490" s="246"/>
      <c r="J490" s="242"/>
      <c r="K490" s="242"/>
      <c r="L490" s="247"/>
      <c r="M490" s="248"/>
      <c r="N490" s="249"/>
      <c r="O490" s="249"/>
      <c r="P490" s="249"/>
      <c r="Q490" s="249"/>
      <c r="R490" s="249"/>
      <c r="S490" s="249"/>
      <c r="T490" s="250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1" t="s">
        <v>296</v>
      </c>
      <c r="AU490" s="251" t="s">
        <v>106</v>
      </c>
      <c r="AV490" s="14" t="s">
        <v>106</v>
      </c>
      <c r="AW490" s="14" t="s">
        <v>35</v>
      </c>
      <c r="AX490" s="14" t="s">
        <v>82</v>
      </c>
      <c r="AY490" s="251" t="s">
        <v>285</v>
      </c>
    </row>
    <row r="491" spans="1:65" s="2" customFormat="1" ht="37.8" customHeight="1">
      <c r="A491" s="42"/>
      <c r="B491" s="43"/>
      <c r="C491" s="212" t="s">
        <v>792</v>
      </c>
      <c r="D491" s="212" t="s">
        <v>287</v>
      </c>
      <c r="E491" s="213" t="s">
        <v>793</v>
      </c>
      <c r="F491" s="214" t="s">
        <v>794</v>
      </c>
      <c r="G491" s="215" t="s">
        <v>290</v>
      </c>
      <c r="H491" s="216">
        <v>0.24</v>
      </c>
      <c r="I491" s="217"/>
      <c r="J491" s="218">
        <f>ROUND(I491*H491,2)</f>
        <v>0</v>
      </c>
      <c r="K491" s="214" t="s">
        <v>291</v>
      </c>
      <c r="L491" s="48"/>
      <c r="M491" s="219" t="s">
        <v>28</v>
      </c>
      <c r="N491" s="220" t="s">
        <v>46</v>
      </c>
      <c r="O491" s="88"/>
      <c r="P491" s="221">
        <f>O491*H491</f>
        <v>0</v>
      </c>
      <c r="Q491" s="221">
        <v>2.30102</v>
      </c>
      <c r="R491" s="221">
        <f>Q491*H491</f>
        <v>0.5522448</v>
      </c>
      <c r="S491" s="221">
        <v>0</v>
      </c>
      <c r="T491" s="222">
        <f>S491*H491</f>
        <v>0</v>
      </c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R491" s="223" t="s">
        <v>292</v>
      </c>
      <c r="AT491" s="223" t="s">
        <v>287</v>
      </c>
      <c r="AU491" s="223" t="s">
        <v>106</v>
      </c>
      <c r="AY491" s="21" t="s">
        <v>285</v>
      </c>
      <c r="BE491" s="224">
        <f>IF(N491="základní",J491,0)</f>
        <v>0</v>
      </c>
      <c r="BF491" s="224">
        <f>IF(N491="snížená",J491,0)</f>
        <v>0</v>
      </c>
      <c r="BG491" s="224">
        <f>IF(N491="zákl. přenesená",J491,0)</f>
        <v>0</v>
      </c>
      <c r="BH491" s="224">
        <f>IF(N491="sníž. přenesená",J491,0)</f>
        <v>0</v>
      </c>
      <c r="BI491" s="224">
        <f>IF(N491="nulová",J491,0)</f>
        <v>0</v>
      </c>
      <c r="BJ491" s="21" t="s">
        <v>106</v>
      </c>
      <c r="BK491" s="224">
        <f>ROUND(I491*H491,2)</f>
        <v>0</v>
      </c>
      <c r="BL491" s="21" t="s">
        <v>292</v>
      </c>
      <c r="BM491" s="223" t="s">
        <v>795</v>
      </c>
    </row>
    <row r="492" spans="1:47" s="2" customFormat="1" ht="12">
      <c r="A492" s="42"/>
      <c r="B492" s="43"/>
      <c r="C492" s="44"/>
      <c r="D492" s="225" t="s">
        <v>294</v>
      </c>
      <c r="E492" s="44"/>
      <c r="F492" s="226" t="s">
        <v>796</v>
      </c>
      <c r="G492" s="44"/>
      <c r="H492" s="44"/>
      <c r="I492" s="227"/>
      <c r="J492" s="44"/>
      <c r="K492" s="44"/>
      <c r="L492" s="48"/>
      <c r="M492" s="228"/>
      <c r="N492" s="229"/>
      <c r="O492" s="88"/>
      <c r="P492" s="88"/>
      <c r="Q492" s="88"/>
      <c r="R492" s="88"/>
      <c r="S492" s="88"/>
      <c r="T492" s="89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T492" s="21" t="s">
        <v>294</v>
      </c>
      <c r="AU492" s="21" t="s">
        <v>106</v>
      </c>
    </row>
    <row r="493" spans="1:51" s="13" customFormat="1" ht="12">
      <c r="A493" s="13"/>
      <c r="B493" s="230"/>
      <c r="C493" s="231"/>
      <c r="D493" s="232" t="s">
        <v>296</v>
      </c>
      <c r="E493" s="233" t="s">
        <v>28</v>
      </c>
      <c r="F493" s="234" t="s">
        <v>463</v>
      </c>
      <c r="G493" s="231"/>
      <c r="H493" s="233" t="s">
        <v>28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0" t="s">
        <v>296</v>
      </c>
      <c r="AU493" s="240" t="s">
        <v>106</v>
      </c>
      <c r="AV493" s="13" t="s">
        <v>82</v>
      </c>
      <c r="AW493" s="13" t="s">
        <v>35</v>
      </c>
      <c r="AX493" s="13" t="s">
        <v>74</v>
      </c>
      <c r="AY493" s="240" t="s">
        <v>285</v>
      </c>
    </row>
    <row r="494" spans="1:51" s="14" customFormat="1" ht="12">
      <c r="A494" s="14"/>
      <c r="B494" s="241"/>
      <c r="C494" s="242"/>
      <c r="D494" s="232" t="s">
        <v>296</v>
      </c>
      <c r="E494" s="243" t="s">
        <v>28</v>
      </c>
      <c r="F494" s="244" t="s">
        <v>797</v>
      </c>
      <c r="G494" s="242"/>
      <c r="H494" s="245">
        <v>0.24</v>
      </c>
      <c r="I494" s="246"/>
      <c r="J494" s="242"/>
      <c r="K494" s="242"/>
      <c r="L494" s="247"/>
      <c r="M494" s="248"/>
      <c r="N494" s="249"/>
      <c r="O494" s="249"/>
      <c r="P494" s="249"/>
      <c r="Q494" s="249"/>
      <c r="R494" s="249"/>
      <c r="S494" s="249"/>
      <c r="T494" s="250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1" t="s">
        <v>296</v>
      </c>
      <c r="AU494" s="251" t="s">
        <v>106</v>
      </c>
      <c r="AV494" s="14" t="s">
        <v>106</v>
      </c>
      <c r="AW494" s="14" t="s">
        <v>35</v>
      </c>
      <c r="AX494" s="14" t="s">
        <v>82</v>
      </c>
      <c r="AY494" s="251" t="s">
        <v>285</v>
      </c>
    </row>
    <row r="495" spans="1:65" s="2" customFormat="1" ht="24.15" customHeight="1">
      <c r="A495" s="42"/>
      <c r="B495" s="43"/>
      <c r="C495" s="212" t="s">
        <v>798</v>
      </c>
      <c r="D495" s="212" t="s">
        <v>287</v>
      </c>
      <c r="E495" s="213" t="s">
        <v>799</v>
      </c>
      <c r="F495" s="214" t="s">
        <v>800</v>
      </c>
      <c r="G495" s="215" t="s">
        <v>315</v>
      </c>
      <c r="H495" s="216">
        <v>14.27</v>
      </c>
      <c r="I495" s="217"/>
      <c r="J495" s="218">
        <f>ROUND(I495*H495,2)</f>
        <v>0</v>
      </c>
      <c r="K495" s="214" t="s">
        <v>291</v>
      </c>
      <c r="L495" s="48"/>
      <c r="M495" s="219" t="s">
        <v>28</v>
      </c>
      <c r="N495" s="220" t="s">
        <v>46</v>
      </c>
      <c r="O495" s="88"/>
      <c r="P495" s="221">
        <f>O495*H495</f>
        <v>0</v>
      </c>
      <c r="Q495" s="221">
        <v>0.0102</v>
      </c>
      <c r="R495" s="221">
        <f>Q495*H495</f>
        <v>0.14555400000000002</v>
      </c>
      <c r="S495" s="221">
        <v>0</v>
      </c>
      <c r="T495" s="222">
        <f>S495*H495</f>
        <v>0</v>
      </c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R495" s="223" t="s">
        <v>292</v>
      </c>
      <c r="AT495" s="223" t="s">
        <v>287</v>
      </c>
      <c r="AU495" s="223" t="s">
        <v>106</v>
      </c>
      <c r="AY495" s="21" t="s">
        <v>285</v>
      </c>
      <c r="BE495" s="224">
        <f>IF(N495="základní",J495,0)</f>
        <v>0</v>
      </c>
      <c r="BF495" s="224">
        <f>IF(N495="snížená",J495,0)</f>
        <v>0</v>
      </c>
      <c r="BG495" s="224">
        <f>IF(N495="zákl. přenesená",J495,0)</f>
        <v>0</v>
      </c>
      <c r="BH495" s="224">
        <f>IF(N495="sníž. přenesená",J495,0)</f>
        <v>0</v>
      </c>
      <c r="BI495" s="224">
        <f>IF(N495="nulová",J495,0)</f>
        <v>0</v>
      </c>
      <c r="BJ495" s="21" t="s">
        <v>106</v>
      </c>
      <c r="BK495" s="224">
        <f>ROUND(I495*H495,2)</f>
        <v>0</v>
      </c>
      <c r="BL495" s="21" t="s">
        <v>292</v>
      </c>
      <c r="BM495" s="223" t="s">
        <v>801</v>
      </c>
    </row>
    <row r="496" spans="1:47" s="2" customFormat="1" ht="12">
      <c r="A496" s="42"/>
      <c r="B496" s="43"/>
      <c r="C496" s="44"/>
      <c r="D496" s="225" t="s">
        <v>294</v>
      </c>
      <c r="E496" s="44"/>
      <c r="F496" s="226" t="s">
        <v>802</v>
      </c>
      <c r="G496" s="44"/>
      <c r="H496" s="44"/>
      <c r="I496" s="227"/>
      <c r="J496" s="44"/>
      <c r="K496" s="44"/>
      <c r="L496" s="48"/>
      <c r="M496" s="228"/>
      <c r="N496" s="229"/>
      <c r="O496" s="88"/>
      <c r="P496" s="88"/>
      <c r="Q496" s="88"/>
      <c r="R496" s="88"/>
      <c r="S496" s="88"/>
      <c r="T496" s="89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T496" s="21" t="s">
        <v>294</v>
      </c>
      <c r="AU496" s="21" t="s">
        <v>106</v>
      </c>
    </row>
    <row r="497" spans="1:51" s="13" customFormat="1" ht="12">
      <c r="A497" s="13"/>
      <c r="B497" s="230"/>
      <c r="C497" s="231"/>
      <c r="D497" s="232" t="s">
        <v>296</v>
      </c>
      <c r="E497" s="233" t="s">
        <v>28</v>
      </c>
      <c r="F497" s="234" t="s">
        <v>463</v>
      </c>
      <c r="G497" s="231"/>
      <c r="H497" s="233" t="s">
        <v>28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0" t="s">
        <v>296</v>
      </c>
      <c r="AU497" s="240" t="s">
        <v>106</v>
      </c>
      <c r="AV497" s="13" t="s">
        <v>82</v>
      </c>
      <c r="AW497" s="13" t="s">
        <v>35</v>
      </c>
      <c r="AX497" s="13" t="s">
        <v>74</v>
      </c>
      <c r="AY497" s="240" t="s">
        <v>285</v>
      </c>
    </row>
    <row r="498" spans="1:51" s="14" customFormat="1" ht="12">
      <c r="A498" s="14"/>
      <c r="B498" s="241"/>
      <c r="C498" s="242"/>
      <c r="D498" s="232" t="s">
        <v>296</v>
      </c>
      <c r="E498" s="243" t="s">
        <v>28</v>
      </c>
      <c r="F498" s="244" t="s">
        <v>803</v>
      </c>
      <c r="G498" s="242"/>
      <c r="H498" s="245">
        <v>10.44</v>
      </c>
      <c r="I498" s="246"/>
      <c r="J498" s="242"/>
      <c r="K498" s="242"/>
      <c r="L498" s="247"/>
      <c r="M498" s="248"/>
      <c r="N498" s="249"/>
      <c r="O498" s="249"/>
      <c r="P498" s="249"/>
      <c r="Q498" s="249"/>
      <c r="R498" s="249"/>
      <c r="S498" s="249"/>
      <c r="T498" s="25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1" t="s">
        <v>296</v>
      </c>
      <c r="AU498" s="251" t="s">
        <v>106</v>
      </c>
      <c r="AV498" s="14" t="s">
        <v>106</v>
      </c>
      <c r="AW498" s="14" t="s">
        <v>35</v>
      </c>
      <c r="AX498" s="14" t="s">
        <v>74</v>
      </c>
      <c r="AY498" s="251" t="s">
        <v>285</v>
      </c>
    </row>
    <row r="499" spans="1:51" s="13" customFormat="1" ht="12">
      <c r="A499" s="13"/>
      <c r="B499" s="230"/>
      <c r="C499" s="231"/>
      <c r="D499" s="232" t="s">
        <v>296</v>
      </c>
      <c r="E499" s="233" t="s">
        <v>28</v>
      </c>
      <c r="F499" s="234" t="s">
        <v>469</v>
      </c>
      <c r="G499" s="231"/>
      <c r="H499" s="233" t="s">
        <v>28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0" t="s">
        <v>296</v>
      </c>
      <c r="AU499" s="240" t="s">
        <v>106</v>
      </c>
      <c r="AV499" s="13" t="s">
        <v>82</v>
      </c>
      <c r="AW499" s="13" t="s">
        <v>35</v>
      </c>
      <c r="AX499" s="13" t="s">
        <v>74</v>
      </c>
      <c r="AY499" s="240" t="s">
        <v>285</v>
      </c>
    </row>
    <row r="500" spans="1:51" s="14" customFormat="1" ht="12">
      <c r="A500" s="14"/>
      <c r="B500" s="241"/>
      <c r="C500" s="242"/>
      <c r="D500" s="232" t="s">
        <v>296</v>
      </c>
      <c r="E500" s="243" t="s">
        <v>28</v>
      </c>
      <c r="F500" s="244" t="s">
        <v>804</v>
      </c>
      <c r="G500" s="242"/>
      <c r="H500" s="245">
        <v>3.83</v>
      </c>
      <c r="I500" s="246"/>
      <c r="J500" s="242"/>
      <c r="K500" s="242"/>
      <c r="L500" s="247"/>
      <c r="M500" s="248"/>
      <c r="N500" s="249"/>
      <c r="O500" s="249"/>
      <c r="P500" s="249"/>
      <c r="Q500" s="249"/>
      <c r="R500" s="249"/>
      <c r="S500" s="249"/>
      <c r="T500" s="250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1" t="s">
        <v>296</v>
      </c>
      <c r="AU500" s="251" t="s">
        <v>106</v>
      </c>
      <c r="AV500" s="14" t="s">
        <v>106</v>
      </c>
      <c r="AW500" s="14" t="s">
        <v>35</v>
      </c>
      <c r="AX500" s="14" t="s">
        <v>74</v>
      </c>
      <c r="AY500" s="251" t="s">
        <v>285</v>
      </c>
    </row>
    <row r="501" spans="1:51" s="15" customFormat="1" ht="12">
      <c r="A501" s="15"/>
      <c r="B501" s="252"/>
      <c r="C501" s="253"/>
      <c r="D501" s="232" t="s">
        <v>296</v>
      </c>
      <c r="E501" s="254" t="s">
        <v>805</v>
      </c>
      <c r="F501" s="255" t="s">
        <v>299</v>
      </c>
      <c r="G501" s="253"/>
      <c r="H501" s="256">
        <v>14.27</v>
      </c>
      <c r="I501" s="257"/>
      <c r="J501" s="253"/>
      <c r="K501" s="253"/>
      <c r="L501" s="258"/>
      <c r="M501" s="259"/>
      <c r="N501" s="260"/>
      <c r="O501" s="260"/>
      <c r="P501" s="260"/>
      <c r="Q501" s="260"/>
      <c r="R501" s="260"/>
      <c r="S501" s="260"/>
      <c r="T501" s="261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2" t="s">
        <v>296</v>
      </c>
      <c r="AU501" s="262" t="s">
        <v>106</v>
      </c>
      <c r="AV501" s="15" t="s">
        <v>292</v>
      </c>
      <c r="AW501" s="15" t="s">
        <v>35</v>
      </c>
      <c r="AX501" s="15" t="s">
        <v>82</v>
      </c>
      <c r="AY501" s="262" t="s">
        <v>285</v>
      </c>
    </row>
    <row r="502" spans="1:65" s="2" customFormat="1" ht="24.15" customHeight="1">
      <c r="A502" s="42"/>
      <c r="B502" s="43"/>
      <c r="C502" s="212" t="s">
        <v>806</v>
      </c>
      <c r="D502" s="212" t="s">
        <v>287</v>
      </c>
      <c r="E502" s="213" t="s">
        <v>807</v>
      </c>
      <c r="F502" s="214" t="s">
        <v>808</v>
      </c>
      <c r="G502" s="215" t="s">
        <v>315</v>
      </c>
      <c r="H502" s="216">
        <v>17.79</v>
      </c>
      <c r="I502" s="217"/>
      <c r="J502" s="218">
        <f>ROUND(I502*H502,2)</f>
        <v>0</v>
      </c>
      <c r="K502" s="214" t="s">
        <v>28</v>
      </c>
      <c r="L502" s="48"/>
      <c r="M502" s="219" t="s">
        <v>28</v>
      </c>
      <c r="N502" s="220" t="s">
        <v>46</v>
      </c>
      <c r="O502" s="88"/>
      <c r="P502" s="221">
        <f>O502*H502</f>
        <v>0</v>
      </c>
      <c r="Q502" s="221">
        <v>0.07426</v>
      </c>
      <c r="R502" s="221">
        <f>Q502*H502</f>
        <v>1.3210854</v>
      </c>
      <c r="S502" s="221">
        <v>0</v>
      </c>
      <c r="T502" s="222">
        <f>S502*H502</f>
        <v>0</v>
      </c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R502" s="223" t="s">
        <v>292</v>
      </c>
      <c r="AT502" s="223" t="s">
        <v>287</v>
      </c>
      <c r="AU502" s="223" t="s">
        <v>106</v>
      </c>
      <c r="AY502" s="21" t="s">
        <v>285</v>
      </c>
      <c r="BE502" s="224">
        <f>IF(N502="základní",J502,0)</f>
        <v>0</v>
      </c>
      <c r="BF502" s="224">
        <f>IF(N502="snížená",J502,0)</f>
        <v>0</v>
      </c>
      <c r="BG502" s="224">
        <f>IF(N502="zákl. přenesená",J502,0)</f>
        <v>0</v>
      </c>
      <c r="BH502" s="224">
        <f>IF(N502="sníž. přenesená",J502,0)</f>
        <v>0</v>
      </c>
      <c r="BI502" s="224">
        <f>IF(N502="nulová",J502,0)</f>
        <v>0</v>
      </c>
      <c r="BJ502" s="21" t="s">
        <v>106</v>
      </c>
      <c r="BK502" s="224">
        <f>ROUND(I502*H502,2)</f>
        <v>0</v>
      </c>
      <c r="BL502" s="21" t="s">
        <v>292</v>
      </c>
      <c r="BM502" s="223" t="s">
        <v>809</v>
      </c>
    </row>
    <row r="503" spans="1:51" s="13" customFormat="1" ht="12">
      <c r="A503" s="13"/>
      <c r="B503" s="230"/>
      <c r="C503" s="231"/>
      <c r="D503" s="232" t="s">
        <v>296</v>
      </c>
      <c r="E503" s="233" t="s">
        <v>28</v>
      </c>
      <c r="F503" s="234" t="s">
        <v>463</v>
      </c>
      <c r="G503" s="231"/>
      <c r="H503" s="233" t="s">
        <v>28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0" t="s">
        <v>296</v>
      </c>
      <c r="AU503" s="240" t="s">
        <v>106</v>
      </c>
      <c r="AV503" s="13" t="s">
        <v>82</v>
      </c>
      <c r="AW503" s="13" t="s">
        <v>35</v>
      </c>
      <c r="AX503" s="13" t="s">
        <v>74</v>
      </c>
      <c r="AY503" s="240" t="s">
        <v>285</v>
      </c>
    </row>
    <row r="504" spans="1:51" s="14" customFormat="1" ht="12">
      <c r="A504" s="14"/>
      <c r="B504" s="241"/>
      <c r="C504" s="242"/>
      <c r="D504" s="232" t="s">
        <v>296</v>
      </c>
      <c r="E504" s="243" t="s">
        <v>28</v>
      </c>
      <c r="F504" s="244" t="s">
        <v>810</v>
      </c>
      <c r="G504" s="242"/>
      <c r="H504" s="245">
        <v>8.3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1" t="s">
        <v>296</v>
      </c>
      <c r="AU504" s="251" t="s">
        <v>106</v>
      </c>
      <c r="AV504" s="14" t="s">
        <v>106</v>
      </c>
      <c r="AW504" s="14" t="s">
        <v>35</v>
      </c>
      <c r="AX504" s="14" t="s">
        <v>74</v>
      </c>
      <c r="AY504" s="251" t="s">
        <v>285</v>
      </c>
    </row>
    <row r="505" spans="1:51" s="13" customFormat="1" ht="12">
      <c r="A505" s="13"/>
      <c r="B505" s="230"/>
      <c r="C505" s="231"/>
      <c r="D505" s="232" t="s">
        <v>296</v>
      </c>
      <c r="E505" s="233" t="s">
        <v>28</v>
      </c>
      <c r="F505" s="234" t="s">
        <v>469</v>
      </c>
      <c r="G505" s="231"/>
      <c r="H505" s="233" t="s">
        <v>28</v>
      </c>
      <c r="I505" s="235"/>
      <c r="J505" s="231"/>
      <c r="K505" s="231"/>
      <c r="L505" s="236"/>
      <c r="M505" s="237"/>
      <c r="N505" s="238"/>
      <c r="O505" s="238"/>
      <c r="P505" s="238"/>
      <c r="Q505" s="238"/>
      <c r="R505" s="238"/>
      <c r="S505" s="238"/>
      <c r="T505" s="23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0" t="s">
        <v>296</v>
      </c>
      <c r="AU505" s="240" t="s">
        <v>106</v>
      </c>
      <c r="AV505" s="13" t="s">
        <v>82</v>
      </c>
      <c r="AW505" s="13" t="s">
        <v>35</v>
      </c>
      <c r="AX505" s="13" t="s">
        <v>74</v>
      </c>
      <c r="AY505" s="240" t="s">
        <v>285</v>
      </c>
    </row>
    <row r="506" spans="1:51" s="14" customFormat="1" ht="12">
      <c r="A506" s="14"/>
      <c r="B506" s="241"/>
      <c r="C506" s="242"/>
      <c r="D506" s="232" t="s">
        <v>296</v>
      </c>
      <c r="E506" s="243" t="s">
        <v>28</v>
      </c>
      <c r="F506" s="244" t="s">
        <v>215</v>
      </c>
      <c r="G506" s="242"/>
      <c r="H506" s="245">
        <v>9.49</v>
      </c>
      <c r="I506" s="246"/>
      <c r="J506" s="242"/>
      <c r="K506" s="242"/>
      <c r="L506" s="247"/>
      <c r="M506" s="248"/>
      <c r="N506" s="249"/>
      <c r="O506" s="249"/>
      <c r="P506" s="249"/>
      <c r="Q506" s="249"/>
      <c r="R506" s="249"/>
      <c r="S506" s="249"/>
      <c r="T506" s="25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1" t="s">
        <v>296</v>
      </c>
      <c r="AU506" s="251" t="s">
        <v>106</v>
      </c>
      <c r="AV506" s="14" t="s">
        <v>106</v>
      </c>
      <c r="AW506" s="14" t="s">
        <v>35</v>
      </c>
      <c r="AX506" s="14" t="s">
        <v>74</v>
      </c>
      <c r="AY506" s="251" t="s">
        <v>285</v>
      </c>
    </row>
    <row r="507" spans="1:51" s="15" customFormat="1" ht="12">
      <c r="A507" s="15"/>
      <c r="B507" s="252"/>
      <c r="C507" s="253"/>
      <c r="D507" s="232" t="s">
        <v>296</v>
      </c>
      <c r="E507" s="254" t="s">
        <v>811</v>
      </c>
      <c r="F507" s="255" t="s">
        <v>299</v>
      </c>
      <c r="G507" s="253"/>
      <c r="H507" s="256">
        <v>17.79</v>
      </c>
      <c r="I507" s="257"/>
      <c r="J507" s="253"/>
      <c r="K507" s="253"/>
      <c r="L507" s="258"/>
      <c r="M507" s="259"/>
      <c r="N507" s="260"/>
      <c r="O507" s="260"/>
      <c r="P507" s="260"/>
      <c r="Q507" s="260"/>
      <c r="R507" s="260"/>
      <c r="S507" s="260"/>
      <c r="T507" s="261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2" t="s">
        <v>296</v>
      </c>
      <c r="AU507" s="262" t="s">
        <v>106</v>
      </c>
      <c r="AV507" s="15" t="s">
        <v>292</v>
      </c>
      <c r="AW507" s="15" t="s">
        <v>35</v>
      </c>
      <c r="AX507" s="15" t="s">
        <v>82</v>
      </c>
      <c r="AY507" s="262" t="s">
        <v>285</v>
      </c>
    </row>
    <row r="508" spans="1:65" s="2" customFormat="1" ht="24.15" customHeight="1">
      <c r="A508" s="42"/>
      <c r="B508" s="43"/>
      <c r="C508" s="212" t="s">
        <v>812</v>
      </c>
      <c r="D508" s="212" t="s">
        <v>287</v>
      </c>
      <c r="E508" s="213" t="s">
        <v>813</v>
      </c>
      <c r="F508" s="214" t="s">
        <v>814</v>
      </c>
      <c r="G508" s="215" t="s">
        <v>315</v>
      </c>
      <c r="H508" s="216">
        <v>23.76</v>
      </c>
      <c r="I508" s="217"/>
      <c r="J508" s="218">
        <f>ROUND(I508*H508,2)</f>
        <v>0</v>
      </c>
      <c r="K508" s="214" t="s">
        <v>291</v>
      </c>
      <c r="L508" s="48"/>
      <c r="M508" s="219" t="s">
        <v>28</v>
      </c>
      <c r="N508" s="220" t="s">
        <v>46</v>
      </c>
      <c r="O508" s="88"/>
      <c r="P508" s="221">
        <f>O508*H508</f>
        <v>0</v>
      </c>
      <c r="Q508" s="221">
        <v>0</v>
      </c>
      <c r="R508" s="221">
        <f>Q508*H508</f>
        <v>0</v>
      </c>
      <c r="S508" s="221">
        <v>0</v>
      </c>
      <c r="T508" s="222">
        <f>S508*H508</f>
        <v>0</v>
      </c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R508" s="223" t="s">
        <v>292</v>
      </c>
      <c r="AT508" s="223" t="s">
        <v>287</v>
      </c>
      <c r="AU508" s="223" t="s">
        <v>106</v>
      </c>
      <c r="AY508" s="21" t="s">
        <v>285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21" t="s">
        <v>106</v>
      </c>
      <c r="BK508" s="224">
        <f>ROUND(I508*H508,2)</f>
        <v>0</v>
      </c>
      <c r="BL508" s="21" t="s">
        <v>292</v>
      </c>
      <c r="BM508" s="223" t="s">
        <v>815</v>
      </c>
    </row>
    <row r="509" spans="1:47" s="2" customFormat="1" ht="12">
      <c r="A509" s="42"/>
      <c r="B509" s="43"/>
      <c r="C509" s="44"/>
      <c r="D509" s="225" t="s">
        <v>294</v>
      </c>
      <c r="E509" s="44"/>
      <c r="F509" s="226" t="s">
        <v>816</v>
      </c>
      <c r="G509" s="44"/>
      <c r="H509" s="44"/>
      <c r="I509" s="227"/>
      <c r="J509" s="44"/>
      <c r="K509" s="44"/>
      <c r="L509" s="48"/>
      <c r="M509" s="228"/>
      <c r="N509" s="229"/>
      <c r="O509" s="88"/>
      <c r="P509" s="88"/>
      <c r="Q509" s="88"/>
      <c r="R509" s="88"/>
      <c r="S509" s="88"/>
      <c r="T509" s="89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T509" s="21" t="s">
        <v>294</v>
      </c>
      <c r="AU509" s="21" t="s">
        <v>106</v>
      </c>
    </row>
    <row r="510" spans="1:51" s="13" customFormat="1" ht="12">
      <c r="A510" s="13"/>
      <c r="B510" s="230"/>
      <c r="C510" s="231"/>
      <c r="D510" s="232" t="s">
        <v>296</v>
      </c>
      <c r="E510" s="233" t="s">
        <v>28</v>
      </c>
      <c r="F510" s="234" t="s">
        <v>817</v>
      </c>
      <c r="G510" s="231"/>
      <c r="H510" s="233" t="s">
        <v>28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0" t="s">
        <v>296</v>
      </c>
      <c r="AU510" s="240" t="s">
        <v>106</v>
      </c>
      <c r="AV510" s="13" t="s">
        <v>82</v>
      </c>
      <c r="AW510" s="13" t="s">
        <v>35</v>
      </c>
      <c r="AX510" s="13" t="s">
        <v>74</v>
      </c>
      <c r="AY510" s="240" t="s">
        <v>285</v>
      </c>
    </row>
    <row r="511" spans="1:51" s="14" customFormat="1" ht="12">
      <c r="A511" s="14"/>
      <c r="B511" s="241"/>
      <c r="C511" s="242"/>
      <c r="D511" s="232" t="s">
        <v>296</v>
      </c>
      <c r="E511" s="243" t="s">
        <v>28</v>
      </c>
      <c r="F511" s="244" t="s">
        <v>803</v>
      </c>
      <c r="G511" s="242"/>
      <c r="H511" s="245">
        <v>10.44</v>
      </c>
      <c r="I511" s="246"/>
      <c r="J511" s="242"/>
      <c r="K511" s="242"/>
      <c r="L511" s="247"/>
      <c r="M511" s="248"/>
      <c r="N511" s="249"/>
      <c r="O511" s="249"/>
      <c r="P511" s="249"/>
      <c r="Q511" s="249"/>
      <c r="R511" s="249"/>
      <c r="S511" s="249"/>
      <c r="T511" s="250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1" t="s">
        <v>296</v>
      </c>
      <c r="AU511" s="251" t="s">
        <v>106</v>
      </c>
      <c r="AV511" s="14" t="s">
        <v>106</v>
      </c>
      <c r="AW511" s="14" t="s">
        <v>35</v>
      </c>
      <c r="AX511" s="14" t="s">
        <v>74</v>
      </c>
      <c r="AY511" s="251" t="s">
        <v>285</v>
      </c>
    </row>
    <row r="512" spans="1:51" s="13" customFormat="1" ht="12">
      <c r="A512" s="13"/>
      <c r="B512" s="230"/>
      <c r="C512" s="231"/>
      <c r="D512" s="232" t="s">
        <v>296</v>
      </c>
      <c r="E512" s="233" t="s">
        <v>28</v>
      </c>
      <c r="F512" s="234" t="s">
        <v>818</v>
      </c>
      <c r="G512" s="231"/>
      <c r="H512" s="233" t="s">
        <v>28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0" t="s">
        <v>296</v>
      </c>
      <c r="AU512" s="240" t="s">
        <v>106</v>
      </c>
      <c r="AV512" s="13" t="s">
        <v>82</v>
      </c>
      <c r="AW512" s="13" t="s">
        <v>35</v>
      </c>
      <c r="AX512" s="13" t="s">
        <v>74</v>
      </c>
      <c r="AY512" s="240" t="s">
        <v>285</v>
      </c>
    </row>
    <row r="513" spans="1:51" s="14" customFormat="1" ht="12">
      <c r="A513" s="14"/>
      <c r="B513" s="241"/>
      <c r="C513" s="242"/>
      <c r="D513" s="232" t="s">
        <v>296</v>
      </c>
      <c r="E513" s="243" t="s">
        <v>28</v>
      </c>
      <c r="F513" s="244" t="s">
        <v>819</v>
      </c>
      <c r="G513" s="242"/>
      <c r="H513" s="245">
        <v>13.32</v>
      </c>
      <c r="I513" s="246"/>
      <c r="J513" s="242"/>
      <c r="K513" s="242"/>
      <c r="L513" s="247"/>
      <c r="M513" s="248"/>
      <c r="N513" s="249"/>
      <c r="O513" s="249"/>
      <c r="P513" s="249"/>
      <c r="Q513" s="249"/>
      <c r="R513" s="249"/>
      <c r="S513" s="249"/>
      <c r="T513" s="250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1" t="s">
        <v>296</v>
      </c>
      <c r="AU513" s="251" t="s">
        <v>106</v>
      </c>
      <c r="AV513" s="14" t="s">
        <v>106</v>
      </c>
      <c r="AW513" s="14" t="s">
        <v>35</v>
      </c>
      <c r="AX513" s="14" t="s">
        <v>74</v>
      </c>
      <c r="AY513" s="251" t="s">
        <v>285</v>
      </c>
    </row>
    <row r="514" spans="1:51" s="15" customFormat="1" ht="12">
      <c r="A514" s="15"/>
      <c r="B514" s="252"/>
      <c r="C514" s="253"/>
      <c r="D514" s="232" t="s">
        <v>296</v>
      </c>
      <c r="E514" s="254" t="s">
        <v>820</v>
      </c>
      <c r="F514" s="255" t="s">
        <v>299</v>
      </c>
      <c r="G514" s="253"/>
      <c r="H514" s="256">
        <v>23.76</v>
      </c>
      <c r="I514" s="257"/>
      <c r="J514" s="253"/>
      <c r="K514" s="253"/>
      <c r="L514" s="258"/>
      <c r="M514" s="259"/>
      <c r="N514" s="260"/>
      <c r="O514" s="260"/>
      <c r="P514" s="260"/>
      <c r="Q514" s="260"/>
      <c r="R514" s="260"/>
      <c r="S514" s="260"/>
      <c r="T514" s="261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2" t="s">
        <v>296</v>
      </c>
      <c r="AU514" s="262" t="s">
        <v>106</v>
      </c>
      <c r="AV514" s="15" t="s">
        <v>292</v>
      </c>
      <c r="AW514" s="15" t="s">
        <v>35</v>
      </c>
      <c r="AX514" s="15" t="s">
        <v>82</v>
      </c>
      <c r="AY514" s="262" t="s">
        <v>285</v>
      </c>
    </row>
    <row r="515" spans="1:65" s="2" customFormat="1" ht="37.8" customHeight="1">
      <c r="A515" s="42"/>
      <c r="B515" s="43"/>
      <c r="C515" s="212" t="s">
        <v>821</v>
      </c>
      <c r="D515" s="212" t="s">
        <v>287</v>
      </c>
      <c r="E515" s="213" t="s">
        <v>822</v>
      </c>
      <c r="F515" s="214" t="s">
        <v>823</v>
      </c>
      <c r="G515" s="215" t="s">
        <v>290</v>
      </c>
      <c r="H515" s="216">
        <v>0.906</v>
      </c>
      <c r="I515" s="217"/>
      <c r="J515" s="218">
        <f>ROUND(I515*H515,2)</f>
        <v>0</v>
      </c>
      <c r="K515" s="214" t="s">
        <v>291</v>
      </c>
      <c r="L515" s="48"/>
      <c r="M515" s="219" t="s">
        <v>28</v>
      </c>
      <c r="N515" s="220" t="s">
        <v>46</v>
      </c>
      <c r="O515" s="88"/>
      <c r="P515" s="221">
        <f>O515*H515</f>
        <v>0</v>
      </c>
      <c r="Q515" s="221">
        <v>0.195</v>
      </c>
      <c r="R515" s="221">
        <f>Q515*H515</f>
        <v>0.17667000000000002</v>
      </c>
      <c r="S515" s="221">
        <v>0</v>
      </c>
      <c r="T515" s="222">
        <f>S515*H515</f>
        <v>0</v>
      </c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R515" s="223" t="s">
        <v>292</v>
      </c>
      <c r="AT515" s="223" t="s">
        <v>287</v>
      </c>
      <c r="AU515" s="223" t="s">
        <v>106</v>
      </c>
      <c r="AY515" s="21" t="s">
        <v>285</v>
      </c>
      <c r="BE515" s="224">
        <f>IF(N515="základní",J515,0)</f>
        <v>0</v>
      </c>
      <c r="BF515" s="224">
        <f>IF(N515="snížená",J515,0)</f>
        <v>0</v>
      </c>
      <c r="BG515" s="224">
        <f>IF(N515="zákl. přenesená",J515,0)</f>
        <v>0</v>
      </c>
      <c r="BH515" s="224">
        <f>IF(N515="sníž. přenesená",J515,0)</f>
        <v>0</v>
      </c>
      <c r="BI515" s="224">
        <f>IF(N515="nulová",J515,0)</f>
        <v>0</v>
      </c>
      <c r="BJ515" s="21" t="s">
        <v>106</v>
      </c>
      <c r="BK515" s="224">
        <f>ROUND(I515*H515,2)</f>
        <v>0</v>
      </c>
      <c r="BL515" s="21" t="s">
        <v>292</v>
      </c>
      <c r="BM515" s="223" t="s">
        <v>824</v>
      </c>
    </row>
    <row r="516" spans="1:47" s="2" customFormat="1" ht="12">
      <c r="A516" s="42"/>
      <c r="B516" s="43"/>
      <c r="C516" s="44"/>
      <c r="D516" s="225" t="s">
        <v>294</v>
      </c>
      <c r="E516" s="44"/>
      <c r="F516" s="226" t="s">
        <v>825</v>
      </c>
      <c r="G516" s="44"/>
      <c r="H516" s="44"/>
      <c r="I516" s="227"/>
      <c r="J516" s="44"/>
      <c r="K516" s="44"/>
      <c r="L516" s="48"/>
      <c r="M516" s="228"/>
      <c r="N516" s="229"/>
      <c r="O516" s="88"/>
      <c r="P516" s="88"/>
      <c r="Q516" s="88"/>
      <c r="R516" s="88"/>
      <c r="S516" s="88"/>
      <c r="T516" s="89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T516" s="21" t="s">
        <v>294</v>
      </c>
      <c r="AU516" s="21" t="s">
        <v>106</v>
      </c>
    </row>
    <row r="517" spans="1:51" s="14" customFormat="1" ht="12">
      <c r="A517" s="14"/>
      <c r="B517" s="241"/>
      <c r="C517" s="242"/>
      <c r="D517" s="232" t="s">
        <v>296</v>
      </c>
      <c r="E517" s="243" t="s">
        <v>28</v>
      </c>
      <c r="F517" s="244" t="s">
        <v>177</v>
      </c>
      <c r="G517" s="242"/>
      <c r="H517" s="245">
        <v>0.906</v>
      </c>
      <c r="I517" s="246"/>
      <c r="J517" s="242"/>
      <c r="K517" s="242"/>
      <c r="L517" s="247"/>
      <c r="M517" s="248"/>
      <c r="N517" s="249"/>
      <c r="O517" s="249"/>
      <c r="P517" s="249"/>
      <c r="Q517" s="249"/>
      <c r="R517" s="249"/>
      <c r="S517" s="249"/>
      <c r="T517" s="250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1" t="s">
        <v>296</v>
      </c>
      <c r="AU517" s="251" t="s">
        <v>106</v>
      </c>
      <c r="AV517" s="14" t="s">
        <v>106</v>
      </c>
      <c r="AW517" s="14" t="s">
        <v>35</v>
      </c>
      <c r="AX517" s="14" t="s">
        <v>82</v>
      </c>
      <c r="AY517" s="251" t="s">
        <v>285</v>
      </c>
    </row>
    <row r="518" spans="1:63" s="12" customFormat="1" ht="22.8" customHeight="1">
      <c r="A518" s="12"/>
      <c r="B518" s="196"/>
      <c r="C518" s="197"/>
      <c r="D518" s="198" t="s">
        <v>73</v>
      </c>
      <c r="E518" s="210" t="s">
        <v>334</v>
      </c>
      <c r="F518" s="210" t="s">
        <v>826</v>
      </c>
      <c r="G518" s="197"/>
      <c r="H518" s="197"/>
      <c r="I518" s="200"/>
      <c r="J518" s="211">
        <f>BK518</f>
        <v>0</v>
      </c>
      <c r="K518" s="197"/>
      <c r="L518" s="202"/>
      <c r="M518" s="203"/>
      <c r="N518" s="204"/>
      <c r="O518" s="204"/>
      <c r="P518" s="205">
        <f>SUM(P519:P545)</f>
        <v>0</v>
      </c>
      <c r="Q518" s="204"/>
      <c r="R518" s="205">
        <f>SUM(R519:R545)</f>
        <v>0.013385999999999997</v>
      </c>
      <c r="S518" s="204"/>
      <c r="T518" s="206">
        <f>SUM(T519:T545)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07" t="s">
        <v>82</v>
      </c>
      <c r="AT518" s="208" t="s">
        <v>73</v>
      </c>
      <c r="AU518" s="208" t="s">
        <v>82</v>
      </c>
      <c r="AY518" s="207" t="s">
        <v>285</v>
      </c>
      <c r="BK518" s="209">
        <f>SUM(BK519:BK545)</f>
        <v>0</v>
      </c>
    </row>
    <row r="519" spans="1:65" s="2" customFormat="1" ht="24.15" customHeight="1">
      <c r="A519" s="42"/>
      <c r="B519" s="43"/>
      <c r="C519" s="212" t="s">
        <v>827</v>
      </c>
      <c r="D519" s="212" t="s">
        <v>287</v>
      </c>
      <c r="E519" s="213" t="s">
        <v>828</v>
      </c>
      <c r="F519" s="214" t="s">
        <v>829</v>
      </c>
      <c r="G519" s="215" t="s">
        <v>673</v>
      </c>
      <c r="H519" s="216">
        <v>6</v>
      </c>
      <c r="I519" s="217"/>
      <c r="J519" s="218">
        <f>ROUND(I519*H519,2)</f>
        <v>0</v>
      </c>
      <c r="K519" s="214" t="s">
        <v>291</v>
      </c>
      <c r="L519" s="48"/>
      <c r="M519" s="219" t="s">
        <v>28</v>
      </c>
      <c r="N519" s="220" t="s">
        <v>46</v>
      </c>
      <c r="O519" s="88"/>
      <c r="P519" s="221">
        <f>O519*H519</f>
        <v>0</v>
      </c>
      <c r="Q519" s="221">
        <v>1E-05</v>
      </c>
      <c r="R519" s="221">
        <f>Q519*H519</f>
        <v>6.000000000000001E-05</v>
      </c>
      <c r="S519" s="221">
        <v>0</v>
      </c>
      <c r="T519" s="222">
        <f>S519*H519</f>
        <v>0</v>
      </c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R519" s="223" t="s">
        <v>292</v>
      </c>
      <c r="AT519" s="223" t="s">
        <v>287</v>
      </c>
      <c r="AU519" s="223" t="s">
        <v>106</v>
      </c>
      <c r="AY519" s="21" t="s">
        <v>285</v>
      </c>
      <c r="BE519" s="224">
        <f>IF(N519="základní",J519,0)</f>
        <v>0</v>
      </c>
      <c r="BF519" s="224">
        <f>IF(N519="snížená",J519,0)</f>
        <v>0</v>
      </c>
      <c r="BG519" s="224">
        <f>IF(N519="zákl. přenesená",J519,0)</f>
        <v>0</v>
      </c>
      <c r="BH519" s="224">
        <f>IF(N519="sníž. přenesená",J519,0)</f>
        <v>0</v>
      </c>
      <c r="BI519" s="224">
        <f>IF(N519="nulová",J519,0)</f>
        <v>0</v>
      </c>
      <c r="BJ519" s="21" t="s">
        <v>106</v>
      </c>
      <c r="BK519" s="224">
        <f>ROUND(I519*H519,2)</f>
        <v>0</v>
      </c>
      <c r="BL519" s="21" t="s">
        <v>292</v>
      </c>
      <c r="BM519" s="223" t="s">
        <v>830</v>
      </c>
    </row>
    <row r="520" spans="1:47" s="2" customFormat="1" ht="12">
      <c r="A520" s="42"/>
      <c r="B520" s="43"/>
      <c r="C520" s="44"/>
      <c r="D520" s="225" t="s">
        <v>294</v>
      </c>
      <c r="E520" s="44"/>
      <c r="F520" s="226" t="s">
        <v>831</v>
      </c>
      <c r="G520" s="44"/>
      <c r="H520" s="44"/>
      <c r="I520" s="227"/>
      <c r="J520" s="44"/>
      <c r="K520" s="44"/>
      <c r="L520" s="48"/>
      <c r="M520" s="228"/>
      <c r="N520" s="229"/>
      <c r="O520" s="88"/>
      <c r="P520" s="88"/>
      <c r="Q520" s="88"/>
      <c r="R520" s="88"/>
      <c r="S520" s="88"/>
      <c r="T520" s="89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T520" s="21" t="s">
        <v>294</v>
      </c>
      <c r="AU520" s="21" t="s">
        <v>106</v>
      </c>
    </row>
    <row r="521" spans="1:51" s="13" customFormat="1" ht="12">
      <c r="A521" s="13"/>
      <c r="B521" s="230"/>
      <c r="C521" s="231"/>
      <c r="D521" s="232" t="s">
        <v>296</v>
      </c>
      <c r="E521" s="233" t="s">
        <v>28</v>
      </c>
      <c r="F521" s="234" t="s">
        <v>297</v>
      </c>
      <c r="G521" s="231"/>
      <c r="H521" s="233" t="s">
        <v>28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0" t="s">
        <v>296</v>
      </c>
      <c r="AU521" s="240" t="s">
        <v>106</v>
      </c>
      <c r="AV521" s="13" t="s">
        <v>82</v>
      </c>
      <c r="AW521" s="13" t="s">
        <v>35</v>
      </c>
      <c r="AX521" s="13" t="s">
        <v>74</v>
      </c>
      <c r="AY521" s="240" t="s">
        <v>285</v>
      </c>
    </row>
    <row r="522" spans="1:51" s="14" customFormat="1" ht="12">
      <c r="A522" s="14"/>
      <c r="B522" s="241"/>
      <c r="C522" s="242"/>
      <c r="D522" s="232" t="s">
        <v>296</v>
      </c>
      <c r="E522" s="243" t="s">
        <v>28</v>
      </c>
      <c r="F522" s="244" t="s">
        <v>832</v>
      </c>
      <c r="G522" s="242"/>
      <c r="H522" s="245">
        <v>6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1" t="s">
        <v>296</v>
      </c>
      <c r="AU522" s="251" t="s">
        <v>106</v>
      </c>
      <c r="AV522" s="14" t="s">
        <v>106</v>
      </c>
      <c r="AW522" s="14" t="s">
        <v>35</v>
      </c>
      <c r="AX522" s="14" t="s">
        <v>82</v>
      </c>
      <c r="AY522" s="251" t="s">
        <v>285</v>
      </c>
    </row>
    <row r="523" spans="1:65" s="2" customFormat="1" ht="24.15" customHeight="1">
      <c r="A523" s="42"/>
      <c r="B523" s="43"/>
      <c r="C523" s="263" t="s">
        <v>833</v>
      </c>
      <c r="D523" s="263" t="s">
        <v>380</v>
      </c>
      <c r="E523" s="264" t="s">
        <v>834</v>
      </c>
      <c r="F523" s="265" t="s">
        <v>835</v>
      </c>
      <c r="G523" s="266" t="s">
        <v>673</v>
      </c>
      <c r="H523" s="267">
        <v>6.09</v>
      </c>
      <c r="I523" s="268"/>
      <c r="J523" s="269">
        <f>ROUND(I523*H523,2)</f>
        <v>0</v>
      </c>
      <c r="K523" s="265" t="s">
        <v>291</v>
      </c>
      <c r="L523" s="270"/>
      <c r="M523" s="271" t="s">
        <v>28</v>
      </c>
      <c r="N523" s="272" t="s">
        <v>46</v>
      </c>
      <c r="O523" s="88"/>
      <c r="P523" s="221">
        <f>O523*H523</f>
        <v>0</v>
      </c>
      <c r="Q523" s="221">
        <v>0.0014</v>
      </c>
      <c r="R523" s="221">
        <f>Q523*H523</f>
        <v>0.008525999999999999</v>
      </c>
      <c r="S523" s="221">
        <v>0</v>
      </c>
      <c r="T523" s="222">
        <f>S523*H523</f>
        <v>0</v>
      </c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R523" s="223" t="s">
        <v>334</v>
      </c>
      <c r="AT523" s="223" t="s">
        <v>380</v>
      </c>
      <c r="AU523" s="223" t="s">
        <v>106</v>
      </c>
      <c r="AY523" s="21" t="s">
        <v>285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21" t="s">
        <v>106</v>
      </c>
      <c r="BK523" s="224">
        <f>ROUND(I523*H523,2)</f>
        <v>0</v>
      </c>
      <c r="BL523" s="21" t="s">
        <v>292</v>
      </c>
      <c r="BM523" s="223" t="s">
        <v>836</v>
      </c>
    </row>
    <row r="524" spans="1:51" s="13" customFormat="1" ht="12">
      <c r="A524" s="13"/>
      <c r="B524" s="230"/>
      <c r="C524" s="231"/>
      <c r="D524" s="232" t="s">
        <v>296</v>
      </c>
      <c r="E524" s="233" t="s">
        <v>28</v>
      </c>
      <c r="F524" s="234" t="s">
        <v>297</v>
      </c>
      <c r="G524" s="231"/>
      <c r="H524" s="233" t="s">
        <v>28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0" t="s">
        <v>296</v>
      </c>
      <c r="AU524" s="240" t="s">
        <v>106</v>
      </c>
      <c r="AV524" s="13" t="s">
        <v>82</v>
      </c>
      <c r="AW524" s="13" t="s">
        <v>35</v>
      </c>
      <c r="AX524" s="13" t="s">
        <v>74</v>
      </c>
      <c r="AY524" s="240" t="s">
        <v>285</v>
      </c>
    </row>
    <row r="525" spans="1:51" s="14" customFormat="1" ht="12">
      <c r="A525" s="14"/>
      <c r="B525" s="241"/>
      <c r="C525" s="242"/>
      <c r="D525" s="232" t="s">
        <v>296</v>
      </c>
      <c r="E525" s="243" t="s">
        <v>28</v>
      </c>
      <c r="F525" s="244" t="s">
        <v>837</v>
      </c>
      <c r="G525" s="242"/>
      <c r="H525" s="245">
        <v>6.09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1" t="s">
        <v>296</v>
      </c>
      <c r="AU525" s="251" t="s">
        <v>106</v>
      </c>
      <c r="AV525" s="14" t="s">
        <v>106</v>
      </c>
      <c r="AW525" s="14" t="s">
        <v>35</v>
      </c>
      <c r="AX525" s="14" t="s">
        <v>82</v>
      </c>
      <c r="AY525" s="251" t="s">
        <v>285</v>
      </c>
    </row>
    <row r="526" spans="1:65" s="2" customFormat="1" ht="44.25" customHeight="1">
      <c r="A526" s="42"/>
      <c r="B526" s="43"/>
      <c r="C526" s="212" t="s">
        <v>838</v>
      </c>
      <c r="D526" s="212" t="s">
        <v>287</v>
      </c>
      <c r="E526" s="213" t="s">
        <v>839</v>
      </c>
      <c r="F526" s="214" t="s">
        <v>840</v>
      </c>
      <c r="G526" s="215" t="s">
        <v>460</v>
      </c>
      <c r="H526" s="216">
        <v>6</v>
      </c>
      <c r="I526" s="217"/>
      <c r="J526" s="218">
        <f>ROUND(I526*H526,2)</f>
        <v>0</v>
      </c>
      <c r="K526" s="214" t="s">
        <v>291</v>
      </c>
      <c r="L526" s="48"/>
      <c r="M526" s="219" t="s">
        <v>28</v>
      </c>
      <c r="N526" s="220" t="s">
        <v>46</v>
      </c>
      <c r="O526" s="88"/>
      <c r="P526" s="221">
        <f>O526*H526</f>
        <v>0</v>
      </c>
      <c r="Q526" s="221">
        <v>0</v>
      </c>
      <c r="R526" s="221">
        <f>Q526*H526</f>
        <v>0</v>
      </c>
      <c r="S526" s="221">
        <v>0</v>
      </c>
      <c r="T526" s="222">
        <f>S526*H526</f>
        <v>0</v>
      </c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R526" s="223" t="s">
        <v>292</v>
      </c>
      <c r="AT526" s="223" t="s">
        <v>287</v>
      </c>
      <c r="AU526" s="223" t="s">
        <v>106</v>
      </c>
      <c r="AY526" s="21" t="s">
        <v>285</v>
      </c>
      <c r="BE526" s="224">
        <f>IF(N526="základní",J526,0)</f>
        <v>0</v>
      </c>
      <c r="BF526" s="224">
        <f>IF(N526="snížená",J526,0)</f>
        <v>0</v>
      </c>
      <c r="BG526" s="224">
        <f>IF(N526="zákl. přenesená",J526,0)</f>
        <v>0</v>
      </c>
      <c r="BH526" s="224">
        <f>IF(N526="sníž. přenesená",J526,0)</f>
        <v>0</v>
      </c>
      <c r="BI526" s="224">
        <f>IF(N526="nulová",J526,0)</f>
        <v>0</v>
      </c>
      <c r="BJ526" s="21" t="s">
        <v>106</v>
      </c>
      <c r="BK526" s="224">
        <f>ROUND(I526*H526,2)</f>
        <v>0</v>
      </c>
      <c r="BL526" s="21" t="s">
        <v>292</v>
      </c>
      <c r="BM526" s="223" t="s">
        <v>841</v>
      </c>
    </row>
    <row r="527" spans="1:47" s="2" customFormat="1" ht="12">
      <c r="A527" s="42"/>
      <c r="B527" s="43"/>
      <c r="C527" s="44"/>
      <c r="D527" s="225" t="s">
        <v>294</v>
      </c>
      <c r="E527" s="44"/>
      <c r="F527" s="226" t="s">
        <v>842</v>
      </c>
      <c r="G527" s="44"/>
      <c r="H527" s="44"/>
      <c r="I527" s="227"/>
      <c r="J527" s="44"/>
      <c r="K527" s="44"/>
      <c r="L527" s="48"/>
      <c r="M527" s="228"/>
      <c r="N527" s="229"/>
      <c r="O527" s="88"/>
      <c r="P527" s="88"/>
      <c r="Q527" s="88"/>
      <c r="R527" s="88"/>
      <c r="S527" s="88"/>
      <c r="T527" s="89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T527" s="21" t="s">
        <v>294</v>
      </c>
      <c r="AU527" s="21" t="s">
        <v>106</v>
      </c>
    </row>
    <row r="528" spans="1:51" s="13" customFormat="1" ht="12">
      <c r="A528" s="13"/>
      <c r="B528" s="230"/>
      <c r="C528" s="231"/>
      <c r="D528" s="232" t="s">
        <v>296</v>
      </c>
      <c r="E528" s="233" t="s">
        <v>28</v>
      </c>
      <c r="F528" s="234" t="s">
        <v>297</v>
      </c>
      <c r="G528" s="231"/>
      <c r="H528" s="233" t="s">
        <v>28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0" t="s">
        <v>296</v>
      </c>
      <c r="AU528" s="240" t="s">
        <v>106</v>
      </c>
      <c r="AV528" s="13" t="s">
        <v>82</v>
      </c>
      <c r="AW528" s="13" t="s">
        <v>35</v>
      </c>
      <c r="AX528" s="13" t="s">
        <v>74</v>
      </c>
      <c r="AY528" s="240" t="s">
        <v>285</v>
      </c>
    </row>
    <row r="529" spans="1:51" s="14" customFormat="1" ht="12">
      <c r="A529" s="14"/>
      <c r="B529" s="241"/>
      <c r="C529" s="242"/>
      <c r="D529" s="232" t="s">
        <v>296</v>
      </c>
      <c r="E529" s="243" t="s">
        <v>28</v>
      </c>
      <c r="F529" s="244" t="s">
        <v>324</v>
      </c>
      <c r="G529" s="242"/>
      <c r="H529" s="245">
        <v>6</v>
      </c>
      <c r="I529" s="246"/>
      <c r="J529" s="242"/>
      <c r="K529" s="242"/>
      <c r="L529" s="247"/>
      <c r="M529" s="248"/>
      <c r="N529" s="249"/>
      <c r="O529" s="249"/>
      <c r="P529" s="249"/>
      <c r="Q529" s="249"/>
      <c r="R529" s="249"/>
      <c r="S529" s="249"/>
      <c r="T529" s="25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1" t="s">
        <v>296</v>
      </c>
      <c r="AU529" s="251" t="s">
        <v>106</v>
      </c>
      <c r="AV529" s="14" t="s">
        <v>106</v>
      </c>
      <c r="AW529" s="14" t="s">
        <v>35</v>
      </c>
      <c r="AX529" s="14" t="s">
        <v>82</v>
      </c>
      <c r="AY529" s="251" t="s">
        <v>285</v>
      </c>
    </row>
    <row r="530" spans="1:65" s="2" customFormat="1" ht="16.5" customHeight="1">
      <c r="A530" s="42"/>
      <c r="B530" s="43"/>
      <c r="C530" s="263" t="s">
        <v>843</v>
      </c>
      <c r="D530" s="263" t="s">
        <v>380</v>
      </c>
      <c r="E530" s="264" t="s">
        <v>844</v>
      </c>
      <c r="F530" s="265" t="s">
        <v>845</v>
      </c>
      <c r="G530" s="266" t="s">
        <v>460</v>
      </c>
      <c r="H530" s="267">
        <v>6</v>
      </c>
      <c r="I530" s="268"/>
      <c r="J530" s="269">
        <f>ROUND(I530*H530,2)</f>
        <v>0</v>
      </c>
      <c r="K530" s="265" t="s">
        <v>291</v>
      </c>
      <c r="L530" s="270"/>
      <c r="M530" s="271" t="s">
        <v>28</v>
      </c>
      <c r="N530" s="272" t="s">
        <v>46</v>
      </c>
      <c r="O530" s="88"/>
      <c r="P530" s="221">
        <f>O530*H530</f>
        <v>0</v>
      </c>
      <c r="Q530" s="221">
        <v>0.0003</v>
      </c>
      <c r="R530" s="221">
        <f>Q530*H530</f>
        <v>0.0018</v>
      </c>
      <c r="S530" s="221">
        <v>0</v>
      </c>
      <c r="T530" s="222">
        <f>S530*H530</f>
        <v>0</v>
      </c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R530" s="223" t="s">
        <v>334</v>
      </c>
      <c r="AT530" s="223" t="s">
        <v>380</v>
      </c>
      <c r="AU530" s="223" t="s">
        <v>106</v>
      </c>
      <c r="AY530" s="21" t="s">
        <v>285</v>
      </c>
      <c r="BE530" s="224">
        <f>IF(N530="základní",J530,0)</f>
        <v>0</v>
      </c>
      <c r="BF530" s="224">
        <f>IF(N530="snížená",J530,0)</f>
        <v>0</v>
      </c>
      <c r="BG530" s="224">
        <f>IF(N530="zákl. přenesená",J530,0)</f>
        <v>0</v>
      </c>
      <c r="BH530" s="224">
        <f>IF(N530="sníž. přenesená",J530,0)</f>
        <v>0</v>
      </c>
      <c r="BI530" s="224">
        <f>IF(N530="nulová",J530,0)</f>
        <v>0</v>
      </c>
      <c r="BJ530" s="21" t="s">
        <v>106</v>
      </c>
      <c r="BK530" s="224">
        <f>ROUND(I530*H530,2)</f>
        <v>0</v>
      </c>
      <c r="BL530" s="21" t="s">
        <v>292</v>
      </c>
      <c r="BM530" s="223" t="s">
        <v>846</v>
      </c>
    </row>
    <row r="531" spans="1:51" s="13" customFormat="1" ht="12">
      <c r="A531" s="13"/>
      <c r="B531" s="230"/>
      <c r="C531" s="231"/>
      <c r="D531" s="232" t="s">
        <v>296</v>
      </c>
      <c r="E531" s="233" t="s">
        <v>28</v>
      </c>
      <c r="F531" s="234" t="s">
        <v>297</v>
      </c>
      <c r="G531" s="231"/>
      <c r="H531" s="233" t="s">
        <v>28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0" t="s">
        <v>296</v>
      </c>
      <c r="AU531" s="240" t="s">
        <v>106</v>
      </c>
      <c r="AV531" s="13" t="s">
        <v>82</v>
      </c>
      <c r="AW531" s="13" t="s">
        <v>35</v>
      </c>
      <c r="AX531" s="13" t="s">
        <v>74</v>
      </c>
      <c r="AY531" s="240" t="s">
        <v>285</v>
      </c>
    </row>
    <row r="532" spans="1:51" s="14" customFormat="1" ht="12">
      <c r="A532" s="14"/>
      <c r="B532" s="241"/>
      <c r="C532" s="242"/>
      <c r="D532" s="232" t="s">
        <v>296</v>
      </c>
      <c r="E532" s="243" t="s">
        <v>28</v>
      </c>
      <c r="F532" s="244" t="s">
        <v>324</v>
      </c>
      <c r="G532" s="242"/>
      <c r="H532" s="245">
        <v>6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1" t="s">
        <v>296</v>
      </c>
      <c r="AU532" s="251" t="s">
        <v>106</v>
      </c>
      <c r="AV532" s="14" t="s">
        <v>106</v>
      </c>
      <c r="AW532" s="14" t="s">
        <v>35</v>
      </c>
      <c r="AX532" s="14" t="s">
        <v>82</v>
      </c>
      <c r="AY532" s="251" t="s">
        <v>285</v>
      </c>
    </row>
    <row r="533" spans="1:65" s="2" customFormat="1" ht="37.8" customHeight="1">
      <c r="A533" s="42"/>
      <c r="B533" s="43"/>
      <c r="C533" s="212" t="s">
        <v>847</v>
      </c>
      <c r="D533" s="212" t="s">
        <v>287</v>
      </c>
      <c r="E533" s="213" t="s">
        <v>848</v>
      </c>
      <c r="F533" s="214" t="s">
        <v>849</v>
      </c>
      <c r="G533" s="215" t="s">
        <v>460</v>
      </c>
      <c r="H533" s="216">
        <v>2</v>
      </c>
      <c r="I533" s="217"/>
      <c r="J533" s="218">
        <f>ROUND(I533*H533,2)</f>
        <v>0</v>
      </c>
      <c r="K533" s="214" t="s">
        <v>291</v>
      </c>
      <c r="L533" s="48"/>
      <c r="M533" s="219" t="s">
        <v>28</v>
      </c>
      <c r="N533" s="220" t="s">
        <v>46</v>
      </c>
      <c r="O533" s="88"/>
      <c r="P533" s="221">
        <f>O533*H533</f>
        <v>0</v>
      </c>
      <c r="Q533" s="221">
        <v>0</v>
      </c>
      <c r="R533" s="221">
        <f>Q533*H533</f>
        <v>0</v>
      </c>
      <c r="S533" s="221">
        <v>0</v>
      </c>
      <c r="T533" s="222">
        <f>S533*H533</f>
        <v>0</v>
      </c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R533" s="223" t="s">
        <v>292</v>
      </c>
      <c r="AT533" s="223" t="s">
        <v>287</v>
      </c>
      <c r="AU533" s="223" t="s">
        <v>106</v>
      </c>
      <c r="AY533" s="21" t="s">
        <v>285</v>
      </c>
      <c r="BE533" s="224">
        <f>IF(N533="základní",J533,0)</f>
        <v>0</v>
      </c>
      <c r="BF533" s="224">
        <f>IF(N533="snížená",J533,0)</f>
        <v>0</v>
      </c>
      <c r="BG533" s="224">
        <f>IF(N533="zákl. přenesená",J533,0)</f>
        <v>0</v>
      </c>
      <c r="BH533" s="224">
        <f>IF(N533="sníž. přenesená",J533,0)</f>
        <v>0</v>
      </c>
      <c r="BI533" s="224">
        <f>IF(N533="nulová",J533,0)</f>
        <v>0</v>
      </c>
      <c r="BJ533" s="21" t="s">
        <v>106</v>
      </c>
      <c r="BK533" s="224">
        <f>ROUND(I533*H533,2)</f>
        <v>0</v>
      </c>
      <c r="BL533" s="21" t="s">
        <v>292</v>
      </c>
      <c r="BM533" s="223" t="s">
        <v>850</v>
      </c>
    </row>
    <row r="534" spans="1:47" s="2" customFormat="1" ht="12">
      <c r="A534" s="42"/>
      <c r="B534" s="43"/>
      <c r="C534" s="44"/>
      <c r="D534" s="225" t="s">
        <v>294</v>
      </c>
      <c r="E534" s="44"/>
      <c r="F534" s="226" t="s">
        <v>851</v>
      </c>
      <c r="G534" s="44"/>
      <c r="H534" s="44"/>
      <c r="I534" s="227"/>
      <c r="J534" s="44"/>
      <c r="K534" s="44"/>
      <c r="L534" s="48"/>
      <c r="M534" s="228"/>
      <c r="N534" s="229"/>
      <c r="O534" s="88"/>
      <c r="P534" s="88"/>
      <c r="Q534" s="88"/>
      <c r="R534" s="88"/>
      <c r="S534" s="88"/>
      <c r="T534" s="89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T534" s="21" t="s">
        <v>294</v>
      </c>
      <c r="AU534" s="21" t="s">
        <v>106</v>
      </c>
    </row>
    <row r="535" spans="1:51" s="13" customFormat="1" ht="12">
      <c r="A535" s="13"/>
      <c r="B535" s="230"/>
      <c r="C535" s="231"/>
      <c r="D535" s="232" t="s">
        <v>296</v>
      </c>
      <c r="E535" s="233" t="s">
        <v>28</v>
      </c>
      <c r="F535" s="234" t="s">
        <v>297</v>
      </c>
      <c r="G535" s="231"/>
      <c r="H535" s="233" t="s">
        <v>28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0" t="s">
        <v>296</v>
      </c>
      <c r="AU535" s="240" t="s">
        <v>106</v>
      </c>
      <c r="AV535" s="13" t="s">
        <v>82</v>
      </c>
      <c r="AW535" s="13" t="s">
        <v>35</v>
      </c>
      <c r="AX535" s="13" t="s">
        <v>74</v>
      </c>
      <c r="AY535" s="240" t="s">
        <v>285</v>
      </c>
    </row>
    <row r="536" spans="1:51" s="14" customFormat="1" ht="12">
      <c r="A536" s="14"/>
      <c r="B536" s="241"/>
      <c r="C536" s="242"/>
      <c r="D536" s="232" t="s">
        <v>296</v>
      </c>
      <c r="E536" s="243" t="s">
        <v>28</v>
      </c>
      <c r="F536" s="244" t="s">
        <v>106</v>
      </c>
      <c r="G536" s="242"/>
      <c r="H536" s="245">
        <v>2</v>
      </c>
      <c r="I536" s="246"/>
      <c r="J536" s="242"/>
      <c r="K536" s="242"/>
      <c r="L536" s="247"/>
      <c r="M536" s="248"/>
      <c r="N536" s="249"/>
      <c r="O536" s="249"/>
      <c r="P536" s="249"/>
      <c r="Q536" s="249"/>
      <c r="R536" s="249"/>
      <c r="S536" s="249"/>
      <c r="T536" s="25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1" t="s">
        <v>296</v>
      </c>
      <c r="AU536" s="251" t="s">
        <v>106</v>
      </c>
      <c r="AV536" s="14" t="s">
        <v>106</v>
      </c>
      <c r="AW536" s="14" t="s">
        <v>35</v>
      </c>
      <c r="AX536" s="14" t="s">
        <v>82</v>
      </c>
      <c r="AY536" s="251" t="s">
        <v>285</v>
      </c>
    </row>
    <row r="537" spans="1:65" s="2" customFormat="1" ht="24.15" customHeight="1">
      <c r="A537" s="42"/>
      <c r="B537" s="43"/>
      <c r="C537" s="263" t="s">
        <v>852</v>
      </c>
      <c r="D537" s="263" t="s">
        <v>380</v>
      </c>
      <c r="E537" s="264" t="s">
        <v>853</v>
      </c>
      <c r="F537" s="265" t="s">
        <v>854</v>
      </c>
      <c r="G537" s="266" t="s">
        <v>460</v>
      </c>
      <c r="H537" s="267">
        <v>2</v>
      </c>
      <c r="I537" s="268"/>
      <c r="J537" s="269">
        <f>ROUND(I537*H537,2)</f>
        <v>0</v>
      </c>
      <c r="K537" s="265" t="s">
        <v>291</v>
      </c>
      <c r="L537" s="270"/>
      <c r="M537" s="271" t="s">
        <v>28</v>
      </c>
      <c r="N537" s="272" t="s">
        <v>46</v>
      </c>
      <c r="O537" s="88"/>
      <c r="P537" s="221">
        <f>O537*H537</f>
        <v>0</v>
      </c>
      <c r="Q537" s="221">
        <v>0.0015</v>
      </c>
      <c r="R537" s="221">
        <f>Q537*H537</f>
        <v>0.003</v>
      </c>
      <c r="S537" s="221">
        <v>0</v>
      </c>
      <c r="T537" s="222">
        <f>S537*H537</f>
        <v>0</v>
      </c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R537" s="223" t="s">
        <v>334</v>
      </c>
      <c r="AT537" s="223" t="s">
        <v>380</v>
      </c>
      <c r="AU537" s="223" t="s">
        <v>106</v>
      </c>
      <c r="AY537" s="21" t="s">
        <v>285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21" t="s">
        <v>106</v>
      </c>
      <c r="BK537" s="224">
        <f>ROUND(I537*H537,2)</f>
        <v>0</v>
      </c>
      <c r="BL537" s="21" t="s">
        <v>292</v>
      </c>
      <c r="BM537" s="223" t="s">
        <v>855</v>
      </c>
    </row>
    <row r="538" spans="1:51" s="13" customFormat="1" ht="12">
      <c r="A538" s="13"/>
      <c r="B538" s="230"/>
      <c r="C538" s="231"/>
      <c r="D538" s="232" t="s">
        <v>296</v>
      </c>
      <c r="E538" s="233" t="s">
        <v>28</v>
      </c>
      <c r="F538" s="234" t="s">
        <v>297</v>
      </c>
      <c r="G538" s="231"/>
      <c r="H538" s="233" t="s">
        <v>28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0" t="s">
        <v>296</v>
      </c>
      <c r="AU538" s="240" t="s">
        <v>106</v>
      </c>
      <c r="AV538" s="13" t="s">
        <v>82</v>
      </c>
      <c r="AW538" s="13" t="s">
        <v>35</v>
      </c>
      <c r="AX538" s="13" t="s">
        <v>74</v>
      </c>
      <c r="AY538" s="240" t="s">
        <v>285</v>
      </c>
    </row>
    <row r="539" spans="1:51" s="14" customFormat="1" ht="12">
      <c r="A539" s="14"/>
      <c r="B539" s="241"/>
      <c r="C539" s="242"/>
      <c r="D539" s="232" t="s">
        <v>296</v>
      </c>
      <c r="E539" s="243" t="s">
        <v>28</v>
      </c>
      <c r="F539" s="244" t="s">
        <v>106</v>
      </c>
      <c r="G539" s="242"/>
      <c r="H539" s="245">
        <v>2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1" t="s">
        <v>296</v>
      </c>
      <c r="AU539" s="251" t="s">
        <v>106</v>
      </c>
      <c r="AV539" s="14" t="s">
        <v>106</v>
      </c>
      <c r="AW539" s="14" t="s">
        <v>35</v>
      </c>
      <c r="AX539" s="14" t="s">
        <v>82</v>
      </c>
      <c r="AY539" s="251" t="s">
        <v>285</v>
      </c>
    </row>
    <row r="540" spans="1:65" s="2" customFormat="1" ht="24.15" customHeight="1">
      <c r="A540" s="42"/>
      <c r="B540" s="43"/>
      <c r="C540" s="212" t="s">
        <v>856</v>
      </c>
      <c r="D540" s="212" t="s">
        <v>287</v>
      </c>
      <c r="E540" s="213" t="s">
        <v>857</v>
      </c>
      <c r="F540" s="214" t="s">
        <v>858</v>
      </c>
      <c r="G540" s="215" t="s">
        <v>859</v>
      </c>
      <c r="H540" s="216">
        <v>1</v>
      </c>
      <c r="I540" s="217"/>
      <c r="J540" s="218">
        <f>ROUND(I540*H540,2)</f>
        <v>0</v>
      </c>
      <c r="K540" s="214" t="s">
        <v>28</v>
      </c>
      <c r="L540" s="48"/>
      <c r="M540" s="219" t="s">
        <v>28</v>
      </c>
      <c r="N540" s="220" t="s">
        <v>46</v>
      </c>
      <c r="O540" s="88"/>
      <c r="P540" s="221">
        <f>O540*H540</f>
        <v>0</v>
      </c>
      <c r="Q540" s="221">
        <v>0</v>
      </c>
      <c r="R540" s="221">
        <f>Q540*H540</f>
        <v>0</v>
      </c>
      <c r="S540" s="221">
        <v>0</v>
      </c>
      <c r="T540" s="222">
        <f>S540*H540</f>
        <v>0</v>
      </c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R540" s="223" t="s">
        <v>292</v>
      </c>
      <c r="AT540" s="223" t="s">
        <v>287</v>
      </c>
      <c r="AU540" s="223" t="s">
        <v>106</v>
      </c>
      <c r="AY540" s="21" t="s">
        <v>285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21" t="s">
        <v>106</v>
      </c>
      <c r="BK540" s="224">
        <f>ROUND(I540*H540,2)</f>
        <v>0</v>
      </c>
      <c r="BL540" s="21" t="s">
        <v>292</v>
      </c>
      <c r="BM540" s="223" t="s">
        <v>860</v>
      </c>
    </row>
    <row r="541" spans="1:51" s="13" customFormat="1" ht="12">
      <c r="A541" s="13"/>
      <c r="B541" s="230"/>
      <c r="C541" s="231"/>
      <c r="D541" s="232" t="s">
        <v>296</v>
      </c>
      <c r="E541" s="233" t="s">
        <v>28</v>
      </c>
      <c r="F541" s="234" t="s">
        <v>297</v>
      </c>
      <c r="G541" s="231"/>
      <c r="H541" s="233" t="s">
        <v>28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0" t="s">
        <v>296</v>
      </c>
      <c r="AU541" s="240" t="s">
        <v>106</v>
      </c>
      <c r="AV541" s="13" t="s">
        <v>82</v>
      </c>
      <c r="AW541" s="13" t="s">
        <v>35</v>
      </c>
      <c r="AX541" s="13" t="s">
        <v>74</v>
      </c>
      <c r="AY541" s="240" t="s">
        <v>285</v>
      </c>
    </row>
    <row r="542" spans="1:51" s="14" customFormat="1" ht="12">
      <c r="A542" s="14"/>
      <c r="B542" s="241"/>
      <c r="C542" s="242"/>
      <c r="D542" s="232" t="s">
        <v>296</v>
      </c>
      <c r="E542" s="243" t="s">
        <v>28</v>
      </c>
      <c r="F542" s="244" t="s">
        <v>82</v>
      </c>
      <c r="G542" s="242"/>
      <c r="H542" s="245">
        <v>1</v>
      </c>
      <c r="I542" s="246"/>
      <c r="J542" s="242"/>
      <c r="K542" s="242"/>
      <c r="L542" s="247"/>
      <c r="M542" s="248"/>
      <c r="N542" s="249"/>
      <c r="O542" s="249"/>
      <c r="P542" s="249"/>
      <c r="Q542" s="249"/>
      <c r="R542" s="249"/>
      <c r="S542" s="249"/>
      <c r="T542" s="25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1" t="s">
        <v>296</v>
      </c>
      <c r="AU542" s="251" t="s">
        <v>106</v>
      </c>
      <c r="AV542" s="14" t="s">
        <v>106</v>
      </c>
      <c r="AW542" s="14" t="s">
        <v>35</v>
      </c>
      <c r="AX542" s="14" t="s">
        <v>82</v>
      </c>
      <c r="AY542" s="251" t="s">
        <v>285</v>
      </c>
    </row>
    <row r="543" spans="1:65" s="2" customFormat="1" ht="33" customHeight="1">
      <c r="A543" s="42"/>
      <c r="B543" s="43"/>
      <c r="C543" s="212" t="s">
        <v>861</v>
      </c>
      <c r="D543" s="212" t="s">
        <v>287</v>
      </c>
      <c r="E543" s="213" t="s">
        <v>862</v>
      </c>
      <c r="F543" s="214" t="s">
        <v>863</v>
      </c>
      <c r="G543" s="215" t="s">
        <v>859</v>
      </c>
      <c r="H543" s="216">
        <v>2</v>
      </c>
      <c r="I543" s="217"/>
      <c r="J543" s="218">
        <f>ROUND(I543*H543,2)</f>
        <v>0</v>
      </c>
      <c r="K543" s="214" t="s">
        <v>28</v>
      </c>
      <c r="L543" s="48"/>
      <c r="M543" s="219" t="s">
        <v>28</v>
      </c>
      <c r="N543" s="220" t="s">
        <v>46</v>
      </c>
      <c r="O543" s="88"/>
      <c r="P543" s="221">
        <f>O543*H543</f>
        <v>0</v>
      </c>
      <c r="Q543" s="221">
        <v>0</v>
      </c>
      <c r="R543" s="221">
        <f>Q543*H543</f>
        <v>0</v>
      </c>
      <c r="S543" s="221">
        <v>0</v>
      </c>
      <c r="T543" s="222">
        <f>S543*H543</f>
        <v>0</v>
      </c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R543" s="223" t="s">
        <v>292</v>
      </c>
      <c r="AT543" s="223" t="s">
        <v>287</v>
      </c>
      <c r="AU543" s="223" t="s">
        <v>106</v>
      </c>
      <c r="AY543" s="21" t="s">
        <v>285</v>
      </c>
      <c r="BE543" s="224">
        <f>IF(N543="základní",J543,0)</f>
        <v>0</v>
      </c>
      <c r="BF543" s="224">
        <f>IF(N543="snížená",J543,0)</f>
        <v>0</v>
      </c>
      <c r="BG543" s="224">
        <f>IF(N543="zákl. přenesená",J543,0)</f>
        <v>0</v>
      </c>
      <c r="BH543" s="224">
        <f>IF(N543="sníž. přenesená",J543,0)</f>
        <v>0</v>
      </c>
      <c r="BI543" s="224">
        <f>IF(N543="nulová",J543,0)</f>
        <v>0</v>
      </c>
      <c r="BJ543" s="21" t="s">
        <v>106</v>
      </c>
      <c r="BK543" s="224">
        <f>ROUND(I543*H543,2)</f>
        <v>0</v>
      </c>
      <c r="BL543" s="21" t="s">
        <v>292</v>
      </c>
      <c r="BM543" s="223" t="s">
        <v>864</v>
      </c>
    </row>
    <row r="544" spans="1:51" s="13" customFormat="1" ht="12">
      <c r="A544" s="13"/>
      <c r="B544" s="230"/>
      <c r="C544" s="231"/>
      <c r="D544" s="232" t="s">
        <v>296</v>
      </c>
      <c r="E544" s="233" t="s">
        <v>28</v>
      </c>
      <c r="F544" s="234" t="s">
        <v>297</v>
      </c>
      <c r="G544" s="231"/>
      <c r="H544" s="233" t="s">
        <v>28</v>
      </c>
      <c r="I544" s="235"/>
      <c r="J544" s="231"/>
      <c r="K544" s="231"/>
      <c r="L544" s="236"/>
      <c r="M544" s="237"/>
      <c r="N544" s="238"/>
      <c r="O544" s="238"/>
      <c r="P544" s="238"/>
      <c r="Q544" s="238"/>
      <c r="R544" s="238"/>
      <c r="S544" s="238"/>
      <c r="T544" s="23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0" t="s">
        <v>296</v>
      </c>
      <c r="AU544" s="240" t="s">
        <v>106</v>
      </c>
      <c r="AV544" s="13" t="s">
        <v>82</v>
      </c>
      <c r="AW544" s="13" t="s">
        <v>35</v>
      </c>
      <c r="AX544" s="13" t="s">
        <v>74</v>
      </c>
      <c r="AY544" s="240" t="s">
        <v>285</v>
      </c>
    </row>
    <row r="545" spans="1:51" s="14" customFormat="1" ht="12">
      <c r="A545" s="14"/>
      <c r="B545" s="241"/>
      <c r="C545" s="242"/>
      <c r="D545" s="232" t="s">
        <v>296</v>
      </c>
      <c r="E545" s="243" t="s">
        <v>28</v>
      </c>
      <c r="F545" s="244" t="s">
        <v>106</v>
      </c>
      <c r="G545" s="242"/>
      <c r="H545" s="245">
        <v>2</v>
      </c>
      <c r="I545" s="246"/>
      <c r="J545" s="242"/>
      <c r="K545" s="242"/>
      <c r="L545" s="247"/>
      <c r="M545" s="248"/>
      <c r="N545" s="249"/>
      <c r="O545" s="249"/>
      <c r="P545" s="249"/>
      <c r="Q545" s="249"/>
      <c r="R545" s="249"/>
      <c r="S545" s="249"/>
      <c r="T545" s="25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1" t="s">
        <v>296</v>
      </c>
      <c r="AU545" s="251" t="s">
        <v>106</v>
      </c>
      <c r="AV545" s="14" t="s">
        <v>106</v>
      </c>
      <c r="AW545" s="14" t="s">
        <v>35</v>
      </c>
      <c r="AX545" s="14" t="s">
        <v>82</v>
      </c>
      <c r="AY545" s="251" t="s">
        <v>285</v>
      </c>
    </row>
    <row r="546" spans="1:63" s="12" customFormat="1" ht="22.8" customHeight="1">
      <c r="A546" s="12"/>
      <c r="B546" s="196"/>
      <c r="C546" s="197"/>
      <c r="D546" s="198" t="s">
        <v>73</v>
      </c>
      <c r="E546" s="210" t="s">
        <v>852</v>
      </c>
      <c r="F546" s="210" t="s">
        <v>865</v>
      </c>
      <c r="G546" s="197"/>
      <c r="H546" s="197"/>
      <c r="I546" s="200"/>
      <c r="J546" s="211">
        <f>BK546</f>
        <v>0</v>
      </c>
      <c r="K546" s="197"/>
      <c r="L546" s="202"/>
      <c r="M546" s="203"/>
      <c r="N546" s="204"/>
      <c r="O546" s="204"/>
      <c r="P546" s="205">
        <f>SUM(P547:P575)</f>
        <v>0</v>
      </c>
      <c r="Q546" s="204"/>
      <c r="R546" s="205">
        <f>SUM(R547:R575)</f>
        <v>0.028277899999999998</v>
      </c>
      <c r="S546" s="204"/>
      <c r="T546" s="206">
        <f>SUM(T547:T575)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07" t="s">
        <v>82</v>
      </c>
      <c r="AT546" s="208" t="s">
        <v>73</v>
      </c>
      <c r="AU546" s="208" t="s">
        <v>82</v>
      </c>
      <c r="AY546" s="207" t="s">
        <v>285</v>
      </c>
      <c r="BK546" s="209">
        <f>SUM(BK547:BK575)</f>
        <v>0</v>
      </c>
    </row>
    <row r="547" spans="1:65" s="2" customFormat="1" ht="44.25" customHeight="1">
      <c r="A547" s="42"/>
      <c r="B547" s="43"/>
      <c r="C547" s="212" t="s">
        <v>866</v>
      </c>
      <c r="D547" s="212" t="s">
        <v>287</v>
      </c>
      <c r="E547" s="213" t="s">
        <v>867</v>
      </c>
      <c r="F547" s="214" t="s">
        <v>868</v>
      </c>
      <c r="G547" s="215" t="s">
        <v>315</v>
      </c>
      <c r="H547" s="216">
        <v>322.145</v>
      </c>
      <c r="I547" s="217"/>
      <c r="J547" s="218">
        <f>ROUND(I547*H547,2)</f>
        <v>0</v>
      </c>
      <c r="K547" s="214" t="s">
        <v>291</v>
      </c>
      <c r="L547" s="48"/>
      <c r="M547" s="219" t="s">
        <v>28</v>
      </c>
      <c r="N547" s="220" t="s">
        <v>46</v>
      </c>
      <c r="O547" s="88"/>
      <c r="P547" s="221">
        <f>O547*H547</f>
        <v>0</v>
      </c>
      <c r="Q547" s="221">
        <v>0</v>
      </c>
      <c r="R547" s="221">
        <f>Q547*H547</f>
        <v>0</v>
      </c>
      <c r="S547" s="221">
        <v>0</v>
      </c>
      <c r="T547" s="222">
        <f>S547*H547</f>
        <v>0</v>
      </c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R547" s="223" t="s">
        <v>292</v>
      </c>
      <c r="AT547" s="223" t="s">
        <v>287</v>
      </c>
      <c r="AU547" s="223" t="s">
        <v>106</v>
      </c>
      <c r="AY547" s="21" t="s">
        <v>285</v>
      </c>
      <c r="BE547" s="224">
        <f>IF(N547="základní",J547,0)</f>
        <v>0</v>
      </c>
      <c r="BF547" s="224">
        <f>IF(N547="snížená",J547,0)</f>
        <v>0</v>
      </c>
      <c r="BG547" s="224">
        <f>IF(N547="zákl. přenesená",J547,0)</f>
        <v>0</v>
      </c>
      <c r="BH547" s="224">
        <f>IF(N547="sníž. přenesená",J547,0)</f>
        <v>0</v>
      </c>
      <c r="BI547" s="224">
        <f>IF(N547="nulová",J547,0)</f>
        <v>0</v>
      </c>
      <c r="BJ547" s="21" t="s">
        <v>106</v>
      </c>
      <c r="BK547" s="224">
        <f>ROUND(I547*H547,2)</f>
        <v>0</v>
      </c>
      <c r="BL547" s="21" t="s">
        <v>292</v>
      </c>
      <c r="BM547" s="223" t="s">
        <v>869</v>
      </c>
    </row>
    <row r="548" spans="1:47" s="2" customFormat="1" ht="12">
      <c r="A548" s="42"/>
      <c r="B548" s="43"/>
      <c r="C548" s="44"/>
      <c r="D548" s="225" t="s">
        <v>294</v>
      </c>
      <c r="E548" s="44"/>
      <c r="F548" s="226" t="s">
        <v>870</v>
      </c>
      <c r="G548" s="44"/>
      <c r="H548" s="44"/>
      <c r="I548" s="227"/>
      <c r="J548" s="44"/>
      <c r="K548" s="44"/>
      <c r="L548" s="48"/>
      <c r="M548" s="228"/>
      <c r="N548" s="229"/>
      <c r="O548" s="88"/>
      <c r="P548" s="88"/>
      <c r="Q548" s="88"/>
      <c r="R548" s="88"/>
      <c r="S548" s="88"/>
      <c r="T548" s="89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T548" s="21" t="s">
        <v>294</v>
      </c>
      <c r="AU548" s="21" t="s">
        <v>106</v>
      </c>
    </row>
    <row r="549" spans="1:51" s="14" customFormat="1" ht="12">
      <c r="A549" s="14"/>
      <c r="B549" s="241"/>
      <c r="C549" s="242"/>
      <c r="D549" s="232" t="s">
        <v>296</v>
      </c>
      <c r="E549" s="243" t="s">
        <v>28</v>
      </c>
      <c r="F549" s="244" t="s">
        <v>145</v>
      </c>
      <c r="G549" s="242"/>
      <c r="H549" s="245">
        <v>185.935</v>
      </c>
      <c r="I549" s="246"/>
      <c r="J549" s="242"/>
      <c r="K549" s="242"/>
      <c r="L549" s="247"/>
      <c r="M549" s="248"/>
      <c r="N549" s="249"/>
      <c r="O549" s="249"/>
      <c r="P549" s="249"/>
      <c r="Q549" s="249"/>
      <c r="R549" s="249"/>
      <c r="S549" s="249"/>
      <c r="T549" s="25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1" t="s">
        <v>296</v>
      </c>
      <c r="AU549" s="251" t="s">
        <v>106</v>
      </c>
      <c r="AV549" s="14" t="s">
        <v>106</v>
      </c>
      <c r="AW549" s="14" t="s">
        <v>35</v>
      </c>
      <c r="AX549" s="14" t="s">
        <v>74</v>
      </c>
      <c r="AY549" s="251" t="s">
        <v>285</v>
      </c>
    </row>
    <row r="550" spans="1:51" s="14" customFormat="1" ht="12">
      <c r="A550" s="14"/>
      <c r="B550" s="241"/>
      <c r="C550" s="242"/>
      <c r="D550" s="232" t="s">
        <v>296</v>
      </c>
      <c r="E550" s="243" t="s">
        <v>28</v>
      </c>
      <c r="F550" s="244" t="s">
        <v>147</v>
      </c>
      <c r="G550" s="242"/>
      <c r="H550" s="245">
        <v>16.7</v>
      </c>
      <c r="I550" s="246"/>
      <c r="J550" s="242"/>
      <c r="K550" s="242"/>
      <c r="L550" s="247"/>
      <c r="M550" s="248"/>
      <c r="N550" s="249"/>
      <c r="O550" s="249"/>
      <c r="P550" s="249"/>
      <c r="Q550" s="249"/>
      <c r="R550" s="249"/>
      <c r="S550" s="249"/>
      <c r="T550" s="250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1" t="s">
        <v>296</v>
      </c>
      <c r="AU550" s="251" t="s">
        <v>106</v>
      </c>
      <c r="AV550" s="14" t="s">
        <v>106</v>
      </c>
      <c r="AW550" s="14" t="s">
        <v>35</v>
      </c>
      <c r="AX550" s="14" t="s">
        <v>74</v>
      </c>
      <c r="AY550" s="251" t="s">
        <v>285</v>
      </c>
    </row>
    <row r="551" spans="1:51" s="14" customFormat="1" ht="12">
      <c r="A551" s="14"/>
      <c r="B551" s="241"/>
      <c r="C551" s="242"/>
      <c r="D551" s="232" t="s">
        <v>296</v>
      </c>
      <c r="E551" s="243" t="s">
        <v>28</v>
      </c>
      <c r="F551" s="244" t="s">
        <v>871</v>
      </c>
      <c r="G551" s="242"/>
      <c r="H551" s="245">
        <v>46.01</v>
      </c>
      <c r="I551" s="246"/>
      <c r="J551" s="242"/>
      <c r="K551" s="242"/>
      <c r="L551" s="247"/>
      <c r="M551" s="248"/>
      <c r="N551" s="249"/>
      <c r="O551" s="249"/>
      <c r="P551" s="249"/>
      <c r="Q551" s="249"/>
      <c r="R551" s="249"/>
      <c r="S551" s="249"/>
      <c r="T551" s="250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1" t="s">
        <v>296</v>
      </c>
      <c r="AU551" s="251" t="s">
        <v>106</v>
      </c>
      <c r="AV551" s="14" t="s">
        <v>106</v>
      </c>
      <c r="AW551" s="14" t="s">
        <v>35</v>
      </c>
      <c r="AX551" s="14" t="s">
        <v>74</v>
      </c>
      <c r="AY551" s="251" t="s">
        <v>285</v>
      </c>
    </row>
    <row r="552" spans="1:51" s="14" customFormat="1" ht="12">
      <c r="A552" s="14"/>
      <c r="B552" s="241"/>
      <c r="C552" s="242"/>
      <c r="D552" s="232" t="s">
        <v>296</v>
      </c>
      <c r="E552" s="243" t="s">
        <v>28</v>
      </c>
      <c r="F552" s="244" t="s">
        <v>872</v>
      </c>
      <c r="G552" s="242"/>
      <c r="H552" s="245">
        <v>73.5</v>
      </c>
      <c r="I552" s="246"/>
      <c r="J552" s="242"/>
      <c r="K552" s="242"/>
      <c r="L552" s="247"/>
      <c r="M552" s="248"/>
      <c r="N552" s="249"/>
      <c r="O552" s="249"/>
      <c r="P552" s="249"/>
      <c r="Q552" s="249"/>
      <c r="R552" s="249"/>
      <c r="S552" s="249"/>
      <c r="T552" s="25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1" t="s">
        <v>296</v>
      </c>
      <c r="AU552" s="251" t="s">
        <v>106</v>
      </c>
      <c r="AV552" s="14" t="s">
        <v>106</v>
      </c>
      <c r="AW552" s="14" t="s">
        <v>35</v>
      </c>
      <c r="AX552" s="14" t="s">
        <v>74</v>
      </c>
      <c r="AY552" s="251" t="s">
        <v>285</v>
      </c>
    </row>
    <row r="553" spans="1:51" s="15" customFormat="1" ht="12">
      <c r="A553" s="15"/>
      <c r="B553" s="252"/>
      <c r="C553" s="253"/>
      <c r="D553" s="232" t="s">
        <v>296</v>
      </c>
      <c r="E553" s="254" t="s">
        <v>163</v>
      </c>
      <c r="F553" s="255" t="s">
        <v>299</v>
      </c>
      <c r="G553" s="253"/>
      <c r="H553" s="256">
        <v>322.145</v>
      </c>
      <c r="I553" s="257"/>
      <c r="J553" s="253"/>
      <c r="K553" s="253"/>
      <c r="L553" s="258"/>
      <c r="M553" s="259"/>
      <c r="N553" s="260"/>
      <c r="O553" s="260"/>
      <c r="P553" s="260"/>
      <c r="Q553" s="260"/>
      <c r="R553" s="260"/>
      <c r="S553" s="260"/>
      <c r="T553" s="261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62" t="s">
        <v>296</v>
      </c>
      <c r="AU553" s="262" t="s">
        <v>106</v>
      </c>
      <c r="AV553" s="15" t="s">
        <v>292</v>
      </c>
      <c r="AW553" s="15" t="s">
        <v>35</v>
      </c>
      <c r="AX553" s="15" t="s">
        <v>82</v>
      </c>
      <c r="AY553" s="262" t="s">
        <v>285</v>
      </c>
    </row>
    <row r="554" spans="1:65" s="2" customFormat="1" ht="55.5" customHeight="1">
      <c r="A554" s="42"/>
      <c r="B554" s="43"/>
      <c r="C554" s="212" t="s">
        <v>873</v>
      </c>
      <c r="D554" s="212" t="s">
        <v>287</v>
      </c>
      <c r="E554" s="213" t="s">
        <v>874</v>
      </c>
      <c r="F554" s="214" t="s">
        <v>875</v>
      </c>
      <c r="G554" s="215" t="s">
        <v>315</v>
      </c>
      <c r="H554" s="216">
        <v>28993.05</v>
      </c>
      <c r="I554" s="217"/>
      <c r="J554" s="218">
        <f>ROUND(I554*H554,2)</f>
        <v>0</v>
      </c>
      <c r="K554" s="214" t="s">
        <v>291</v>
      </c>
      <c r="L554" s="48"/>
      <c r="M554" s="219" t="s">
        <v>28</v>
      </c>
      <c r="N554" s="220" t="s">
        <v>46</v>
      </c>
      <c r="O554" s="88"/>
      <c r="P554" s="221">
        <f>O554*H554</f>
        <v>0</v>
      </c>
      <c r="Q554" s="221">
        <v>0</v>
      </c>
      <c r="R554" s="221">
        <f>Q554*H554</f>
        <v>0</v>
      </c>
      <c r="S554" s="221">
        <v>0</v>
      </c>
      <c r="T554" s="222">
        <f>S554*H554</f>
        <v>0</v>
      </c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R554" s="223" t="s">
        <v>292</v>
      </c>
      <c r="AT554" s="223" t="s">
        <v>287</v>
      </c>
      <c r="AU554" s="223" t="s">
        <v>106</v>
      </c>
      <c r="AY554" s="21" t="s">
        <v>285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21" t="s">
        <v>106</v>
      </c>
      <c r="BK554" s="224">
        <f>ROUND(I554*H554,2)</f>
        <v>0</v>
      </c>
      <c r="BL554" s="21" t="s">
        <v>292</v>
      </c>
      <c r="BM554" s="223" t="s">
        <v>876</v>
      </c>
    </row>
    <row r="555" spans="1:47" s="2" customFormat="1" ht="12">
      <c r="A555" s="42"/>
      <c r="B555" s="43"/>
      <c r="C555" s="44"/>
      <c r="D555" s="225" t="s">
        <v>294</v>
      </c>
      <c r="E555" s="44"/>
      <c r="F555" s="226" t="s">
        <v>877</v>
      </c>
      <c r="G555" s="44"/>
      <c r="H555" s="44"/>
      <c r="I555" s="227"/>
      <c r="J555" s="44"/>
      <c r="K555" s="44"/>
      <c r="L555" s="48"/>
      <c r="M555" s="228"/>
      <c r="N555" s="229"/>
      <c r="O555" s="88"/>
      <c r="P555" s="88"/>
      <c r="Q555" s="88"/>
      <c r="R555" s="88"/>
      <c r="S555" s="88"/>
      <c r="T555" s="89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T555" s="21" t="s">
        <v>294</v>
      </c>
      <c r="AU555" s="21" t="s">
        <v>106</v>
      </c>
    </row>
    <row r="556" spans="1:51" s="14" customFormat="1" ht="12">
      <c r="A556" s="14"/>
      <c r="B556" s="241"/>
      <c r="C556" s="242"/>
      <c r="D556" s="232" t="s">
        <v>296</v>
      </c>
      <c r="E556" s="243" t="s">
        <v>28</v>
      </c>
      <c r="F556" s="244" t="s">
        <v>878</v>
      </c>
      <c r="G556" s="242"/>
      <c r="H556" s="245">
        <v>28993.05</v>
      </c>
      <c r="I556" s="246"/>
      <c r="J556" s="242"/>
      <c r="K556" s="242"/>
      <c r="L556" s="247"/>
      <c r="M556" s="248"/>
      <c r="N556" s="249"/>
      <c r="O556" s="249"/>
      <c r="P556" s="249"/>
      <c r="Q556" s="249"/>
      <c r="R556" s="249"/>
      <c r="S556" s="249"/>
      <c r="T556" s="250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1" t="s">
        <v>296</v>
      </c>
      <c r="AU556" s="251" t="s">
        <v>106</v>
      </c>
      <c r="AV556" s="14" t="s">
        <v>106</v>
      </c>
      <c r="AW556" s="14" t="s">
        <v>35</v>
      </c>
      <c r="AX556" s="14" t="s">
        <v>82</v>
      </c>
      <c r="AY556" s="251" t="s">
        <v>285</v>
      </c>
    </row>
    <row r="557" spans="1:65" s="2" customFormat="1" ht="44.25" customHeight="1">
      <c r="A557" s="42"/>
      <c r="B557" s="43"/>
      <c r="C557" s="212" t="s">
        <v>879</v>
      </c>
      <c r="D557" s="212" t="s">
        <v>287</v>
      </c>
      <c r="E557" s="213" t="s">
        <v>880</v>
      </c>
      <c r="F557" s="214" t="s">
        <v>881</v>
      </c>
      <c r="G557" s="215" t="s">
        <v>315</v>
      </c>
      <c r="H557" s="216">
        <v>322.145</v>
      </c>
      <c r="I557" s="217"/>
      <c r="J557" s="218">
        <f>ROUND(I557*H557,2)</f>
        <v>0</v>
      </c>
      <c r="K557" s="214" t="s">
        <v>291</v>
      </c>
      <c r="L557" s="48"/>
      <c r="M557" s="219" t="s">
        <v>28</v>
      </c>
      <c r="N557" s="220" t="s">
        <v>46</v>
      </c>
      <c r="O557" s="88"/>
      <c r="P557" s="221">
        <f>O557*H557</f>
        <v>0</v>
      </c>
      <c r="Q557" s="221">
        <v>0</v>
      </c>
      <c r="R557" s="221">
        <f>Q557*H557</f>
        <v>0</v>
      </c>
      <c r="S557" s="221">
        <v>0</v>
      </c>
      <c r="T557" s="222">
        <f>S557*H557</f>
        <v>0</v>
      </c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R557" s="223" t="s">
        <v>292</v>
      </c>
      <c r="AT557" s="223" t="s">
        <v>287</v>
      </c>
      <c r="AU557" s="223" t="s">
        <v>106</v>
      </c>
      <c r="AY557" s="21" t="s">
        <v>285</v>
      </c>
      <c r="BE557" s="224">
        <f>IF(N557="základní",J557,0)</f>
        <v>0</v>
      </c>
      <c r="BF557" s="224">
        <f>IF(N557="snížená",J557,0)</f>
        <v>0</v>
      </c>
      <c r="BG557" s="224">
        <f>IF(N557="zákl. přenesená",J557,0)</f>
        <v>0</v>
      </c>
      <c r="BH557" s="224">
        <f>IF(N557="sníž. přenesená",J557,0)</f>
        <v>0</v>
      </c>
      <c r="BI557" s="224">
        <f>IF(N557="nulová",J557,0)</f>
        <v>0</v>
      </c>
      <c r="BJ557" s="21" t="s">
        <v>106</v>
      </c>
      <c r="BK557" s="224">
        <f>ROUND(I557*H557,2)</f>
        <v>0</v>
      </c>
      <c r="BL557" s="21" t="s">
        <v>292</v>
      </c>
      <c r="BM557" s="223" t="s">
        <v>882</v>
      </c>
    </row>
    <row r="558" spans="1:47" s="2" customFormat="1" ht="12">
      <c r="A558" s="42"/>
      <c r="B558" s="43"/>
      <c r="C558" s="44"/>
      <c r="D558" s="225" t="s">
        <v>294</v>
      </c>
      <c r="E558" s="44"/>
      <c r="F558" s="226" t="s">
        <v>883</v>
      </c>
      <c r="G558" s="44"/>
      <c r="H558" s="44"/>
      <c r="I558" s="227"/>
      <c r="J558" s="44"/>
      <c r="K558" s="44"/>
      <c r="L558" s="48"/>
      <c r="M558" s="228"/>
      <c r="N558" s="229"/>
      <c r="O558" s="88"/>
      <c r="P558" s="88"/>
      <c r="Q558" s="88"/>
      <c r="R558" s="88"/>
      <c r="S558" s="88"/>
      <c r="T558" s="89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T558" s="21" t="s">
        <v>294</v>
      </c>
      <c r="AU558" s="21" t="s">
        <v>106</v>
      </c>
    </row>
    <row r="559" spans="1:51" s="14" customFormat="1" ht="12">
      <c r="A559" s="14"/>
      <c r="B559" s="241"/>
      <c r="C559" s="242"/>
      <c r="D559" s="232" t="s">
        <v>296</v>
      </c>
      <c r="E559" s="243" t="s">
        <v>28</v>
      </c>
      <c r="F559" s="244" t="s">
        <v>163</v>
      </c>
      <c r="G559" s="242"/>
      <c r="H559" s="245">
        <v>322.145</v>
      </c>
      <c r="I559" s="246"/>
      <c r="J559" s="242"/>
      <c r="K559" s="242"/>
      <c r="L559" s="247"/>
      <c r="M559" s="248"/>
      <c r="N559" s="249"/>
      <c r="O559" s="249"/>
      <c r="P559" s="249"/>
      <c r="Q559" s="249"/>
      <c r="R559" s="249"/>
      <c r="S559" s="249"/>
      <c r="T559" s="25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1" t="s">
        <v>296</v>
      </c>
      <c r="AU559" s="251" t="s">
        <v>106</v>
      </c>
      <c r="AV559" s="14" t="s">
        <v>106</v>
      </c>
      <c r="AW559" s="14" t="s">
        <v>35</v>
      </c>
      <c r="AX559" s="14" t="s">
        <v>82</v>
      </c>
      <c r="AY559" s="251" t="s">
        <v>285</v>
      </c>
    </row>
    <row r="560" spans="1:65" s="2" customFormat="1" ht="37.8" customHeight="1">
      <c r="A560" s="42"/>
      <c r="B560" s="43"/>
      <c r="C560" s="212" t="s">
        <v>884</v>
      </c>
      <c r="D560" s="212" t="s">
        <v>287</v>
      </c>
      <c r="E560" s="213" t="s">
        <v>885</v>
      </c>
      <c r="F560" s="214" t="s">
        <v>886</v>
      </c>
      <c r="G560" s="215" t="s">
        <v>315</v>
      </c>
      <c r="H560" s="216">
        <v>203</v>
      </c>
      <c r="I560" s="217"/>
      <c r="J560" s="218">
        <f>ROUND(I560*H560,2)</f>
        <v>0</v>
      </c>
      <c r="K560" s="214" t="s">
        <v>291</v>
      </c>
      <c r="L560" s="48"/>
      <c r="M560" s="219" t="s">
        <v>28</v>
      </c>
      <c r="N560" s="220" t="s">
        <v>46</v>
      </c>
      <c r="O560" s="88"/>
      <c r="P560" s="221">
        <f>O560*H560</f>
        <v>0</v>
      </c>
      <c r="Q560" s="221">
        <v>0.00013</v>
      </c>
      <c r="R560" s="221">
        <f>Q560*H560</f>
        <v>0.026389999999999997</v>
      </c>
      <c r="S560" s="221">
        <v>0</v>
      </c>
      <c r="T560" s="222">
        <f>S560*H560</f>
        <v>0</v>
      </c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R560" s="223" t="s">
        <v>292</v>
      </c>
      <c r="AT560" s="223" t="s">
        <v>287</v>
      </c>
      <c r="AU560" s="223" t="s">
        <v>106</v>
      </c>
      <c r="AY560" s="21" t="s">
        <v>285</v>
      </c>
      <c r="BE560" s="224">
        <f>IF(N560="základní",J560,0)</f>
        <v>0</v>
      </c>
      <c r="BF560" s="224">
        <f>IF(N560="snížená",J560,0)</f>
        <v>0</v>
      </c>
      <c r="BG560" s="224">
        <f>IF(N560="zákl. přenesená",J560,0)</f>
        <v>0</v>
      </c>
      <c r="BH560" s="224">
        <f>IF(N560="sníž. přenesená",J560,0)</f>
        <v>0</v>
      </c>
      <c r="BI560" s="224">
        <f>IF(N560="nulová",J560,0)</f>
        <v>0</v>
      </c>
      <c r="BJ560" s="21" t="s">
        <v>106</v>
      </c>
      <c r="BK560" s="224">
        <f>ROUND(I560*H560,2)</f>
        <v>0</v>
      </c>
      <c r="BL560" s="21" t="s">
        <v>292</v>
      </c>
      <c r="BM560" s="223" t="s">
        <v>887</v>
      </c>
    </row>
    <row r="561" spans="1:47" s="2" customFormat="1" ht="12">
      <c r="A561" s="42"/>
      <c r="B561" s="43"/>
      <c r="C561" s="44"/>
      <c r="D561" s="225" t="s">
        <v>294</v>
      </c>
      <c r="E561" s="44"/>
      <c r="F561" s="226" t="s">
        <v>888</v>
      </c>
      <c r="G561" s="44"/>
      <c r="H561" s="44"/>
      <c r="I561" s="227"/>
      <c r="J561" s="44"/>
      <c r="K561" s="44"/>
      <c r="L561" s="48"/>
      <c r="M561" s="228"/>
      <c r="N561" s="229"/>
      <c r="O561" s="88"/>
      <c r="P561" s="88"/>
      <c r="Q561" s="88"/>
      <c r="R561" s="88"/>
      <c r="S561" s="88"/>
      <c r="T561" s="89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T561" s="21" t="s">
        <v>294</v>
      </c>
      <c r="AU561" s="21" t="s">
        <v>106</v>
      </c>
    </row>
    <row r="562" spans="1:51" s="13" customFormat="1" ht="12">
      <c r="A562" s="13"/>
      <c r="B562" s="230"/>
      <c r="C562" s="231"/>
      <c r="D562" s="232" t="s">
        <v>296</v>
      </c>
      <c r="E562" s="233" t="s">
        <v>28</v>
      </c>
      <c r="F562" s="234" t="s">
        <v>297</v>
      </c>
      <c r="G562" s="231"/>
      <c r="H562" s="233" t="s">
        <v>28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0" t="s">
        <v>296</v>
      </c>
      <c r="AU562" s="240" t="s">
        <v>106</v>
      </c>
      <c r="AV562" s="13" t="s">
        <v>82</v>
      </c>
      <c r="AW562" s="13" t="s">
        <v>35</v>
      </c>
      <c r="AX562" s="13" t="s">
        <v>74</v>
      </c>
      <c r="AY562" s="240" t="s">
        <v>285</v>
      </c>
    </row>
    <row r="563" spans="1:51" s="14" customFormat="1" ht="12">
      <c r="A563" s="14"/>
      <c r="B563" s="241"/>
      <c r="C563" s="242"/>
      <c r="D563" s="232" t="s">
        <v>296</v>
      </c>
      <c r="E563" s="243" t="s">
        <v>28</v>
      </c>
      <c r="F563" s="244" t="s">
        <v>131</v>
      </c>
      <c r="G563" s="242"/>
      <c r="H563" s="245">
        <v>61.79</v>
      </c>
      <c r="I563" s="246"/>
      <c r="J563" s="242"/>
      <c r="K563" s="242"/>
      <c r="L563" s="247"/>
      <c r="M563" s="248"/>
      <c r="N563" s="249"/>
      <c r="O563" s="249"/>
      <c r="P563" s="249"/>
      <c r="Q563" s="249"/>
      <c r="R563" s="249"/>
      <c r="S563" s="249"/>
      <c r="T563" s="250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1" t="s">
        <v>296</v>
      </c>
      <c r="AU563" s="251" t="s">
        <v>106</v>
      </c>
      <c r="AV563" s="14" t="s">
        <v>106</v>
      </c>
      <c r="AW563" s="14" t="s">
        <v>35</v>
      </c>
      <c r="AX563" s="14" t="s">
        <v>74</v>
      </c>
      <c r="AY563" s="251" t="s">
        <v>285</v>
      </c>
    </row>
    <row r="564" spans="1:51" s="13" customFormat="1" ht="12">
      <c r="A564" s="13"/>
      <c r="B564" s="230"/>
      <c r="C564" s="231"/>
      <c r="D564" s="232" t="s">
        <v>296</v>
      </c>
      <c r="E564" s="233" t="s">
        <v>28</v>
      </c>
      <c r="F564" s="234" t="s">
        <v>463</v>
      </c>
      <c r="G564" s="231"/>
      <c r="H564" s="233" t="s">
        <v>28</v>
      </c>
      <c r="I564" s="235"/>
      <c r="J564" s="231"/>
      <c r="K564" s="231"/>
      <c r="L564" s="236"/>
      <c r="M564" s="237"/>
      <c r="N564" s="238"/>
      <c r="O564" s="238"/>
      <c r="P564" s="238"/>
      <c r="Q564" s="238"/>
      <c r="R564" s="238"/>
      <c r="S564" s="238"/>
      <c r="T564" s="23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0" t="s">
        <v>296</v>
      </c>
      <c r="AU564" s="240" t="s">
        <v>106</v>
      </c>
      <c r="AV564" s="13" t="s">
        <v>82</v>
      </c>
      <c r="AW564" s="13" t="s">
        <v>35</v>
      </c>
      <c r="AX564" s="13" t="s">
        <v>74</v>
      </c>
      <c r="AY564" s="240" t="s">
        <v>285</v>
      </c>
    </row>
    <row r="565" spans="1:51" s="14" customFormat="1" ht="12">
      <c r="A565" s="14"/>
      <c r="B565" s="241"/>
      <c r="C565" s="242"/>
      <c r="D565" s="232" t="s">
        <v>296</v>
      </c>
      <c r="E565" s="243" t="s">
        <v>28</v>
      </c>
      <c r="F565" s="244" t="s">
        <v>889</v>
      </c>
      <c r="G565" s="242"/>
      <c r="H565" s="245">
        <v>71.6</v>
      </c>
      <c r="I565" s="246"/>
      <c r="J565" s="242"/>
      <c r="K565" s="242"/>
      <c r="L565" s="247"/>
      <c r="M565" s="248"/>
      <c r="N565" s="249"/>
      <c r="O565" s="249"/>
      <c r="P565" s="249"/>
      <c r="Q565" s="249"/>
      <c r="R565" s="249"/>
      <c r="S565" s="249"/>
      <c r="T565" s="25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1" t="s">
        <v>296</v>
      </c>
      <c r="AU565" s="251" t="s">
        <v>106</v>
      </c>
      <c r="AV565" s="14" t="s">
        <v>106</v>
      </c>
      <c r="AW565" s="14" t="s">
        <v>35</v>
      </c>
      <c r="AX565" s="14" t="s">
        <v>74</v>
      </c>
      <c r="AY565" s="251" t="s">
        <v>285</v>
      </c>
    </row>
    <row r="566" spans="1:51" s="13" customFormat="1" ht="12">
      <c r="A566" s="13"/>
      <c r="B566" s="230"/>
      <c r="C566" s="231"/>
      <c r="D566" s="232" t="s">
        <v>296</v>
      </c>
      <c r="E566" s="233" t="s">
        <v>28</v>
      </c>
      <c r="F566" s="234" t="s">
        <v>469</v>
      </c>
      <c r="G566" s="231"/>
      <c r="H566" s="233" t="s">
        <v>28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0" t="s">
        <v>296</v>
      </c>
      <c r="AU566" s="240" t="s">
        <v>106</v>
      </c>
      <c r="AV566" s="13" t="s">
        <v>82</v>
      </c>
      <c r="AW566" s="13" t="s">
        <v>35</v>
      </c>
      <c r="AX566" s="13" t="s">
        <v>74</v>
      </c>
      <c r="AY566" s="240" t="s">
        <v>285</v>
      </c>
    </row>
    <row r="567" spans="1:51" s="14" customFormat="1" ht="12">
      <c r="A567" s="14"/>
      <c r="B567" s="241"/>
      <c r="C567" s="242"/>
      <c r="D567" s="232" t="s">
        <v>296</v>
      </c>
      <c r="E567" s="243" t="s">
        <v>28</v>
      </c>
      <c r="F567" s="244" t="s">
        <v>890</v>
      </c>
      <c r="G567" s="242"/>
      <c r="H567" s="245">
        <v>69.61</v>
      </c>
      <c r="I567" s="246"/>
      <c r="J567" s="242"/>
      <c r="K567" s="242"/>
      <c r="L567" s="247"/>
      <c r="M567" s="248"/>
      <c r="N567" s="249"/>
      <c r="O567" s="249"/>
      <c r="P567" s="249"/>
      <c r="Q567" s="249"/>
      <c r="R567" s="249"/>
      <c r="S567" s="249"/>
      <c r="T567" s="25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1" t="s">
        <v>296</v>
      </c>
      <c r="AU567" s="251" t="s">
        <v>106</v>
      </c>
      <c r="AV567" s="14" t="s">
        <v>106</v>
      </c>
      <c r="AW567" s="14" t="s">
        <v>35</v>
      </c>
      <c r="AX567" s="14" t="s">
        <v>74</v>
      </c>
      <c r="AY567" s="251" t="s">
        <v>285</v>
      </c>
    </row>
    <row r="568" spans="1:51" s="15" customFormat="1" ht="12">
      <c r="A568" s="15"/>
      <c r="B568" s="252"/>
      <c r="C568" s="253"/>
      <c r="D568" s="232" t="s">
        <v>296</v>
      </c>
      <c r="E568" s="254" t="s">
        <v>159</v>
      </c>
      <c r="F568" s="255" t="s">
        <v>299</v>
      </c>
      <c r="G568" s="253"/>
      <c r="H568" s="256">
        <v>203</v>
      </c>
      <c r="I568" s="257"/>
      <c r="J568" s="253"/>
      <c r="K568" s="253"/>
      <c r="L568" s="258"/>
      <c r="M568" s="259"/>
      <c r="N568" s="260"/>
      <c r="O568" s="260"/>
      <c r="P568" s="260"/>
      <c r="Q568" s="260"/>
      <c r="R568" s="260"/>
      <c r="S568" s="260"/>
      <c r="T568" s="261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62" t="s">
        <v>296</v>
      </c>
      <c r="AU568" s="262" t="s">
        <v>106</v>
      </c>
      <c r="AV568" s="15" t="s">
        <v>292</v>
      </c>
      <c r="AW568" s="15" t="s">
        <v>35</v>
      </c>
      <c r="AX568" s="15" t="s">
        <v>82</v>
      </c>
      <c r="AY568" s="262" t="s">
        <v>285</v>
      </c>
    </row>
    <row r="569" spans="1:65" s="2" customFormat="1" ht="37.8" customHeight="1">
      <c r="A569" s="42"/>
      <c r="B569" s="43"/>
      <c r="C569" s="212" t="s">
        <v>891</v>
      </c>
      <c r="D569" s="212" t="s">
        <v>287</v>
      </c>
      <c r="E569" s="213" t="s">
        <v>892</v>
      </c>
      <c r="F569" s="214" t="s">
        <v>893</v>
      </c>
      <c r="G569" s="215" t="s">
        <v>315</v>
      </c>
      <c r="H569" s="216">
        <v>8.99</v>
      </c>
      <c r="I569" s="217"/>
      <c r="J569" s="218">
        <f>ROUND(I569*H569,2)</f>
        <v>0</v>
      </c>
      <c r="K569" s="214" t="s">
        <v>291</v>
      </c>
      <c r="L569" s="48"/>
      <c r="M569" s="219" t="s">
        <v>28</v>
      </c>
      <c r="N569" s="220" t="s">
        <v>46</v>
      </c>
      <c r="O569" s="88"/>
      <c r="P569" s="221">
        <f>O569*H569</f>
        <v>0</v>
      </c>
      <c r="Q569" s="221">
        <v>0.00021</v>
      </c>
      <c r="R569" s="221">
        <f>Q569*H569</f>
        <v>0.0018879</v>
      </c>
      <c r="S569" s="221">
        <v>0</v>
      </c>
      <c r="T569" s="222">
        <f>S569*H569</f>
        <v>0</v>
      </c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R569" s="223" t="s">
        <v>292</v>
      </c>
      <c r="AT569" s="223" t="s">
        <v>287</v>
      </c>
      <c r="AU569" s="223" t="s">
        <v>106</v>
      </c>
      <c r="AY569" s="21" t="s">
        <v>285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21" t="s">
        <v>106</v>
      </c>
      <c r="BK569" s="224">
        <f>ROUND(I569*H569,2)</f>
        <v>0</v>
      </c>
      <c r="BL569" s="21" t="s">
        <v>292</v>
      </c>
      <c r="BM569" s="223" t="s">
        <v>894</v>
      </c>
    </row>
    <row r="570" spans="1:47" s="2" customFormat="1" ht="12">
      <c r="A570" s="42"/>
      <c r="B570" s="43"/>
      <c r="C570" s="44"/>
      <c r="D570" s="225" t="s">
        <v>294</v>
      </c>
      <c r="E570" s="44"/>
      <c r="F570" s="226" t="s">
        <v>895</v>
      </c>
      <c r="G570" s="44"/>
      <c r="H570" s="44"/>
      <c r="I570" s="227"/>
      <c r="J570" s="44"/>
      <c r="K570" s="44"/>
      <c r="L570" s="48"/>
      <c r="M570" s="228"/>
      <c r="N570" s="229"/>
      <c r="O570" s="88"/>
      <c r="P570" s="88"/>
      <c r="Q570" s="88"/>
      <c r="R570" s="88"/>
      <c r="S570" s="88"/>
      <c r="T570" s="89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T570" s="21" t="s">
        <v>294</v>
      </c>
      <c r="AU570" s="21" t="s">
        <v>106</v>
      </c>
    </row>
    <row r="571" spans="1:51" s="13" customFormat="1" ht="12">
      <c r="A571" s="13"/>
      <c r="B571" s="230"/>
      <c r="C571" s="231"/>
      <c r="D571" s="232" t="s">
        <v>296</v>
      </c>
      <c r="E571" s="233" t="s">
        <v>28</v>
      </c>
      <c r="F571" s="234" t="s">
        <v>463</v>
      </c>
      <c r="G571" s="231"/>
      <c r="H571" s="233" t="s">
        <v>28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0" t="s">
        <v>296</v>
      </c>
      <c r="AU571" s="240" t="s">
        <v>106</v>
      </c>
      <c r="AV571" s="13" t="s">
        <v>82</v>
      </c>
      <c r="AW571" s="13" t="s">
        <v>35</v>
      </c>
      <c r="AX571" s="13" t="s">
        <v>74</v>
      </c>
      <c r="AY571" s="240" t="s">
        <v>285</v>
      </c>
    </row>
    <row r="572" spans="1:51" s="14" customFormat="1" ht="12">
      <c r="A572" s="14"/>
      <c r="B572" s="241"/>
      <c r="C572" s="242"/>
      <c r="D572" s="232" t="s">
        <v>296</v>
      </c>
      <c r="E572" s="243" t="s">
        <v>28</v>
      </c>
      <c r="F572" s="244" t="s">
        <v>896</v>
      </c>
      <c r="G572" s="242"/>
      <c r="H572" s="245">
        <v>3.73</v>
      </c>
      <c r="I572" s="246"/>
      <c r="J572" s="242"/>
      <c r="K572" s="242"/>
      <c r="L572" s="247"/>
      <c r="M572" s="248"/>
      <c r="N572" s="249"/>
      <c r="O572" s="249"/>
      <c r="P572" s="249"/>
      <c r="Q572" s="249"/>
      <c r="R572" s="249"/>
      <c r="S572" s="249"/>
      <c r="T572" s="250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1" t="s">
        <v>296</v>
      </c>
      <c r="AU572" s="251" t="s">
        <v>106</v>
      </c>
      <c r="AV572" s="14" t="s">
        <v>106</v>
      </c>
      <c r="AW572" s="14" t="s">
        <v>35</v>
      </c>
      <c r="AX572" s="14" t="s">
        <v>74</v>
      </c>
      <c r="AY572" s="251" t="s">
        <v>285</v>
      </c>
    </row>
    <row r="573" spans="1:51" s="13" customFormat="1" ht="12">
      <c r="A573" s="13"/>
      <c r="B573" s="230"/>
      <c r="C573" s="231"/>
      <c r="D573" s="232" t="s">
        <v>296</v>
      </c>
      <c r="E573" s="233" t="s">
        <v>28</v>
      </c>
      <c r="F573" s="234" t="s">
        <v>469</v>
      </c>
      <c r="G573" s="231"/>
      <c r="H573" s="233" t="s">
        <v>28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0" t="s">
        <v>296</v>
      </c>
      <c r="AU573" s="240" t="s">
        <v>106</v>
      </c>
      <c r="AV573" s="13" t="s">
        <v>82</v>
      </c>
      <c r="AW573" s="13" t="s">
        <v>35</v>
      </c>
      <c r="AX573" s="13" t="s">
        <v>74</v>
      </c>
      <c r="AY573" s="240" t="s">
        <v>285</v>
      </c>
    </row>
    <row r="574" spans="1:51" s="14" customFormat="1" ht="12">
      <c r="A574" s="14"/>
      <c r="B574" s="241"/>
      <c r="C574" s="242"/>
      <c r="D574" s="232" t="s">
        <v>296</v>
      </c>
      <c r="E574" s="243" t="s">
        <v>28</v>
      </c>
      <c r="F574" s="244" t="s">
        <v>897</v>
      </c>
      <c r="G574" s="242"/>
      <c r="H574" s="245">
        <v>5.26</v>
      </c>
      <c r="I574" s="246"/>
      <c r="J574" s="242"/>
      <c r="K574" s="242"/>
      <c r="L574" s="247"/>
      <c r="M574" s="248"/>
      <c r="N574" s="249"/>
      <c r="O574" s="249"/>
      <c r="P574" s="249"/>
      <c r="Q574" s="249"/>
      <c r="R574" s="249"/>
      <c r="S574" s="249"/>
      <c r="T574" s="250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1" t="s">
        <v>296</v>
      </c>
      <c r="AU574" s="251" t="s">
        <v>106</v>
      </c>
      <c r="AV574" s="14" t="s">
        <v>106</v>
      </c>
      <c r="AW574" s="14" t="s">
        <v>35</v>
      </c>
      <c r="AX574" s="14" t="s">
        <v>74</v>
      </c>
      <c r="AY574" s="251" t="s">
        <v>285</v>
      </c>
    </row>
    <row r="575" spans="1:51" s="15" customFormat="1" ht="12">
      <c r="A575" s="15"/>
      <c r="B575" s="252"/>
      <c r="C575" s="253"/>
      <c r="D575" s="232" t="s">
        <v>296</v>
      </c>
      <c r="E575" s="254" t="s">
        <v>161</v>
      </c>
      <c r="F575" s="255" t="s">
        <v>299</v>
      </c>
      <c r="G575" s="253"/>
      <c r="H575" s="256">
        <v>8.99</v>
      </c>
      <c r="I575" s="257"/>
      <c r="J575" s="253"/>
      <c r="K575" s="253"/>
      <c r="L575" s="258"/>
      <c r="M575" s="259"/>
      <c r="N575" s="260"/>
      <c r="O575" s="260"/>
      <c r="P575" s="260"/>
      <c r="Q575" s="260"/>
      <c r="R575" s="260"/>
      <c r="S575" s="260"/>
      <c r="T575" s="261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62" t="s">
        <v>296</v>
      </c>
      <c r="AU575" s="262" t="s">
        <v>106</v>
      </c>
      <c r="AV575" s="15" t="s">
        <v>292</v>
      </c>
      <c r="AW575" s="15" t="s">
        <v>35</v>
      </c>
      <c r="AX575" s="15" t="s">
        <v>82</v>
      </c>
      <c r="AY575" s="262" t="s">
        <v>285</v>
      </c>
    </row>
    <row r="576" spans="1:63" s="12" customFormat="1" ht="22.8" customHeight="1">
      <c r="A576" s="12"/>
      <c r="B576" s="196"/>
      <c r="C576" s="197"/>
      <c r="D576" s="198" t="s">
        <v>73</v>
      </c>
      <c r="E576" s="210" t="s">
        <v>861</v>
      </c>
      <c r="F576" s="210" t="s">
        <v>898</v>
      </c>
      <c r="G576" s="197"/>
      <c r="H576" s="197"/>
      <c r="I576" s="200"/>
      <c r="J576" s="211">
        <f>BK576</f>
        <v>0</v>
      </c>
      <c r="K576" s="197"/>
      <c r="L576" s="202"/>
      <c r="M576" s="203"/>
      <c r="N576" s="204"/>
      <c r="O576" s="204"/>
      <c r="P576" s="205">
        <f>SUM(P577:P749)</f>
        <v>0</v>
      </c>
      <c r="Q576" s="204"/>
      <c r="R576" s="205">
        <f>SUM(R577:R749)</f>
        <v>0.6637716500000002</v>
      </c>
      <c r="S576" s="204"/>
      <c r="T576" s="206">
        <f>SUM(T577:T749)</f>
        <v>29.390327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07" t="s">
        <v>82</v>
      </c>
      <c r="AT576" s="208" t="s">
        <v>73</v>
      </c>
      <c r="AU576" s="208" t="s">
        <v>82</v>
      </c>
      <c r="AY576" s="207" t="s">
        <v>285</v>
      </c>
      <c r="BK576" s="209">
        <f>SUM(BK577:BK749)</f>
        <v>0</v>
      </c>
    </row>
    <row r="577" spans="1:65" s="2" customFormat="1" ht="24.15" customHeight="1">
      <c r="A577" s="42"/>
      <c r="B577" s="43"/>
      <c r="C577" s="212" t="s">
        <v>899</v>
      </c>
      <c r="D577" s="212" t="s">
        <v>287</v>
      </c>
      <c r="E577" s="213" t="s">
        <v>900</v>
      </c>
      <c r="F577" s="214" t="s">
        <v>901</v>
      </c>
      <c r="G577" s="215" t="s">
        <v>315</v>
      </c>
      <c r="H577" s="216">
        <v>11.188</v>
      </c>
      <c r="I577" s="217"/>
      <c r="J577" s="218">
        <f>ROUND(I577*H577,2)</f>
        <v>0</v>
      </c>
      <c r="K577" s="214" t="s">
        <v>291</v>
      </c>
      <c r="L577" s="48"/>
      <c r="M577" s="219" t="s">
        <v>28</v>
      </c>
      <c r="N577" s="220" t="s">
        <v>46</v>
      </c>
      <c r="O577" s="88"/>
      <c r="P577" s="221">
        <f>O577*H577</f>
        <v>0</v>
      </c>
      <c r="Q577" s="221">
        <v>0</v>
      </c>
      <c r="R577" s="221">
        <f>Q577*H577</f>
        <v>0</v>
      </c>
      <c r="S577" s="221">
        <v>0.261</v>
      </c>
      <c r="T577" s="222">
        <f>S577*H577</f>
        <v>2.920068</v>
      </c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R577" s="223" t="s">
        <v>292</v>
      </c>
      <c r="AT577" s="223" t="s">
        <v>287</v>
      </c>
      <c r="AU577" s="223" t="s">
        <v>106</v>
      </c>
      <c r="AY577" s="21" t="s">
        <v>285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21" t="s">
        <v>106</v>
      </c>
      <c r="BK577" s="224">
        <f>ROUND(I577*H577,2)</f>
        <v>0</v>
      </c>
      <c r="BL577" s="21" t="s">
        <v>292</v>
      </c>
      <c r="BM577" s="223" t="s">
        <v>902</v>
      </c>
    </row>
    <row r="578" spans="1:47" s="2" customFormat="1" ht="12">
      <c r="A578" s="42"/>
      <c r="B578" s="43"/>
      <c r="C578" s="44"/>
      <c r="D578" s="225" t="s">
        <v>294</v>
      </c>
      <c r="E578" s="44"/>
      <c r="F578" s="226" t="s">
        <v>903</v>
      </c>
      <c r="G578" s="44"/>
      <c r="H578" s="44"/>
      <c r="I578" s="227"/>
      <c r="J578" s="44"/>
      <c r="K578" s="44"/>
      <c r="L578" s="48"/>
      <c r="M578" s="228"/>
      <c r="N578" s="229"/>
      <c r="O578" s="88"/>
      <c r="P578" s="88"/>
      <c r="Q578" s="88"/>
      <c r="R578" s="88"/>
      <c r="S578" s="88"/>
      <c r="T578" s="89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T578" s="21" t="s">
        <v>294</v>
      </c>
      <c r="AU578" s="21" t="s">
        <v>106</v>
      </c>
    </row>
    <row r="579" spans="1:51" s="13" customFormat="1" ht="12">
      <c r="A579" s="13"/>
      <c r="B579" s="230"/>
      <c r="C579" s="231"/>
      <c r="D579" s="232" t="s">
        <v>296</v>
      </c>
      <c r="E579" s="233" t="s">
        <v>28</v>
      </c>
      <c r="F579" s="234" t="s">
        <v>817</v>
      </c>
      <c r="G579" s="231"/>
      <c r="H579" s="233" t="s">
        <v>28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0" t="s">
        <v>296</v>
      </c>
      <c r="AU579" s="240" t="s">
        <v>106</v>
      </c>
      <c r="AV579" s="13" t="s">
        <v>82</v>
      </c>
      <c r="AW579" s="13" t="s">
        <v>35</v>
      </c>
      <c r="AX579" s="13" t="s">
        <v>74</v>
      </c>
      <c r="AY579" s="240" t="s">
        <v>285</v>
      </c>
    </row>
    <row r="580" spans="1:51" s="14" customFormat="1" ht="12">
      <c r="A580" s="14"/>
      <c r="B580" s="241"/>
      <c r="C580" s="242"/>
      <c r="D580" s="232" t="s">
        <v>296</v>
      </c>
      <c r="E580" s="243" t="s">
        <v>28</v>
      </c>
      <c r="F580" s="244" t="s">
        <v>904</v>
      </c>
      <c r="G580" s="242"/>
      <c r="H580" s="245">
        <v>1.329</v>
      </c>
      <c r="I580" s="246"/>
      <c r="J580" s="242"/>
      <c r="K580" s="242"/>
      <c r="L580" s="247"/>
      <c r="M580" s="248"/>
      <c r="N580" s="249"/>
      <c r="O580" s="249"/>
      <c r="P580" s="249"/>
      <c r="Q580" s="249"/>
      <c r="R580" s="249"/>
      <c r="S580" s="249"/>
      <c r="T580" s="25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1" t="s">
        <v>296</v>
      </c>
      <c r="AU580" s="251" t="s">
        <v>106</v>
      </c>
      <c r="AV580" s="14" t="s">
        <v>106</v>
      </c>
      <c r="AW580" s="14" t="s">
        <v>35</v>
      </c>
      <c r="AX580" s="14" t="s">
        <v>74</v>
      </c>
      <c r="AY580" s="251" t="s">
        <v>285</v>
      </c>
    </row>
    <row r="581" spans="1:51" s="14" customFormat="1" ht="12">
      <c r="A581" s="14"/>
      <c r="B581" s="241"/>
      <c r="C581" s="242"/>
      <c r="D581" s="232" t="s">
        <v>296</v>
      </c>
      <c r="E581" s="243" t="s">
        <v>28</v>
      </c>
      <c r="F581" s="244" t="s">
        <v>905</v>
      </c>
      <c r="G581" s="242"/>
      <c r="H581" s="245">
        <v>9.859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1" t="s">
        <v>296</v>
      </c>
      <c r="AU581" s="251" t="s">
        <v>106</v>
      </c>
      <c r="AV581" s="14" t="s">
        <v>106</v>
      </c>
      <c r="AW581" s="14" t="s">
        <v>35</v>
      </c>
      <c r="AX581" s="14" t="s">
        <v>74</v>
      </c>
      <c r="AY581" s="251" t="s">
        <v>285</v>
      </c>
    </row>
    <row r="582" spans="1:51" s="15" customFormat="1" ht="12">
      <c r="A582" s="15"/>
      <c r="B582" s="252"/>
      <c r="C582" s="253"/>
      <c r="D582" s="232" t="s">
        <v>296</v>
      </c>
      <c r="E582" s="254" t="s">
        <v>28</v>
      </c>
      <c r="F582" s="255" t="s">
        <v>299</v>
      </c>
      <c r="G582" s="253"/>
      <c r="H582" s="256">
        <v>11.188</v>
      </c>
      <c r="I582" s="257"/>
      <c r="J582" s="253"/>
      <c r="K582" s="253"/>
      <c r="L582" s="258"/>
      <c r="M582" s="259"/>
      <c r="N582" s="260"/>
      <c r="O582" s="260"/>
      <c r="P582" s="260"/>
      <c r="Q582" s="260"/>
      <c r="R582" s="260"/>
      <c r="S582" s="260"/>
      <c r="T582" s="261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62" t="s">
        <v>296</v>
      </c>
      <c r="AU582" s="262" t="s">
        <v>106</v>
      </c>
      <c r="AV582" s="15" t="s">
        <v>292</v>
      </c>
      <c r="AW582" s="15" t="s">
        <v>35</v>
      </c>
      <c r="AX582" s="15" t="s">
        <v>82</v>
      </c>
      <c r="AY582" s="262" t="s">
        <v>285</v>
      </c>
    </row>
    <row r="583" spans="1:65" s="2" customFormat="1" ht="37.8" customHeight="1">
      <c r="A583" s="42"/>
      <c r="B583" s="43"/>
      <c r="C583" s="212" t="s">
        <v>906</v>
      </c>
      <c r="D583" s="212" t="s">
        <v>287</v>
      </c>
      <c r="E583" s="213" t="s">
        <v>907</v>
      </c>
      <c r="F583" s="214" t="s">
        <v>908</v>
      </c>
      <c r="G583" s="215" t="s">
        <v>290</v>
      </c>
      <c r="H583" s="216">
        <v>0.068</v>
      </c>
      <c r="I583" s="217"/>
      <c r="J583" s="218">
        <f>ROUND(I583*H583,2)</f>
        <v>0</v>
      </c>
      <c r="K583" s="214" t="s">
        <v>291</v>
      </c>
      <c r="L583" s="48"/>
      <c r="M583" s="219" t="s">
        <v>28</v>
      </c>
      <c r="N583" s="220" t="s">
        <v>46</v>
      </c>
      <c r="O583" s="88"/>
      <c r="P583" s="221">
        <f>O583*H583</f>
        <v>0</v>
      </c>
      <c r="Q583" s="221">
        <v>0</v>
      </c>
      <c r="R583" s="221">
        <f>Q583*H583</f>
        <v>0</v>
      </c>
      <c r="S583" s="221">
        <v>2.4</v>
      </c>
      <c r="T583" s="222">
        <f>S583*H583</f>
        <v>0.1632</v>
      </c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R583" s="223" t="s">
        <v>292</v>
      </c>
      <c r="AT583" s="223" t="s">
        <v>287</v>
      </c>
      <c r="AU583" s="223" t="s">
        <v>106</v>
      </c>
      <c r="AY583" s="21" t="s">
        <v>285</v>
      </c>
      <c r="BE583" s="224">
        <f>IF(N583="základní",J583,0)</f>
        <v>0</v>
      </c>
      <c r="BF583" s="224">
        <f>IF(N583="snížená",J583,0)</f>
        <v>0</v>
      </c>
      <c r="BG583" s="224">
        <f>IF(N583="zákl. přenesená",J583,0)</f>
        <v>0</v>
      </c>
      <c r="BH583" s="224">
        <f>IF(N583="sníž. přenesená",J583,0)</f>
        <v>0</v>
      </c>
      <c r="BI583" s="224">
        <f>IF(N583="nulová",J583,0)</f>
        <v>0</v>
      </c>
      <c r="BJ583" s="21" t="s">
        <v>106</v>
      </c>
      <c r="BK583" s="224">
        <f>ROUND(I583*H583,2)</f>
        <v>0</v>
      </c>
      <c r="BL583" s="21" t="s">
        <v>292</v>
      </c>
      <c r="BM583" s="223" t="s">
        <v>909</v>
      </c>
    </row>
    <row r="584" spans="1:47" s="2" customFormat="1" ht="12">
      <c r="A584" s="42"/>
      <c r="B584" s="43"/>
      <c r="C584" s="44"/>
      <c r="D584" s="225" t="s">
        <v>294</v>
      </c>
      <c r="E584" s="44"/>
      <c r="F584" s="226" t="s">
        <v>910</v>
      </c>
      <c r="G584" s="44"/>
      <c r="H584" s="44"/>
      <c r="I584" s="227"/>
      <c r="J584" s="44"/>
      <c r="K584" s="44"/>
      <c r="L584" s="48"/>
      <c r="M584" s="228"/>
      <c r="N584" s="229"/>
      <c r="O584" s="88"/>
      <c r="P584" s="88"/>
      <c r="Q584" s="88"/>
      <c r="R584" s="88"/>
      <c r="S584" s="88"/>
      <c r="T584" s="89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T584" s="21" t="s">
        <v>294</v>
      </c>
      <c r="AU584" s="21" t="s">
        <v>106</v>
      </c>
    </row>
    <row r="585" spans="1:51" s="13" customFormat="1" ht="12">
      <c r="A585" s="13"/>
      <c r="B585" s="230"/>
      <c r="C585" s="231"/>
      <c r="D585" s="232" t="s">
        <v>296</v>
      </c>
      <c r="E585" s="233" t="s">
        <v>28</v>
      </c>
      <c r="F585" s="234" t="s">
        <v>817</v>
      </c>
      <c r="G585" s="231"/>
      <c r="H585" s="233" t="s">
        <v>28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0" t="s">
        <v>296</v>
      </c>
      <c r="AU585" s="240" t="s">
        <v>106</v>
      </c>
      <c r="AV585" s="13" t="s">
        <v>82</v>
      </c>
      <c r="AW585" s="13" t="s">
        <v>35</v>
      </c>
      <c r="AX585" s="13" t="s">
        <v>74</v>
      </c>
      <c r="AY585" s="240" t="s">
        <v>285</v>
      </c>
    </row>
    <row r="586" spans="1:51" s="14" customFormat="1" ht="12">
      <c r="A586" s="14"/>
      <c r="B586" s="241"/>
      <c r="C586" s="242"/>
      <c r="D586" s="232" t="s">
        <v>296</v>
      </c>
      <c r="E586" s="243" t="s">
        <v>28</v>
      </c>
      <c r="F586" s="244" t="s">
        <v>911</v>
      </c>
      <c r="G586" s="242"/>
      <c r="H586" s="245">
        <v>0.068</v>
      </c>
      <c r="I586" s="246"/>
      <c r="J586" s="242"/>
      <c r="K586" s="242"/>
      <c r="L586" s="247"/>
      <c r="M586" s="248"/>
      <c r="N586" s="249"/>
      <c r="O586" s="249"/>
      <c r="P586" s="249"/>
      <c r="Q586" s="249"/>
      <c r="R586" s="249"/>
      <c r="S586" s="249"/>
      <c r="T586" s="25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1" t="s">
        <v>296</v>
      </c>
      <c r="AU586" s="251" t="s">
        <v>106</v>
      </c>
      <c r="AV586" s="14" t="s">
        <v>106</v>
      </c>
      <c r="AW586" s="14" t="s">
        <v>35</v>
      </c>
      <c r="AX586" s="14" t="s">
        <v>82</v>
      </c>
      <c r="AY586" s="251" t="s">
        <v>285</v>
      </c>
    </row>
    <row r="587" spans="1:65" s="2" customFormat="1" ht="24.15" customHeight="1">
      <c r="A587" s="42"/>
      <c r="B587" s="43"/>
      <c r="C587" s="212" t="s">
        <v>912</v>
      </c>
      <c r="D587" s="212" t="s">
        <v>287</v>
      </c>
      <c r="E587" s="213" t="s">
        <v>913</v>
      </c>
      <c r="F587" s="214" t="s">
        <v>914</v>
      </c>
      <c r="G587" s="215" t="s">
        <v>290</v>
      </c>
      <c r="H587" s="216">
        <v>0.938</v>
      </c>
      <c r="I587" s="217"/>
      <c r="J587" s="218">
        <f>ROUND(I587*H587,2)</f>
        <v>0</v>
      </c>
      <c r="K587" s="214" t="s">
        <v>291</v>
      </c>
      <c r="L587" s="48"/>
      <c r="M587" s="219" t="s">
        <v>28</v>
      </c>
      <c r="N587" s="220" t="s">
        <v>46</v>
      </c>
      <c r="O587" s="88"/>
      <c r="P587" s="221">
        <f>O587*H587</f>
        <v>0</v>
      </c>
      <c r="Q587" s="221">
        <v>0</v>
      </c>
      <c r="R587" s="221">
        <f>Q587*H587</f>
        <v>0</v>
      </c>
      <c r="S587" s="221">
        <v>2.2</v>
      </c>
      <c r="T587" s="222">
        <f>S587*H587</f>
        <v>2.0636</v>
      </c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R587" s="223" t="s">
        <v>292</v>
      </c>
      <c r="AT587" s="223" t="s">
        <v>287</v>
      </c>
      <c r="AU587" s="223" t="s">
        <v>106</v>
      </c>
      <c r="AY587" s="21" t="s">
        <v>285</v>
      </c>
      <c r="BE587" s="224">
        <f>IF(N587="základní",J587,0)</f>
        <v>0</v>
      </c>
      <c r="BF587" s="224">
        <f>IF(N587="snížená",J587,0)</f>
        <v>0</v>
      </c>
      <c r="BG587" s="224">
        <f>IF(N587="zákl. přenesená",J587,0)</f>
        <v>0</v>
      </c>
      <c r="BH587" s="224">
        <f>IF(N587="sníž. přenesená",J587,0)</f>
        <v>0</v>
      </c>
      <c r="BI587" s="224">
        <f>IF(N587="nulová",J587,0)</f>
        <v>0</v>
      </c>
      <c r="BJ587" s="21" t="s">
        <v>106</v>
      </c>
      <c r="BK587" s="224">
        <f>ROUND(I587*H587,2)</f>
        <v>0</v>
      </c>
      <c r="BL587" s="21" t="s">
        <v>292</v>
      </c>
      <c r="BM587" s="223" t="s">
        <v>915</v>
      </c>
    </row>
    <row r="588" spans="1:47" s="2" customFormat="1" ht="12">
      <c r="A588" s="42"/>
      <c r="B588" s="43"/>
      <c r="C588" s="44"/>
      <c r="D588" s="225" t="s">
        <v>294</v>
      </c>
      <c r="E588" s="44"/>
      <c r="F588" s="226" t="s">
        <v>916</v>
      </c>
      <c r="G588" s="44"/>
      <c r="H588" s="44"/>
      <c r="I588" s="227"/>
      <c r="J588" s="44"/>
      <c r="K588" s="44"/>
      <c r="L588" s="48"/>
      <c r="M588" s="228"/>
      <c r="N588" s="229"/>
      <c r="O588" s="88"/>
      <c r="P588" s="88"/>
      <c r="Q588" s="88"/>
      <c r="R588" s="88"/>
      <c r="S588" s="88"/>
      <c r="T588" s="89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T588" s="21" t="s">
        <v>294</v>
      </c>
      <c r="AU588" s="21" t="s">
        <v>106</v>
      </c>
    </row>
    <row r="589" spans="1:51" s="13" customFormat="1" ht="12">
      <c r="A589" s="13"/>
      <c r="B589" s="230"/>
      <c r="C589" s="231"/>
      <c r="D589" s="232" t="s">
        <v>296</v>
      </c>
      <c r="E589" s="233" t="s">
        <v>28</v>
      </c>
      <c r="F589" s="234" t="s">
        <v>818</v>
      </c>
      <c r="G589" s="231"/>
      <c r="H589" s="233" t="s">
        <v>28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0" t="s">
        <v>296</v>
      </c>
      <c r="AU589" s="240" t="s">
        <v>106</v>
      </c>
      <c r="AV589" s="13" t="s">
        <v>82</v>
      </c>
      <c r="AW589" s="13" t="s">
        <v>35</v>
      </c>
      <c r="AX589" s="13" t="s">
        <v>74</v>
      </c>
      <c r="AY589" s="240" t="s">
        <v>285</v>
      </c>
    </row>
    <row r="590" spans="1:51" s="14" customFormat="1" ht="12">
      <c r="A590" s="14"/>
      <c r="B590" s="241"/>
      <c r="C590" s="242"/>
      <c r="D590" s="232" t="s">
        <v>296</v>
      </c>
      <c r="E590" s="243" t="s">
        <v>28</v>
      </c>
      <c r="F590" s="244" t="s">
        <v>917</v>
      </c>
      <c r="G590" s="242"/>
      <c r="H590" s="245">
        <v>0.938</v>
      </c>
      <c r="I590" s="246"/>
      <c r="J590" s="242"/>
      <c r="K590" s="242"/>
      <c r="L590" s="247"/>
      <c r="M590" s="248"/>
      <c r="N590" s="249"/>
      <c r="O590" s="249"/>
      <c r="P590" s="249"/>
      <c r="Q590" s="249"/>
      <c r="R590" s="249"/>
      <c r="S590" s="249"/>
      <c r="T590" s="25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1" t="s">
        <v>296</v>
      </c>
      <c r="AU590" s="251" t="s">
        <v>106</v>
      </c>
      <c r="AV590" s="14" t="s">
        <v>106</v>
      </c>
      <c r="AW590" s="14" t="s">
        <v>35</v>
      </c>
      <c r="AX590" s="14" t="s">
        <v>82</v>
      </c>
      <c r="AY590" s="251" t="s">
        <v>285</v>
      </c>
    </row>
    <row r="591" spans="1:65" s="2" customFormat="1" ht="44.25" customHeight="1">
      <c r="A591" s="42"/>
      <c r="B591" s="43"/>
      <c r="C591" s="212" t="s">
        <v>918</v>
      </c>
      <c r="D591" s="212" t="s">
        <v>287</v>
      </c>
      <c r="E591" s="213" t="s">
        <v>919</v>
      </c>
      <c r="F591" s="214" t="s">
        <v>920</v>
      </c>
      <c r="G591" s="215" t="s">
        <v>315</v>
      </c>
      <c r="H591" s="216">
        <v>13.14</v>
      </c>
      <c r="I591" s="217"/>
      <c r="J591" s="218">
        <f>ROUND(I591*H591,2)</f>
        <v>0</v>
      </c>
      <c r="K591" s="214" t="s">
        <v>291</v>
      </c>
      <c r="L591" s="48"/>
      <c r="M591" s="219" t="s">
        <v>28</v>
      </c>
      <c r="N591" s="220" t="s">
        <v>46</v>
      </c>
      <c r="O591" s="88"/>
      <c r="P591" s="221">
        <f>O591*H591</f>
        <v>0</v>
      </c>
      <c r="Q591" s="221">
        <v>0</v>
      </c>
      <c r="R591" s="221">
        <f>Q591*H591</f>
        <v>0</v>
      </c>
      <c r="S591" s="221">
        <v>0.035</v>
      </c>
      <c r="T591" s="222">
        <f>S591*H591</f>
        <v>0.4599000000000001</v>
      </c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R591" s="223" t="s">
        <v>292</v>
      </c>
      <c r="AT591" s="223" t="s">
        <v>287</v>
      </c>
      <c r="AU591" s="223" t="s">
        <v>106</v>
      </c>
      <c r="AY591" s="21" t="s">
        <v>285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21" t="s">
        <v>106</v>
      </c>
      <c r="BK591" s="224">
        <f>ROUND(I591*H591,2)</f>
        <v>0</v>
      </c>
      <c r="BL591" s="21" t="s">
        <v>292</v>
      </c>
      <c r="BM591" s="223" t="s">
        <v>921</v>
      </c>
    </row>
    <row r="592" spans="1:47" s="2" customFormat="1" ht="12">
      <c r="A592" s="42"/>
      <c r="B592" s="43"/>
      <c r="C592" s="44"/>
      <c r="D592" s="225" t="s">
        <v>294</v>
      </c>
      <c r="E592" s="44"/>
      <c r="F592" s="226" t="s">
        <v>922</v>
      </c>
      <c r="G592" s="44"/>
      <c r="H592" s="44"/>
      <c r="I592" s="227"/>
      <c r="J592" s="44"/>
      <c r="K592" s="44"/>
      <c r="L592" s="48"/>
      <c r="M592" s="228"/>
      <c r="N592" s="229"/>
      <c r="O592" s="88"/>
      <c r="P592" s="88"/>
      <c r="Q592" s="88"/>
      <c r="R592" s="88"/>
      <c r="S592" s="88"/>
      <c r="T592" s="89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T592" s="21" t="s">
        <v>294</v>
      </c>
      <c r="AU592" s="21" t="s">
        <v>106</v>
      </c>
    </row>
    <row r="593" spans="1:51" s="13" customFormat="1" ht="12">
      <c r="A593" s="13"/>
      <c r="B593" s="230"/>
      <c r="C593" s="231"/>
      <c r="D593" s="232" t="s">
        <v>296</v>
      </c>
      <c r="E593" s="233" t="s">
        <v>28</v>
      </c>
      <c r="F593" s="234" t="s">
        <v>817</v>
      </c>
      <c r="G593" s="231"/>
      <c r="H593" s="233" t="s">
        <v>28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0" t="s">
        <v>296</v>
      </c>
      <c r="AU593" s="240" t="s">
        <v>106</v>
      </c>
      <c r="AV593" s="13" t="s">
        <v>82</v>
      </c>
      <c r="AW593" s="13" t="s">
        <v>35</v>
      </c>
      <c r="AX593" s="13" t="s">
        <v>74</v>
      </c>
      <c r="AY593" s="240" t="s">
        <v>285</v>
      </c>
    </row>
    <row r="594" spans="1:51" s="14" customFormat="1" ht="12">
      <c r="A594" s="14"/>
      <c r="B594" s="241"/>
      <c r="C594" s="242"/>
      <c r="D594" s="232" t="s">
        <v>296</v>
      </c>
      <c r="E594" s="243" t="s">
        <v>28</v>
      </c>
      <c r="F594" s="244" t="s">
        <v>923</v>
      </c>
      <c r="G594" s="242"/>
      <c r="H594" s="245">
        <v>9.31</v>
      </c>
      <c r="I594" s="246"/>
      <c r="J594" s="242"/>
      <c r="K594" s="242"/>
      <c r="L594" s="247"/>
      <c r="M594" s="248"/>
      <c r="N594" s="249"/>
      <c r="O594" s="249"/>
      <c r="P594" s="249"/>
      <c r="Q594" s="249"/>
      <c r="R594" s="249"/>
      <c r="S594" s="249"/>
      <c r="T594" s="250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1" t="s">
        <v>296</v>
      </c>
      <c r="AU594" s="251" t="s">
        <v>106</v>
      </c>
      <c r="AV594" s="14" t="s">
        <v>106</v>
      </c>
      <c r="AW594" s="14" t="s">
        <v>35</v>
      </c>
      <c r="AX594" s="14" t="s">
        <v>74</v>
      </c>
      <c r="AY594" s="251" t="s">
        <v>285</v>
      </c>
    </row>
    <row r="595" spans="1:51" s="13" customFormat="1" ht="12">
      <c r="A595" s="13"/>
      <c r="B595" s="230"/>
      <c r="C595" s="231"/>
      <c r="D595" s="232" t="s">
        <v>296</v>
      </c>
      <c r="E595" s="233" t="s">
        <v>28</v>
      </c>
      <c r="F595" s="234" t="s">
        <v>818</v>
      </c>
      <c r="G595" s="231"/>
      <c r="H595" s="233" t="s">
        <v>28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0" t="s">
        <v>296</v>
      </c>
      <c r="AU595" s="240" t="s">
        <v>106</v>
      </c>
      <c r="AV595" s="13" t="s">
        <v>82</v>
      </c>
      <c r="AW595" s="13" t="s">
        <v>35</v>
      </c>
      <c r="AX595" s="13" t="s">
        <v>74</v>
      </c>
      <c r="AY595" s="240" t="s">
        <v>285</v>
      </c>
    </row>
    <row r="596" spans="1:51" s="14" customFormat="1" ht="12">
      <c r="A596" s="14"/>
      <c r="B596" s="241"/>
      <c r="C596" s="242"/>
      <c r="D596" s="232" t="s">
        <v>296</v>
      </c>
      <c r="E596" s="243" t="s">
        <v>28</v>
      </c>
      <c r="F596" s="244" t="s">
        <v>804</v>
      </c>
      <c r="G596" s="242"/>
      <c r="H596" s="245">
        <v>3.83</v>
      </c>
      <c r="I596" s="246"/>
      <c r="J596" s="242"/>
      <c r="K596" s="242"/>
      <c r="L596" s="247"/>
      <c r="M596" s="248"/>
      <c r="N596" s="249"/>
      <c r="O596" s="249"/>
      <c r="P596" s="249"/>
      <c r="Q596" s="249"/>
      <c r="R596" s="249"/>
      <c r="S596" s="249"/>
      <c r="T596" s="25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1" t="s">
        <v>296</v>
      </c>
      <c r="AU596" s="251" t="s">
        <v>106</v>
      </c>
      <c r="AV596" s="14" t="s">
        <v>106</v>
      </c>
      <c r="AW596" s="14" t="s">
        <v>35</v>
      </c>
      <c r="AX596" s="14" t="s">
        <v>74</v>
      </c>
      <c r="AY596" s="251" t="s">
        <v>285</v>
      </c>
    </row>
    <row r="597" spans="1:51" s="15" customFormat="1" ht="12">
      <c r="A597" s="15"/>
      <c r="B597" s="252"/>
      <c r="C597" s="253"/>
      <c r="D597" s="232" t="s">
        <v>296</v>
      </c>
      <c r="E597" s="254" t="s">
        <v>28</v>
      </c>
      <c r="F597" s="255" t="s">
        <v>299</v>
      </c>
      <c r="G597" s="253"/>
      <c r="H597" s="256">
        <v>13.14</v>
      </c>
      <c r="I597" s="257"/>
      <c r="J597" s="253"/>
      <c r="K597" s="253"/>
      <c r="L597" s="258"/>
      <c r="M597" s="259"/>
      <c r="N597" s="260"/>
      <c r="O597" s="260"/>
      <c r="P597" s="260"/>
      <c r="Q597" s="260"/>
      <c r="R597" s="260"/>
      <c r="S597" s="260"/>
      <c r="T597" s="261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62" t="s">
        <v>296</v>
      </c>
      <c r="AU597" s="262" t="s">
        <v>106</v>
      </c>
      <c r="AV597" s="15" t="s">
        <v>292</v>
      </c>
      <c r="AW597" s="15" t="s">
        <v>35</v>
      </c>
      <c r="AX597" s="15" t="s">
        <v>82</v>
      </c>
      <c r="AY597" s="262" t="s">
        <v>285</v>
      </c>
    </row>
    <row r="598" spans="1:65" s="2" customFormat="1" ht="24.15" customHeight="1">
      <c r="A598" s="42"/>
      <c r="B598" s="43"/>
      <c r="C598" s="212" t="s">
        <v>924</v>
      </c>
      <c r="D598" s="212" t="s">
        <v>287</v>
      </c>
      <c r="E598" s="213" t="s">
        <v>925</v>
      </c>
      <c r="F598" s="214" t="s">
        <v>926</v>
      </c>
      <c r="G598" s="215" t="s">
        <v>290</v>
      </c>
      <c r="H598" s="216">
        <v>0.906</v>
      </c>
      <c r="I598" s="217"/>
      <c r="J598" s="218">
        <f>ROUND(I598*H598,2)</f>
        <v>0</v>
      </c>
      <c r="K598" s="214" t="s">
        <v>291</v>
      </c>
      <c r="L598" s="48"/>
      <c r="M598" s="219" t="s">
        <v>28</v>
      </c>
      <c r="N598" s="220" t="s">
        <v>46</v>
      </c>
      <c r="O598" s="88"/>
      <c r="P598" s="221">
        <f>O598*H598</f>
        <v>0</v>
      </c>
      <c r="Q598" s="221">
        <v>0</v>
      </c>
      <c r="R598" s="221">
        <f>Q598*H598</f>
        <v>0</v>
      </c>
      <c r="S598" s="221">
        <v>1.4</v>
      </c>
      <c r="T598" s="222">
        <f>S598*H598</f>
        <v>1.2684</v>
      </c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R598" s="223" t="s">
        <v>292</v>
      </c>
      <c r="AT598" s="223" t="s">
        <v>287</v>
      </c>
      <c r="AU598" s="223" t="s">
        <v>106</v>
      </c>
      <c r="AY598" s="21" t="s">
        <v>285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21" t="s">
        <v>106</v>
      </c>
      <c r="BK598" s="224">
        <f>ROUND(I598*H598,2)</f>
        <v>0</v>
      </c>
      <c r="BL598" s="21" t="s">
        <v>292</v>
      </c>
      <c r="BM598" s="223" t="s">
        <v>927</v>
      </c>
    </row>
    <row r="599" spans="1:47" s="2" customFormat="1" ht="12">
      <c r="A599" s="42"/>
      <c r="B599" s="43"/>
      <c r="C599" s="44"/>
      <c r="D599" s="225" t="s">
        <v>294</v>
      </c>
      <c r="E599" s="44"/>
      <c r="F599" s="226" t="s">
        <v>928</v>
      </c>
      <c r="G599" s="44"/>
      <c r="H599" s="44"/>
      <c r="I599" s="227"/>
      <c r="J599" s="44"/>
      <c r="K599" s="44"/>
      <c r="L599" s="48"/>
      <c r="M599" s="228"/>
      <c r="N599" s="229"/>
      <c r="O599" s="88"/>
      <c r="P599" s="88"/>
      <c r="Q599" s="88"/>
      <c r="R599" s="88"/>
      <c r="S599" s="88"/>
      <c r="T599" s="89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T599" s="21" t="s">
        <v>294</v>
      </c>
      <c r="AU599" s="21" t="s">
        <v>106</v>
      </c>
    </row>
    <row r="600" spans="1:51" s="14" customFormat="1" ht="12">
      <c r="A600" s="14"/>
      <c r="B600" s="241"/>
      <c r="C600" s="242"/>
      <c r="D600" s="232" t="s">
        <v>296</v>
      </c>
      <c r="E600" s="243" t="s">
        <v>28</v>
      </c>
      <c r="F600" s="244" t="s">
        <v>929</v>
      </c>
      <c r="G600" s="242"/>
      <c r="H600" s="245">
        <v>0.906</v>
      </c>
      <c r="I600" s="246"/>
      <c r="J600" s="242"/>
      <c r="K600" s="242"/>
      <c r="L600" s="247"/>
      <c r="M600" s="248"/>
      <c r="N600" s="249"/>
      <c r="O600" s="249"/>
      <c r="P600" s="249"/>
      <c r="Q600" s="249"/>
      <c r="R600" s="249"/>
      <c r="S600" s="249"/>
      <c r="T600" s="250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1" t="s">
        <v>296</v>
      </c>
      <c r="AU600" s="251" t="s">
        <v>106</v>
      </c>
      <c r="AV600" s="14" t="s">
        <v>106</v>
      </c>
      <c r="AW600" s="14" t="s">
        <v>35</v>
      </c>
      <c r="AX600" s="14" t="s">
        <v>74</v>
      </c>
      <c r="AY600" s="251" t="s">
        <v>285</v>
      </c>
    </row>
    <row r="601" spans="1:51" s="15" customFormat="1" ht="12">
      <c r="A601" s="15"/>
      <c r="B601" s="252"/>
      <c r="C601" s="253"/>
      <c r="D601" s="232" t="s">
        <v>296</v>
      </c>
      <c r="E601" s="254" t="s">
        <v>28</v>
      </c>
      <c r="F601" s="255" t="s">
        <v>299</v>
      </c>
      <c r="G601" s="253"/>
      <c r="H601" s="256">
        <v>0.906</v>
      </c>
      <c r="I601" s="257"/>
      <c r="J601" s="253"/>
      <c r="K601" s="253"/>
      <c r="L601" s="258"/>
      <c r="M601" s="259"/>
      <c r="N601" s="260"/>
      <c r="O601" s="260"/>
      <c r="P601" s="260"/>
      <c r="Q601" s="260"/>
      <c r="R601" s="260"/>
      <c r="S601" s="260"/>
      <c r="T601" s="261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62" t="s">
        <v>296</v>
      </c>
      <c r="AU601" s="262" t="s">
        <v>106</v>
      </c>
      <c r="AV601" s="15" t="s">
        <v>292</v>
      </c>
      <c r="AW601" s="15" t="s">
        <v>35</v>
      </c>
      <c r="AX601" s="15" t="s">
        <v>82</v>
      </c>
      <c r="AY601" s="262" t="s">
        <v>285</v>
      </c>
    </row>
    <row r="602" spans="1:65" s="2" customFormat="1" ht="49.05" customHeight="1">
      <c r="A602" s="42"/>
      <c r="B602" s="43"/>
      <c r="C602" s="212" t="s">
        <v>930</v>
      </c>
      <c r="D602" s="212" t="s">
        <v>287</v>
      </c>
      <c r="E602" s="213" t="s">
        <v>931</v>
      </c>
      <c r="F602" s="214" t="s">
        <v>932</v>
      </c>
      <c r="G602" s="215" t="s">
        <v>460</v>
      </c>
      <c r="H602" s="216">
        <v>2.411</v>
      </c>
      <c r="I602" s="217"/>
      <c r="J602" s="218">
        <f>ROUND(I602*H602,2)</f>
        <v>0</v>
      </c>
      <c r="K602" s="214" t="s">
        <v>291</v>
      </c>
      <c r="L602" s="48"/>
      <c r="M602" s="219" t="s">
        <v>28</v>
      </c>
      <c r="N602" s="220" t="s">
        <v>46</v>
      </c>
      <c r="O602" s="88"/>
      <c r="P602" s="221">
        <f>O602*H602</f>
        <v>0</v>
      </c>
      <c r="Q602" s="221">
        <v>0</v>
      </c>
      <c r="R602" s="221">
        <f>Q602*H602</f>
        <v>0</v>
      </c>
      <c r="S602" s="221">
        <v>0.03</v>
      </c>
      <c r="T602" s="222">
        <f>S602*H602</f>
        <v>0.07232999999999999</v>
      </c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R602" s="223" t="s">
        <v>292</v>
      </c>
      <c r="AT602" s="223" t="s">
        <v>287</v>
      </c>
      <c r="AU602" s="223" t="s">
        <v>106</v>
      </c>
      <c r="AY602" s="21" t="s">
        <v>285</v>
      </c>
      <c r="BE602" s="224">
        <f>IF(N602="základní",J602,0)</f>
        <v>0</v>
      </c>
      <c r="BF602" s="224">
        <f>IF(N602="snížená",J602,0)</f>
        <v>0</v>
      </c>
      <c r="BG602" s="224">
        <f>IF(N602="zákl. přenesená",J602,0)</f>
        <v>0</v>
      </c>
      <c r="BH602" s="224">
        <f>IF(N602="sníž. přenesená",J602,0)</f>
        <v>0</v>
      </c>
      <c r="BI602" s="224">
        <f>IF(N602="nulová",J602,0)</f>
        <v>0</v>
      </c>
      <c r="BJ602" s="21" t="s">
        <v>106</v>
      </c>
      <c r="BK602" s="224">
        <f>ROUND(I602*H602,2)</f>
        <v>0</v>
      </c>
      <c r="BL602" s="21" t="s">
        <v>292</v>
      </c>
      <c r="BM602" s="223" t="s">
        <v>933</v>
      </c>
    </row>
    <row r="603" spans="1:47" s="2" customFormat="1" ht="12">
      <c r="A603" s="42"/>
      <c r="B603" s="43"/>
      <c r="C603" s="44"/>
      <c r="D603" s="225" t="s">
        <v>294</v>
      </c>
      <c r="E603" s="44"/>
      <c r="F603" s="226" t="s">
        <v>934</v>
      </c>
      <c r="G603" s="44"/>
      <c r="H603" s="44"/>
      <c r="I603" s="227"/>
      <c r="J603" s="44"/>
      <c r="K603" s="44"/>
      <c r="L603" s="48"/>
      <c r="M603" s="228"/>
      <c r="N603" s="229"/>
      <c r="O603" s="88"/>
      <c r="P603" s="88"/>
      <c r="Q603" s="88"/>
      <c r="R603" s="88"/>
      <c r="S603" s="88"/>
      <c r="T603" s="89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T603" s="21" t="s">
        <v>294</v>
      </c>
      <c r="AU603" s="21" t="s">
        <v>106</v>
      </c>
    </row>
    <row r="604" spans="1:51" s="13" customFormat="1" ht="12">
      <c r="A604" s="13"/>
      <c r="B604" s="230"/>
      <c r="C604" s="231"/>
      <c r="D604" s="232" t="s">
        <v>296</v>
      </c>
      <c r="E604" s="233" t="s">
        <v>28</v>
      </c>
      <c r="F604" s="234" t="s">
        <v>818</v>
      </c>
      <c r="G604" s="231"/>
      <c r="H604" s="233" t="s">
        <v>28</v>
      </c>
      <c r="I604" s="235"/>
      <c r="J604" s="231"/>
      <c r="K604" s="231"/>
      <c r="L604" s="236"/>
      <c r="M604" s="237"/>
      <c r="N604" s="238"/>
      <c r="O604" s="238"/>
      <c r="P604" s="238"/>
      <c r="Q604" s="238"/>
      <c r="R604" s="238"/>
      <c r="S604" s="238"/>
      <c r="T604" s="239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0" t="s">
        <v>296</v>
      </c>
      <c r="AU604" s="240" t="s">
        <v>106</v>
      </c>
      <c r="AV604" s="13" t="s">
        <v>82</v>
      </c>
      <c r="AW604" s="13" t="s">
        <v>35</v>
      </c>
      <c r="AX604" s="13" t="s">
        <v>74</v>
      </c>
      <c r="AY604" s="240" t="s">
        <v>285</v>
      </c>
    </row>
    <row r="605" spans="1:51" s="14" customFormat="1" ht="12">
      <c r="A605" s="14"/>
      <c r="B605" s="241"/>
      <c r="C605" s="242"/>
      <c r="D605" s="232" t="s">
        <v>296</v>
      </c>
      <c r="E605" s="243" t="s">
        <v>28</v>
      </c>
      <c r="F605" s="244" t="s">
        <v>935</v>
      </c>
      <c r="G605" s="242"/>
      <c r="H605" s="245">
        <v>2.411</v>
      </c>
      <c r="I605" s="246"/>
      <c r="J605" s="242"/>
      <c r="K605" s="242"/>
      <c r="L605" s="247"/>
      <c r="M605" s="248"/>
      <c r="N605" s="249"/>
      <c r="O605" s="249"/>
      <c r="P605" s="249"/>
      <c r="Q605" s="249"/>
      <c r="R605" s="249"/>
      <c r="S605" s="249"/>
      <c r="T605" s="250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1" t="s">
        <v>296</v>
      </c>
      <c r="AU605" s="251" t="s">
        <v>106</v>
      </c>
      <c r="AV605" s="14" t="s">
        <v>106</v>
      </c>
      <c r="AW605" s="14" t="s">
        <v>35</v>
      </c>
      <c r="AX605" s="14" t="s">
        <v>82</v>
      </c>
      <c r="AY605" s="251" t="s">
        <v>285</v>
      </c>
    </row>
    <row r="606" spans="1:65" s="2" customFormat="1" ht="49.05" customHeight="1">
      <c r="A606" s="42"/>
      <c r="B606" s="43"/>
      <c r="C606" s="212" t="s">
        <v>936</v>
      </c>
      <c r="D606" s="212" t="s">
        <v>287</v>
      </c>
      <c r="E606" s="213" t="s">
        <v>937</v>
      </c>
      <c r="F606" s="214" t="s">
        <v>938</v>
      </c>
      <c r="G606" s="215" t="s">
        <v>315</v>
      </c>
      <c r="H606" s="216">
        <v>0.909</v>
      </c>
      <c r="I606" s="217"/>
      <c r="J606" s="218">
        <f>ROUND(I606*H606,2)</f>
        <v>0</v>
      </c>
      <c r="K606" s="214" t="s">
        <v>291</v>
      </c>
      <c r="L606" s="48"/>
      <c r="M606" s="219" t="s">
        <v>28</v>
      </c>
      <c r="N606" s="220" t="s">
        <v>46</v>
      </c>
      <c r="O606" s="88"/>
      <c r="P606" s="221">
        <f>O606*H606</f>
        <v>0</v>
      </c>
      <c r="Q606" s="221">
        <v>0</v>
      </c>
      <c r="R606" s="221">
        <f>Q606*H606</f>
        <v>0</v>
      </c>
      <c r="S606" s="221">
        <v>0.055</v>
      </c>
      <c r="T606" s="222">
        <f>S606*H606</f>
        <v>0.049995000000000005</v>
      </c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R606" s="223" t="s">
        <v>292</v>
      </c>
      <c r="AT606" s="223" t="s">
        <v>287</v>
      </c>
      <c r="AU606" s="223" t="s">
        <v>106</v>
      </c>
      <c r="AY606" s="21" t="s">
        <v>285</v>
      </c>
      <c r="BE606" s="224">
        <f>IF(N606="základní",J606,0)</f>
        <v>0</v>
      </c>
      <c r="BF606" s="224">
        <f>IF(N606="snížená",J606,0)</f>
        <v>0</v>
      </c>
      <c r="BG606" s="224">
        <f>IF(N606="zákl. přenesená",J606,0)</f>
        <v>0</v>
      </c>
      <c r="BH606" s="224">
        <f>IF(N606="sníž. přenesená",J606,0)</f>
        <v>0</v>
      </c>
      <c r="BI606" s="224">
        <f>IF(N606="nulová",J606,0)</f>
        <v>0</v>
      </c>
      <c r="BJ606" s="21" t="s">
        <v>106</v>
      </c>
      <c r="BK606" s="224">
        <f>ROUND(I606*H606,2)</f>
        <v>0</v>
      </c>
      <c r="BL606" s="21" t="s">
        <v>292</v>
      </c>
      <c r="BM606" s="223" t="s">
        <v>939</v>
      </c>
    </row>
    <row r="607" spans="1:47" s="2" customFormat="1" ht="12">
      <c r="A607" s="42"/>
      <c r="B607" s="43"/>
      <c r="C607" s="44"/>
      <c r="D607" s="225" t="s">
        <v>294</v>
      </c>
      <c r="E607" s="44"/>
      <c r="F607" s="226" t="s">
        <v>940</v>
      </c>
      <c r="G607" s="44"/>
      <c r="H607" s="44"/>
      <c r="I607" s="227"/>
      <c r="J607" s="44"/>
      <c r="K607" s="44"/>
      <c r="L607" s="48"/>
      <c r="M607" s="228"/>
      <c r="N607" s="229"/>
      <c r="O607" s="88"/>
      <c r="P607" s="88"/>
      <c r="Q607" s="88"/>
      <c r="R607" s="88"/>
      <c r="S607" s="88"/>
      <c r="T607" s="89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T607" s="21" t="s">
        <v>294</v>
      </c>
      <c r="AU607" s="21" t="s">
        <v>106</v>
      </c>
    </row>
    <row r="608" spans="1:51" s="13" customFormat="1" ht="12">
      <c r="A608" s="13"/>
      <c r="B608" s="230"/>
      <c r="C608" s="231"/>
      <c r="D608" s="232" t="s">
        <v>296</v>
      </c>
      <c r="E608" s="233" t="s">
        <v>28</v>
      </c>
      <c r="F608" s="234" t="s">
        <v>817</v>
      </c>
      <c r="G608" s="231"/>
      <c r="H608" s="233" t="s">
        <v>28</v>
      </c>
      <c r="I608" s="235"/>
      <c r="J608" s="231"/>
      <c r="K608" s="231"/>
      <c r="L608" s="236"/>
      <c r="M608" s="237"/>
      <c r="N608" s="238"/>
      <c r="O608" s="238"/>
      <c r="P608" s="238"/>
      <c r="Q608" s="238"/>
      <c r="R608" s="238"/>
      <c r="S608" s="238"/>
      <c r="T608" s="239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0" t="s">
        <v>296</v>
      </c>
      <c r="AU608" s="240" t="s">
        <v>106</v>
      </c>
      <c r="AV608" s="13" t="s">
        <v>82</v>
      </c>
      <c r="AW608" s="13" t="s">
        <v>35</v>
      </c>
      <c r="AX608" s="13" t="s">
        <v>74</v>
      </c>
      <c r="AY608" s="240" t="s">
        <v>285</v>
      </c>
    </row>
    <row r="609" spans="1:51" s="14" customFormat="1" ht="12">
      <c r="A609" s="14"/>
      <c r="B609" s="241"/>
      <c r="C609" s="242"/>
      <c r="D609" s="232" t="s">
        <v>296</v>
      </c>
      <c r="E609" s="243" t="s">
        <v>28</v>
      </c>
      <c r="F609" s="244" t="s">
        <v>941</v>
      </c>
      <c r="G609" s="242"/>
      <c r="H609" s="245">
        <v>0.909</v>
      </c>
      <c r="I609" s="246"/>
      <c r="J609" s="242"/>
      <c r="K609" s="242"/>
      <c r="L609" s="247"/>
      <c r="M609" s="248"/>
      <c r="N609" s="249"/>
      <c r="O609" s="249"/>
      <c r="P609" s="249"/>
      <c r="Q609" s="249"/>
      <c r="R609" s="249"/>
      <c r="S609" s="249"/>
      <c r="T609" s="250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1" t="s">
        <v>296</v>
      </c>
      <c r="AU609" s="251" t="s">
        <v>106</v>
      </c>
      <c r="AV609" s="14" t="s">
        <v>106</v>
      </c>
      <c r="AW609" s="14" t="s">
        <v>35</v>
      </c>
      <c r="AX609" s="14" t="s">
        <v>82</v>
      </c>
      <c r="AY609" s="251" t="s">
        <v>285</v>
      </c>
    </row>
    <row r="610" spans="1:65" s="2" customFormat="1" ht="24.15" customHeight="1">
      <c r="A610" s="42"/>
      <c r="B610" s="43"/>
      <c r="C610" s="212" t="s">
        <v>942</v>
      </c>
      <c r="D610" s="212" t="s">
        <v>287</v>
      </c>
      <c r="E610" s="213" t="s">
        <v>943</v>
      </c>
      <c r="F610" s="214" t="s">
        <v>944</v>
      </c>
      <c r="G610" s="215" t="s">
        <v>315</v>
      </c>
      <c r="H610" s="216">
        <v>8.671</v>
      </c>
      <c r="I610" s="217"/>
      <c r="J610" s="218">
        <f>ROUND(I610*H610,2)</f>
        <v>0</v>
      </c>
      <c r="K610" s="214" t="s">
        <v>291</v>
      </c>
      <c r="L610" s="48"/>
      <c r="M610" s="219" t="s">
        <v>28</v>
      </c>
      <c r="N610" s="220" t="s">
        <v>46</v>
      </c>
      <c r="O610" s="88"/>
      <c r="P610" s="221">
        <f>O610*H610</f>
        <v>0</v>
      </c>
      <c r="Q610" s="221">
        <v>0</v>
      </c>
      <c r="R610" s="221">
        <f>Q610*H610</f>
        <v>0</v>
      </c>
      <c r="S610" s="221">
        <v>0.18</v>
      </c>
      <c r="T610" s="222">
        <f>S610*H610</f>
        <v>1.5607799999999998</v>
      </c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R610" s="223" t="s">
        <v>292</v>
      </c>
      <c r="AT610" s="223" t="s">
        <v>287</v>
      </c>
      <c r="AU610" s="223" t="s">
        <v>106</v>
      </c>
      <c r="AY610" s="21" t="s">
        <v>285</v>
      </c>
      <c r="BE610" s="224">
        <f>IF(N610="základní",J610,0)</f>
        <v>0</v>
      </c>
      <c r="BF610" s="224">
        <f>IF(N610="snížená",J610,0)</f>
        <v>0</v>
      </c>
      <c r="BG610" s="224">
        <f>IF(N610="zákl. přenesená",J610,0)</f>
        <v>0</v>
      </c>
      <c r="BH610" s="224">
        <f>IF(N610="sníž. přenesená",J610,0)</f>
        <v>0</v>
      </c>
      <c r="BI610" s="224">
        <f>IF(N610="nulová",J610,0)</f>
        <v>0</v>
      </c>
      <c r="BJ610" s="21" t="s">
        <v>106</v>
      </c>
      <c r="BK610" s="224">
        <f>ROUND(I610*H610,2)</f>
        <v>0</v>
      </c>
      <c r="BL610" s="21" t="s">
        <v>292</v>
      </c>
      <c r="BM610" s="223" t="s">
        <v>945</v>
      </c>
    </row>
    <row r="611" spans="1:47" s="2" customFormat="1" ht="12">
      <c r="A611" s="42"/>
      <c r="B611" s="43"/>
      <c r="C611" s="44"/>
      <c r="D611" s="225" t="s">
        <v>294</v>
      </c>
      <c r="E611" s="44"/>
      <c r="F611" s="226" t="s">
        <v>946</v>
      </c>
      <c r="G611" s="44"/>
      <c r="H611" s="44"/>
      <c r="I611" s="227"/>
      <c r="J611" s="44"/>
      <c r="K611" s="44"/>
      <c r="L611" s="48"/>
      <c r="M611" s="228"/>
      <c r="N611" s="229"/>
      <c r="O611" s="88"/>
      <c r="P611" s="88"/>
      <c r="Q611" s="88"/>
      <c r="R611" s="88"/>
      <c r="S611" s="88"/>
      <c r="T611" s="89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T611" s="21" t="s">
        <v>294</v>
      </c>
      <c r="AU611" s="21" t="s">
        <v>106</v>
      </c>
    </row>
    <row r="612" spans="1:51" s="13" customFormat="1" ht="12">
      <c r="A612" s="13"/>
      <c r="B612" s="230"/>
      <c r="C612" s="231"/>
      <c r="D612" s="232" t="s">
        <v>296</v>
      </c>
      <c r="E612" s="233" t="s">
        <v>28</v>
      </c>
      <c r="F612" s="234" t="s">
        <v>687</v>
      </c>
      <c r="G612" s="231"/>
      <c r="H612" s="233" t="s">
        <v>28</v>
      </c>
      <c r="I612" s="235"/>
      <c r="J612" s="231"/>
      <c r="K612" s="231"/>
      <c r="L612" s="236"/>
      <c r="M612" s="237"/>
      <c r="N612" s="238"/>
      <c r="O612" s="238"/>
      <c r="P612" s="238"/>
      <c r="Q612" s="238"/>
      <c r="R612" s="238"/>
      <c r="S612" s="238"/>
      <c r="T612" s="239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0" t="s">
        <v>296</v>
      </c>
      <c r="AU612" s="240" t="s">
        <v>106</v>
      </c>
      <c r="AV612" s="13" t="s">
        <v>82</v>
      </c>
      <c r="AW612" s="13" t="s">
        <v>35</v>
      </c>
      <c r="AX612" s="13" t="s">
        <v>74</v>
      </c>
      <c r="AY612" s="240" t="s">
        <v>285</v>
      </c>
    </row>
    <row r="613" spans="1:51" s="14" customFormat="1" ht="12">
      <c r="A613" s="14"/>
      <c r="B613" s="241"/>
      <c r="C613" s="242"/>
      <c r="D613" s="232" t="s">
        <v>296</v>
      </c>
      <c r="E613" s="243" t="s">
        <v>28</v>
      </c>
      <c r="F613" s="244" t="s">
        <v>947</v>
      </c>
      <c r="G613" s="242"/>
      <c r="H613" s="245">
        <v>8.671</v>
      </c>
      <c r="I613" s="246"/>
      <c r="J613" s="242"/>
      <c r="K613" s="242"/>
      <c r="L613" s="247"/>
      <c r="M613" s="248"/>
      <c r="N613" s="249"/>
      <c r="O613" s="249"/>
      <c r="P613" s="249"/>
      <c r="Q613" s="249"/>
      <c r="R613" s="249"/>
      <c r="S613" s="249"/>
      <c r="T613" s="250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1" t="s">
        <v>296</v>
      </c>
      <c r="AU613" s="251" t="s">
        <v>106</v>
      </c>
      <c r="AV613" s="14" t="s">
        <v>106</v>
      </c>
      <c r="AW613" s="14" t="s">
        <v>35</v>
      </c>
      <c r="AX613" s="14" t="s">
        <v>82</v>
      </c>
      <c r="AY613" s="251" t="s">
        <v>285</v>
      </c>
    </row>
    <row r="614" spans="1:65" s="2" customFormat="1" ht="44.25" customHeight="1">
      <c r="A614" s="42"/>
      <c r="B614" s="43"/>
      <c r="C614" s="212" t="s">
        <v>948</v>
      </c>
      <c r="D614" s="212" t="s">
        <v>287</v>
      </c>
      <c r="E614" s="213" t="s">
        <v>949</v>
      </c>
      <c r="F614" s="214" t="s">
        <v>950</v>
      </c>
      <c r="G614" s="215" t="s">
        <v>315</v>
      </c>
      <c r="H614" s="216">
        <v>0.49</v>
      </c>
      <c r="I614" s="217"/>
      <c r="J614" s="218">
        <f>ROUND(I614*H614,2)</f>
        <v>0</v>
      </c>
      <c r="K614" s="214" t="s">
        <v>291</v>
      </c>
      <c r="L614" s="48"/>
      <c r="M614" s="219" t="s">
        <v>28</v>
      </c>
      <c r="N614" s="220" t="s">
        <v>46</v>
      </c>
      <c r="O614" s="88"/>
      <c r="P614" s="221">
        <f>O614*H614</f>
        <v>0</v>
      </c>
      <c r="Q614" s="221">
        <v>0</v>
      </c>
      <c r="R614" s="221">
        <f>Q614*H614</f>
        <v>0</v>
      </c>
      <c r="S614" s="221">
        <v>0.048</v>
      </c>
      <c r="T614" s="222">
        <f>S614*H614</f>
        <v>0.02352</v>
      </c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R614" s="223" t="s">
        <v>292</v>
      </c>
      <c r="AT614" s="223" t="s">
        <v>287</v>
      </c>
      <c r="AU614" s="223" t="s">
        <v>106</v>
      </c>
      <c r="AY614" s="21" t="s">
        <v>285</v>
      </c>
      <c r="BE614" s="224">
        <f>IF(N614="základní",J614,0)</f>
        <v>0</v>
      </c>
      <c r="BF614" s="224">
        <f>IF(N614="snížená",J614,0)</f>
        <v>0</v>
      </c>
      <c r="BG614" s="224">
        <f>IF(N614="zákl. přenesená",J614,0)</f>
        <v>0</v>
      </c>
      <c r="BH614" s="224">
        <f>IF(N614="sníž. přenesená",J614,0)</f>
        <v>0</v>
      </c>
      <c r="BI614" s="224">
        <f>IF(N614="nulová",J614,0)</f>
        <v>0</v>
      </c>
      <c r="BJ614" s="21" t="s">
        <v>106</v>
      </c>
      <c r="BK614" s="224">
        <f>ROUND(I614*H614,2)</f>
        <v>0</v>
      </c>
      <c r="BL614" s="21" t="s">
        <v>292</v>
      </c>
      <c r="BM614" s="223" t="s">
        <v>951</v>
      </c>
    </row>
    <row r="615" spans="1:47" s="2" customFormat="1" ht="12">
      <c r="A615" s="42"/>
      <c r="B615" s="43"/>
      <c r="C615" s="44"/>
      <c r="D615" s="225" t="s">
        <v>294</v>
      </c>
      <c r="E615" s="44"/>
      <c r="F615" s="226" t="s">
        <v>952</v>
      </c>
      <c r="G615" s="44"/>
      <c r="H615" s="44"/>
      <c r="I615" s="227"/>
      <c r="J615" s="44"/>
      <c r="K615" s="44"/>
      <c r="L615" s="48"/>
      <c r="M615" s="228"/>
      <c r="N615" s="229"/>
      <c r="O615" s="88"/>
      <c r="P615" s="88"/>
      <c r="Q615" s="88"/>
      <c r="R615" s="88"/>
      <c r="S615" s="88"/>
      <c r="T615" s="89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T615" s="21" t="s">
        <v>294</v>
      </c>
      <c r="AU615" s="21" t="s">
        <v>106</v>
      </c>
    </row>
    <row r="616" spans="1:51" s="13" customFormat="1" ht="12">
      <c r="A616" s="13"/>
      <c r="B616" s="230"/>
      <c r="C616" s="231"/>
      <c r="D616" s="232" t="s">
        <v>296</v>
      </c>
      <c r="E616" s="233" t="s">
        <v>28</v>
      </c>
      <c r="F616" s="234" t="s">
        <v>818</v>
      </c>
      <c r="G616" s="231"/>
      <c r="H616" s="233" t="s">
        <v>28</v>
      </c>
      <c r="I616" s="235"/>
      <c r="J616" s="231"/>
      <c r="K616" s="231"/>
      <c r="L616" s="236"/>
      <c r="M616" s="237"/>
      <c r="N616" s="238"/>
      <c r="O616" s="238"/>
      <c r="P616" s="238"/>
      <c r="Q616" s="238"/>
      <c r="R616" s="238"/>
      <c r="S616" s="238"/>
      <c r="T616" s="239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0" t="s">
        <v>296</v>
      </c>
      <c r="AU616" s="240" t="s">
        <v>106</v>
      </c>
      <c r="AV616" s="13" t="s">
        <v>82</v>
      </c>
      <c r="AW616" s="13" t="s">
        <v>35</v>
      </c>
      <c r="AX616" s="13" t="s">
        <v>74</v>
      </c>
      <c r="AY616" s="240" t="s">
        <v>285</v>
      </c>
    </row>
    <row r="617" spans="1:51" s="14" customFormat="1" ht="12">
      <c r="A617" s="14"/>
      <c r="B617" s="241"/>
      <c r="C617" s="242"/>
      <c r="D617" s="232" t="s">
        <v>296</v>
      </c>
      <c r="E617" s="243" t="s">
        <v>28</v>
      </c>
      <c r="F617" s="244" t="s">
        <v>953</v>
      </c>
      <c r="G617" s="242"/>
      <c r="H617" s="245">
        <v>0.49</v>
      </c>
      <c r="I617" s="246"/>
      <c r="J617" s="242"/>
      <c r="K617" s="242"/>
      <c r="L617" s="247"/>
      <c r="M617" s="248"/>
      <c r="N617" s="249"/>
      <c r="O617" s="249"/>
      <c r="P617" s="249"/>
      <c r="Q617" s="249"/>
      <c r="R617" s="249"/>
      <c r="S617" s="249"/>
      <c r="T617" s="250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1" t="s">
        <v>296</v>
      </c>
      <c r="AU617" s="251" t="s">
        <v>106</v>
      </c>
      <c r="AV617" s="14" t="s">
        <v>106</v>
      </c>
      <c r="AW617" s="14" t="s">
        <v>35</v>
      </c>
      <c r="AX617" s="14" t="s">
        <v>82</v>
      </c>
      <c r="AY617" s="251" t="s">
        <v>285</v>
      </c>
    </row>
    <row r="618" spans="1:65" s="2" customFormat="1" ht="44.25" customHeight="1">
      <c r="A618" s="42"/>
      <c r="B618" s="43"/>
      <c r="C618" s="212" t="s">
        <v>954</v>
      </c>
      <c r="D618" s="212" t="s">
        <v>287</v>
      </c>
      <c r="E618" s="213" t="s">
        <v>955</v>
      </c>
      <c r="F618" s="214" t="s">
        <v>956</v>
      </c>
      <c r="G618" s="215" t="s">
        <v>315</v>
      </c>
      <c r="H618" s="216">
        <v>2.805</v>
      </c>
      <c r="I618" s="217"/>
      <c r="J618" s="218">
        <f>ROUND(I618*H618,2)</f>
        <v>0</v>
      </c>
      <c r="K618" s="214" t="s">
        <v>291</v>
      </c>
      <c r="L618" s="48"/>
      <c r="M618" s="219" t="s">
        <v>28</v>
      </c>
      <c r="N618" s="220" t="s">
        <v>46</v>
      </c>
      <c r="O618" s="88"/>
      <c r="P618" s="221">
        <f>O618*H618</f>
        <v>0</v>
      </c>
      <c r="Q618" s="221">
        <v>0</v>
      </c>
      <c r="R618" s="221">
        <f>Q618*H618</f>
        <v>0</v>
      </c>
      <c r="S618" s="221">
        <v>0.034</v>
      </c>
      <c r="T618" s="222">
        <f>S618*H618</f>
        <v>0.09537000000000001</v>
      </c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R618" s="223" t="s">
        <v>292</v>
      </c>
      <c r="AT618" s="223" t="s">
        <v>287</v>
      </c>
      <c r="AU618" s="223" t="s">
        <v>106</v>
      </c>
      <c r="AY618" s="21" t="s">
        <v>285</v>
      </c>
      <c r="BE618" s="224">
        <f>IF(N618="základní",J618,0)</f>
        <v>0</v>
      </c>
      <c r="BF618" s="224">
        <f>IF(N618="snížená",J618,0)</f>
        <v>0</v>
      </c>
      <c r="BG618" s="224">
        <f>IF(N618="zákl. přenesená",J618,0)</f>
        <v>0</v>
      </c>
      <c r="BH618" s="224">
        <f>IF(N618="sníž. přenesená",J618,0)</f>
        <v>0</v>
      </c>
      <c r="BI618" s="224">
        <f>IF(N618="nulová",J618,0)</f>
        <v>0</v>
      </c>
      <c r="BJ618" s="21" t="s">
        <v>106</v>
      </c>
      <c r="BK618" s="224">
        <f>ROUND(I618*H618,2)</f>
        <v>0</v>
      </c>
      <c r="BL618" s="21" t="s">
        <v>292</v>
      </c>
      <c r="BM618" s="223" t="s">
        <v>957</v>
      </c>
    </row>
    <row r="619" spans="1:47" s="2" customFormat="1" ht="12">
      <c r="A619" s="42"/>
      <c r="B619" s="43"/>
      <c r="C619" s="44"/>
      <c r="D619" s="225" t="s">
        <v>294</v>
      </c>
      <c r="E619" s="44"/>
      <c r="F619" s="226" t="s">
        <v>958</v>
      </c>
      <c r="G619" s="44"/>
      <c r="H619" s="44"/>
      <c r="I619" s="227"/>
      <c r="J619" s="44"/>
      <c r="K619" s="44"/>
      <c r="L619" s="48"/>
      <c r="M619" s="228"/>
      <c r="N619" s="229"/>
      <c r="O619" s="88"/>
      <c r="P619" s="88"/>
      <c r="Q619" s="88"/>
      <c r="R619" s="88"/>
      <c r="S619" s="88"/>
      <c r="T619" s="89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T619" s="21" t="s">
        <v>294</v>
      </c>
      <c r="AU619" s="21" t="s">
        <v>106</v>
      </c>
    </row>
    <row r="620" spans="1:51" s="13" customFormat="1" ht="12">
      <c r="A620" s="13"/>
      <c r="B620" s="230"/>
      <c r="C620" s="231"/>
      <c r="D620" s="232" t="s">
        <v>296</v>
      </c>
      <c r="E620" s="233" t="s">
        <v>28</v>
      </c>
      <c r="F620" s="234" t="s">
        <v>817</v>
      </c>
      <c r="G620" s="231"/>
      <c r="H620" s="233" t="s">
        <v>28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0" t="s">
        <v>296</v>
      </c>
      <c r="AU620" s="240" t="s">
        <v>106</v>
      </c>
      <c r="AV620" s="13" t="s">
        <v>82</v>
      </c>
      <c r="AW620" s="13" t="s">
        <v>35</v>
      </c>
      <c r="AX620" s="13" t="s">
        <v>74</v>
      </c>
      <c r="AY620" s="240" t="s">
        <v>285</v>
      </c>
    </row>
    <row r="621" spans="1:51" s="14" customFormat="1" ht="12">
      <c r="A621" s="14"/>
      <c r="B621" s="241"/>
      <c r="C621" s="242"/>
      <c r="D621" s="232" t="s">
        <v>296</v>
      </c>
      <c r="E621" s="243" t="s">
        <v>28</v>
      </c>
      <c r="F621" s="244" t="s">
        <v>959</v>
      </c>
      <c r="G621" s="242"/>
      <c r="H621" s="245">
        <v>2.805</v>
      </c>
      <c r="I621" s="246"/>
      <c r="J621" s="242"/>
      <c r="K621" s="242"/>
      <c r="L621" s="247"/>
      <c r="M621" s="248"/>
      <c r="N621" s="249"/>
      <c r="O621" s="249"/>
      <c r="P621" s="249"/>
      <c r="Q621" s="249"/>
      <c r="R621" s="249"/>
      <c r="S621" s="249"/>
      <c r="T621" s="250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1" t="s">
        <v>296</v>
      </c>
      <c r="AU621" s="251" t="s">
        <v>106</v>
      </c>
      <c r="AV621" s="14" t="s">
        <v>106</v>
      </c>
      <c r="AW621" s="14" t="s">
        <v>35</v>
      </c>
      <c r="AX621" s="14" t="s">
        <v>82</v>
      </c>
      <c r="AY621" s="251" t="s">
        <v>285</v>
      </c>
    </row>
    <row r="622" spans="1:65" s="2" customFormat="1" ht="37.8" customHeight="1">
      <c r="A622" s="42"/>
      <c r="B622" s="43"/>
      <c r="C622" s="212" t="s">
        <v>960</v>
      </c>
      <c r="D622" s="212" t="s">
        <v>287</v>
      </c>
      <c r="E622" s="213" t="s">
        <v>961</v>
      </c>
      <c r="F622" s="214" t="s">
        <v>962</v>
      </c>
      <c r="G622" s="215" t="s">
        <v>315</v>
      </c>
      <c r="H622" s="216">
        <v>6</v>
      </c>
      <c r="I622" s="217"/>
      <c r="J622" s="218">
        <f>ROUND(I622*H622,2)</f>
        <v>0</v>
      </c>
      <c r="K622" s="214" t="s">
        <v>291</v>
      </c>
      <c r="L622" s="48"/>
      <c r="M622" s="219" t="s">
        <v>28</v>
      </c>
      <c r="N622" s="220" t="s">
        <v>46</v>
      </c>
      <c r="O622" s="88"/>
      <c r="P622" s="221">
        <f>O622*H622</f>
        <v>0</v>
      </c>
      <c r="Q622" s="221">
        <v>0</v>
      </c>
      <c r="R622" s="221">
        <f>Q622*H622</f>
        <v>0</v>
      </c>
      <c r="S622" s="221">
        <v>0.088</v>
      </c>
      <c r="T622" s="222">
        <f>S622*H622</f>
        <v>0.528</v>
      </c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R622" s="223" t="s">
        <v>292</v>
      </c>
      <c r="AT622" s="223" t="s">
        <v>287</v>
      </c>
      <c r="AU622" s="223" t="s">
        <v>106</v>
      </c>
      <c r="AY622" s="21" t="s">
        <v>285</v>
      </c>
      <c r="BE622" s="224">
        <f>IF(N622="základní",J622,0)</f>
        <v>0</v>
      </c>
      <c r="BF622" s="224">
        <f>IF(N622="snížená",J622,0)</f>
        <v>0</v>
      </c>
      <c r="BG622" s="224">
        <f>IF(N622="zákl. přenesená",J622,0)</f>
        <v>0</v>
      </c>
      <c r="BH622" s="224">
        <f>IF(N622="sníž. přenesená",J622,0)</f>
        <v>0</v>
      </c>
      <c r="BI622" s="224">
        <f>IF(N622="nulová",J622,0)</f>
        <v>0</v>
      </c>
      <c r="BJ622" s="21" t="s">
        <v>106</v>
      </c>
      <c r="BK622" s="224">
        <f>ROUND(I622*H622,2)</f>
        <v>0</v>
      </c>
      <c r="BL622" s="21" t="s">
        <v>292</v>
      </c>
      <c r="BM622" s="223" t="s">
        <v>963</v>
      </c>
    </row>
    <row r="623" spans="1:47" s="2" customFormat="1" ht="12">
      <c r="A623" s="42"/>
      <c r="B623" s="43"/>
      <c r="C623" s="44"/>
      <c r="D623" s="225" t="s">
        <v>294</v>
      </c>
      <c r="E623" s="44"/>
      <c r="F623" s="226" t="s">
        <v>964</v>
      </c>
      <c r="G623" s="44"/>
      <c r="H623" s="44"/>
      <c r="I623" s="227"/>
      <c r="J623" s="44"/>
      <c r="K623" s="44"/>
      <c r="L623" s="48"/>
      <c r="M623" s="228"/>
      <c r="N623" s="229"/>
      <c r="O623" s="88"/>
      <c r="P623" s="88"/>
      <c r="Q623" s="88"/>
      <c r="R623" s="88"/>
      <c r="S623" s="88"/>
      <c r="T623" s="89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T623" s="21" t="s">
        <v>294</v>
      </c>
      <c r="AU623" s="21" t="s">
        <v>106</v>
      </c>
    </row>
    <row r="624" spans="1:51" s="13" customFormat="1" ht="12">
      <c r="A624" s="13"/>
      <c r="B624" s="230"/>
      <c r="C624" s="231"/>
      <c r="D624" s="232" t="s">
        <v>296</v>
      </c>
      <c r="E624" s="233" t="s">
        <v>28</v>
      </c>
      <c r="F624" s="234" t="s">
        <v>817</v>
      </c>
      <c r="G624" s="231"/>
      <c r="H624" s="233" t="s">
        <v>28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0" t="s">
        <v>296</v>
      </c>
      <c r="AU624" s="240" t="s">
        <v>106</v>
      </c>
      <c r="AV624" s="13" t="s">
        <v>82</v>
      </c>
      <c r="AW624" s="13" t="s">
        <v>35</v>
      </c>
      <c r="AX624" s="13" t="s">
        <v>74</v>
      </c>
      <c r="AY624" s="240" t="s">
        <v>285</v>
      </c>
    </row>
    <row r="625" spans="1:51" s="14" customFormat="1" ht="12">
      <c r="A625" s="14"/>
      <c r="B625" s="241"/>
      <c r="C625" s="242"/>
      <c r="D625" s="232" t="s">
        <v>296</v>
      </c>
      <c r="E625" s="243" t="s">
        <v>28</v>
      </c>
      <c r="F625" s="244" t="s">
        <v>292</v>
      </c>
      <c r="G625" s="242"/>
      <c r="H625" s="245">
        <v>4</v>
      </c>
      <c r="I625" s="246"/>
      <c r="J625" s="242"/>
      <c r="K625" s="242"/>
      <c r="L625" s="247"/>
      <c r="M625" s="248"/>
      <c r="N625" s="249"/>
      <c r="O625" s="249"/>
      <c r="P625" s="249"/>
      <c r="Q625" s="249"/>
      <c r="R625" s="249"/>
      <c r="S625" s="249"/>
      <c r="T625" s="250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1" t="s">
        <v>296</v>
      </c>
      <c r="AU625" s="251" t="s">
        <v>106</v>
      </c>
      <c r="AV625" s="14" t="s">
        <v>106</v>
      </c>
      <c r="AW625" s="14" t="s">
        <v>35</v>
      </c>
      <c r="AX625" s="14" t="s">
        <v>74</v>
      </c>
      <c r="AY625" s="251" t="s">
        <v>285</v>
      </c>
    </row>
    <row r="626" spans="1:51" s="13" customFormat="1" ht="12">
      <c r="A626" s="13"/>
      <c r="B626" s="230"/>
      <c r="C626" s="231"/>
      <c r="D626" s="232" t="s">
        <v>296</v>
      </c>
      <c r="E626" s="233" t="s">
        <v>28</v>
      </c>
      <c r="F626" s="234" t="s">
        <v>818</v>
      </c>
      <c r="G626" s="231"/>
      <c r="H626" s="233" t="s">
        <v>28</v>
      </c>
      <c r="I626" s="235"/>
      <c r="J626" s="231"/>
      <c r="K626" s="231"/>
      <c r="L626" s="236"/>
      <c r="M626" s="237"/>
      <c r="N626" s="238"/>
      <c r="O626" s="238"/>
      <c r="P626" s="238"/>
      <c r="Q626" s="238"/>
      <c r="R626" s="238"/>
      <c r="S626" s="238"/>
      <c r="T626" s="239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0" t="s">
        <v>296</v>
      </c>
      <c r="AU626" s="240" t="s">
        <v>106</v>
      </c>
      <c r="AV626" s="13" t="s">
        <v>82</v>
      </c>
      <c r="AW626" s="13" t="s">
        <v>35</v>
      </c>
      <c r="AX626" s="13" t="s">
        <v>74</v>
      </c>
      <c r="AY626" s="240" t="s">
        <v>285</v>
      </c>
    </row>
    <row r="627" spans="1:51" s="14" customFormat="1" ht="12">
      <c r="A627" s="14"/>
      <c r="B627" s="241"/>
      <c r="C627" s="242"/>
      <c r="D627" s="232" t="s">
        <v>296</v>
      </c>
      <c r="E627" s="243" t="s">
        <v>28</v>
      </c>
      <c r="F627" s="244" t="s">
        <v>106</v>
      </c>
      <c r="G627" s="242"/>
      <c r="H627" s="245">
        <v>2</v>
      </c>
      <c r="I627" s="246"/>
      <c r="J627" s="242"/>
      <c r="K627" s="242"/>
      <c r="L627" s="247"/>
      <c r="M627" s="248"/>
      <c r="N627" s="249"/>
      <c r="O627" s="249"/>
      <c r="P627" s="249"/>
      <c r="Q627" s="249"/>
      <c r="R627" s="249"/>
      <c r="S627" s="249"/>
      <c r="T627" s="250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1" t="s">
        <v>296</v>
      </c>
      <c r="AU627" s="251" t="s">
        <v>106</v>
      </c>
      <c r="AV627" s="14" t="s">
        <v>106</v>
      </c>
      <c r="AW627" s="14" t="s">
        <v>35</v>
      </c>
      <c r="AX627" s="14" t="s">
        <v>74</v>
      </c>
      <c r="AY627" s="251" t="s">
        <v>285</v>
      </c>
    </row>
    <row r="628" spans="1:51" s="15" customFormat="1" ht="12">
      <c r="A628" s="15"/>
      <c r="B628" s="252"/>
      <c r="C628" s="253"/>
      <c r="D628" s="232" t="s">
        <v>296</v>
      </c>
      <c r="E628" s="254" t="s">
        <v>28</v>
      </c>
      <c r="F628" s="255" t="s">
        <v>299</v>
      </c>
      <c r="G628" s="253"/>
      <c r="H628" s="256">
        <v>6</v>
      </c>
      <c r="I628" s="257"/>
      <c r="J628" s="253"/>
      <c r="K628" s="253"/>
      <c r="L628" s="258"/>
      <c r="M628" s="259"/>
      <c r="N628" s="260"/>
      <c r="O628" s="260"/>
      <c r="P628" s="260"/>
      <c r="Q628" s="260"/>
      <c r="R628" s="260"/>
      <c r="S628" s="260"/>
      <c r="T628" s="261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2" t="s">
        <v>296</v>
      </c>
      <c r="AU628" s="262" t="s">
        <v>106</v>
      </c>
      <c r="AV628" s="15" t="s">
        <v>292</v>
      </c>
      <c r="AW628" s="15" t="s">
        <v>35</v>
      </c>
      <c r="AX628" s="15" t="s">
        <v>82</v>
      </c>
      <c r="AY628" s="262" t="s">
        <v>285</v>
      </c>
    </row>
    <row r="629" spans="1:65" s="2" customFormat="1" ht="49.05" customHeight="1">
      <c r="A629" s="42"/>
      <c r="B629" s="43"/>
      <c r="C629" s="212" t="s">
        <v>965</v>
      </c>
      <c r="D629" s="212" t="s">
        <v>287</v>
      </c>
      <c r="E629" s="213" t="s">
        <v>966</v>
      </c>
      <c r="F629" s="214" t="s">
        <v>967</v>
      </c>
      <c r="G629" s="215" t="s">
        <v>315</v>
      </c>
      <c r="H629" s="216">
        <v>6.804</v>
      </c>
      <c r="I629" s="217"/>
      <c r="J629" s="218">
        <f>ROUND(I629*H629,2)</f>
        <v>0</v>
      </c>
      <c r="K629" s="214" t="s">
        <v>291</v>
      </c>
      <c r="L629" s="48"/>
      <c r="M629" s="219" t="s">
        <v>28</v>
      </c>
      <c r="N629" s="220" t="s">
        <v>46</v>
      </c>
      <c r="O629" s="88"/>
      <c r="P629" s="221">
        <f>O629*H629</f>
        <v>0</v>
      </c>
      <c r="Q629" s="221">
        <v>0</v>
      </c>
      <c r="R629" s="221">
        <f>Q629*H629</f>
        <v>0</v>
      </c>
      <c r="S629" s="221">
        <v>0.017</v>
      </c>
      <c r="T629" s="222">
        <f>S629*H629</f>
        <v>0.115668</v>
      </c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R629" s="223" t="s">
        <v>292</v>
      </c>
      <c r="AT629" s="223" t="s">
        <v>287</v>
      </c>
      <c r="AU629" s="223" t="s">
        <v>106</v>
      </c>
      <c r="AY629" s="21" t="s">
        <v>285</v>
      </c>
      <c r="BE629" s="224">
        <f>IF(N629="základní",J629,0)</f>
        <v>0</v>
      </c>
      <c r="BF629" s="224">
        <f>IF(N629="snížená",J629,0)</f>
        <v>0</v>
      </c>
      <c r="BG629" s="224">
        <f>IF(N629="zákl. přenesená",J629,0)</f>
        <v>0</v>
      </c>
      <c r="BH629" s="224">
        <f>IF(N629="sníž. přenesená",J629,0)</f>
        <v>0</v>
      </c>
      <c r="BI629" s="224">
        <f>IF(N629="nulová",J629,0)</f>
        <v>0</v>
      </c>
      <c r="BJ629" s="21" t="s">
        <v>106</v>
      </c>
      <c r="BK629" s="224">
        <f>ROUND(I629*H629,2)</f>
        <v>0</v>
      </c>
      <c r="BL629" s="21" t="s">
        <v>292</v>
      </c>
      <c r="BM629" s="223" t="s">
        <v>968</v>
      </c>
    </row>
    <row r="630" spans="1:47" s="2" customFormat="1" ht="12">
      <c r="A630" s="42"/>
      <c r="B630" s="43"/>
      <c r="C630" s="44"/>
      <c r="D630" s="225" t="s">
        <v>294</v>
      </c>
      <c r="E630" s="44"/>
      <c r="F630" s="226" t="s">
        <v>969</v>
      </c>
      <c r="G630" s="44"/>
      <c r="H630" s="44"/>
      <c r="I630" s="227"/>
      <c r="J630" s="44"/>
      <c r="K630" s="44"/>
      <c r="L630" s="48"/>
      <c r="M630" s="228"/>
      <c r="N630" s="229"/>
      <c r="O630" s="88"/>
      <c r="P630" s="88"/>
      <c r="Q630" s="88"/>
      <c r="R630" s="88"/>
      <c r="S630" s="88"/>
      <c r="T630" s="89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T630" s="21" t="s">
        <v>294</v>
      </c>
      <c r="AU630" s="21" t="s">
        <v>106</v>
      </c>
    </row>
    <row r="631" spans="1:51" s="13" customFormat="1" ht="12">
      <c r="A631" s="13"/>
      <c r="B631" s="230"/>
      <c r="C631" s="231"/>
      <c r="D631" s="232" t="s">
        <v>296</v>
      </c>
      <c r="E631" s="233" t="s">
        <v>28</v>
      </c>
      <c r="F631" s="234" t="s">
        <v>817</v>
      </c>
      <c r="G631" s="231"/>
      <c r="H631" s="233" t="s">
        <v>28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0" t="s">
        <v>296</v>
      </c>
      <c r="AU631" s="240" t="s">
        <v>106</v>
      </c>
      <c r="AV631" s="13" t="s">
        <v>82</v>
      </c>
      <c r="AW631" s="13" t="s">
        <v>35</v>
      </c>
      <c r="AX631" s="13" t="s">
        <v>74</v>
      </c>
      <c r="AY631" s="240" t="s">
        <v>285</v>
      </c>
    </row>
    <row r="632" spans="1:51" s="14" customFormat="1" ht="12">
      <c r="A632" s="14"/>
      <c r="B632" s="241"/>
      <c r="C632" s="242"/>
      <c r="D632" s="232" t="s">
        <v>296</v>
      </c>
      <c r="E632" s="243" t="s">
        <v>28</v>
      </c>
      <c r="F632" s="244" t="s">
        <v>970</v>
      </c>
      <c r="G632" s="242"/>
      <c r="H632" s="245">
        <v>3.584</v>
      </c>
      <c r="I632" s="246"/>
      <c r="J632" s="242"/>
      <c r="K632" s="242"/>
      <c r="L632" s="247"/>
      <c r="M632" s="248"/>
      <c r="N632" s="249"/>
      <c r="O632" s="249"/>
      <c r="P632" s="249"/>
      <c r="Q632" s="249"/>
      <c r="R632" s="249"/>
      <c r="S632" s="249"/>
      <c r="T632" s="250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1" t="s">
        <v>296</v>
      </c>
      <c r="AU632" s="251" t="s">
        <v>106</v>
      </c>
      <c r="AV632" s="14" t="s">
        <v>106</v>
      </c>
      <c r="AW632" s="14" t="s">
        <v>35</v>
      </c>
      <c r="AX632" s="14" t="s">
        <v>74</v>
      </c>
      <c r="AY632" s="251" t="s">
        <v>285</v>
      </c>
    </row>
    <row r="633" spans="1:51" s="13" customFormat="1" ht="12">
      <c r="A633" s="13"/>
      <c r="B633" s="230"/>
      <c r="C633" s="231"/>
      <c r="D633" s="232" t="s">
        <v>296</v>
      </c>
      <c r="E633" s="233" t="s">
        <v>28</v>
      </c>
      <c r="F633" s="234" t="s">
        <v>818</v>
      </c>
      <c r="G633" s="231"/>
      <c r="H633" s="233" t="s">
        <v>28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0" t="s">
        <v>296</v>
      </c>
      <c r="AU633" s="240" t="s">
        <v>106</v>
      </c>
      <c r="AV633" s="13" t="s">
        <v>82</v>
      </c>
      <c r="AW633" s="13" t="s">
        <v>35</v>
      </c>
      <c r="AX633" s="13" t="s">
        <v>74</v>
      </c>
      <c r="AY633" s="240" t="s">
        <v>285</v>
      </c>
    </row>
    <row r="634" spans="1:51" s="14" customFormat="1" ht="12">
      <c r="A634" s="14"/>
      <c r="B634" s="241"/>
      <c r="C634" s="242"/>
      <c r="D634" s="232" t="s">
        <v>296</v>
      </c>
      <c r="E634" s="243" t="s">
        <v>28</v>
      </c>
      <c r="F634" s="244" t="s">
        <v>971</v>
      </c>
      <c r="G634" s="242"/>
      <c r="H634" s="245">
        <v>3.22</v>
      </c>
      <c r="I634" s="246"/>
      <c r="J634" s="242"/>
      <c r="K634" s="242"/>
      <c r="L634" s="247"/>
      <c r="M634" s="248"/>
      <c r="N634" s="249"/>
      <c r="O634" s="249"/>
      <c r="P634" s="249"/>
      <c r="Q634" s="249"/>
      <c r="R634" s="249"/>
      <c r="S634" s="249"/>
      <c r="T634" s="250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1" t="s">
        <v>296</v>
      </c>
      <c r="AU634" s="251" t="s">
        <v>106</v>
      </c>
      <c r="AV634" s="14" t="s">
        <v>106</v>
      </c>
      <c r="AW634" s="14" t="s">
        <v>35</v>
      </c>
      <c r="AX634" s="14" t="s">
        <v>74</v>
      </c>
      <c r="AY634" s="251" t="s">
        <v>285</v>
      </c>
    </row>
    <row r="635" spans="1:51" s="15" customFormat="1" ht="12">
      <c r="A635" s="15"/>
      <c r="B635" s="252"/>
      <c r="C635" s="253"/>
      <c r="D635" s="232" t="s">
        <v>296</v>
      </c>
      <c r="E635" s="254" t="s">
        <v>28</v>
      </c>
      <c r="F635" s="255" t="s">
        <v>299</v>
      </c>
      <c r="G635" s="253"/>
      <c r="H635" s="256">
        <v>6.804</v>
      </c>
      <c r="I635" s="257"/>
      <c r="J635" s="253"/>
      <c r="K635" s="253"/>
      <c r="L635" s="258"/>
      <c r="M635" s="259"/>
      <c r="N635" s="260"/>
      <c r="O635" s="260"/>
      <c r="P635" s="260"/>
      <c r="Q635" s="260"/>
      <c r="R635" s="260"/>
      <c r="S635" s="260"/>
      <c r="T635" s="261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62" t="s">
        <v>296</v>
      </c>
      <c r="AU635" s="262" t="s">
        <v>106</v>
      </c>
      <c r="AV635" s="15" t="s">
        <v>292</v>
      </c>
      <c r="AW635" s="15" t="s">
        <v>35</v>
      </c>
      <c r="AX635" s="15" t="s">
        <v>82</v>
      </c>
      <c r="AY635" s="262" t="s">
        <v>285</v>
      </c>
    </row>
    <row r="636" spans="1:65" s="2" customFormat="1" ht="55.5" customHeight="1">
      <c r="A636" s="42"/>
      <c r="B636" s="43"/>
      <c r="C636" s="212" t="s">
        <v>972</v>
      </c>
      <c r="D636" s="212" t="s">
        <v>287</v>
      </c>
      <c r="E636" s="213" t="s">
        <v>973</v>
      </c>
      <c r="F636" s="214" t="s">
        <v>974</v>
      </c>
      <c r="G636" s="215" t="s">
        <v>460</v>
      </c>
      <c r="H636" s="216">
        <v>11</v>
      </c>
      <c r="I636" s="217"/>
      <c r="J636" s="218">
        <f>ROUND(I636*H636,2)</f>
        <v>0</v>
      </c>
      <c r="K636" s="214" t="s">
        <v>291</v>
      </c>
      <c r="L636" s="48"/>
      <c r="M636" s="219" t="s">
        <v>28</v>
      </c>
      <c r="N636" s="220" t="s">
        <v>46</v>
      </c>
      <c r="O636" s="88"/>
      <c r="P636" s="221">
        <f>O636*H636</f>
        <v>0</v>
      </c>
      <c r="Q636" s="221">
        <v>0</v>
      </c>
      <c r="R636" s="221">
        <f>Q636*H636</f>
        <v>0</v>
      </c>
      <c r="S636" s="221">
        <v>0.004</v>
      </c>
      <c r="T636" s="222">
        <f>S636*H636</f>
        <v>0.044</v>
      </c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R636" s="223" t="s">
        <v>292</v>
      </c>
      <c r="AT636" s="223" t="s">
        <v>287</v>
      </c>
      <c r="AU636" s="223" t="s">
        <v>106</v>
      </c>
      <c r="AY636" s="21" t="s">
        <v>285</v>
      </c>
      <c r="BE636" s="224">
        <f>IF(N636="základní",J636,0)</f>
        <v>0</v>
      </c>
      <c r="BF636" s="224">
        <f>IF(N636="snížená",J636,0)</f>
        <v>0</v>
      </c>
      <c r="BG636" s="224">
        <f>IF(N636="zákl. přenesená",J636,0)</f>
        <v>0</v>
      </c>
      <c r="BH636" s="224">
        <f>IF(N636="sníž. přenesená",J636,0)</f>
        <v>0</v>
      </c>
      <c r="BI636" s="224">
        <f>IF(N636="nulová",J636,0)</f>
        <v>0</v>
      </c>
      <c r="BJ636" s="21" t="s">
        <v>106</v>
      </c>
      <c r="BK636" s="224">
        <f>ROUND(I636*H636,2)</f>
        <v>0</v>
      </c>
      <c r="BL636" s="21" t="s">
        <v>292</v>
      </c>
      <c r="BM636" s="223" t="s">
        <v>975</v>
      </c>
    </row>
    <row r="637" spans="1:47" s="2" customFormat="1" ht="12">
      <c r="A637" s="42"/>
      <c r="B637" s="43"/>
      <c r="C637" s="44"/>
      <c r="D637" s="225" t="s">
        <v>294</v>
      </c>
      <c r="E637" s="44"/>
      <c r="F637" s="226" t="s">
        <v>976</v>
      </c>
      <c r="G637" s="44"/>
      <c r="H637" s="44"/>
      <c r="I637" s="227"/>
      <c r="J637" s="44"/>
      <c r="K637" s="44"/>
      <c r="L637" s="48"/>
      <c r="M637" s="228"/>
      <c r="N637" s="229"/>
      <c r="O637" s="88"/>
      <c r="P637" s="88"/>
      <c r="Q637" s="88"/>
      <c r="R637" s="88"/>
      <c r="S637" s="88"/>
      <c r="T637" s="89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T637" s="21" t="s">
        <v>294</v>
      </c>
      <c r="AU637" s="21" t="s">
        <v>106</v>
      </c>
    </row>
    <row r="638" spans="1:51" s="13" customFormat="1" ht="12">
      <c r="A638" s="13"/>
      <c r="B638" s="230"/>
      <c r="C638" s="231"/>
      <c r="D638" s="232" t="s">
        <v>296</v>
      </c>
      <c r="E638" s="233" t="s">
        <v>28</v>
      </c>
      <c r="F638" s="234" t="s">
        <v>818</v>
      </c>
      <c r="G638" s="231"/>
      <c r="H638" s="233" t="s">
        <v>28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0" t="s">
        <v>296</v>
      </c>
      <c r="AU638" s="240" t="s">
        <v>106</v>
      </c>
      <c r="AV638" s="13" t="s">
        <v>82</v>
      </c>
      <c r="AW638" s="13" t="s">
        <v>35</v>
      </c>
      <c r="AX638" s="13" t="s">
        <v>74</v>
      </c>
      <c r="AY638" s="240" t="s">
        <v>285</v>
      </c>
    </row>
    <row r="639" spans="1:51" s="14" customFormat="1" ht="12">
      <c r="A639" s="14"/>
      <c r="B639" s="241"/>
      <c r="C639" s="242"/>
      <c r="D639" s="232" t="s">
        <v>296</v>
      </c>
      <c r="E639" s="243" t="s">
        <v>28</v>
      </c>
      <c r="F639" s="244" t="s">
        <v>350</v>
      </c>
      <c r="G639" s="242"/>
      <c r="H639" s="245">
        <v>11</v>
      </c>
      <c r="I639" s="246"/>
      <c r="J639" s="242"/>
      <c r="K639" s="242"/>
      <c r="L639" s="247"/>
      <c r="M639" s="248"/>
      <c r="N639" s="249"/>
      <c r="O639" s="249"/>
      <c r="P639" s="249"/>
      <c r="Q639" s="249"/>
      <c r="R639" s="249"/>
      <c r="S639" s="249"/>
      <c r="T639" s="25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1" t="s">
        <v>296</v>
      </c>
      <c r="AU639" s="251" t="s">
        <v>106</v>
      </c>
      <c r="AV639" s="14" t="s">
        <v>106</v>
      </c>
      <c r="AW639" s="14" t="s">
        <v>35</v>
      </c>
      <c r="AX639" s="14" t="s">
        <v>82</v>
      </c>
      <c r="AY639" s="251" t="s">
        <v>285</v>
      </c>
    </row>
    <row r="640" spans="1:65" s="2" customFormat="1" ht="55.5" customHeight="1">
      <c r="A640" s="42"/>
      <c r="B640" s="43"/>
      <c r="C640" s="212" t="s">
        <v>977</v>
      </c>
      <c r="D640" s="212" t="s">
        <v>287</v>
      </c>
      <c r="E640" s="213" t="s">
        <v>978</v>
      </c>
      <c r="F640" s="214" t="s">
        <v>979</v>
      </c>
      <c r="G640" s="215" t="s">
        <v>460</v>
      </c>
      <c r="H640" s="216">
        <v>1</v>
      </c>
      <c r="I640" s="217"/>
      <c r="J640" s="218">
        <f>ROUND(I640*H640,2)</f>
        <v>0</v>
      </c>
      <c r="K640" s="214" t="s">
        <v>291</v>
      </c>
      <c r="L640" s="48"/>
      <c r="M640" s="219" t="s">
        <v>28</v>
      </c>
      <c r="N640" s="220" t="s">
        <v>46</v>
      </c>
      <c r="O640" s="88"/>
      <c r="P640" s="221">
        <f>O640*H640</f>
        <v>0</v>
      </c>
      <c r="Q640" s="221">
        <v>0</v>
      </c>
      <c r="R640" s="221">
        <f>Q640*H640</f>
        <v>0</v>
      </c>
      <c r="S640" s="221">
        <v>0.207</v>
      </c>
      <c r="T640" s="222">
        <f>S640*H640</f>
        <v>0.207</v>
      </c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R640" s="223" t="s">
        <v>292</v>
      </c>
      <c r="AT640" s="223" t="s">
        <v>287</v>
      </c>
      <c r="AU640" s="223" t="s">
        <v>106</v>
      </c>
      <c r="AY640" s="21" t="s">
        <v>285</v>
      </c>
      <c r="BE640" s="224">
        <f>IF(N640="základní",J640,0)</f>
        <v>0</v>
      </c>
      <c r="BF640" s="224">
        <f>IF(N640="snížená",J640,0)</f>
        <v>0</v>
      </c>
      <c r="BG640" s="224">
        <f>IF(N640="zákl. přenesená",J640,0)</f>
        <v>0</v>
      </c>
      <c r="BH640" s="224">
        <f>IF(N640="sníž. přenesená",J640,0)</f>
        <v>0</v>
      </c>
      <c r="BI640" s="224">
        <f>IF(N640="nulová",J640,0)</f>
        <v>0</v>
      </c>
      <c r="BJ640" s="21" t="s">
        <v>106</v>
      </c>
      <c r="BK640" s="224">
        <f>ROUND(I640*H640,2)</f>
        <v>0</v>
      </c>
      <c r="BL640" s="21" t="s">
        <v>292</v>
      </c>
      <c r="BM640" s="223" t="s">
        <v>980</v>
      </c>
    </row>
    <row r="641" spans="1:47" s="2" customFormat="1" ht="12">
      <c r="A641" s="42"/>
      <c r="B641" s="43"/>
      <c r="C641" s="44"/>
      <c r="D641" s="225" t="s">
        <v>294</v>
      </c>
      <c r="E641" s="44"/>
      <c r="F641" s="226" t="s">
        <v>981</v>
      </c>
      <c r="G641" s="44"/>
      <c r="H641" s="44"/>
      <c r="I641" s="227"/>
      <c r="J641" s="44"/>
      <c r="K641" s="44"/>
      <c r="L641" s="48"/>
      <c r="M641" s="228"/>
      <c r="N641" s="229"/>
      <c r="O641" s="88"/>
      <c r="P641" s="88"/>
      <c r="Q641" s="88"/>
      <c r="R641" s="88"/>
      <c r="S641" s="88"/>
      <c r="T641" s="89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T641" s="21" t="s">
        <v>294</v>
      </c>
      <c r="AU641" s="21" t="s">
        <v>106</v>
      </c>
    </row>
    <row r="642" spans="1:51" s="13" customFormat="1" ht="12">
      <c r="A642" s="13"/>
      <c r="B642" s="230"/>
      <c r="C642" s="231"/>
      <c r="D642" s="232" t="s">
        <v>296</v>
      </c>
      <c r="E642" s="233" t="s">
        <v>28</v>
      </c>
      <c r="F642" s="234" t="s">
        <v>817</v>
      </c>
      <c r="G642" s="231"/>
      <c r="H642" s="233" t="s">
        <v>28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0" t="s">
        <v>296</v>
      </c>
      <c r="AU642" s="240" t="s">
        <v>106</v>
      </c>
      <c r="AV642" s="13" t="s">
        <v>82</v>
      </c>
      <c r="AW642" s="13" t="s">
        <v>35</v>
      </c>
      <c r="AX642" s="13" t="s">
        <v>74</v>
      </c>
      <c r="AY642" s="240" t="s">
        <v>285</v>
      </c>
    </row>
    <row r="643" spans="1:51" s="14" customFormat="1" ht="12">
      <c r="A643" s="14"/>
      <c r="B643" s="241"/>
      <c r="C643" s="242"/>
      <c r="D643" s="232" t="s">
        <v>296</v>
      </c>
      <c r="E643" s="243" t="s">
        <v>28</v>
      </c>
      <c r="F643" s="244" t="s">
        <v>82</v>
      </c>
      <c r="G643" s="242"/>
      <c r="H643" s="245">
        <v>1</v>
      </c>
      <c r="I643" s="246"/>
      <c r="J643" s="242"/>
      <c r="K643" s="242"/>
      <c r="L643" s="247"/>
      <c r="M643" s="248"/>
      <c r="N643" s="249"/>
      <c r="O643" s="249"/>
      <c r="P643" s="249"/>
      <c r="Q643" s="249"/>
      <c r="R643" s="249"/>
      <c r="S643" s="249"/>
      <c r="T643" s="250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1" t="s">
        <v>296</v>
      </c>
      <c r="AU643" s="251" t="s">
        <v>106</v>
      </c>
      <c r="AV643" s="14" t="s">
        <v>106</v>
      </c>
      <c r="AW643" s="14" t="s">
        <v>35</v>
      </c>
      <c r="AX643" s="14" t="s">
        <v>82</v>
      </c>
      <c r="AY643" s="251" t="s">
        <v>285</v>
      </c>
    </row>
    <row r="644" spans="1:65" s="2" customFormat="1" ht="55.5" customHeight="1">
      <c r="A644" s="42"/>
      <c r="B644" s="43"/>
      <c r="C644" s="212" t="s">
        <v>982</v>
      </c>
      <c r="D644" s="212" t="s">
        <v>287</v>
      </c>
      <c r="E644" s="213" t="s">
        <v>983</v>
      </c>
      <c r="F644" s="214" t="s">
        <v>984</v>
      </c>
      <c r="G644" s="215" t="s">
        <v>290</v>
      </c>
      <c r="H644" s="216">
        <v>0.495</v>
      </c>
      <c r="I644" s="217"/>
      <c r="J644" s="218">
        <f>ROUND(I644*H644,2)</f>
        <v>0</v>
      </c>
      <c r="K644" s="214" t="s">
        <v>291</v>
      </c>
      <c r="L644" s="48"/>
      <c r="M644" s="219" t="s">
        <v>28</v>
      </c>
      <c r="N644" s="220" t="s">
        <v>46</v>
      </c>
      <c r="O644" s="88"/>
      <c r="P644" s="221">
        <f>O644*H644</f>
        <v>0</v>
      </c>
      <c r="Q644" s="221">
        <v>0</v>
      </c>
      <c r="R644" s="221">
        <f>Q644*H644</f>
        <v>0</v>
      </c>
      <c r="S644" s="221">
        <v>1.8</v>
      </c>
      <c r="T644" s="222">
        <f>S644*H644</f>
        <v>0.891</v>
      </c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R644" s="223" t="s">
        <v>292</v>
      </c>
      <c r="AT644" s="223" t="s">
        <v>287</v>
      </c>
      <c r="AU644" s="223" t="s">
        <v>106</v>
      </c>
      <c r="AY644" s="21" t="s">
        <v>285</v>
      </c>
      <c r="BE644" s="224">
        <f>IF(N644="základní",J644,0)</f>
        <v>0</v>
      </c>
      <c r="BF644" s="224">
        <f>IF(N644="snížená",J644,0)</f>
        <v>0</v>
      </c>
      <c r="BG644" s="224">
        <f>IF(N644="zákl. přenesená",J644,0)</f>
        <v>0</v>
      </c>
      <c r="BH644" s="224">
        <f>IF(N644="sníž. přenesená",J644,0)</f>
        <v>0</v>
      </c>
      <c r="BI644" s="224">
        <f>IF(N644="nulová",J644,0)</f>
        <v>0</v>
      </c>
      <c r="BJ644" s="21" t="s">
        <v>106</v>
      </c>
      <c r="BK644" s="224">
        <f>ROUND(I644*H644,2)</f>
        <v>0</v>
      </c>
      <c r="BL644" s="21" t="s">
        <v>292</v>
      </c>
      <c r="BM644" s="223" t="s">
        <v>985</v>
      </c>
    </row>
    <row r="645" spans="1:47" s="2" customFormat="1" ht="12">
      <c r="A645" s="42"/>
      <c r="B645" s="43"/>
      <c r="C645" s="44"/>
      <c r="D645" s="225" t="s">
        <v>294</v>
      </c>
      <c r="E645" s="44"/>
      <c r="F645" s="226" t="s">
        <v>986</v>
      </c>
      <c r="G645" s="44"/>
      <c r="H645" s="44"/>
      <c r="I645" s="227"/>
      <c r="J645" s="44"/>
      <c r="K645" s="44"/>
      <c r="L645" s="48"/>
      <c r="M645" s="228"/>
      <c r="N645" s="229"/>
      <c r="O645" s="88"/>
      <c r="P645" s="88"/>
      <c r="Q645" s="88"/>
      <c r="R645" s="88"/>
      <c r="S645" s="88"/>
      <c r="T645" s="89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T645" s="21" t="s">
        <v>294</v>
      </c>
      <c r="AU645" s="21" t="s">
        <v>106</v>
      </c>
    </row>
    <row r="646" spans="1:51" s="13" customFormat="1" ht="12">
      <c r="A646" s="13"/>
      <c r="B646" s="230"/>
      <c r="C646" s="231"/>
      <c r="D646" s="232" t="s">
        <v>296</v>
      </c>
      <c r="E646" s="233" t="s">
        <v>28</v>
      </c>
      <c r="F646" s="234" t="s">
        <v>817</v>
      </c>
      <c r="G646" s="231"/>
      <c r="H646" s="233" t="s">
        <v>28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0" t="s">
        <v>296</v>
      </c>
      <c r="AU646" s="240" t="s">
        <v>106</v>
      </c>
      <c r="AV646" s="13" t="s">
        <v>82</v>
      </c>
      <c r="AW646" s="13" t="s">
        <v>35</v>
      </c>
      <c r="AX646" s="13" t="s">
        <v>74</v>
      </c>
      <c r="AY646" s="240" t="s">
        <v>285</v>
      </c>
    </row>
    <row r="647" spans="1:51" s="14" customFormat="1" ht="12">
      <c r="A647" s="14"/>
      <c r="B647" s="241"/>
      <c r="C647" s="242"/>
      <c r="D647" s="232" t="s">
        <v>296</v>
      </c>
      <c r="E647" s="243" t="s">
        <v>28</v>
      </c>
      <c r="F647" s="244" t="s">
        <v>987</v>
      </c>
      <c r="G647" s="242"/>
      <c r="H647" s="245">
        <v>0.495</v>
      </c>
      <c r="I647" s="246"/>
      <c r="J647" s="242"/>
      <c r="K647" s="242"/>
      <c r="L647" s="247"/>
      <c r="M647" s="248"/>
      <c r="N647" s="249"/>
      <c r="O647" s="249"/>
      <c r="P647" s="249"/>
      <c r="Q647" s="249"/>
      <c r="R647" s="249"/>
      <c r="S647" s="249"/>
      <c r="T647" s="250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1" t="s">
        <v>296</v>
      </c>
      <c r="AU647" s="251" t="s">
        <v>106</v>
      </c>
      <c r="AV647" s="14" t="s">
        <v>106</v>
      </c>
      <c r="AW647" s="14" t="s">
        <v>35</v>
      </c>
      <c r="AX647" s="14" t="s">
        <v>82</v>
      </c>
      <c r="AY647" s="251" t="s">
        <v>285</v>
      </c>
    </row>
    <row r="648" spans="1:65" s="2" customFormat="1" ht="55.5" customHeight="1">
      <c r="A648" s="42"/>
      <c r="B648" s="43"/>
      <c r="C648" s="212" t="s">
        <v>988</v>
      </c>
      <c r="D648" s="212" t="s">
        <v>287</v>
      </c>
      <c r="E648" s="213" t="s">
        <v>989</v>
      </c>
      <c r="F648" s="214" t="s">
        <v>990</v>
      </c>
      <c r="G648" s="215" t="s">
        <v>290</v>
      </c>
      <c r="H648" s="216">
        <v>1.63</v>
      </c>
      <c r="I648" s="217"/>
      <c r="J648" s="218">
        <f>ROUND(I648*H648,2)</f>
        <v>0</v>
      </c>
      <c r="K648" s="214" t="s">
        <v>291</v>
      </c>
      <c r="L648" s="48"/>
      <c r="M648" s="219" t="s">
        <v>28</v>
      </c>
      <c r="N648" s="220" t="s">
        <v>46</v>
      </c>
      <c r="O648" s="88"/>
      <c r="P648" s="221">
        <f>O648*H648</f>
        <v>0</v>
      </c>
      <c r="Q648" s="221">
        <v>0</v>
      </c>
      <c r="R648" s="221">
        <f>Q648*H648</f>
        <v>0</v>
      </c>
      <c r="S648" s="221">
        <v>1.8</v>
      </c>
      <c r="T648" s="222">
        <f>S648*H648</f>
        <v>2.9339999999999997</v>
      </c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R648" s="223" t="s">
        <v>292</v>
      </c>
      <c r="AT648" s="223" t="s">
        <v>287</v>
      </c>
      <c r="AU648" s="223" t="s">
        <v>106</v>
      </c>
      <c r="AY648" s="21" t="s">
        <v>285</v>
      </c>
      <c r="BE648" s="224">
        <f>IF(N648="základní",J648,0)</f>
        <v>0</v>
      </c>
      <c r="BF648" s="224">
        <f>IF(N648="snížená",J648,0)</f>
        <v>0</v>
      </c>
      <c r="BG648" s="224">
        <f>IF(N648="zákl. přenesená",J648,0)</f>
        <v>0</v>
      </c>
      <c r="BH648" s="224">
        <f>IF(N648="sníž. přenesená",J648,0)</f>
        <v>0</v>
      </c>
      <c r="BI648" s="224">
        <f>IF(N648="nulová",J648,0)</f>
        <v>0</v>
      </c>
      <c r="BJ648" s="21" t="s">
        <v>106</v>
      </c>
      <c r="BK648" s="224">
        <f>ROUND(I648*H648,2)</f>
        <v>0</v>
      </c>
      <c r="BL648" s="21" t="s">
        <v>292</v>
      </c>
      <c r="BM648" s="223" t="s">
        <v>991</v>
      </c>
    </row>
    <row r="649" spans="1:47" s="2" customFormat="1" ht="12">
      <c r="A649" s="42"/>
      <c r="B649" s="43"/>
      <c r="C649" s="44"/>
      <c r="D649" s="225" t="s">
        <v>294</v>
      </c>
      <c r="E649" s="44"/>
      <c r="F649" s="226" t="s">
        <v>992</v>
      </c>
      <c r="G649" s="44"/>
      <c r="H649" s="44"/>
      <c r="I649" s="227"/>
      <c r="J649" s="44"/>
      <c r="K649" s="44"/>
      <c r="L649" s="48"/>
      <c r="M649" s="228"/>
      <c r="N649" s="229"/>
      <c r="O649" s="88"/>
      <c r="P649" s="88"/>
      <c r="Q649" s="88"/>
      <c r="R649" s="88"/>
      <c r="S649" s="88"/>
      <c r="T649" s="89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T649" s="21" t="s">
        <v>294</v>
      </c>
      <c r="AU649" s="21" t="s">
        <v>106</v>
      </c>
    </row>
    <row r="650" spans="1:51" s="13" customFormat="1" ht="12">
      <c r="A650" s="13"/>
      <c r="B650" s="230"/>
      <c r="C650" s="231"/>
      <c r="D650" s="232" t="s">
        <v>296</v>
      </c>
      <c r="E650" s="233" t="s">
        <v>28</v>
      </c>
      <c r="F650" s="234" t="s">
        <v>818</v>
      </c>
      <c r="G650" s="231"/>
      <c r="H650" s="233" t="s">
        <v>28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0" t="s">
        <v>296</v>
      </c>
      <c r="AU650" s="240" t="s">
        <v>106</v>
      </c>
      <c r="AV650" s="13" t="s">
        <v>82</v>
      </c>
      <c r="AW650" s="13" t="s">
        <v>35</v>
      </c>
      <c r="AX650" s="13" t="s">
        <v>74</v>
      </c>
      <c r="AY650" s="240" t="s">
        <v>285</v>
      </c>
    </row>
    <row r="651" spans="1:51" s="14" customFormat="1" ht="12">
      <c r="A651" s="14"/>
      <c r="B651" s="241"/>
      <c r="C651" s="242"/>
      <c r="D651" s="232" t="s">
        <v>296</v>
      </c>
      <c r="E651" s="243" t="s">
        <v>28</v>
      </c>
      <c r="F651" s="244" t="s">
        <v>499</v>
      </c>
      <c r="G651" s="242"/>
      <c r="H651" s="245">
        <v>1.63</v>
      </c>
      <c r="I651" s="246"/>
      <c r="J651" s="242"/>
      <c r="K651" s="242"/>
      <c r="L651" s="247"/>
      <c r="M651" s="248"/>
      <c r="N651" s="249"/>
      <c r="O651" s="249"/>
      <c r="P651" s="249"/>
      <c r="Q651" s="249"/>
      <c r="R651" s="249"/>
      <c r="S651" s="249"/>
      <c r="T651" s="250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1" t="s">
        <v>296</v>
      </c>
      <c r="AU651" s="251" t="s">
        <v>106</v>
      </c>
      <c r="AV651" s="14" t="s">
        <v>106</v>
      </c>
      <c r="AW651" s="14" t="s">
        <v>35</v>
      </c>
      <c r="AX651" s="14" t="s">
        <v>82</v>
      </c>
      <c r="AY651" s="251" t="s">
        <v>285</v>
      </c>
    </row>
    <row r="652" spans="1:65" s="2" customFormat="1" ht="37.8" customHeight="1">
      <c r="A652" s="42"/>
      <c r="B652" s="43"/>
      <c r="C652" s="212" t="s">
        <v>993</v>
      </c>
      <c r="D652" s="212" t="s">
        <v>287</v>
      </c>
      <c r="E652" s="213" t="s">
        <v>994</v>
      </c>
      <c r="F652" s="214" t="s">
        <v>995</v>
      </c>
      <c r="G652" s="215" t="s">
        <v>460</v>
      </c>
      <c r="H652" s="216">
        <v>4</v>
      </c>
      <c r="I652" s="217"/>
      <c r="J652" s="218">
        <f>ROUND(I652*H652,2)</f>
        <v>0</v>
      </c>
      <c r="K652" s="214" t="s">
        <v>291</v>
      </c>
      <c r="L652" s="48"/>
      <c r="M652" s="219" t="s">
        <v>28</v>
      </c>
      <c r="N652" s="220" t="s">
        <v>46</v>
      </c>
      <c r="O652" s="88"/>
      <c r="P652" s="221">
        <f>O652*H652</f>
        <v>0</v>
      </c>
      <c r="Q652" s="221">
        <v>0</v>
      </c>
      <c r="R652" s="221">
        <f>Q652*H652</f>
        <v>0</v>
      </c>
      <c r="S652" s="221">
        <v>0.097</v>
      </c>
      <c r="T652" s="222">
        <f>S652*H652</f>
        <v>0.388</v>
      </c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R652" s="223" t="s">
        <v>292</v>
      </c>
      <c r="AT652" s="223" t="s">
        <v>287</v>
      </c>
      <c r="AU652" s="223" t="s">
        <v>106</v>
      </c>
      <c r="AY652" s="21" t="s">
        <v>285</v>
      </c>
      <c r="BE652" s="224">
        <f>IF(N652="základní",J652,0)</f>
        <v>0</v>
      </c>
      <c r="BF652" s="224">
        <f>IF(N652="snížená",J652,0)</f>
        <v>0</v>
      </c>
      <c r="BG652" s="224">
        <f>IF(N652="zákl. přenesená",J652,0)</f>
        <v>0</v>
      </c>
      <c r="BH652" s="224">
        <f>IF(N652="sníž. přenesená",J652,0)</f>
        <v>0</v>
      </c>
      <c r="BI652" s="224">
        <f>IF(N652="nulová",J652,0)</f>
        <v>0</v>
      </c>
      <c r="BJ652" s="21" t="s">
        <v>106</v>
      </c>
      <c r="BK652" s="224">
        <f>ROUND(I652*H652,2)</f>
        <v>0</v>
      </c>
      <c r="BL652" s="21" t="s">
        <v>292</v>
      </c>
      <c r="BM652" s="223" t="s">
        <v>996</v>
      </c>
    </row>
    <row r="653" spans="1:47" s="2" customFormat="1" ht="12">
      <c r="A653" s="42"/>
      <c r="B653" s="43"/>
      <c r="C653" s="44"/>
      <c r="D653" s="225" t="s">
        <v>294</v>
      </c>
      <c r="E653" s="44"/>
      <c r="F653" s="226" t="s">
        <v>997</v>
      </c>
      <c r="G653" s="44"/>
      <c r="H653" s="44"/>
      <c r="I653" s="227"/>
      <c r="J653" s="44"/>
      <c r="K653" s="44"/>
      <c r="L653" s="48"/>
      <c r="M653" s="228"/>
      <c r="N653" s="229"/>
      <c r="O653" s="88"/>
      <c r="P653" s="88"/>
      <c r="Q653" s="88"/>
      <c r="R653" s="88"/>
      <c r="S653" s="88"/>
      <c r="T653" s="89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T653" s="21" t="s">
        <v>294</v>
      </c>
      <c r="AU653" s="21" t="s">
        <v>106</v>
      </c>
    </row>
    <row r="654" spans="1:51" s="13" customFormat="1" ht="12">
      <c r="A654" s="13"/>
      <c r="B654" s="230"/>
      <c r="C654" s="231"/>
      <c r="D654" s="232" t="s">
        <v>296</v>
      </c>
      <c r="E654" s="233" t="s">
        <v>28</v>
      </c>
      <c r="F654" s="234" t="s">
        <v>818</v>
      </c>
      <c r="G654" s="231"/>
      <c r="H654" s="233" t="s">
        <v>28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0" t="s">
        <v>296</v>
      </c>
      <c r="AU654" s="240" t="s">
        <v>106</v>
      </c>
      <c r="AV654" s="13" t="s">
        <v>82</v>
      </c>
      <c r="AW654" s="13" t="s">
        <v>35</v>
      </c>
      <c r="AX654" s="13" t="s">
        <v>74</v>
      </c>
      <c r="AY654" s="240" t="s">
        <v>285</v>
      </c>
    </row>
    <row r="655" spans="1:51" s="14" customFormat="1" ht="12">
      <c r="A655" s="14"/>
      <c r="B655" s="241"/>
      <c r="C655" s="242"/>
      <c r="D655" s="232" t="s">
        <v>296</v>
      </c>
      <c r="E655" s="243" t="s">
        <v>28</v>
      </c>
      <c r="F655" s="244" t="s">
        <v>998</v>
      </c>
      <c r="G655" s="242"/>
      <c r="H655" s="245">
        <v>4</v>
      </c>
      <c r="I655" s="246"/>
      <c r="J655" s="242"/>
      <c r="K655" s="242"/>
      <c r="L655" s="247"/>
      <c r="M655" s="248"/>
      <c r="N655" s="249"/>
      <c r="O655" s="249"/>
      <c r="P655" s="249"/>
      <c r="Q655" s="249"/>
      <c r="R655" s="249"/>
      <c r="S655" s="249"/>
      <c r="T655" s="25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1" t="s">
        <v>296</v>
      </c>
      <c r="AU655" s="251" t="s">
        <v>106</v>
      </c>
      <c r="AV655" s="14" t="s">
        <v>106</v>
      </c>
      <c r="AW655" s="14" t="s">
        <v>35</v>
      </c>
      <c r="AX655" s="14" t="s">
        <v>82</v>
      </c>
      <c r="AY655" s="251" t="s">
        <v>285</v>
      </c>
    </row>
    <row r="656" spans="1:65" s="2" customFormat="1" ht="37.8" customHeight="1">
      <c r="A656" s="42"/>
      <c r="B656" s="43"/>
      <c r="C656" s="212" t="s">
        <v>999</v>
      </c>
      <c r="D656" s="212" t="s">
        <v>287</v>
      </c>
      <c r="E656" s="213" t="s">
        <v>1000</v>
      </c>
      <c r="F656" s="214" t="s">
        <v>1001</v>
      </c>
      <c r="G656" s="215" t="s">
        <v>673</v>
      </c>
      <c r="H656" s="216">
        <v>11.906</v>
      </c>
      <c r="I656" s="217"/>
      <c r="J656" s="218">
        <f>ROUND(I656*H656,2)</f>
        <v>0</v>
      </c>
      <c r="K656" s="214" t="s">
        <v>291</v>
      </c>
      <c r="L656" s="48"/>
      <c r="M656" s="219" t="s">
        <v>28</v>
      </c>
      <c r="N656" s="220" t="s">
        <v>46</v>
      </c>
      <c r="O656" s="88"/>
      <c r="P656" s="221">
        <f>O656*H656</f>
        <v>0</v>
      </c>
      <c r="Q656" s="221">
        <v>0</v>
      </c>
      <c r="R656" s="221">
        <f>Q656*H656</f>
        <v>0</v>
      </c>
      <c r="S656" s="221">
        <v>0.009</v>
      </c>
      <c r="T656" s="222">
        <f>S656*H656</f>
        <v>0.107154</v>
      </c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R656" s="223" t="s">
        <v>292</v>
      </c>
      <c r="AT656" s="223" t="s">
        <v>287</v>
      </c>
      <c r="AU656" s="223" t="s">
        <v>106</v>
      </c>
      <c r="AY656" s="21" t="s">
        <v>285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21" t="s">
        <v>106</v>
      </c>
      <c r="BK656" s="224">
        <f>ROUND(I656*H656,2)</f>
        <v>0</v>
      </c>
      <c r="BL656" s="21" t="s">
        <v>292</v>
      </c>
      <c r="BM656" s="223" t="s">
        <v>1002</v>
      </c>
    </row>
    <row r="657" spans="1:47" s="2" customFormat="1" ht="12">
      <c r="A657" s="42"/>
      <c r="B657" s="43"/>
      <c r="C657" s="44"/>
      <c r="D657" s="225" t="s">
        <v>294</v>
      </c>
      <c r="E657" s="44"/>
      <c r="F657" s="226" t="s">
        <v>1003</v>
      </c>
      <c r="G657" s="44"/>
      <c r="H657" s="44"/>
      <c r="I657" s="227"/>
      <c r="J657" s="44"/>
      <c r="K657" s="44"/>
      <c r="L657" s="48"/>
      <c r="M657" s="228"/>
      <c r="N657" s="229"/>
      <c r="O657" s="88"/>
      <c r="P657" s="88"/>
      <c r="Q657" s="88"/>
      <c r="R657" s="88"/>
      <c r="S657" s="88"/>
      <c r="T657" s="89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T657" s="21" t="s">
        <v>294</v>
      </c>
      <c r="AU657" s="21" t="s">
        <v>106</v>
      </c>
    </row>
    <row r="658" spans="1:51" s="13" customFormat="1" ht="12">
      <c r="A658" s="13"/>
      <c r="B658" s="230"/>
      <c r="C658" s="231"/>
      <c r="D658" s="232" t="s">
        <v>296</v>
      </c>
      <c r="E658" s="233" t="s">
        <v>28</v>
      </c>
      <c r="F658" s="234" t="s">
        <v>817</v>
      </c>
      <c r="G658" s="231"/>
      <c r="H658" s="233" t="s">
        <v>28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0" t="s">
        <v>296</v>
      </c>
      <c r="AU658" s="240" t="s">
        <v>106</v>
      </c>
      <c r="AV658" s="13" t="s">
        <v>82</v>
      </c>
      <c r="AW658" s="13" t="s">
        <v>35</v>
      </c>
      <c r="AX658" s="13" t="s">
        <v>74</v>
      </c>
      <c r="AY658" s="240" t="s">
        <v>285</v>
      </c>
    </row>
    <row r="659" spans="1:51" s="14" customFormat="1" ht="12">
      <c r="A659" s="14"/>
      <c r="B659" s="241"/>
      <c r="C659" s="242"/>
      <c r="D659" s="232" t="s">
        <v>296</v>
      </c>
      <c r="E659" s="243" t="s">
        <v>28</v>
      </c>
      <c r="F659" s="244" t="s">
        <v>1004</v>
      </c>
      <c r="G659" s="242"/>
      <c r="H659" s="245">
        <v>5.3</v>
      </c>
      <c r="I659" s="246"/>
      <c r="J659" s="242"/>
      <c r="K659" s="242"/>
      <c r="L659" s="247"/>
      <c r="M659" s="248"/>
      <c r="N659" s="249"/>
      <c r="O659" s="249"/>
      <c r="P659" s="249"/>
      <c r="Q659" s="249"/>
      <c r="R659" s="249"/>
      <c r="S659" s="249"/>
      <c r="T659" s="250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1" t="s">
        <v>296</v>
      </c>
      <c r="AU659" s="251" t="s">
        <v>106</v>
      </c>
      <c r="AV659" s="14" t="s">
        <v>106</v>
      </c>
      <c r="AW659" s="14" t="s">
        <v>35</v>
      </c>
      <c r="AX659" s="14" t="s">
        <v>74</v>
      </c>
      <c r="AY659" s="251" t="s">
        <v>285</v>
      </c>
    </row>
    <row r="660" spans="1:51" s="13" customFormat="1" ht="12">
      <c r="A660" s="13"/>
      <c r="B660" s="230"/>
      <c r="C660" s="231"/>
      <c r="D660" s="232" t="s">
        <v>296</v>
      </c>
      <c r="E660" s="233" t="s">
        <v>28</v>
      </c>
      <c r="F660" s="234" t="s">
        <v>818</v>
      </c>
      <c r="G660" s="231"/>
      <c r="H660" s="233" t="s">
        <v>28</v>
      </c>
      <c r="I660" s="235"/>
      <c r="J660" s="231"/>
      <c r="K660" s="231"/>
      <c r="L660" s="236"/>
      <c r="M660" s="237"/>
      <c r="N660" s="238"/>
      <c r="O660" s="238"/>
      <c r="P660" s="238"/>
      <c r="Q660" s="238"/>
      <c r="R660" s="238"/>
      <c r="S660" s="238"/>
      <c r="T660" s="23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0" t="s">
        <v>296</v>
      </c>
      <c r="AU660" s="240" t="s">
        <v>106</v>
      </c>
      <c r="AV660" s="13" t="s">
        <v>82</v>
      </c>
      <c r="AW660" s="13" t="s">
        <v>35</v>
      </c>
      <c r="AX660" s="13" t="s">
        <v>74</v>
      </c>
      <c r="AY660" s="240" t="s">
        <v>285</v>
      </c>
    </row>
    <row r="661" spans="1:51" s="14" customFormat="1" ht="12">
      <c r="A661" s="14"/>
      <c r="B661" s="241"/>
      <c r="C661" s="242"/>
      <c r="D661" s="232" t="s">
        <v>296</v>
      </c>
      <c r="E661" s="243" t="s">
        <v>28</v>
      </c>
      <c r="F661" s="244" t="s">
        <v>1005</v>
      </c>
      <c r="G661" s="242"/>
      <c r="H661" s="245">
        <v>6.606</v>
      </c>
      <c r="I661" s="246"/>
      <c r="J661" s="242"/>
      <c r="K661" s="242"/>
      <c r="L661" s="247"/>
      <c r="M661" s="248"/>
      <c r="N661" s="249"/>
      <c r="O661" s="249"/>
      <c r="P661" s="249"/>
      <c r="Q661" s="249"/>
      <c r="R661" s="249"/>
      <c r="S661" s="249"/>
      <c r="T661" s="25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1" t="s">
        <v>296</v>
      </c>
      <c r="AU661" s="251" t="s">
        <v>106</v>
      </c>
      <c r="AV661" s="14" t="s">
        <v>106</v>
      </c>
      <c r="AW661" s="14" t="s">
        <v>35</v>
      </c>
      <c r="AX661" s="14" t="s">
        <v>74</v>
      </c>
      <c r="AY661" s="251" t="s">
        <v>285</v>
      </c>
    </row>
    <row r="662" spans="1:51" s="15" customFormat="1" ht="12">
      <c r="A662" s="15"/>
      <c r="B662" s="252"/>
      <c r="C662" s="253"/>
      <c r="D662" s="232" t="s">
        <v>296</v>
      </c>
      <c r="E662" s="254" t="s">
        <v>28</v>
      </c>
      <c r="F662" s="255" t="s">
        <v>299</v>
      </c>
      <c r="G662" s="253"/>
      <c r="H662" s="256">
        <v>11.906</v>
      </c>
      <c r="I662" s="257"/>
      <c r="J662" s="253"/>
      <c r="K662" s="253"/>
      <c r="L662" s="258"/>
      <c r="M662" s="259"/>
      <c r="N662" s="260"/>
      <c r="O662" s="260"/>
      <c r="P662" s="260"/>
      <c r="Q662" s="260"/>
      <c r="R662" s="260"/>
      <c r="S662" s="260"/>
      <c r="T662" s="261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62" t="s">
        <v>296</v>
      </c>
      <c r="AU662" s="262" t="s">
        <v>106</v>
      </c>
      <c r="AV662" s="15" t="s">
        <v>292</v>
      </c>
      <c r="AW662" s="15" t="s">
        <v>35</v>
      </c>
      <c r="AX662" s="15" t="s">
        <v>82</v>
      </c>
      <c r="AY662" s="262" t="s">
        <v>285</v>
      </c>
    </row>
    <row r="663" spans="1:65" s="2" customFormat="1" ht="37.8" customHeight="1">
      <c r="A663" s="42"/>
      <c r="B663" s="43"/>
      <c r="C663" s="212" t="s">
        <v>1006</v>
      </c>
      <c r="D663" s="212" t="s">
        <v>287</v>
      </c>
      <c r="E663" s="213" t="s">
        <v>1007</v>
      </c>
      <c r="F663" s="214" t="s">
        <v>1008</v>
      </c>
      <c r="G663" s="215" t="s">
        <v>673</v>
      </c>
      <c r="H663" s="216">
        <v>1.4</v>
      </c>
      <c r="I663" s="217"/>
      <c r="J663" s="218">
        <f>ROUND(I663*H663,2)</f>
        <v>0</v>
      </c>
      <c r="K663" s="214" t="s">
        <v>291</v>
      </c>
      <c r="L663" s="48"/>
      <c r="M663" s="219" t="s">
        <v>28</v>
      </c>
      <c r="N663" s="220" t="s">
        <v>46</v>
      </c>
      <c r="O663" s="88"/>
      <c r="P663" s="221">
        <f>O663*H663</f>
        <v>0</v>
      </c>
      <c r="Q663" s="221">
        <v>0</v>
      </c>
      <c r="R663" s="221">
        <f>Q663*H663</f>
        <v>0</v>
      </c>
      <c r="S663" s="221">
        <v>0.019</v>
      </c>
      <c r="T663" s="222">
        <f>S663*H663</f>
        <v>0.0266</v>
      </c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R663" s="223" t="s">
        <v>292</v>
      </c>
      <c r="AT663" s="223" t="s">
        <v>287</v>
      </c>
      <c r="AU663" s="223" t="s">
        <v>106</v>
      </c>
      <c r="AY663" s="21" t="s">
        <v>285</v>
      </c>
      <c r="BE663" s="224">
        <f>IF(N663="základní",J663,0)</f>
        <v>0</v>
      </c>
      <c r="BF663" s="224">
        <f>IF(N663="snížená",J663,0)</f>
        <v>0</v>
      </c>
      <c r="BG663" s="224">
        <f>IF(N663="zákl. přenesená",J663,0)</f>
        <v>0</v>
      </c>
      <c r="BH663" s="224">
        <f>IF(N663="sníž. přenesená",J663,0)</f>
        <v>0</v>
      </c>
      <c r="BI663" s="224">
        <f>IF(N663="nulová",J663,0)</f>
        <v>0</v>
      </c>
      <c r="BJ663" s="21" t="s">
        <v>106</v>
      </c>
      <c r="BK663" s="224">
        <f>ROUND(I663*H663,2)</f>
        <v>0</v>
      </c>
      <c r="BL663" s="21" t="s">
        <v>292</v>
      </c>
      <c r="BM663" s="223" t="s">
        <v>1009</v>
      </c>
    </row>
    <row r="664" spans="1:47" s="2" customFormat="1" ht="12">
      <c r="A664" s="42"/>
      <c r="B664" s="43"/>
      <c r="C664" s="44"/>
      <c r="D664" s="225" t="s">
        <v>294</v>
      </c>
      <c r="E664" s="44"/>
      <c r="F664" s="226" t="s">
        <v>1010</v>
      </c>
      <c r="G664" s="44"/>
      <c r="H664" s="44"/>
      <c r="I664" s="227"/>
      <c r="J664" s="44"/>
      <c r="K664" s="44"/>
      <c r="L664" s="48"/>
      <c r="M664" s="228"/>
      <c r="N664" s="229"/>
      <c r="O664" s="88"/>
      <c r="P664" s="88"/>
      <c r="Q664" s="88"/>
      <c r="R664" s="88"/>
      <c r="S664" s="88"/>
      <c r="T664" s="89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T664" s="21" t="s">
        <v>294</v>
      </c>
      <c r="AU664" s="21" t="s">
        <v>106</v>
      </c>
    </row>
    <row r="665" spans="1:51" s="13" customFormat="1" ht="12">
      <c r="A665" s="13"/>
      <c r="B665" s="230"/>
      <c r="C665" s="231"/>
      <c r="D665" s="232" t="s">
        <v>296</v>
      </c>
      <c r="E665" s="233" t="s">
        <v>28</v>
      </c>
      <c r="F665" s="234" t="s">
        <v>818</v>
      </c>
      <c r="G665" s="231"/>
      <c r="H665" s="233" t="s">
        <v>28</v>
      </c>
      <c r="I665" s="235"/>
      <c r="J665" s="231"/>
      <c r="K665" s="231"/>
      <c r="L665" s="236"/>
      <c r="M665" s="237"/>
      <c r="N665" s="238"/>
      <c r="O665" s="238"/>
      <c r="P665" s="238"/>
      <c r="Q665" s="238"/>
      <c r="R665" s="238"/>
      <c r="S665" s="238"/>
      <c r="T665" s="23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0" t="s">
        <v>296</v>
      </c>
      <c r="AU665" s="240" t="s">
        <v>106</v>
      </c>
      <c r="AV665" s="13" t="s">
        <v>82</v>
      </c>
      <c r="AW665" s="13" t="s">
        <v>35</v>
      </c>
      <c r="AX665" s="13" t="s">
        <v>74</v>
      </c>
      <c r="AY665" s="240" t="s">
        <v>285</v>
      </c>
    </row>
    <row r="666" spans="1:51" s="14" customFormat="1" ht="12">
      <c r="A666" s="14"/>
      <c r="B666" s="241"/>
      <c r="C666" s="242"/>
      <c r="D666" s="232" t="s">
        <v>296</v>
      </c>
      <c r="E666" s="243" t="s">
        <v>28</v>
      </c>
      <c r="F666" s="244" t="s">
        <v>1011</v>
      </c>
      <c r="G666" s="242"/>
      <c r="H666" s="245">
        <v>1.4</v>
      </c>
      <c r="I666" s="246"/>
      <c r="J666" s="242"/>
      <c r="K666" s="242"/>
      <c r="L666" s="247"/>
      <c r="M666" s="248"/>
      <c r="N666" s="249"/>
      <c r="O666" s="249"/>
      <c r="P666" s="249"/>
      <c r="Q666" s="249"/>
      <c r="R666" s="249"/>
      <c r="S666" s="249"/>
      <c r="T666" s="250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1" t="s">
        <v>296</v>
      </c>
      <c r="AU666" s="251" t="s">
        <v>106</v>
      </c>
      <c r="AV666" s="14" t="s">
        <v>106</v>
      </c>
      <c r="AW666" s="14" t="s">
        <v>35</v>
      </c>
      <c r="AX666" s="14" t="s">
        <v>82</v>
      </c>
      <c r="AY666" s="251" t="s">
        <v>285</v>
      </c>
    </row>
    <row r="667" spans="1:65" s="2" customFormat="1" ht="37.8" customHeight="1">
      <c r="A667" s="42"/>
      <c r="B667" s="43"/>
      <c r="C667" s="212" t="s">
        <v>1012</v>
      </c>
      <c r="D667" s="212" t="s">
        <v>287</v>
      </c>
      <c r="E667" s="213" t="s">
        <v>1013</v>
      </c>
      <c r="F667" s="214" t="s">
        <v>1014</v>
      </c>
      <c r="G667" s="215" t="s">
        <v>673</v>
      </c>
      <c r="H667" s="216">
        <v>0.86</v>
      </c>
      <c r="I667" s="217"/>
      <c r="J667" s="218">
        <f>ROUND(I667*H667,2)</f>
        <v>0</v>
      </c>
      <c r="K667" s="214" t="s">
        <v>291</v>
      </c>
      <c r="L667" s="48"/>
      <c r="M667" s="219" t="s">
        <v>28</v>
      </c>
      <c r="N667" s="220" t="s">
        <v>46</v>
      </c>
      <c r="O667" s="88"/>
      <c r="P667" s="221">
        <f>O667*H667</f>
        <v>0</v>
      </c>
      <c r="Q667" s="221">
        <v>0.05381</v>
      </c>
      <c r="R667" s="221">
        <f>Q667*H667</f>
        <v>0.046276599999999994</v>
      </c>
      <c r="S667" s="221">
        <v>0</v>
      </c>
      <c r="T667" s="222">
        <f>S667*H667</f>
        <v>0</v>
      </c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R667" s="223" t="s">
        <v>292</v>
      </c>
      <c r="AT667" s="223" t="s">
        <v>287</v>
      </c>
      <c r="AU667" s="223" t="s">
        <v>106</v>
      </c>
      <c r="AY667" s="21" t="s">
        <v>285</v>
      </c>
      <c r="BE667" s="224">
        <f>IF(N667="základní",J667,0)</f>
        <v>0</v>
      </c>
      <c r="BF667" s="224">
        <f>IF(N667="snížená",J667,0)</f>
        <v>0</v>
      </c>
      <c r="BG667" s="224">
        <f>IF(N667="zákl. přenesená",J667,0)</f>
        <v>0</v>
      </c>
      <c r="BH667" s="224">
        <f>IF(N667="sníž. přenesená",J667,0)</f>
        <v>0</v>
      </c>
      <c r="BI667" s="224">
        <f>IF(N667="nulová",J667,0)</f>
        <v>0</v>
      </c>
      <c r="BJ667" s="21" t="s">
        <v>106</v>
      </c>
      <c r="BK667" s="224">
        <f>ROUND(I667*H667,2)</f>
        <v>0</v>
      </c>
      <c r="BL667" s="21" t="s">
        <v>292</v>
      </c>
      <c r="BM667" s="223" t="s">
        <v>1015</v>
      </c>
    </row>
    <row r="668" spans="1:47" s="2" customFormat="1" ht="12">
      <c r="A668" s="42"/>
      <c r="B668" s="43"/>
      <c r="C668" s="44"/>
      <c r="D668" s="225" t="s">
        <v>294</v>
      </c>
      <c r="E668" s="44"/>
      <c r="F668" s="226" t="s">
        <v>1016</v>
      </c>
      <c r="G668" s="44"/>
      <c r="H668" s="44"/>
      <c r="I668" s="227"/>
      <c r="J668" s="44"/>
      <c r="K668" s="44"/>
      <c r="L668" s="48"/>
      <c r="M668" s="228"/>
      <c r="N668" s="229"/>
      <c r="O668" s="88"/>
      <c r="P668" s="88"/>
      <c r="Q668" s="88"/>
      <c r="R668" s="88"/>
      <c r="S668" s="88"/>
      <c r="T668" s="89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T668" s="21" t="s">
        <v>294</v>
      </c>
      <c r="AU668" s="21" t="s">
        <v>106</v>
      </c>
    </row>
    <row r="669" spans="1:51" s="13" customFormat="1" ht="12">
      <c r="A669" s="13"/>
      <c r="B669" s="230"/>
      <c r="C669" s="231"/>
      <c r="D669" s="232" t="s">
        <v>296</v>
      </c>
      <c r="E669" s="233" t="s">
        <v>28</v>
      </c>
      <c r="F669" s="234" t="s">
        <v>297</v>
      </c>
      <c r="G669" s="231"/>
      <c r="H669" s="233" t="s">
        <v>28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0" t="s">
        <v>296</v>
      </c>
      <c r="AU669" s="240" t="s">
        <v>106</v>
      </c>
      <c r="AV669" s="13" t="s">
        <v>82</v>
      </c>
      <c r="AW669" s="13" t="s">
        <v>35</v>
      </c>
      <c r="AX669" s="13" t="s">
        <v>74</v>
      </c>
      <c r="AY669" s="240" t="s">
        <v>285</v>
      </c>
    </row>
    <row r="670" spans="1:51" s="14" customFormat="1" ht="12">
      <c r="A670" s="14"/>
      <c r="B670" s="241"/>
      <c r="C670" s="242"/>
      <c r="D670" s="232" t="s">
        <v>296</v>
      </c>
      <c r="E670" s="243" t="s">
        <v>28</v>
      </c>
      <c r="F670" s="244" t="s">
        <v>1017</v>
      </c>
      <c r="G670" s="242"/>
      <c r="H670" s="245">
        <v>0.86</v>
      </c>
      <c r="I670" s="246"/>
      <c r="J670" s="242"/>
      <c r="K670" s="242"/>
      <c r="L670" s="247"/>
      <c r="M670" s="248"/>
      <c r="N670" s="249"/>
      <c r="O670" s="249"/>
      <c r="P670" s="249"/>
      <c r="Q670" s="249"/>
      <c r="R670" s="249"/>
      <c r="S670" s="249"/>
      <c r="T670" s="250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1" t="s">
        <v>296</v>
      </c>
      <c r="AU670" s="251" t="s">
        <v>106</v>
      </c>
      <c r="AV670" s="14" t="s">
        <v>106</v>
      </c>
      <c r="AW670" s="14" t="s">
        <v>35</v>
      </c>
      <c r="AX670" s="14" t="s">
        <v>82</v>
      </c>
      <c r="AY670" s="251" t="s">
        <v>285</v>
      </c>
    </row>
    <row r="671" spans="1:65" s="2" customFormat="1" ht="37.8" customHeight="1">
      <c r="A671" s="42"/>
      <c r="B671" s="43"/>
      <c r="C671" s="212" t="s">
        <v>1018</v>
      </c>
      <c r="D671" s="212" t="s">
        <v>287</v>
      </c>
      <c r="E671" s="213" t="s">
        <v>1019</v>
      </c>
      <c r="F671" s="214" t="s">
        <v>1020</v>
      </c>
      <c r="G671" s="215" t="s">
        <v>673</v>
      </c>
      <c r="H671" s="216">
        <v>2.47</v>
      </c>
      <c r="I671" s="217"/>
      <c r="J671" s="218">
        <f>ROUND(I671*H671,2)</f>
        <v>0</v>
      </c>
      <c r="K671" s="214" t="s">
        <v>291</v>
      </c>
      <c r="L671" s="48"/>
      <c r="M671" s="219" t="s">
        <v>28</v>
      </c>
      <c r="N671" s="220" t="s">
        <v>46</v>
      </c>
      <c r="O671" s="88"/>
      <c r="P671" s="221">
        <f>O671*H671</f>
        <v>0</v>
      </c>
      <c r="Q671" s="221">
        <v>0.03644</v>
      </c>
      <c r="R671" s="221">
        <f>Q671*H671</f>
        <v>0.09000680000000001</v>
      </c>
      <c r="S671" s="221">
        <v>0</v>
      </c>
      <c r="T671" s="222">
        <f>S671*H671</f>
        <v>0</v>
      </c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R671" s="223" t="s">
        <v>292</v>
      </c>
      <c r="AT671" s="223" t="s">
        <v>287</v>
      </c>
      <c r="AU671" s="223" t="s">
        <v>106</v>
      </c>
      <c r="AY671" s="21" t="s">
        <v>285</v>
      </c>
      <c r="BE671" s="224">
        <f>IF(N671="základní",J671,0)</f>
        <v>0</v>
      </c>
      <c r="BF671" s="224">
        <f>IF(N671="snížená",J671,0)</f>
        <v>0</v>
      </c>
      <c r="BG671" s="224">
        <f>IF(N671="zákl. přenesená",J671,0)</f>
        <v>0</v>
      </c>
      <c r="BH671" s="224">
        <f>IF(N671="sníž. přenesená",J671,0)</f>
        <v>0</v>
      </c>
      <c r="BI671" s="224">
        <f>IF(N671="nulová",J671,0)</f>
        <v>0</v>
      </c>
      <c r="BJ671" s="21" t="s">
        <v>106</v>
      </c>
      <c r="BK671" s="224">
        <f>ROUND(I671*H671,2)</f>
        <v>0</v>
      </c>
      <c r="BL671" s="21" t="s">
        <v>292</v>
      </c>
      <c r="BM671" s="223" t="s">
        <v>1021</v>
      </c>
    </row>
    <row r="672" spans="1:47" s="2" customFormat="1" ht="12">
      <c r="A672" s="42"/>
      <c r="B672" s="43"/>
      <c r="C672" s="44"/>
      <c r="D672" s="225" t="s">
        <v>294</v>
      </c>
      <c r="E672" s="44"/>
      <c r="F672" s="226" t="s">
        <v>1022</v>
      </c>
      <c r="G672" s="44"/>
      <c r="H672" s="44"/>
      <c r="I672" s="227"/>
      <c r="J672" s="44"/>
      <c r="K672" s="44"/>
      <c r="L672" s="48"/>
      <c r="M672" s="228"/>
      <c r="N672" s="229"/>
      <c r="O672" s="88"/>
      <c r="P672" s="88"/>
      <c r="Q672" s="88"/>
      <c r="R672" s="88"/>
      <c r="S672" s="88"/>
      <c r="T672" s="89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T672" s="21" t="s">
        <v>294</v>
      </c>
      <c r="AU672" s="21" t="s">
        <v>106</v>
      </c>
    </row>
    <row r="673" spans="1:51" s="13" customFormat="1" ht="12">
      <c r="A673" s="13"/>
      <c r="B673" s="230"/>
      <c r="C673" s="231"/>
      <c r="D673" s="232" t="s">
        <v>296</v>
      </c>
      <c r="E673" s="233" t="s">
        <v>28</v>
      </c>
      <c r="F673" s="234" t="s">
        <v>297</v>
      </c>
      <c r="G673" s="231"/>
      <c r="H673" s="233" t="s">
        <v>28</v>
      </c>
      <c r="I673" s="235"/>
      <c r="J673" s="231"/>
      <c r="K673" s="231"/>
      <c r="L673" s="236"/>
      <c r="M673" s="237"/>
      <c r="N673" s="238"/>
      <c r="O673" s="238"/>
      <c r="P673" s="238"/>
      <c r="Q673" s="238"/>
      <c r="R673" s="238"/>
      <c r="S673" s="238"/>
      <c r="T673" s="239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0" t="s">
        <v>296</v>
      </c>
      <c r="AU673" s="240" t="s">
        <v>106</v>
      </c>
      <c r="AV673" s="13" t="s">
        <v>82</v>
      </c>
      <c r="AW673" s="13" t="s">
        <v>35</v>
      </c>
      <c r="AX673" s="13" t="s">
        <v>74</v>
      </c>
      <c r="AY673" s="240" t="s">
        <v>285</v>
      </c>
    </row>
    <row r="674" spans="1:51" s="14" customFormat="1" ht="12">
      <c r="A674" s="14"/>
      <c r="B674" s="241"/>
      <c r="C674" s="242"/>
      <c r="D674" s="232" t="s">
        <v>296</v>
      </c>
      <c r="E674" s="243" t="s">
        <v>28</v>
      </c>
      <c r="F674" s="244" t="s">
        <v>1023</v>
      </c>
      <c r="G674" s="242"/>
      <c r="H674" s="245">
        <v>2.47</v>
      </c>
      <c r="I674" s="246"/>
      <c r="J674" s="242"/>
      <c r="K674" s="242"/>
      <c r="L674" s="247"/>
      <c r="M674" s="248"/>
      <c r="N674" s="249"/>
      <c r="O674" s="249"/>
      <c r="P674" s="249"/>
      <c r="Q674" s="249"/>
      <c r="R674" s="249"/>
      <c r="S674" s="249"/>
      <c r="T674" s="250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1" t="s">
        <v>296</v>
      </c>
      <c r="AU674" s="251" t="s">
        <v>106</v>
      </c>
      <c r="AV674" s="14" t="s">
        <v>106</v>
      </c>
      <c r="AW674" s="14" t="s">
        <v>35</v>
      </c>
      <c r="AX674" s="14" t="s">
        <v>82</v>
      </c>
      <c r="AY674" s="251" t="s">
        <v>285</v>
      </c>
    </row>
    <row r="675" spans="1:65" s="2" customFormat="1" ht="37.8" customHeight="1">
      <c r="A675" s="42"/>
      <c r="B675" s="43"/>
      <c r="C675" s="212" t="s">
        <v>1024</v>
      </c>
      <c r="D675" s="212" t="s">
        <v>287</v>
      </c>
      <c r="E675" s="213" t="s">
        <v>1025</v>
      </c>
      <c r="F675" s="214" t="s">
        <v>1026</v>
      </c>
      <c r="G675" s="215" t="s">
        <v>673</v>
      </c>
      <c r="H675" s="216">
        <v>4.495</v>
      </c>
      <c r="I675" s="217"/>
      <c r="J675" s="218">
        <f>ROUND(I675*H675,2)</f>
        <v>0</v>
      </c>
      <c r="K675" s="214" t="s">
        <v>291</v>
      </c>
      <c r="L675" s="48"/>
      <c r="M675" s="219" t="s">
        <v>28</v>
      </c>
      <c r="N675" s="220" t="s">
        <v>46</v>
      </c>
      <c r="O675" s="88"/>
      <c r="P675" s="221">
        <f>O675*H675</f>
        <v>0</v>
      </c>
      <c r="Q675" s="221">
        <v>0.02283</v>
      </c>
      <c r="R675" s="221">
        <f>Q675*H675</f>
        <v>0.10262085</v>
      </c>
      <c r="S675" s="221">
        <v>0</v>
      </c>
      <c r="T675" s="222">
        <f>S675*H675</f>
        <v>0</v>
      </c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R675" s="223" t="s">
        <v>292</v>
      </c>
      <c r="AT675" s="223" t="s">
        <v>287</v>
      </c>
      <c r="AU675" s="223" t="s">
        <v>106</v>
      </c>
      <c r="AY675" s="21" t="s">
        <v>285</v>
      </c>
      <c r="BE675" s="224">
        <f>IF(N675="základní",J675,0)</f>
        <v>0</v>
      </c>
      <c r="BF675" s="224">
        <f>IF(N675="snížená",J675,0)</f>
        <v>0</v>
      </c>
      <c r="BG675" s="224">
        <f>IF(N675="zákl. přenesená",J675,0)</f>
        <v>0</v>
      </c>
      <c r="BH675" s="224">
        <f>IF(N675="sníž. přenesená",J675,0)</f>
        <v>0</v>
      </c>
      <c r="BI675" s="224">
        <f>IF(N675="nulová",J675,0)</f>
        <v>0</v>
      </c>
      <c r="BJ675" s="21" t="s">
        <v>106</v>
      </c>
      <c r="BK675" s="224">
        <f>ROUND(I675*H675,2)</f>
        <v>0</v>
      </c>
      <c r="BL675" s="21" t="s">
        <v>292</v>
      </c>
      <c r="BM675" s="223" t="s">
        <v>1027</v>
      </c>
    </row>
    <row r="676" spans="1:47" s="2" customFormat="1" ht="12">
      <c r="A676" s="42"/>
      <c r="B676" s="43"/>
      <c r="C676" s="44"/>
      <c r="D676" s="225" t="s">
        <v>294</v>
      </c>
      <c r="E676" s="44"/>
      <c r="F676" s="226" t="s">
        <v>1028</v>
      </c>
      <c r="G676" s="44"/>
      <c r="H676" s="44"/>
      <c r="I676" s="227"/>
      <c r="J676" s="44"/>
      <c r="K676" s="44"/>
      <c r="L676" s="48"/>
      <c r="M676" s="228"/>
      <c r="N676" s="229"/>
      <c r="O676" s="88"/>
      <c r="P676" s="88"/>
      <c r="Q676" s="88"/>
      <c r="R676" s="88"/>
      <c r="S676" s="88"/>
      <c r="T676" s="89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T676" s="21" t="s">
        <v>294</v>
      </c>
      <c r="AU676" s="21" t="s">
        <v>106</v>
      </c>
    </row>
    <row r="677" spans="1:51" s="13" customFormat="1" ht="12">
      <c r="A677" s="13"/>
      <c r="B677" s="230"/>
      <c r="C677" s="231"/>
      <c r="D677" s="232" t="s">
        <v>296</v>
      </c>
      <c r="E677" s="233" t="s">
        <v>28</v>
      </c>
      <c r="F677" s="234" t="s">
        <v>818</v>
      </c>
      <c r="G677" s="231"/>
      <c r="H677" s="233" t="s">
        <v>28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0" t="s">
        <v>296</v>
      </c>
      <c r="AU677" s="240" t="s">
        <v>106</v>
      </c>
      <c r="AV677" s="13" t="s">
        <v>82</v>
      </c>
      <c r="AW677" s="13" t="s">
        <v>35</v>
      </c>
      <c r="AX677" s="13" t="s">
        <v>74</v>
      </c>
      <c r="AY677" s="240" t="s">
        <v>285</v>
      </c>
    </row>
    <row r="678" spans="1:51" s="14" customFormat="1" ht="12">
      <c r="A678" s="14"/>
      <c r="B678" s="241"/>
      <c r="C678" s="242"/>
      <c r="D678" s="232" t="s">
        <v>296</v>
      </c>
      <c r="E678" s="243" t="s">
        <v>28</v>
      </c>
      <c r="F678" s="244" t="s">
        <v>1029</v>
      </c>
      <c r="G678" s="242"/>
      <c r="H678" s="245">
        <v>4.495</v>
      </c>
      <c r="I678" s="246"/>
      <c r="J678" s="242"/>
      <c r="K678" s="242"/>
      <c r="L678" s="247"/>
      <c r="M678" s="248"/>
      <c r="N678" s="249"/>
      <c r="O678" s="249"/>
      <c r="P678" s="249"/>
      <c r="Q678" s="249"/>
      <c r="R678" s="249"/>
      <c r="S678" s="249"/>
      <c r="T678" s="250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1" t="s">
        <v>296</v>
      </c>
      <c r="AU678" s="251" t="s">
        <v>106</v>
      </c>
      <c r="AV678" s="14" t="s">
        <v>106</v>
      </c>
      <c r="AW678" s="14" t="s">
        <v>35</v>
      </c>
      <c r="AX678" s="14" t="s">
        <v>82</v>
      </c>
      <c r="AY678" s="251" t="s">
        <v>285</v>
      </c>
    </row>
    <row r="679" spans="1:65" s="2" customFormat="1" ht="44.25" customHeight="1">
      <c r="A679" s="42"/>
      <c r="B679" s="43"/>
      <c r="C679" s="212" t="s">
        <v>1030</v>
      </c>
      <c r="D679" s="212" t="s">
        <v>287</v>
      </c>
      <c r="E679" s="213" t="s">
        <v>1031</v>
      </c>
      <c r="F679" s="214" t="s">
        <v>1032</v>
      </c>
      <c r="G679" s="215" t="s">
        <v>673</v>
      </c>
      <c r="H679" s="216">
        <v>17.98</v>
      </c>
      <c r="I679" s="217"/>
      <c r="J679" s="218">
        <f>ROUND(I679*H679,2)</f>
        <v>0</v>
      </c>
      <c r="K679" s="214" t="s">
        <v>291</v>
      </c>
      <c r="L679" s="48"/>
      <c r="M679" s="219" t="s">
        <v>28</v>
      </c>
      <c r="N679" s="220" t="s">
        <v>46</v>
      </c>
      <c r="O679" s="88"/>
      <c r="P679" s="221">
        <f>O679*H679</f>
        <v>0</v>
      </c>
      <c r="Q679" s="221">
        <v>0.02363</v>
      </c>
      <c r="R679" s="221">
        <f>Q679*H679</f>
        <v>0.42486740000000006</v>
      </c>
      <c r="S679" s="221">
        <v>0</v>
      </c>
      <c r="T679" s="222">
        <f>S679*H679</f>
        <v>0</v>
      </c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R679" s="223" t="s">
        <v>292</v>
      </c>
      <c r="AT679" s="223" t="s">
        <v>287</v>
      </c>
      <c r="AU679" s="223" t="s">
        <v>106</v>
      </c>
      <c r="AY679" s="21" t="s">
        <v>285</v>
      </c>
      <c r="BE679" s="224">
        <f>IF(N679="základní",J679,0)</f>
        <v>0</v>
      </c>
      <c r="BF679" s="224">
        <f>IF(N679="snížená",J679,0)</f>
        <v>0</v>
      </c>
      <c r="BG679" s="224">
        <f>IF(N679="zákl. přenesená",J679,0)</f>
        <v>0</v>
      </c>
      <c r="BH679" s="224">
        <f>IF(N679="sníž. přenesená",J679,0)</f>
        <v>0</v>
      </c>
      <c r="BI679" s="224">
        <f>IF(N679="nulová",J679,0)</f>
        <v>0</v>
      </c>
      <c r="BJ679" s="21" t="s">
        <v>106</v>
      </c>
      <c r="BK679" s="224">
        <f>ROUND(I679*H679,2)</f>
        <v>0</v>
      </c>
      <c r="BL679" s="21" t="s">
        <v>292</v>
      </c>
      <c r="BM679" s="223" t="s">
        <v>1033</v>
      </c>
    </row>
    <row r="680" spans="1:47" s="2" customFormat="1" ht="12">
      <c r="A680" s="42"/>
      <c r="B680" s="43"/>
      <c r="C680" s="44"/>
      <c r="D680" s="225" t="s">
        <v>294</v>
      </c>
      <c r="E680" s="44"/>
      <c r="F680" s="226" t="s">
        <v>1034</v>
      </c>
      <c r="G680" s="44"/>
      <c r="H680" s="44"/>
      <c r="I680" s="227"/>
      <c r="J680" s="44"/>
      <c r="K680" s="44"/>
      <c r="L680" s="48"/>
      <c r="M680" s="228"/>
      <c r="N680" s="229"/>
      <c r="O680" s="88"/>
      <c r="P680" s="88"/>
      <c r="Q680" s="88"/>
      <c r="R680" s="88"/>
      <c r="S680" s="88"/>
      <c r="T680" s="89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T680" s="21" t="s">
        <v>294</v>
      </c>
      <c r="AU680" s="21" t="s">
        <v>106</v>
      </c>
    </row>
    <row r="681" spans="1:51" s="13" customFormat="1" ht="12">
      <c r="A681" s="13"/>
      <c r="B681" s="230"/>
      <c r="C681" s="231"/>
      <c r="D681" s="232" t="s">
        <v>296</v>
      </c>
      <c r="E681" s="233" t="s">
        <v>28</v>
      </c>
      <c r="F681" s="234" t="s">
        <v>817</v>
      </c>
      <c r="G681" s="231"/>
      <c r="H681" s="233" t="s">
        <v>28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0" t="s">
        <v>296</v>
      </c>
      <c r="AU681" s="240" t="s">
        <v>106</v>
      </c>
      <c r="AV681" s="13" t="s">
        <v>82</v>
      </c>
      <c r="AW681" s="13" t="s">
        <v>35</v>
      </c>
      <c r="AX681" s="13" t="s">
        <v>74</v>
      </c>
      <c r="AY681" s="240" t="s">
        <v>285</v>
      </c>
    </row>
    <row r="682" spans="1:51" s="14" customFormat="1" ht="12">
      <c r="A682" s="14"/>
      <c r="B682" s="241"/>
      <c r="C682" s="242"/>
      <c r="D682" s="232" t="s">
        <v>296</v>
      </c>
      <c r="E682" s="243" t="s">
        <v>28</v>
      </c>
      <c r="F682" s="244" t="s">
        <v>1035</v>
      </c>
      <c r="G682" s="242"/>
      <c r="H682" s="245">
        <v>17.98</v>
      </c>
      <c r="I682" s="246"/>
      <c r="J682" s="242"/>
      <c r="K682" s="242"/>
      <c r="L682" s="247"/>
      <c r="M682" s="248"/>
      <c r="N682" s="249"/>
      <c r="O682" s="249"/>
      <c r="P682" s="249"/>
      <c r="Q682" s="249"/>
      <c r="R682" s="249"/>
      <c r="S682" s="249"/>
      <c r="T682" s="250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1" t="s">
        <v>296</v>
      </c>
      <c r="AU682" s="251" t="s">
        <v>106</v>
      </c>
      <c r="AV682" s="14" t="s">
        <v>106</v>
      </c>
      <c r="AW682" s="14" t="s">
        <v>35</v>
      </c>
      <c r="AX682" s="14" t="s">
        <v>82</v>
      </c>
      <c r="AY682" s="251" t="s">
        <v>285</v>
      </c>
    </row>
    <row r="683" spans="1:65" s="2" customFormat="1" ht="33" customHeight="1">
      <c r="A683" s="42"/>
      <c r="B683" s="43"/>
      <c r="C683" s="212" t="s">
        <v>1036</v>
      </c>
      <c r="D683" s="212" t="s">
        <v>287</v>
      </c>
      <c r="E683" s="213" t="s">
        <v>1037</v>
      </c>
      <c r="F683" s="214" t="s">
        <v>1038</v>
      </c>
      <c r="G683" s="215" t="s">
        <v>315</v>
      </c>
      <c r="H683" s="216">
        <v>61.79</v>
      </c>
      <c r="I683" s="217"/>
      <c r="J683" s="218">
        <f>ROUND(I683*H683,2)</f>
        <v>0</v>
      </c>
      <c r="K683" s="214" t="s">
        <v>291</v>
      </c>
      <c r="L683" s="48"/>
      <c r="M683" s="219" t="s">
        <v>28</v>
      </c>
      <c r="N683" s="220" t="s">
        <v>46</v>
      </c>
      <c r="O683" s="88"/>
      <c r="P683" s="221">
        <f>O683*H683</f>
        <v>0</v>
      </c>
      <c r="Q683" s="221">
        <v>0</v>
      </c>
      <c r="R683" s="221">
        <f>Q683*H683</f>
        <v>0</v>
      </c>
      <c r="S683" s="221">
        <v>0.01</v>
      </c>
      <c r="T683" s="222">
        <f>S683*H683</f>
        <v>0.6179</v>
      </c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R683" s="223" t="s">
        <v>292</v>
      </c>
      <c r="AT683" s="223" t="s">
        <v>287</v>
      </c>
      <c r="AU683" s="223" t="s">
        <v>106</v>
      </c>
      <c r="AY683" s="21" t="s">
        <v>285</v>
      </c>
      <c r="BE683" s="224">
        <f>IF(N683="základní",J683,0)</f>
        <v>0</v>
      </c>
      <c r="BF683" s="224">
        <f>IF(N683="snížená",J683,0)</f>
        <v>0</v>
      </c>
      <c r="BG683" s="224">
        <f>IF(N683="zákl. přenesená",J683,0)</f>
        <v>0</v>
      </c>
      <c r="BH683" s="224">
        <f>IF(N683="sníž. přenesená",J683,0)</f>
        <v>0</v>
      </c>
      <c r="BI683" s="224">
        <f>IF(N683="nulová",J683,0)</f>
        <v>0</v>
      </c>
      <c r="BJ683" s="21" t="s">
        <v>106</v>
      </c>
      <c r="BK683" s="224">
        <f>ROUND(I683*H683,2)</f>
        <v>0</v>
      </c>
      <c r="BL683" s="21" t="s">
        <v>292</v>
      </c>
      <c r="BM683" s="223" t="s">
        <v>1039</v>
      </c>
    </row>
    <row r="684" spans="1:47" s="2" customFormat="1" ht="12">
      <c r="A684" s="42"/>
      <c r="B684" s="43"/>
      <c r="C684" s="44"/>
      <c r="D684" s="225" t="s">
        <v>294</v>
      </c>
      <c r="E684" s="44"/>
      <c r="F684" s="226" t="s">
        <v>1040</v>
      </c>
      <c r="G684" s="44"/>
      <c r="H684" s="44"/>
      <c r="I684" s="227"/>
      <c r="J684" s="44"/>
      <c r="K684" s="44"/>
      <c r="L684" s="48"/>
      <c r="M684" s="228"/>
      <c r="N684" s="229"/>
      <c r="O684" s="88"/>
      <c r="P684" s="88"/>
      <c r="Q684" s="88"/>
      <c r="R684" s="88"/>
      <c r="S684" s="88"/>
      <c r="T684" s="89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T684" s="21" t="s">
        <v>294</v>
      </c>
      <c r="AU684" s="21" t="s">
        <v>106</v>
      </c>
    </row>
    <row r="685" spans="1:51" s="13" customFormat="1" ht="12">
      <c r="A685" s="13"/>
      <c r="B685" s="230"/>
      <c r="C685" s="231"/>
      <c r="D685" s="232" t="s">
        <v>296</v>
      </c>
      <c r="E685" s="233" t="s">
        <v>28</v>
      </c>
      <c r="F685" s="234" t="s">
        <v>1041</v>
      </c>
      <c r="G685" s="231"/>
      <c r="H685" s="233" t="s">
        <v>28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0" t="s">
        <v>296</v>
      </c>
      <c r="AU685" s="240" t="s">
        <v>106</v>
      </c>
      <c r="AV685" s="13" t="s">
        <v>82</v>
      </c>
      <c r="AW685" s="13" t="s">
        <v>35</v>
      </c>
      <c r="AX685" s="13" t="s">
        <v>74</v>
      </c>
      <c r="AY685" s="240" t="s">
        <v>285</v>
      </c>
    </row>
    <row r="686" spans="1:51" s="14" customFormat="1" ht="12">
      <c r="A686" s="14"/>
      <c r="B686" s="241"/>
      <c r="C686" s="242"/>
      <c r="D686" s="232" t="s">
        <v>296</v>
      </c>
      <c r="E686" s="243" t="s">
        <v>28</v>
      </c>
      <c r="F686" s="244" t="s">
        <v>131</v>
      </c>
      <c r="G686" s="242"/>
      <c r="H686" s="245">
        <v>61.79</v>
      </c>
      <c r="I686" s="246"/>
      <c r="J686" s="242"/>
      <c r="K686" s="242"/>
      <c r="L686" s="247"/>
      <c r="M686" s="248"/>
      <c r="N686" s="249"/>
      <c r="O686" s="249"/>
      <c r="P686" s="249"/>
      <c r="Q686" s="249"/>
      <c r="R686" s="249"/>
      <c r="S686" s="249"/>
      <c r="T686" s="250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1" t="s">
        <v>296</v>
      </c>
      <c r="AU686" s="251" t="s">
        <v>106</v>
      </c>
      <c r="AV686" s="14" t="s">
        <v>106</v>
      </c>
      <c r="AW686" s="14" t="s">
        <v>35</v>
      </c>
      <c r="AX686" s="14" t="s">
        <v>74</v>
      </c>
      <c r="AY686" s="251" t="s">
        <v>285</v>
      </c>
    </row>
    <row r="687" spans="1:51" s="15" customFormat="1" ht="12">
      <c r="A687" s="15"/>
      <c r="B687" s="252"/>
      <c r="C687" s="253"/>
      <c r="D687" s="232" t="s">
        <v>296</v>
      </c>
      <c r="E687" s="254" t="s">
        <v>130</v>
      </c>
      <c r="F687" s="255" t="s">
        <v>299</v>
      </c>
      <c r="G687" s="253"/>
      <c r="H687" s="256">
        <v>61.79</v>
      </c>
      <c r="I687" s="257"/>
      <c r="J687" s="253"/>
      <c r="K687" s="253"/>
      <c r="L687" s="258"/>
      <c r="M687" s="259"/>
      <c r="N687" s="260"/>
      <c r="O687" s="260"/>
      <c r="P687" s="260"/>
      <c r="Q687" s="260"/>
      <c r="R687" s="260"/>
      <c r="S687" s="260"/>
      <c r="T687" s="261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62" t="s">
        <v>296</v>
      </c>
      <c r="AU687" s="262" t="s">
        <v>106</v>
      </c>
      <c r="AV687" s="15" t="s">
        <v>292</v>
      </c>
      <c r="AW687" s="15" t="s">
        <v>35</v>
      </c>
      <c r="AX687" s="15" t="s">
        <v>82</v>
      </c>
      <c r="AY687" s="262" t="s">
        <v>285</v>
      </c>
    </row>
    <row r="688" spans="1:65" s="2" customFormat="1" ht="37.8" customHeight="1">
      <c r="A688" s="42"/>
      <c r="B688" s="43"/>
      <c r="C688" s="212" t="s">
        <v>1042</v>
      </c>
      <c r="D688" s="212" t="s">
        <v>287</v>
      </c>
      <c r="E688" s="213" t="s">
        <v>1043</v>
      </c>
      <c r="F688" s="214" t="s">
        <v>1044</v>
      </c>
      <c r="G688" s="215" t="s">
        <v>315</v>
      </c>
      <c r="H688" s="216">
        <v>141</v>
      </c>
      <c r="I688" s="217"/>
      <c r="J688" s="218">
        <f>ROUND(I688*H688,2)</f>
        <v>0</v>
      </c>
      <c r="K688" s="214" t="s">
        <v>291</v>
      </c>
      <c r="L688" s="48"/>
      <c r="M688" s="219" t="s">
        <v>28</v>
      </c>
      <c r="N688" s="220" t="s">
        <v>46</v>
      </c>
      <c r="O688" s="88"/>
      <c r="P688" s="221">
        <f>O688*H688</f>
        <v>0</v>
      </c>
      <c r="Q688" s="221">
        <v>0</v>
      </c>
      <c r="R688" s="221">
        <f>Q688*H688</f>
        <v>0</v>
      </c>
      <c r="S688" s="221">
        <v>0.004</v>
      </c>
      <c r="T688" s="222">
        <f>S688*H688</f>
        <v>0.5640000000000001</v>
      </c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R688" s="223" t="s">
        <v>292</v>
      </c>
      <c r="AT688" s="223" t="s">
        <v>287</v>
      </c>
      <c r="AU688" s="223" t="s">
        <v>106</v>
      </c>
      <c r="AY688" s="21" t="s">
        <v>285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21" t="s">
        <v>106</v>
      </c>
      <c r="BK688" s="224">
        <f>ROUND(I688*H688,2)</f>
        <v>0</v>
      </c>
      <c r="BL688" s="21" t="s">
        <v>292</v>
      </c>
      <c r="BM688" s="223" t="s">
        <v>1045</v>
      </c>
    </row>
    <row r="689" spans="1:47" s="2" customFormat="1" ht="12">
      <c r="A689" s="42"/>
      <c r="B689" s="43"/>
      <c r="C689" s="44"/>
      <c r="D689" s="225" t="s">
        <v>294</v>
      </c>
      <c r="E689" s="44"/>
      <c r="F689" s="226" t="s">
        <v>1046</v>
      </c>
      <c r="G689" s="44"/>
      <c r="H689" s="44"/>
      <c r="I689" s="227"/>
      <c r="J689" s="44"/>
      <c r="K689" s="44"/>
      <c r="L689" s="48"/>
      <c r="M689" s="228"/>
      <c r="N689" s="229"/>
      <c r="O689" s="88"/>
      <c r="P689" s="88"/>
      <c r="Q689" s="88"/>
      <c r="R689" s="88"/>
      <c r="S689" s="88"/>
      <c r="T689" s="89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T689" s="21" t="s">
        <v>294</v>
      </c>
      <c r="AU689" s="21" t="s">
        <v>106</v>
      </c>
    </row>
    <row r="690" spans="1:51" s="13" customFormat="1" ht="12">
      <c r="A690" s="13"/>
      <c r="B690" s="230"/>
      <c r="C690" s="231"/>
      <c r="D690" s="232" t="s">
        <v>296</v>
      </c>
      <c r="E690" s="233" t="s">
        <v>28</v>
      </c>
      <c r="F690" s="234" t="s">
        <v>817</v>
      </c>
      <c r="G690" s="231"/>
      <c r="H690" s="233" t="s">
        <v>28</v>
      </c>
      <c r="I690" s="235"/>
      <c r="J690" s="231"/>
      <c r="K690" s="231"/>
      <c r="L690" s="236"/>
      <c r="M690" s="237"/>
      <c r="N690" s="238"/>
      <c r="O690" s="238"/>
      <c r="P690" s="238"/>
      <c r="Q690" s="238"/>
      <c r="R690" s="238"/>
      <c r="S690" s="238"/>
      <c r="T690" s="239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0" t="s">
        <v>296</v>
      </c>
      <c r="AU690" s="240" t="s">
        <v>106</v>
      </c>
      <c r="AV690" s="13" t="s">
        <v>82</v>
      </c>
      <c r="AW690" s="13" t="s">
        <v>35</v>
      </c>
      <c r="AX690" s="13" t="s">
        <v>74</v>
      </c>
      <c r="AY690" s="240" t="s">
        <v>285</v>
      </c>
    </row>
    <row r="691" spans="1:51" s="14" customFormat="1" ht="12">
      <c r="A691" s="14"/>
      <c r="B691" s="241"/>
      <c r="C691" s="242"/>
      <c r="D691" s="232" t="s">
        <v>296</v>
      </c>
      <c r="E691" s="243" t="s">
        <v>28</v>
      </c>
      <c r="F691" s="244" t="s">
        <v>1047</v>
      </c>
      <c r="G691" s="242"/>
      <c r="H691" s="245">
        <v>75.61</v>
      </c>
      <c r="I691" s="246"/>
      <c r="J691" s="242"/>
      <c r="K691" s="242"/>
      <c r="L691" s="247"/>
      <c r="M691" s="248"/>
      <c r="N691" s="249"/>
      <c r="O691" s="249"/>
      <c r="P691" s="249"/>
      <c r="Q691" s="249"/>
      <c r="R691" s="249"/>
      <c r="S691" s="249"/>
      <c r="T691" s="250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1" t="s">
        <v>296</v>
      </c>
      <c r="AU691" s="251" t="s">
        <v>106</v>
      </c>
      <c r="AV691" s="14" t="s">
        <v>106</v>
      </c>
      <c r="AW691" s="14" t="s">
        <v>35</v>
      </c>
      <c r="AX691" s="14" t="s">
        <v>74</v>
      </c>
      <c r="AY691" s="251" t="s">
        <v>285</v>
      </c>
    </row>
    <row r="692" spans="1:51" s="13" customFormat="1" ht="12">
      <c r="A692" s="13"/>
      <c r="B692" s="230"/>
      <c r="C692" s="231"/>
      <c r="D692" s="232" t="s">
        <v>296</v>
      </c>
      <c r="E692" s="233" t="s">
        <v>28</v>
      </c>
      <c r="F692" s="234" t="s">
        <v>818</v>
      </c>
      <c r="G692" s="231"/>
      <c r="H692" s="233" t="s">
        <v>28</v>
      </c>
      <c r="I692" s="235"/>
      <c r="J692" s="231"/>
      <c r="K692" s="231"/>
      <c r="L692" s="236"/>
      <c r="M692" s="237"/>
      <c r="N692" s="238"/>
      <c r="O692" s="238"/>
      <c r="P692" s="238"/>
      <c r="Q692" s="238"/>
      <c r="R692" s="238"/>
      <c r="S692" s="238"/>
      <c r="T692" s="23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0" t="s">
        <v>296</v>
      </c>
      <c r="AU692" s="240" t="s">
        <v>106</v>
      </c>
      <c r="AV692" s="13" t="s">
        <v>82</v>
      </c>
      <c r="AW692" s="13" t="s">
        <v>35</v>
      </c>
      <c r="AX692" s="13" t="s">
        <v>74</v>
      </c>
      <c r="AY692" s="240" t="s">
        <v>285</v>
      </c>
    </row>
    <row r="693" spans="1:51" s="14" customFormat="1" ht="12">
      <c r="A693" s="14"/>
      <c r="B693" s="241"/>
      <c r="C693" s="242"/>
      <c r="D693" s="232" t="s">
        <v>296</v>
      </c>
      <c r="E693" s="243" t="s">
        <v>28</v>
      </c>
      <c r="F693" s="244" t="s">
        <v>1048</v>
      </c>
      <c r="G693" s="242"/>
      <c r="H693" s="245">
        <v>65.39</v>
      </c>
      <c r="I693" s="246"/>
      <c r="J693" s="242"/>
      <c r="K693" s="242"/>
      <c r="L693" s="247"/>
      <c r="M693" s="248"/>
      <c r="N693" s="249"/>
      <c r="O693" s="249"/>
      <c r="P693" s="249"/>
      <c r="Q693" s="249"/>
      <c r="R693" s="249"/>
      <c r="S693" s="249"/>
      <c r="T693" s="250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1" t="s">
        <v>296</v>
      </c>
      <c r="AU693" s="251" t="s">
        <v>106</v>
      </c>
      <c r="AV693" s="14" t="s">
        <v>106</v>
      </c>
      <c r="AW693" s="14" t="s">
        <v>35</v>
      </c>
      <c r="AX693" s="14" t="s">
        <v>74</v>
      </c>
      <c r="AY693" s="251" t="s">
        <v>285</v>
      </c>
    </row>
    <row r="694" spans="1:51" s="15" customFormat="1" ht="12">
      <c r="A694" s="15"/>
      <c r="B694" s="252"/>
      <c r="C694" s="253"/>
      <c r="D694" s="232" t="s">
        <v>296</v>
      </c>
      <c r="E694" s="254" t="s">
        <v>132</v>
      </c>
      <c r="F694" s="255" t="s">
        <v>299</v>
      </c>
      <c r="G694" s="253"/>
      <c r="H694" s="256">
        <v>141</v>
      </c>
      <c r="I694" s="257"/>
      <c r="J694" s="253"/>
      <c r="K694" s="253"/>
      <c r="L694" s="258"/>
      <c r="M694" s="259"/>
      <c r="N694" s="260"/>
      <c r="O694" s="260"/>
      <c r="P694" s="260"/>
      <c r="Q694" s="260"/>
      <c r="R694" s="260"/>
      <c r="S694" s="260"/>
      <c r="T694" s="261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62" t="s">
        <v>296</v>
      </c>
      <c r="AU694" s="262" t="s">
        <v>106</v>
      </c>
      <c r="AV694" s="15" t="s">
        <v>292</v>
      </c>
      <c r="AW694" s="15" t="s">
        <v>35</v>
      </c>
      <c r="AX694" s="15" t="s">
        <v>82</v>
      </c>
      <c r="AY694" s="262" t="s">
        <v>285</v>
      </c>
    </row>
    <row r="695" spans="1:65" s="2" customFormat="1" ht="37.8" customHeight="1">
      <c r="A695" s="42"/>
      <c r="B695" s="43"/>
      <c r="C695" s="212" t="s">
        <v>1049</v>
      </c>
      <c r="D695" s="212" t="s">
        <v>287</v>
      </c>
      <c r="E695" s="213" t="s">
        <v>1050</v>
      </c>
      <c r="F695" s="214" t="s">
        <v>1051</v>
      </c>
      <c r="G695" s="215" t="s">
        <v>315</v>
      </c>
      <c r="H695" s="216">
        <v>330.09</v>
      </c>
      <c r="I695" s="217"/>
      <c r="J695" s="218">
        <f>ROUND(I695*H695,2)</f>
        <v>0</v>
      </c>
      <c r="K695" s="214" t="s">
        <v>291</v>
      </c>
      <c r="L695" s="48"/>
      <c r="M695" s="219" t="s">
        <v>28</v>
      </c>
      <c r="N695" s="220" t="s">
        <v>46</v>
      </c>
      <c r="O695" s="88"/>
      <c r="P695" s="221">
        <f>O695*H695</f>
        <v>0</v>
      </c>
      <c r="Q695" s="221">
        <v>0</v>
      </c>
      <c r="R695" s="221">
        <f>Q695*H695</f>
        <v>0</v>
      </c>
      <c r="S695" s="221">
        <v>0.01</v>
      </c>
      <c r="T695" s="222">
        <f>S695*H695</f>
        <v>3.3009</v>
      </c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R695" s="223" t="s">
        <v>292</v>
      </c>
      <c r="AT695" s="223" t="s">
        <v>287</v>
      </c>
      <c r="AU695" s="223" t="s">
        <v>106</v>
      </c>
      <c r="AY695" s="21" t="s">
        <v>285</v>
      </c>
      <c r="BE695" s="224">
        <f>IF(N695="základní",J695,0)</f>
        <v>0</v>
      </c>
      <c r="BF695" s="224">
        <f>IF(N695="snížená",J695,0)</f>
        <v>0</v>
      </c>
      <c r="BG695" s="224">
        <f>IF(N695="zákl. přenesená",J695,0)</f>
        <v>0</v>
      </c>
      <c r="BH695" s="224">
        <f>IF(N695="sníž. přenesená",J695,0)</f>
        <v>0</v>
      </c>
      <c r="BI695" s="224">
        <f>IF(N695="nulová",J695,0)</f>
        <v>0</v>
      </c>
      <c r="BJ695" s="21" t="s">
        <v>106</v>
      </c>
      <c r="BK695" s="224">
        <f>ROUND(I695*H695,2)</f>
        <v>0</v>
      </c>
      <c r="BL695" s="21" t="s">
        <v>292</v>
      </c>
      <c r="BM695" s="223" t="s">
        <v>1052</v>
      </c>
    </row>
    <row r="696" spans="1:47" s="2" customFormat="1" ht="12">
      <c r="A696" s="42"/>
      <c r="B696" s="43"/>
      <c r="C696" s="44"/>
      <c r="D696" s="225" t="s">
        <v>294</v>
      </c>
      <c r="E696" s="44"/>
      <c r="F696" s="226" t="s">
        <v>1053</v>
      </c>
      <c r="G696" s="44"/>
      <c r="H696" s="44"/>
      <c r="I696" s="227"/>
      <c r="J696" s="44"/>
      <c r="K696" s="44"/>
      <c r="L696" s="48"/>
      <c r="M696" s="228"/>
      <c r="N696" s="229"/>
      <c r="O696" s="88"/>
      <c r="P696" s="88"/>
      <c r="Q696" s="88"/>
      <c r="R696" s="88"/>
      <c r="S696" s="88"/>
      <c r="T696" s="89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T696" s="21" t="s">
        <v>294</v>
      </c>
      <c r="AU696" s="21" t="s">
        <v>106</v>
      </c>
    </row>
    <row r="697" spans="1:51" s="13" customFormat="1" ht="12">
      <c r="A697" s="13"/>
      <c r="B697" s="230"/>
      <c r="C697" s="231"/>
      <c r="D697" s="232" t="s">
        <v>296</v>
      </c>
      <c r="E697" s="233" t="s">
        <v>28</v>
      </c>
      <c r="F697" s="234" t="s">
        <v>817</v>
      </c>
      <c r="G697" s="231"/>
      <c r="H697" s="233" t="s">
        <v>28</v>
      </c>
      <c r="I697" s="235"/>
      <c r="J697" s="231"/>
      <c r="K697" s="231"/>
      <c r="L697" s="236"/>
      <c r="M697" s="237"/>
      <c r="N697" s="238"/>
      <c r="O697" s="238"/>
      <c r="P697" s="238"/>
      <c r="Q697" s="238"/>
      <c r="R697" s="238"/>
      <c r="S697" s="238"/>
      <c r="T697" s="239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0" t="s">
        <v>296</v>
      </c>
      <c r="AU697" s="240" t="s">
        <v>106</v>
      </c>
      <c r="AV697" s="13" t="s">
        <v>82</v>
      </c>
      <c r="AW697" s="13" t="s">
        <v>35</v>
      </c>
      <c r="AX697" s="13" t="s">
        <v>74</v>
      </c>
      <c r="AY697" s="240" t="s">
        <v>285</v>
      </c>
    </row>
    <row r="698" spans="1:51" s="14" customFormat="1" ht="12">
      <c r="A698" s="14"/>
      <c r="B698" s="241"/>
      <c r="C698" s="242"/>
      <c r="D698" s="232" t="s">
        <v>296</v>
      </c>
      <c r="E698" s="243" t="s">
        <v>28</v>
      </c>
      <c r="F698" s="244" t="s">
        <v>1054</v>
      </c>
      <c r="G698" s="242"/>
      <c r="H698" s="245">
        <v>121.695</v>
      </c>
      <c r="I698" s="246"/>
      <c r="J698" s="242"/>
      <c r="K698" s="242"/>
      <c r="L698" s="247"/>
      <c r="M698" s="248"/>
      <c r="N698" s="249"/>
      <c r="O698" s="249"/>
      <c r="P698" s="249"/>
      <c r="Q698" s="249"/>
      <c r="R698" s="249"/>
      <c r="S698" s="249"/>
      <c r="T698" s="250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1" t="s">
        <v>296</v>
      </c>
      <c r="AU698" s="251" t="s">
        <v>106</v>
      </c>
      <c r="AV698" s="14" t="s">
        <v>106</v>
      </c>
      <c r="AW698" s="14" t="s">
        <v>35</v>
      </c>
      <c r="AX698" s="14" t="s">
        <v>74</v>
      </c>
      <c r="AY698" s="251" t="s">
        <v>285</v>
      </c>
    </row>
    <row r="699" spans="1:51" s="14" customFormat="1" ht="12">
      <c r="A699" s="14"/>
      <c r="B699" s="241"/>
      <c r="C699" s="242"/>
      <c r="D699" s="232" t="s">
        <v>296</v>
      </c>
      <c r="E699" s="243" t="s">
        <v>28</v>
      </c>
      <c r="F699" s="244" t="s">
        <v>1055</v>
      </c>
      <c r="G699" s="242"/>
      <c r="H699" s="245">
        <v>27.988</v>
      </c>
      <c r="I699" s="246"/>
      <c r="J699" s="242"/>
      <c r="K699" s="242"/>
      <c r="L699" s="247"/>
      <c r="M699" s="248"/>
      <c r="N699" s="249"/>
      <c r="O699" s="249"/>
      <c r="P699" s="249"/>
      <c r="Q699" s="249"/>
      <c r="R699" s="249"/>
      <c r="S699" s="249"/>
      <c r="T699" s="250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1" t="s">
        <v>296</v>
      </c>
      <c r="AU699" s="251" t="s">
        <v>106</v>
      </c>
      <c r="AV699" s="14" t="s">
        <v>106</v>
      </c>
      <c r="AW699" s="14" t="s">
        <v>35</v>
      </c>
      <c r="AX699" s="14" t="s">
        <v>74</v>
      </c>
      <c r="AY699" s="251" t="s">
        <v>285</v>
      </c>
    </row>
    <row r="700" spans="1:51" s="14" customFormat="1" ht="12">
      <c r="A700" s="14"/>
      <c r="B700" s="241"/>
      <c r="C700" s="242"/>
      <c r="D700" s="232" t="s">
        <v>296</v>
      </c>
      <c r="E700" s="243" t="s">
        <v>28</v>
      </c>
      <c r="F700" s="244" t="s">
        <v>1056</v>
      </c>
      <c r="G700" s="242"/>
      <c r="H700" s="245">
        <v>-12.46</v>
      </c>
      <c r="I700" s="246"/>
      <c r="J700" s="242"/>
      <c r="K700" s="242"/>
      <c r="L700" s="247"/>
      <c r="M700" s="248"/>
      <c r="N700" s="249"/>
      <c r="O700" s="249"/>
      <c r="P700" s="249"/>
      <c r="Q700" s="249"/>
      <c r="R700" s="249"/>
      <c r="S700" s="249"/>
      <c r="T700" s="250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1" t="s">
        <v>296</v>
      </c>
      <c r="AU700" s="251" t="s">
        <v>106</v>
      </c>
      <c r="AV700" s="14" t="s">
        <v>106</v>
      </c>
      <c r="AW700" s="14" t="s">
        <v>35</v>
      </c>
      <c r="AX700" s="14" t="s">
        <v>74</v>
      </c>
      <c r="AY700" s="251" t="s">
        <v>285</v>
      </c>
    </row>
    <row r="701" spans="1:51" s="14" customFormat="1" ht="12">
      <c r="A701" s="14"/>
      <c r="B701" s="241"/>
      <c r="C701" s="242"/>
      <c r="D701" s="232" t="s">
        <v>296</v>
      </c>
      <c r="E701" s="243" t="s">
        <v>28</v>
      </c>
      <c r="F701" s="244" t="s">
        <v>1057</v>
      </c>
      <c r="G701" s="242"/>
      <c r="H701" s="245">
        <v>-8.925</v>
      </c>
      <c r="I701" s="246"/>
      <c r="J701" s="242"/>
      <c r="K701" s="242"/>
      <c r="L701" s="247"/>
      <c r="M701" s="248"/>
      <c r="N701" s="249"/>
      <c r="O701" s="249"/>
      <c r="P701" s="249"/>
      <c r="Q701" s="249"/>
      <c r="R701" s="249"/>
      <c r="S701" s="249"/>
      <c r="T701" s="250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1" t="s">
        <v>296</v>
      </c>
      <c r="AU701" s="251" t="s">
        <v>106</v>
      </c>
      <c r="AV701" s="14" t="s">
        <v>106</v>
      </c>
      <c r="AW701" s="14" t="s">
        <v>35</v>
      </c>
      <c r="AX701" s="14" t="s">
        <v>74</v>
      </c>
      <c r="AY701" s="251" t="s">
        <v>285</v>
      </c>
    </row>
    <row r="702" spans="1:51" s="14" customFormat="1" ht="12">
      <c r="A702" s="14"/>
      <c r="B702" s="241"/>
      <c r="C702" s="242"/>
      <c r="D702" s="232" t="s">
        <v>296</v>
      </c>
      <c r="E702" s="243" t="s">
        <v>28</v>
      </c>
      <c r="F702" s="244" t="s">
        <v>1058</v>
      </c>
      <c r="G702" s="242"/>
      <c r="H702" s="245">
        <v>13.368</v>
      </c>
      <c r="I702" s="246"/>
      <c r="J702" s="242"/>
      <c r="K702" s="242"/>
      <c r="L702" s="247"/>
      <c r="M702" s="248"/>
      <c r="N702" s="249"/>
      <c r="O702" s="249"/>
      <c r="P702" s="249"/>
      <c r="Q702" s="249"/>
      <c r="R702" s="249"/>
      <c r="S702" s="249"/>
      <c r="T702" s="250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1" t="s">
        <v>296</v>
      </c>
      <c r="AU702" s="251" t="s">
        <v>106</v>
      </c>
      <c r="AV702" s="14" t="s">
        <v>106</v>
      </c>
      <c r="AW702" s="14" t="s">
        <v>35</v>
      </c>
      <c r="AX702" s="14" t="s">
        <v>74</v>
      </c>
      <c r="AY702" s="251" t="s">
        <v>285</v>
      </c>
    </row>
    <row r="703" spans="1:51" s="14" customFormat="1" ht="12">
      <c r="A703" s="14"/>
      <c r="B703" s="241"/>
      <c r="C703" s="242"/>
      <c r="D703" s="232" t="s">
        <v>296</v>
      </c>
      <c r="E703" s="243" t="s">
        <v>28</v>
      </c>
      <c r="F703" s="244" t="s">
        <v>1059</v>
      </c>
      <c r="G703" s="242"/>
      <c r="H703" s="245">
        <v>9.024</v>
      </c>
      <c r="I703" s="246"/>
      <c r="J703" s="242"/>
      <c r="K703" s="242"/>
      <c r="L703" s="247"/>
      <c r="M703" s="248"/>
      <c r="N703" s="249"/>
      <c r="O703" s="249"/>
      <c r="P703" s="249"/>
      <c r="Q703" s="249"/>
      <c r="R703" s="249"/>
      <c r="S703" s="249"/>
      <c r="T703" s="250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1" t="s">
        <v>296</v>
      </c>
      <c r="AU703" s="251" t="s">
        <v>106</v>
      </c>
      <c r="AV703" s="14" t="s">
        <v>106</v>
      </c>
      <c r="AW703" s="14" t="s">
        <v>35</v>
      </c>
      <c r="AX703" s="14" t="s">
        <v>74</v>
      </c>
      <c r="AY703" s="251" t="s">
        <v>285</v>
      </c>
    </row>
    <row r="704" spans="1:51" s="14" customFormat="1" ht="12">
      <c r="A704" s="14"/>
      <c r="B704" s="241"/>
      <c r="C704" s="242"/>
      <c r="D704" s="232" t="s">
        <v>296</v>
      </c>
      <c r="E704" s="243" t="s">
        <v>28</v>
      </c>
      <c r="F704" s="244" t="s">
        <v>1060</v>
      </c>
      <c r="G704" s="242"/>
      <c r="H704" s="245">
        <v>-16.512</v>
      </c>
      <c r="I704" s="246"/>
      <c r="J704" s="242"/>
      <c r="K704" s="242"/>
      <c r="L704" s="247"/>
      <c r="M704" s="248"/>
      <c r="N704" s="249"/>
      <c r="O704" s="249"/>
      <c r="P704" s="249"/>
      <c r="Q704" s="249"/>
      <c r="R704" s="249"/>
      <c r="S704" s="249"/>
      <c r="T704" s="250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1" t="s">
        <v>296</v>
      </c>
      <c r="AU704" s="251" t="s">
        <v>106</v>
      </c>
      <c r="AV704" s="14" t="s">
        <v>106</v>
      </c>
      <c r="AW704" s="14" t="s">
        <v>35</v>
      </c>
      <c r="AX704" s="14" t="s">
        <v>74</v>
      </c>
      <c r="AY704" s="251" t="s">
        <v>285</v>
      </c>
    </row>
    <row r="705" spans="1:51" s="13" customFormat="1" ht="12">
      <c r="A705" s="13"/>
      <c r="B705" s="230"/>
      <c r="C705" s="231"/>
      <c r="D705" s="232" t="s">
        <v>296</v>
      </c>
      <c r="E705" s="233" t="s">
        <v>28</v>
      </c>
      <c r="F705" s="234" t="s">
        <v>818</v>
      </c>
      <c r="G705" s="231"/>
      <c r="H705" s="233" t="s">
        <v>28</v>
      </c>
      <c r="I705" s="235"/>
      <c r="J705" s="231"/>
      <c r="K705" s="231"/>
      <c r="L705" s="236"/>
      <c r="M705" s="237"/>
      <c r="N705" s="238"/>
      <c r="O705" s="238"/>
      <c r="P705" s="238"/>
      <c r="Q705" s="238"/>
      <c r="R705" s="238"/>
      <c r="S705" s="238"/>
      <c r="T705" s="239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0" t="s">
        <v>296</v>
      </c>
      <c r="AU705" s="240" t="s">
        <v>106</v>
      </c>
      <c r="AV705" s="13" t="s">
        <v>82</v>
      </c>
      <c r="AW705" s="13" t="s">
        <v>35</v>
      </c>
      <c r="AX705" s="13" t="s">
        <v>74</v>
      </c>
      <c r="AY705" s="240" t="s">
        <v>285</v>
      </c>
    </row>
    <row r="706" spans="1:51" s="14" customFormat="1" ht="12">
      <c r="A706" s="14"/>
      <c r="B706" s="241"/>
      <c r="C706" s="242"/>
      <c r="D706" s="232" t="s">
        <v>296</v>
      </c>
      <c r="E706" s="243" t="s">
        <v>28</v>
      </c>
      <c r="F706" s="244" t="s">
        <v>1061</v>
      </c>
      <c r="G706" s="242"/>
      <c r="H706" s="245">
        <v>112.911</v>
      </c>
      <c r="I706" s="246"/>
      <c r="J706" s="242"/>
      <c r="K706" s="242"/>
      <c r="L706" s="247"/>
      <c r="M706" s="248"/>
      <c r="N706" s="249"/>
      <c r="O706" s="249"/>
      <c r="P706" s="249"/>
      <c r="Q706" s="249"/>
      <c r="R706" s="249"/>
      <c r="S706" s="249"/>
      <c r="T706" s="250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1" t="s">
        <v>296</v>
      </c>
      <c r="AU706" s="251" t="s">
        <v>106</v>
      </c>
      <c r="AV706" s="14" t="s">
        <v>106</v>
      </c>
      <c r="AW706" s="14" t="s">
        <v>35</v>
      </c>
      <c r="AX706" s="14" t="s">
        <v>74</v>
      </c>
      <c r="AY706" s="251" t="s">
        <v>285</v>
      </c>
    </row>
    <row r="707" spans="1:51" s="14" customFormat="1" ht="12">
      <c r="A707" s="14"/>
      <c r="B707" s="241"/>
      <c r="C707" s="242"/>
      <c r="D707" s="232" t="s">
        <v>296</v>
      </c>
      <c r="E707" s="243" t="s">
        <v>28</v>
      </c>
      <c r="F707" s="244" t="s">
        <v>1062</v>
      </c>
      <c r="G707" s="242"/>
      <c r="H707" s="245">
        <v>68.425</v>
      </c>
      <c r="I707" s="246"/>
      <c r="J707" s="242"/>
      <c r="K707" s="242"/>
      <c r="L707" s="247"/>
      <c r="M707" s="248"/>
      <c r="N707" s="249"/>
      <c r="O707" s="249"/>
      <c r="P707" s="249"/>
      <c r="Q707" s="249"/>
      <c r="R707" s="249"/>
      <c r="S707" s="249"/>
      <c r="T707" s="250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1" t="s">
        <v>296</v>
      </c>
      <c r="AU707" s="251" t="s">
        <v>106</v>
      </c>
      <c r="AV707" s="14" t="s">
        <v>106</v>
      </c>
      <c r="AW707" s="14" t="s">
        <v>35</v>
      </c>
      <c r="AX707" s="14" t="s">
        <v>74</v>
      </c>
      <c r="AY707" s="251" t="s">
        <v>285</v>
      </c>
    </row>
    <row r="708" spans="1:51" s="14" customFormat="1" ht="12">
      <c r="A708" s="14"/>
      <c r="B708" s="241"/>
      <c r="C708" s="242"/>
      <c r="D708" s="232" t="s">
        <v>296</v>
      </c>
      <c r="E708" s="243" t="s">
        <v>28</v>
      </c>
      <c r="F708" s="244" t="s">
        <v>1063</v>
      </c>
      <c r="G708" s="242"/>
      <c r="H708" s="245">
        <v>19.391</v>
      </c>
      <c r="I708" s="246"/>
      <c r="J708" s="242"/>
      <c r="K708" s="242"/>
      <c r="L708" s="247"/>
      <c r="M708" s="248"/>
      <c r="N708" s="249"/>
      <c r="O708" s="249"/>
      <c r="P708" s="249"/>
      <c r="Q708" s="249"/>
      <c r="R708" s="249"/>
      <c r="S708" s="249"/>
      <c r="T708" s="250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1" t="s">
        <v>296</v>
      </c>
      <c r="AU708" s="251" t="s">
        <v>106</v>
      </c>
      <c r="AV708" s="14" t="s">
        <v>106</v>
      </c>
      <c r="AW708" s="14" t="s">
        <v>35</v>
      </c>
      <c r="AX708" s="14" t="s">
        <v>74</v>
      </c>
      <c r="AY708" s="251" t="s">
        <v>285</v>
      </c>
    </row>
    <row r="709" spans="1:51" s="14" customFormat="1" ht="12">
      <c r="A709" s="14"/>
      <c r="B709" s="241"/>
      <c r="C709" s="242"/>
      <c r="D709" s="232" t="s">
        <v>296</v>
      </c>
      <c r="E709" s="243" t="s">
        <v>28</v>
      </c>
      <c r="F709" s="244" t="s">
        <v>1064</v>
      </c>
      <c r="G709" s="242"/>
      <c r="H709" s="245">
        <v>-13.935</v>
      </c>
      <c r="I709" s="246"/>
      <c r="J709" s="242"/>
      <c r="K709" s="242"/>
      <c r="L709" s="247"/>
      <c r="M709" s="248"/>
      <c r="N709" s="249"/>
      <c r="O709" s="249"/>
      <c r="P709" s="249"/>
      <c r="Q709" s="249"/>
      <c r="R709" s="249"/>
      <c r="S709" s="249"/>
      <c r="T709" s="250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1" t="s">
        <v>296</v>
      </c>
      <c r="AU709" s="251" t="s">
        <v>106</v>
      </c>
      <c r="AV709" s="14" t="s">
        <v>106</v>
      </c>
      <c r="AW709" s="14" t="s">
        <v>35</v>
      </c>
      <c r="AX709" s="14" t="s">
        <v>74</v>
      </c>
      <c r="AY709" s="251" t="s">
        <v>285</v>
      </c>
    </row>
    <row r="710" spans="1:51" s="14" customFormat="1" ht="12">
      <c r="A710" s="14"/>
      <c r="B710" s="241"/>
      <c r="C710" s="242"/>
      <c r="D710" s="232" t="s">
        <v>296</v>
      </c>
      <c r="E710" s="243" t="s">
        <v>28</v>
      </c>
      <c r="F710" s="244" t="s">
        <v>1065</v>
      </c>
      <c r="G710" s="242"/>
      <c r="H710" s="245">
        <v>12.6</v>
      </c>
      <c r="I710" s="246"/>
      <c r="J710" s="242"/>
      <c r="K710" s="242"/>
      <c r="L710" s="247"/>
      <c r="M710" s="248"/>
      <c r="N710" s="249"/>
      <c r="O710" s="249"/>
      <c r="P710" s="249"/>
      <c r="Q710" s="249"/>
      <c r="R710" s="249"/>
      <c r="S710" s="249"/>
      <c r="T710" s="250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1" t="s">
        <v>296</v>
      </c>
      <c r="AU710" s="251" t="s">
        <v>106</v>
      </c>
      <c r="AV710" s="14" t="s">
        <v>106</v>
      </c>
      <c r="AW710" s="14" t="s">
        <v>35</v>
      </c>
      <c r="AX710" s="14" t="s">
        <v>74</v>
      </c>
      <c r="AY710" s="251" t="s">
        <v>285</v>
      </c>
    </row>
    <row r="711" spans="1:51" s="14" customFormat="1" ht="12">
      <c r="A711" s="14"/>
      <c r="B711" s="241"/>
      <c r="C711" s="242"/>
      <c r="D711" s="232" t="s">
        <v>296</v>
      </c>
      <c r="E711" s="243" t="s">
        <v>28</v>
      </c>
      <c r="F711" s="244" t="s">
        <v>1066</v>
      </c>
      <c r="G711" s="242"/>
      <c r="H711" s="245">
        <v>3.2</v>
      </c>
      <c r="I711" s="246"/>
      <c r="J711" s="242"/>
      <c r="K711" s="242"/>
      <c r="L711" s="247"/>
      <c r="M711" s="248"/>
      <c r="N711" s="249"/>
      <c r="O711" s="249"/>
      <c r="P711" s="249"/>
      <c r="Q711" s="249"/>
      <c r="R711" s="249"/>
      <c r="S711" s="249"/>
      <c r="T711" s="250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1" t="s">
        <v>296</v>
      </c>
      <c r="AU711" s="251" t="s">
        <v>106</v>
      </c>
      <c r="AV711" s="14" t="s">
        <v>106</v>
      </c>
      <c r="AW711" s="14" t="s">
        <v>35</v>
      </c>
      <c r="AX711" s="14" t="s">
        <v>74</v>
      </c>
      <c r="AY711" s="251" t="s">
        <v>285</v>
      </c>
    </row>
    <row r="712" spans="1:51" s="14" customFormat="1" ht="12">
      <c r="A712" s="14"/>
      <c r="B712" s="241"/>
      <c r="C712" s="242"/>
      <c r="D712" s="232" t="s">
        <v>296</v>
      </c>
      <c r="E712" s="243" t="s">
        <v>28</v>
      </c>
      <c r="F712" s="244" t="s">
        <v>1067</v>
      </c>
      <c r="G712" s="242"/>
      <c r="H712" s="245">
        <v>-6.68</v>
      </c>
      <c r="I712" s="246"/>
      <c r="J712" s="242"/>
      <c r="K712" s="242"/>
      <c r="L712" s="247"/>
      <c r="M712" s="248"/>
      <c r="N712" s="249"/>
      <c r="O712" s="249"/>
      <c r="P712" s="249"/>
      <c r="Q712" s="249"/>
      <c r="R712" s="249"/>
      <c r="S712" s="249"/>
      <c r="T712" s="250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1" t="s">
        <v>296</v>
      </c>
      <c r="AU712" s="251" t="s">
        <v>106</v>
      </c>
      <c r="AV712" s="14" t="s">
        <v>106</v>
      </c>
      <c r="AW712" s="14" t="s">
        <v>35</v>
      </c>
      <c r="AX712" s="14" t="s">
        <v>74</v>
      </c>
      <c r="AY712" s="251" t="s">
        <v>285</v>
      </c>
    </row>
    <row r="713" spans="1:51" s="15" customFormat="1" ht="12">
      <c r="A713" s="15"/>
      <c r="B713" s="252"/>
      <c r="C713" s="253"/>
      <c r="D713" s="232" t="s">
        <v>296</v>
      </c>
      <c r="E713" s="254" t="s">
        <v>128</v>
      </c>
      <c r="F713" s="255" t="s">
        <v>299</v>
      </c>
      <c r="G713" s="253"/>
      <c r="H713" s="256">
        <v>330.09</v>
      </c>
      <c r="I713" s="257"/>
      <c r="J713" s="253"/>
      <c r="K713" s="253"/>
      <c r="L713" s="258"/>
      <c r="M713" s="259"/>
      <c r="N713" s="260"/>
      <c r="O713" s="260"/>
      <c r="P713" s="260"/>
      <c r="Q713" s="260"/>
      <c r="R713" s="260"/>
      <c r="S713" s="260"/>
      <c r="T713" s="261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62" t="s">
        <v>296</v>
      </c>
      <c r="AU713" s="262" t="s">
        <v>106</v>
      </c>
      <c r="AV713" s="15" t="s">
        <v>292</v>
      </c>
      <c r="AW713" s="15" t="s">
        <v>35</v>
      </c>
      <c r="AX713" s="15" t="s">
        <v>82</v>
      </c>
      <c r="AY713" s="262" t="s">
        <v>285</v>
      </c>
    </row>
    <row r="714" spans="1:65" s="2" customFormat="1" ht="44.25" customHeight="1">
      <c r="A714" s="42"/>
      <c r="B714" s="43"/>
      <c r="C714" s="212" t="s">
        <v>1068</v>
      </c>
      <c r="D714" s="212" t="s">
        <v>287</v>
      </c>
      <c r="E714" s="213" t="s">
        <v>1069</v>
      </c>
      <c r="F714" s="214" t="s">
        <v>1070</v>
      </c>
      <c r="G714" s="215" t="s">
        <v>315</v>
      </c>
      <c r="H714" s="216">
        <v>186.567</v>
      </c>
      <c r="I714" s="217"/>
      <c r="J714" s="218">
        <f>ROUND(I714*H714,2)</f>
        <v>0</v>
      </c>
      <c r="K714" s="214" t="s">
        <v>291</v>
      </c>
      <c r="L714" s="48"/>
      <c r="M714" s="219" t="s">
        <v>28</v>
      </c>
      <c r="N714" s="220" t="s">
        <v>46</v>
      </c>
      <c r="O714" s="88"/>
      <c r="P714" s="221">
        <f>O714*H714</f>
        <v>0</v>
      </c>
      <c r="Q714" s="221">
        <v>0</v>
      </c>
      <c r="R714" s="221">
        <f>Q714*H714</f>
        <v>0</v>
      </c>
      <c r="S714" s="221">
        <v>0.046</v>
      </c>
      <c r="T714" s="222">
        <f>S714*H714</f>
        <v>8.582082</v>
      </c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R714" s="223" t="s">
        <v>292</v>
      </c>
      <c r="AT714" s="223" t="s">
        <v>287</v>
      </c>
      <c r="AU714" s="223" t="s">
        <v>106</v>
      </c>
      <c r="AY714" s="21" t="s">
        <v>285</v>
      </c>
      <c r="BE714" s="224">
        <f>IF(N714="základní",J714,0)</f>
        <v>0</v>
      </c>
      <c r="BF714" s="224">
        <f>IF(N714="snížená",J714,0)</f>
        <v>0</v>
      </c>
      <c r="BG714" s="224">
        <f>IF(N714="zákl. přenesená",J714,0)</f>
        <v>0</v>
      </c>
      <c r="BH714" s="224">
        <f>IF(N714="sníž. přenesená",J714,0)</f>
        <v>0</v>
      </c>
      <c r="BI714" s="224">
        <f>IF(N714="nulová",J714,0)</f>
        <v>0</v>
      </c>
      <c r="BJ714" s="21" t="s">
        <v>106</v>
      </c>
      <c r="BK714" s="224">
        <f>ROUND(I714*H714,2)</f>
        <v>0</v>
      </c>
      <c r="BL714" s="21" t="s">
        <v>292</v>
      </c>
      <c r="BM714" s="223" t="s">
        <v>1071</v>
      </c>
    </row>
    <row r="715" spans="1:47" s="2" customFormat="1" ht="12">
      <c r="A715" s="42"/>
      <c r="B715" s="43"/>
      <c r="C715" s="44"/>
      <c r="D715" s="225" t="s">
        <v>294</v>
      </c>
      <c r="E715" s="44"/>
      <c r="F715" s="226" t="s">
        <v>1072</v>
      </c>
      <c r="G715" s="44"/>
      <c r="H715" s="44"/>
      <c r="I715" s="227"/>
      <c r="J715" s="44"/>
      <c r="K715" s="44"/>
      <c r="L715" s="48"/>
      <c r="M715" s="228"/>
      <c r="N715" s="229"/>
      <c r="O715" s="88"/>
      <c r="P715" s="88"/>
      <c r="Q715" s="88"/>
      <c r="R715" s="88"/>
      <c r="S715" s="88"/>
      <c r="T715" s="89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T715" s="21" t="s">
        <v>294</v>
      </c>
      <c r="AU715" s="21" t="s">
        <v>106</v>
      </c>
    </row>
    <row r="716" spans="1:51" s="13" customFormat="1" ht="12">
      <c r="A716" s="13"/>
      <c r="B716" s="230"/>
      <c r="C716" s="231"/>
      <c r="D716" s="232" t="s">
        <v>296</v>
      </c>
      <c r="E716" s="233" t="s">
        <v>28</v>
      </c>
      <c r="F716" s="234" t="s">
        <v>1041</v>
      </c>
      <c r="G716" s="231"/>
      <c r="H716" s="233" t="s">
        <v>28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0" t="s">
        <v>296</v>
      </c>
      <c r="AU716" s="240" t="s">
        <v>106</v>
      </c>
      <c r="AV716" s="13" t="s">
        <v>82</v>
      </c>
      <c r="AW716" s="13" t="s">
        <v>35</v>
      </c>
      <c r="AX716" s="13" t="s">
        <v>74</v>
      </c>
      <c r="AY716" s="240" t="s">
        <v>285</v>
      </c>
    </row>
    <row r="717" spans="1:51" s="14" customFormat="1" ht="12">
      <c r="A717" s="14"/>
      <c r="B717" s="241"/>
      <c r="C717" s="242"/>
      <c r="D717" s="232" t="s">
        <v>296</v>
      </c>
      <c r="E717" s="243" t="s">
        <v>28</v>
      </c>
      <c r="F717" s="244" t="s">
        <v>1073</v>
      </c>
      <c r="G717" s="242"/>
      <c r="H717" s="245">
        <v>124.224</v>
      </c>
      <c r="I717" s="246"/>
      <c r="J717" s="242"/>
      <c r="K717" s="242"/>
      <c r="L717" s="247"/>
      <c r="M717" s="248"/>
      <c r="N717" s="249"/>
      <c r="O717" s="249"/>
      <c r="P717" s="249"/>
      <c r="Q717" s="249"/>
      <c r="R717" s="249"/>
      <c r="S717" s="249"/>
      <c r="T717" s="250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1" t="s">
        <v>296</v>
      </c>
      <c r="AU717" s="251" t="s">
        <v>106</v>
      </c>
      <c r="AV717" s="14" t="s">
        <v>106</v>
      </c>
      <c r="AW717" s="14" t="s">
        <v>35</v>
      </c>
      <c r="AX717" s="14" t="s">
        <v>74</v>
      </c>
      <c r="AY717" s="251" t="s">
        <v>285</v>
      </c>
    </row>
    <row r="718" spans="1:51" s="14" customFormat="1" ht="12">
      <c r="A718" s="14"/>
      <c r="B718" s="241"/>
      <c r="C718" s="242"/>
      <c r="D718" s="232" t="s">
        <v>296</v>
      </c>
      <c r="E718" s="243" t="s">
        <v>28</v>
      </c>
      <c r="F718" s="244" t="s">
        <v>1074</v>
      </c>
      <c r="G718" s="242"/>
      <c r="H718" s="245">
        <v>7.96</v>
      </c>
      <c r="I718" s="246"/>
      <c r="J718" s="242"/>
      <c r="K718" s="242"/>
      <c r="L718" s="247"/>
      <c r="M718" s="248"/>
      <c r="N718" s="249"/>
      <c r="O718" s="249"/>
      <c r="P718" s="249"/>
      <c r="Q718" s="249"/>
      <c r="R718" s="249"/>
      <c r="S718" s="249"/>
      <c r="T718" s="250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1" t="s">
        <v>296</v>
      </c>
      <c r="AU718" s="251" t="s">
        <v>106</v>
      </c>
      <c r="AV718" s="14" t="s">
        <v>106</v>
      </c>
      <c r="AW718" s="14" t="s">
        <v>35</v>
      </c>
      <c r="AX718" s="14" t="s">
        <v>74</v>
      </c>
      <c r="AY718" s="251" t="s">
        <v>285</v>
      </c>
    </row>
    <row r="719" spans="1:51" s="14" customFormat="1" ht="12">
      <c r="A719" s="14"/>
      <c r="B719" s="241"/>
      <c r="C719" s="242"/>
      <c r="D719" s="232" t="s">
        <v>296</v>
      </c>
      <c r="E719" s="243" t="s">
        <v>28</v>
      </c>
      <c r="F719" s="244" t="s">
        <v>1075</v>
      </c>
      <c r="G719" s="242"/>
      <c r="H719" s="245">
        <v>-13.416</v>
      </c>
      <c r="I719" s="246"/>
      <c r="J719" s="242"/>
      <c r="K719" s="242"/>
      <c r="L719" s="247"/>
      <c r="M719" s="248"/>
      <c r="N719" s="249"/>
      <c r="O719" s="249"/>
      <c r="P719" s="249"/>
      <c r="Q719" s="249"/>
      <c r="R719" s="249"/>
      <c r="S719" s="249"/>
      <c r="T719" s="250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1" t="s">
        <v>296</v>
      </c>
      <c r="AU719" s="251" t="s">
        <v>106</v>
      </c>
      <c r="AV719" s="14" t="s">
        <v>106</v>
      </c>
      <c r="AW719" s="14" t="s">
        <v>35</v>
      </c>
      <c r="AX719" s="14" t="s">
        <v>74</v>
      </c>
      <c r="AY719" s="251" t="s">
        <v>285</v>
      </c>
    </row>
    <row r="720" spans="1:51" s="14" customFormat="1" ht="12">
      <c r="A720" s="14"/>
      <c r="B720" s="241"/>
      <c r="C720" s="242"/>
      <c r="D720" s="232" t="s">
        <v>296</v>
      </c>
      <c r="E720" s="243" t="s">
        <v>28</v>
      </c>
      <c r="F720" s="244" t="s">
        <v>1076</v>
      </c>
      <c r="G720" s="242"/>
      <c r="H720" s="245">
        <v>7.838</v>
      </c>
      <c r="I720" s="246"/>
      <c r="J720" s="242"/>
      <c r="K720" s="242"/>
      <c r="L720" s="247"/>
      <c r="M720" s="248"/>
      <c r="N720" s="249"/>
      <c r="O720" s="249"/>
      <c r="P720" s="249"/>
      <c r="Q720" s="249"/>
      <c r="R720" s="249"/>
      <c r="S720" s="249"/>
      <c r="T720" s="250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1" t="s">
        <v>296</v>
      </c>
      <c r="AU720" s="251" t="s">
        <v>106</v>
      </c>
      <c r="AV720" s="14" t="s">
        <v>106</v>
      </c>
      <c r="AW720" s="14" t="s">
        <v>35</v>
      </c>
      <c r="AX720" s="14" t="s">
        <v>74</v>
      </c>
      <c r="AY720" s="251" t="s">
        <v>285</v>
      </c>
    </row>
    <row r="721" spans="1:51" s="14" customFormat="1" ht="12">
      <c r="A721" s="14"/>
      <c r="B721" s="241"/>
      <c r="C721" s="242"/>
      <c r="D721" s="232" t="s">
        <v>296</v>
      </c>
      <c r="E721" s="243" t="s">
        <v>28</v>
      </c>
      <c r="F721" s="244" t="s">
        <v>1077</v>
      </c>
      <c r="G721" s="242"/>
      <c r="H721" s="245">
        <v>2.16</v>
      </c>
      <c r="I721" s="246"/>
      <c r="J721" s="242"/>
      <c r="K721" s="242"/>
      <c r="L721" s="247"/>
      <c r="M721" s="248"/>
      <c r="N721" s="249"/>
      <c r="O721" s="249"/>
      <c r="P721" s="249"/>
      <c r="Q721" s="249"/>
      <c r="R721" s="249"/>
      <c r="S721" s="249"/>
      <c r="T721" s="250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1" t="s">
        <v>296</v>
      </c>
      <c r="AU721" s="251" t="s">
        <v>106</v>
      </c>
      <c r="AV721" s="14" t="s">
        <v>106</v>
      </c>
      <c r="AW721" s="14" t="s">
        <v>35</v>
      </c>
      <c r="AX721" s="14" t="s">
        <v>74</v>
      </c>
      <c r="AY721" s="251" t="s">
        <v>285</v>
      </c>
    </row>
    <row r="722" spans="1:51" s="14" customFormat="1" ht="12">
      <c r="A722" s="14"/>
      <c r="B722" s="241"/>
      <c r="C722" s="242"/>
      <c r="D722" s="232" t="s">
        <v>296</v>
      </c>
      <c r="E722" s="243" t="s">
        <v>28</v>
      </c>
      <c r="F722" s="244" t="s">
        <v>1078</v>
      </c>
      <c r="G722" s="242"/>
      <c r="H722" s="245">
        <v>4.212</v>
      </c>
      <c r="I722" s="246"/>
      <c r="J722" s="242"/>
      <c r="K722" s="242"/>
      <c r="L722" s="247"/>
      <c r="M722" s="248"/>
      <c r="N722" s="249"/>
      <c r="O722" s="249"/>
      <c r="P722" s="249"/>
      <c r="Q722" s="249"/>
      <c r="R722" s="249"/>
      <c r="S722" s="249"/>
      <c r="T722" s="250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1" t="s">
        <v>296</v>
      </c>
      <c r="AU722" s="251" t="s">
        <v>106</v>
      </c>
      <c r="AV722" s="14" t="s">
        <v>106</v>
      </c>
      <c r="AW722" s="14" t="s">
        <v>35</v>
      </c>
      <c r="AX722" s="14" t="s">
        <v>74</v>
      </c>
      <c r="AY722" s="251" t="s">
        <v>285</v>
      </c>
    </row>
    <row r="723" spans="1:51" s="16" customFormat="1" ht="12">
      <c r="A723" s="16"/>
      <c r="B723" s="273"/>
      <c r="C723" s="274"/>
      <c r="D723" s="232" t="s">
        <v>296</v>
      </c>
      <c r="E723" s="275" t="s">
        <v>122</v>
      </c>
      <c r="F723" s="276" t="s">
        <v>760</v>
      </c>
      <c r="G723" s="274"/>
      <c r="H723" s="277">
        <v>132.978</v>
      </c>
      <c r="I723" s="278"/>
      <c r="J723" s="274"/>
      <c r="K723" s="274"/>
      <c r="L723" s="279"/>
      <c r="M723" s="280"/>
      <c r="N723" s="281"/>
      <c r="O723" s="281"/>
      <c r="P723" s="281"/>
      <c r="Q723" s="281"/>
      <c r="R723" s="281"/>
      <c r="S723" s="281"/>
      <c r="T723" s="282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T723" s="283" t="s">
        <v>296</v>
      </c>
      <c r="AU723" s="283" t="s">
        <v>106</v>
      </c>
      <c r="AV723" s="16" t="s">
        <v>305</v>
      </c>
      <c r="AW723" s="16" t="s">
        <v>35</v>
      </c>
      <c r="AX723" s="16" t="s">
        <v>74</v>
      </c>
      <c r="AY723" s="283" t="s">
        <v>285</v>
      </c>
    </row>
    <row r="724" spans="1:51" s="13" customFormat="1" ht="12">
      <c r="A724" s="13"/>
      <c r="B724" s="230"/>
      <c r="C724" s="231"/>
      <c r="D724" s="232" t="s">
        <v>296</v>
      </c>
      <c r="E724" s="233" t="s">
        <v>28</v>
      </c>
      <c r="F724" s="234" t="s">
        <v>817</v>
      </c>
      <c r="G724" s="231"/>
      <c r="H724" s="233" t="s">
        <v>28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0" t="s">
        <v>296</v>
      </c>
      <c r="AU724" s="240" t="s">
        <v>106</v>
      </c>
      <c r="AV724" s="13" t="s">
        <v>82</v>
      </c>
      <c r="AW724" s="13" t="s">
        <v>35</v>
      </c>
      <c r="AX724" s="13" t="s">
        <v>74</v>
      </c>
      <c r="AY724" s="240" t="s">
        <v>285</v>
      </c>
    </row>
    <row r="725" spans="1:51" s="14" customFormat="1" ht="12">
      <c r="A725" s="14"/>
      <c r="B725" s="241"/>
      <c r="C725" s="242"/>
      <c r="D725" s="232" t="s">
        <v>296</v>
      </c>
      <c r="E725" s="243" t="s">
        <v>28</v>
      </c>
      <c r="F725" s="244" t="s">
        <v>1079</v>
      </c>
      <c r="G725" s="242"/>
      <c r="H725" s="245">
        <v>69.463</v>
      </c>
      <c r="I725" s="246"/>
      <c r="J725" s="242"/>
      <c r="K725" s="242"/>
      <c r="L725" s="247"/>
      <c r="M725" s="248"/>
      <c r="N725" s="249"/>
      <c r="O725" s="249"/>
      <c r="P725" s="249"/>
      <c r="Q725" s="249"/>
      <c r="R725" s="249"/>
      <c r="S725" s="249"/>
      <c r="T725" s="250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1" t="s">
        <v>296</v>
      </c>
      <c r="AU725" s="251" t="s">
        <v>106</v>
      </c>
      <c r="AV725" s="14" t="s">
        <v>106</v>
      </c>
      <c r="AW725" s="14" t="s">
        <v>35</v>
      </c>
      <c r="AX725" s="14" t="s">
        <v>74</v>
      </c>
      <c r="AY725" s="251" t="s">
        <v>285</v>
      </c>
    </row>
    <row r="726" spans="1:51" s="14" customFormat="1" ht="12">
      <c r="A726" s="14"/>
      <c r="B726" s="241"/>
      <c r="C726" s="242"/>
      <c r="D726" s="232" t="s">
        <v>296</v>
      </c>
      <c r="E726" s="243" t="s">
        <v>28</v>
      </c>
      <c r="F726" s="244" t="s">
        <v>1080</v>
      </c>
      <c r="G726" s="242"/>
      <c r="H726" s="245">
        <v>-5.836</v>
      </c>
      <c r="I726" s="246"/>
      <c r="J726" s="242"/>
      <c r="K726" s="242"/>
      <c r="L726" s="247"/>
      <c r="M726" s="248"/>
      <c r="N726" s="249"/>
      <c r="O726" s="249"/>
      <c r="P726" s="249"/>
      <c r="Q726" s="249"/>
      <c r="R726" s="249"/>
      <c r="S726" s="249"/>
      <c r="T726" s="250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1" t="s">
        <v>296</v>
      </c>
      <c r="AU726" s="251" t="s">
        <v>106</v>
      </c>
      <c r="AV726" s="14" t="s">
        <v>106</v>
      </c>
      <c r="AW726" s="14" t="s">
        <v>35</v>
      </c>
      <c r="AX726" s="14" t="s">
        <v>74</v>
      </c>
      <c r="AY726" s="251" t="s">
        <v>285</v>
      </c>
    </row>
    <row r="727" spans="1:51" s="14" customFormat="1" ht="12">
      <c r="A727" s="14"/>
      <c r="B727" s="241"/>
      <c r="C727" s="242"/>
      <c r="D727" s="232" t="s">
        <v>296</v>
      </c>
      <c r="E727" s="243" t="s">
        <v>28</v>
      </c>
      <c r="F727" s="244" t="s">
        <v>1081</v>
      </c>
      <c r="G727" s="242"/>
      <c r="H727" s="245">
        <v>3.688</v>
      </c>
      <c r="I727" s="246"/>
      <c r="J727" s="242"/>
      <c r="K727" s="242"/>
      <c r="L727" s="247"/>
      <c r="M727" s="248"/>
      <c r="N727" s="249"/>
      <c r="O727" s="249"/>
      <c r="P727" s="249"/>
      <c r="Q727" s="249"/>
      <c r="R727" s="249"/>
      <c r="S727" s="249"/>
      <c r="T727" s="250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1" t="s">
        <v>296</v>
      </c>
      <c r="AU727" s="251" t="s">
        <v>106</v>
      </c>
      <c r="AV727" s="14" t="s">
        <v>106</v>
      </c>
      <c r="AW727" s="14" t="s">
        <v>35</v>
      </c>
      <c r="AX727" s="14" t="s">
        <v>74</v>
      </c>
      <c r="AY727" s="251" t="s">
        <v>285</v>
      </c>
    </row>
    <row r="728" spans="1:51" s="14" customFormat="1" ht="12">
      <c r="A728" s="14"/>
      <c r="B728" s="241"/>
      <c r="C728" s="242"/>
      <c r="D728" s="232" t="s">
        <v>296</v>
      </c>
      <c r="E728" s="243" t="s">
        <v>28</v>
      </c>
      <c r="F728" s="244" t="s">
        <v>1082</v>
      </c>
      <c r="G728" s="242"/>
      <c r="H728" s="245">
        <v>-21.881</v>
      </c>
      <c r="I728" s="246"/>
      <c r="J728" s="242"/>
      <c r="K728" s="242"/>
      <c r="L728" s="247"/>
      <c r="M728" s="248"/>
      <c r="N728" s="249"/>
      <c r="O728" s="249"/>
      <c r="P728" s="249"/>
      <c r="Q728" s="249"/>
      <c r="R728" s="249"/>
      <c r="S728" s="249"/>
      <c r="T728" s="250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1" t="s">
        <v>296</v>
      </c>
      <c r="AU728" s="251" t="s">
        <v>106</v>
      </c>
      <c r="AV728" s="14" t="s">
        <v>106</v>
      </c>
      <c r="AW728" s="14" t="s">
        <v>35</v>
      </c>
      <c r="AX728" s="14" t="s">
        <v>74</v>
      </c>
      <c r="AY728" s="251" t="s">
        <v>285</v>
      </c>
    </row>
    <row r="729" spans="1:51" s="16" customFormat="1" ht="12">
      <c r="A729" s="16"/>
      <c r="B729" s="273"/>
      <c r="C729" s="274"/>
      <c r="D729" s="232" t="s">
        <v>296</v>
      </c>
      <c r="E729" s="275" t="s">
        <v>124</v>
      </c>
      <c r="F729" s="276" t="s">
        <v>760</v>
      </c>
      <c r="G729" s="274"/>
      <c r="H729" s="277">
        <v>45.434</v>
      </c>
      <c r="I729" s="278"/>
      <c r="J729" s="274"/>
      <c r="K729" s="274"/>
      <c r="L729" s="279"/>
      <c r="M729" s="280"/>
      <c r="N729" s="281"/>
      <c r="O729" s="281"/>
      <c r="P729" s="281"/>
      <c r="Q729" s="281"/>
      <c r="R729" s="281"/>
      <c r="S729" s="281"/>
      <c r="T729" s="282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T729" s="283" t="s">
        <v>296</v>
      </c>
      <c r="AU729" s="283" t="s">
        <v>106</v>
      </c>
      <c r="AV729" s="16" t="s">
        <v>305</v>
      </c>
      <c r="AW729" s="16" t="s">
        <v>35</v>
      </c>
      <c r="AX729" s="16" t="s">
        <v>74</v>
      </c>
      <c r="AY729" s="283" t="s">
        <v>285</v>
      </c>
    </row>
    <row r="730" spans="1:51" s="13" customFormat="1" ht="12">
      <c r="A730" s="13"/>
      <c r="B730" s="230"/>
      <c r="C730" s="231"/>
      <c r="D730" s="232" t="s">
        <v>296</v>
      </c>
      <c r="E730" s="233" t="s">
        <v>28</v>
      </c>
      <c r="F730" s="234" t="s">
        <v>818</v>
      </c>
      <c r="G730" s="231"/>
      <c r="H730" s="233" t="s">
        <v>28</v>
      </c>
      <c r="I730" s="235"/>
      <c r="J730" s="231"/>
      <c r="K730" s="231"/>
      <c r="L730" s="236"/>
      <c r="M730" s="237"/>
      <c r="N730" s="238"/>
      <c r="O730" s="238"/>
      <c r="P730" s="238"/>
      <c r="Q730" s="238"/>
      <c r="R730" s="238"/>
      <c r="S730" s="238"/>
      <c r="T730" s="239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0" t="s">
        <v>296</v>
      </c>
      <c r="AU730" s="240" t="s">
        <v>106</v>
      </c>
      <c r="AV730" s="13" t="s">
        <v>82</v>
      </c>
      <c r="AW730" s="13" t="s">
        <v>35</v>
      </c>
      <c r="AX730" s="13" t="s">
        <v>74</v>
      </c>
      <c r="AY730" s="240" t="s">
        <v>285</v>
      </c>
    </row>
    <row r="731" spans="1:51" s="14" customFormat="1" ht="12">
      <c r="A731" s="14"/>
      <c r="B731" s="241"/>
      <c r="C731" s="242"/>
      <c r="D731" s="232" t="s">
        <v>296</v>
      </c>
      <c r="E731" s="243" t="s">
        <v>28</v>
      </c>
      <c r="F731" s="244" t="s">
        <v>1083</v>
      </c>
      <c r="G731" s="242"/>
      <c r="H731" s="245">
        <v>22.404</v>
      </c>
      <c r="I731" s="246"/>
      <c r="J731" s="242"/>
      <c r="K731" s="242"/>
      <c r="L731" s="247"/>
      <c r="M731" s="248"/>
      <c r="N731" s="249"/>
      <c r="O731" s="249"/>
      <c r="P731" s="249"/>
      <c r="Q731" s="249"/>
      <c r="R731" s="249"/>
      <c r="S731" s="249"/>
      <c r="T731" s="250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1" t="s">
        <v>296</v>
      </c>
      <c r="AU731" s="251" t="s">
        <v>106</v>
      </c>
      <c r="AV731" s="14" t="s">
        <v>106</v>
      </c>
      <c r="AW731" s="14" t="s">
        <v>35</v>
      </c>
      <c r="AX731" s="14" t="s">
        <v>74</v>
      </c>
      <c r="AY731" s="251" t="s">
        <v>285</v>
      </c>
    </row>
    <row r="732" spans="1:51" s="14" customFormat="1" ht="12">
      <c r="A732" s="14"/>
      <c r="B732" s="241"/>
      <c r="C732" s="242"/>
      <c r="D732" s="232" t="s">
        <v>296</v>
      </c>
      <c r="E732" s="243" t="s">
        <v>28</v>
      </c>
      <c r="F732" s="244" t="s">
        <v>1084</v>
      </c>
      <c r="G732" s="242"/>
      <c r="H732" s="245">
        <v>-1.895</v>
      </c>
      <c r="I732" s="246"/>
      <c r="J732" s="242"/>
      <c r="K732" s="242"/>
      <c r="L732" s="247"/>
      <c r="M732" s="248"/>
      <c r="N732" s="249"/>
      <c r="O732" s="249"/>
      <c r="P732" s="249"/>
      <c r="Q732" s="249"/>
      <c r="R732" s="249"/>
      <c r="S732" s="249"/>
      <c r="T732" s="250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1" t="s">
        <v>296</v>
      </c>
      <c r="AU732" s="251" t="s">
        <v>106</v>
      </c>
      <c r="AV732" s="14" t="s">
        <v>106</v>
      </c>
      <c r="AW732" s="14" t="s">
        <v>35</v>
      </c>
      <c r="AX732" s="14" t="s">
        <v>74</v>
      </c>
      <c r="AY732" s="251" t="s">
        <v>285</v>
      </c>
    </row>
    <row r="733" spans="1:51" s="14" customFormat="1" ht="12">
      <c r="A733" s="14"/>
      <c r="B733" s="241"/>
      <c r="C733" s="242"/>
      <c r="D733" s="232" t="s">
        <v>296</v>
      </c>
      <c r="E733" s="243" t="s">
        <v>28</v>
      </c>
      <c r="F733" s="244" t="s">
        <v>1085</v>
      </c>
      <c r="G733" s="242"/>
      <c r="H733" s="245">
        <v>1.16</v>
      </c>
      <c r="I733" s="246"/>
      <c r="J733" s="242"/>
      <c r="K733" s="242"/>
      <c r="L733" s="247"/>
      <c r="M733" s="248"/>
      <c r="N733" s="249"/>
      <c r="O733" s="249"/>
      <c r="P733" s="249"/>
      <c r="Q733" s="249"/>
      <c r="R733" s="249"/>
      <c r="S733" s="249"/>
      <c r="T733" s="250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1" t="s">
        <v>296</v>
      </c>
      <c r="AU733" s="251" t="s">
        <v>106</v>
      </c>
      <c r="AV733" s="14" t="s">
        <v>106</v>
      </c>
      <c r="AW733" s="14" t="s">
        <v>35</v>
      </c>
      <c r="AX733" s="14" t="s">
        <v>74</v>
      </c>
      <c r="AY733" s="251" t="s">
        <v>285</v>
      </c>
    </row>
    <row r="734" spans="1:51" s="14" customFormat="1" ht="12">
      <c r="A734" s="14"/>
      <c r="B734" s="241"/>
      <c r="C734" s="242"/>
      <c r="D734" s="232" t="s">
        <v>296</v>
      </c>
      <c r="E734" s="243" t="s">
        <v>28</v>
      </c>
      <c r="F734" s="244" t="s">
        <v>1086</v>
      </c>
      <c r="G734" s="242"/>
      <c r="H734" s="245">
        <v>-13.514</v>
      </c>
      <c r="I734" s="246"/>
      <c r="J734" s="242"/>
      <c r="K734" s="242"/>
      <c r="L734" s="247"/>
      <c r="M734" s="248"/>
      <c r="N734" s="249"/>
      <c r="O734" s="249"/>
      <c r="P734" s="249"/>
      <c r="Q734" s="249"/>
      <c r="R734" s="249"/>
      <c r="S734" s="249"/>
      <c r="T734" s="250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1" t="s">
        <v>296</v>
      </c>
      <c r="AU734" s="251" t="s">
        <v>106</v>
      </c>
      <c r="AV734" s="14" t="s">
        <v>106</v>
      </c>
      <c r="AW734" s="14" t="s">
        <v>35</v>
      </c>
      <c r="AX734" s="14" t="s">
        <v>74</v>
      </c>
      <c r="AY734" s="251" t="s">
        <v>285</v>
      </c>
    </row>
    <row r="735" spans="1:51" s="16" customFormat="1" ht="12">
      <c r="A735" s="16"/>
      <c r="B735" s="273"/>
      <c r="C735" s="274"/>
      <c r="D735" s="232" t="s">
        <v>296</v>
      </c>
      <c r="E735" s="275" t="s">
        <v>126</v>
      </c>
      <c r="F735" s="276" t="s">
        <v>760</v>
      </c>
      <c r="G735" s="274"/>
      <c r="H735" s="277">
        <v>8.155</v>
      </c>
      <c r="I735" s="278"/>
      <c r="J735" s="274"/>
      <c r="K735" s="274"/>
      <c r="L735" s="279"/>
      <c r="M735" s="280"/>
      <c r="N735" s="281"/>
      <c r="O735" s="281"/>
      <c r="P735" s="281"/>
      <c r="Q735" s="281"/>
      <c r="R735" s="281"/>
      <c r="S735" s="281"/>
      <c r="T735" s="282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T735" s="283" t="s">
        <v>296</v>
      </c>
      <c r="AU735" s="283" t="s">
        <v>106</v>
      </c>
      <c r="AV735" s="16" t="s">
        <v>305</v>
      </c>
      <c r="AW735" s="16" t="s">
        <v>35</v>
      </c>
      <c r="AX735" s="16" t="s">
        <v>74</v>
      </c>
      <c r="AY735" s="283" t="s">
        <v>285</v>
      </c>
    </row>
    <row r="736" spans="1:51" s="15" customFormat="1" ht="12">
      <c r="A736" s="15"/>
      <c r="B736" s="252"/>
      <c r="C736" s="253"/>
      <c r="D736" s="232" t="s">
        <v>296</v>
      </c>
      <c r="E736" s="254" t="s">
        <v>1087</v>
      </c>
      <c r="F736" s="255" t="s">
        <v>299</v>
      </c>
      <c r="G736" s="253"/>
      <c r="H736" s="256">
        <v>186.567</v>
      </c>
      <c r="I736" s="257"/>
      <c r="J736" s="253"/>
      <c r="K736" s="253"/>
      <c r="L736" s="258"/>
      <c r="M736" s="259"/>
      <c r="N736" s="260"/>
      <c r="O736" s="260"/>
      <c r="P736" s="260"/>
      <c r="Q736" s="260"/>
      <c r="R736" s="260"/>
      <c r="S736" s="260"/>
      <c r="T736" s="261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62" t="s">
        <v>296</v>
      </c>
      <c r="AU736" s="262" t="s">
        <v>106</v>
      </c>
      <c r="AV736" s="15" t="s">
        <v>292</v>
      </c>
      <c r="AW736" s="15" t="s">
        <v>35</v>
      </c>
      <c r="AX736" s="15" t="s">
        <v>82</v>
      </c>
      <c r="AY736" s="262" t="s">
        <v>285</v>
      </c>
    </row>
    <row r="737" spans="1:65" s="2" customFormat="1" ht="37.8" customHeight="1">
      <c r="A737" s="42"/>
      <c r="B737" s="43"/>
      <c r="C737" s="212" t="s">
        <v>1088</v>
      </c>
      <c r="D737" s="212" t="s">
        <v>287</v>
      </c>
      <c r="E737" s="213" t="s">
        <v>1089</v>
      </c>
      <c r="F737" s="214" t="s">
        <v>1090</v>
      </c>
      <c r="G737" s="215" t="s">
        <v>315</v>
      </c>
      <c r="H737" s="216">
        <v>35.395</v>
      </c>
      <c r="I737" s="217"/>
      <c r="J737" s="218">
        <f>ROUND(I737*H737,2)</f>
        <v>0</v>
      </c>
      <c r="K737" s="214" t="s">
        <v>291</v>
      </c>
      <c r="L737" s="48"/>
      <c r="M737" s="219" t="s">
        <v>28</v>
      </c>
      <c r="N737" s="220" t="s">
        <v>46</v>
      </c>
      <c r="O737" s="88"/>
      <c r="P737" s="221">
        <f>O737*H737</f>
        <v>0</v>
      </c>
      <c r="Q737" s="221">
        <v>0</v>
      </c>
      <c r="R737" s="221">
        <f>Q737*H737</f>
        <v>0</v>
      </c>
      <c r="S737" s="221">
        <v>0.068</v>
      </c>
      <c r="T737" s="222">
        <f>S737*H737</f>
        <v>2.4068600000000004</v>
      </c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R737" s="223" t="s">
        <v>292</v>
      </c>
      <c r="AT737" s="223" t="s">
        <v>287</v>
      </c>
      <c r="AU737" s="223" t="s">
        <v>106</v>
      </c>
      <c r="AY737" s="21" t="s">
        <v>285</v>
      </c>
      <c r="BE737" s="224">
        <f>IF(N737="základní",J737,0)</f>
        <v>0</v>
      </c>
      <c r="BF737" s="224">
        <f>IF(N737="snížená",J737,0)</f>
        <v>0</v>
      </c>
      <c r="BG737" s="224">
        <f>IF(N737="zákl. přenesená",J737,0)</f>
        <v>0</v>
      </c>
      <c r="BH737" s="224">
        <f>IF(N737="sníž. přenesená",J737,0)</f>
        <v>0</v>
      </c>
      <c r="BI737" s="224">
        <f>IF(N737="nulová",J737,0)</f>
        <v>0</v>
      </c>
      <c r="BJ737" s="21" t="s">
        <v>106</v>
      </c>
      <c r="BK737" s="224">
        <f>ROUND(I737*H737,2)</f>
        <v>0</v>
      </c>
      <c r="BL737" s="21" t="s">
        <v>292</v>
      </c>
      <c r="BM737" s="223" t="s">
        <v>1091</v>
      </c>
    </row>
    <row r="738" spans="1:47" s="2" customFormat="1" ht="12">
      <c r="A738" s="42"/>
      <c r="B738" s="43"/>
      <c r="C738" s="44"/>
      <c r="D738" s="225" t="s">
        <v>294</v>
      </c>
      <c r="E738" s="44"/>
      <c r="F738" s="226" t="s">
        <v>1092</v>
      </c>
      <c r="G738" s="44"/>
      <c r="H738" s="44"/>
      <c r="I738" s="227"/>
      <c r="J738" s="44"/>
      <c r="K738" s="44"/>
      <c r="L738" s="48"/>
      <c r="M738" s="228"/>
      <c r="N738" s="229"/>
      <c r="O738" s="88"/>
      <c r="P738" s="88"/>
      <c r="Q738" s="88"/>
      <c r="R738" s="88"/>
      <c r="S738" s="88"/>
      <c r="T738" s="89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T738" s="21" t="s">
        <v>294</v>
      </c>
      <c r="AU738" s="21" t="s">
        <v>106</v>
      </c>
    </row>
    <row r="739" spans="1:51" s="13" customFormat="1" ht="12">
      <c r="A739" s="13"/>
      <c r="B739" s="230"/>
      <c r="C739" s="231"/>
      <c r="D739" s="232" t="s">
        <v>296</v>
      </c>
      <c r="E739" s="233" t="s">
        <v>28</v>
      </c>
      <c r="F739" s="234" t="s">
        <v>817</v>
      </c>
      <c r="G739" s="231"/>
      <c r="H739" s="233" t="s">
        <v>28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0" t="s">
        <v>296</v>
      </c>
      <c r="AU739" s="240" t="s">
        <v>106</v>
      </c>
      <c r="AV739" s="13" t="s">
        <v>82</v>
      </c>
      <c r="AW739" s="13" t="s">
        <v>35</v>
      </c>
      <c r="AX739" s="13" t="s">
        <v>74</v>
      </c>
      <c r="AY739" s="240" t="s">
        <v>285</v>
      </c>
    </row>
    <row r="740" spans="1:51" s="14" customFormat="1" ht="12">
      <c r="A740" s="14"/>
      <c r="B740" s="241"/>
      <c r="C740" s="242"/>
      <c r="D740" s="232" t="s">
        <v>296</v>
      </c>
      <c r="E740" s="243" t="s">
        <v>28</v>
      </c>
      <c r="F740" s="244" t="s">
        <v>1093</v>
      </c>
      <c r="G740" s="242"/>
      <c r="H740" s="245">
        <v>14.904</v>
      </c>
      <c r="I740" s="246"/>
      <c r="J740" s="242"/>
      <c r="K740" s="242"/>
      <c r="L740" s="247"/>
      <c r="M740" s="248"/>
      <c r="N740" s="249"/>
      <c r="O740" s="249"/>
      <c r="P740" s="249"/>
      <c r="Q740" s="249"/>
      <c r="R740" s="249"/>
      <c r="S740" s="249"/>
      <c r="T740" s="250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1" t="s">
        <v>296</v>
      </c>
      <c r="AU740" s="251" t="s">
        <v>106</v>
      </c>
      <c r="AV740" s="14" t="s">
        <v>106</v>
      </c>
      <c r="AW740" s="14" t="s">
        <v>35</v>
      </c>
      <c r="AX740" s="14" t="s">
        <v>74</v>
      </c>
      <c r="AY740" s="251" t="s">
        <v>285</v>
      </c>
    </row>
    <row r="741" spans="1:51" s="14" customFormat="1" ht="12">
      <c r="A741" s="14"/>
      <c r="B741" s="241"/>
      <c r="C741" s="242"/>
      <c r="D741" s="232" t="s">
        <v>296</v>
      </c>
      <c r="E741" s="243" t="s">
        <v>28</v>
      </c>
      <c r="F741" s="244" t="s">
        <v>1094</v>
      </c>
      <c r="G741" s="242"/>
      <c r="H741" s="245">
        <v>8.363</v>
      </c>
      <c r="I741" s="246"/>
      <c r="J741" s="242"/>
      <c r="K741" s="242"/>
      <c r="L741" s="247"/>
      <c r="M741" s="248"/>
      <c r="N741" s="249"/>
      <c r="O741" s="249"/>
      <c r="P741" s="249"/>
      <c r="Q741" s="249"/>
      <c r="R741" s="249"/>
      <c r="S741" s="249"/>
      <c r="T741" s="250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1" t="s">
        <v>296</v>
      </c>
      <c r="AU741" s="251" t="s">
        <v>106</v>
      </c>
      <c r="AV741" s="14" t="s">
        <v>106</v>
      </c>
      <c r="AW741" s="14" t="s">
        <v>35</v>
      </c>
      <c r="AX741" s="14" t="s">
        <v>74</v>
      </c>
      <c r="AY741" s="251" t="s">
        <v>285</v>
      </c>
    </row>
    <row r="742" spans="1:51" s="14" customFormat="1" ht="12">
      <c r="A742" s="14"/>
      <c r="B742" s="241"/>
      <c r="C742" s="242"/>
      <c r="D742" s="232" t="s">
        <v>296</v>
      </c>
      <c r="E742" s="243" t="s">
        <v>28</v>
      </c>
      <c r="F742" s="244" t="s">
        <v>1095</v>
      </c>
      <c r="G742" s="242"/>
      <c r="H742" s="245">
        <v>-1.386</v>
      </c>
      <c r="I742" s="246"/>
      <c r="J742" s="242"/>
      <c r="K742" s="242"/>
      <c r="L742" s="247"/>
      <c r="M742" s="248"/>
      <c r="N742" s="249"/>
      <c r="O742" s="249"/>
      <c r="P742" s="249"/>
      <c r="Q742" s="249"/>
      <c r="R742" s="249"/>
      <c r="S742" s="249"/>
      <c r="T742" s="250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1" t="s">
        <v>296</v>
      </c>
      <c r="AU742" s="251" t="s">
        <v>106</v>
      </c>
      <c r="AV742" s="14" t="s">
        <v>106</v>
      </c>
      <c r="AW742" s="14" t="s">
        <v>35</v>
      </c>
      <c r="AX742" s="14" t="s">
        <v>74</v>
      </c>
      <c r="AY742" s="251" t="s">
        <v>285</v>
      </c>
    </row>
    <row r="743" spans="1:51" s="16" customFormat="1" ht="12">
      <c r="A743" s="16"/>
      <c r="B743" s="273"/>
      <c r="C743" s="274"/>
      <c r="D743" s="232" t="s">
        <v>296</v>
      </c>
      <c r="E743" s="275" t="s">
        <v>116</v>
      </c>
      <c r="F743" s="276" t="s">
        <v>760</v>
      </c>
      <c r="G743" s="274"/>
      <c r="H743" s="277">
        <v>21.881</v>
      </c>
      <c r="I743" s="278"/>
      <c r="J743" s="274"/>
      <c r="K743" s="274"/>
      <c r="L743" s="279"/>
      <c r="M743" s="280"/>
      <c r="N743" s="281"/>
      <c r="O743" s="281"/>
      <c r="P743" s="281"/>
      <c r="Q743" s="281"/>
      <c r="R743" s="281"/>
      <c r="S743" s="281"/>
      <c r="T743" s="282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T743" s="283" t="s">
        <v>296</v>
      </c>
      <c r="AU743" s="283" t="s">
        <v>106</v>
      </c>
      <c r="AV743" s="16" t="s">
        <v>305</v>
      </c>
      <c r="AW743" s="16" t="s">
        <v>35</v>
      </c>
      <c r="AX743" s="16" t="s">
        <v>74</v>
      </c>
      <c r="AY743" s="283" t="s">
        <v>285</v>
      </c>
    </row>
    <row r="744" spans="1:51" s="13" customFormat="1" ht="12">
      <c r="A744" s="13"/>
      <c r="B744" s="230"/>
      <c r="C744" s="231"/>
      <c r="D744" s="232" t="s">
        <v>296</v>
      </c>
      <c r="E744" s="233" t="s">
        <v>28</v>
      </c>
      <c r="F744" s="234" t="s">
        <v>818</v>
      </c>
      <c r="G744" s="231"/>
      <c r="H744" s="233" t="s">
        <v>28</v>
      </c>
      <c r="I744" s="235"/>
      <c r="J744" s="231"/>
      <c r="K744" s="231"/>
      <c r="L744" s="236"/>
      <c r="M744" s="237"/>
      <c r="N744" s="238"/>
      <c r="O744" s="238"/>
      <c r="P744" s="238"/>
      <c r="Q744" s="238"/>
      <c r="R744" s="238"/>
      <c r="S744" s="238"/>
      <c r="T744" s="239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0" t="s">
        <v>296</v>
      </c>
      <c r="AU744" s="240" t="s">
        <v>106</v>
      </c>
      <c r="AV744" s="13" t="s">
        <v>82</v>
      </c>
      <c r="AW744" s="13" t="s">
        <v>35</v>
      </c>
      <c r="AX744" s="13" t="s">
        <v>74</v>
      </c>
      <c r="AY744" s="240" t="s">
        <v>285</v>
      </c>
    </row>
    <row r="745" spans="1:51" s="14" customFormat="1" ht="12">
      <c r="A745" s="14"/>
      <c r="B745" s="241"/>
      <c r="C745" s="242"/>
      <c r="D745" s="232" t="s">
        <v>296</v>
      </c>
      <c r="E745" s="243" t="s">
        <v>28</v>
      </c>
      <c r="F745" s="244" t="s">
        <v>1096</v>
      </c>
      <c r="G745" s="242"/>
      <c r="H745" s="245">
        <v>14.454</v>
      </c>
      <c r="I745" s="246"/>
      <c r="J745" s="242"/>
      <c r="K745" s="242"/>
      <c r="L745" s="247"/>
      <c r="M745" s="248"/>
      <c r="N745" s="249"/>
      <c r="O745" s="249"/>
      <c r="P745" s="249"/>
      <c r="Q745" s="249"/>
      <c r="R745" s="249"/>
      <c r="S745" s="249"/>
      <c r="T745" s="250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1" t="s">
        <v>296</v>
      </c>
      <c r="AU745" s="251" t="s">
        <v>106</v>
      </c>
      <c r="AV745" s="14" t="s">
        <v>106</v>
      </c>
      <c r="AW745" s="14" t="s">
        <v>35</v>
      </c>
      <c r="AX745" s="14" t="s">
        <v>74</v>
      </c>
      <c r="AY745" s="251" t="s">
        <v>285</v>
      </c>
    </row>
    <row r="746" spans="1:51" s="14" customFormat="1" ht="12">
      <c r="A746" s="14"/>
      <c r="B746" s="241"/>
      <c r="C746" s="242"/>
      <c r="D746" s="232" t="s">
        <v>296</v>
      </c>
      <c r="E746" s="243" t="s">
        <v>28</v>
      </c>
      <c r="F746" s="244" t="s">
        <v>1097</v>
      </c>
      <c r="G746" s="242"/>
      <c r="H746" s="245">
        <v>-1.48</v>
      </c>
      <c r="I746" s="246"/>
      <c r="J746" s="242"/>
      <c r="K746" s="242"/>
      <c r="L746" s="247"/>
      <c r="M746" s="248"/>
      <c r="N746" s="249"/>
      <c r="O746" s="249"/>
      <c r="P746" s="249"/>
      <c r="Q746" s="249"/>
      <c r="R746" s="249"/>
      <c r="S746" s="249"/>
      <c r="T746" s="250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1" t="s">
        <v>296</v>
      </c>
      <c r="AU746" s="251" t="s">
        <v>106</v>
      </c>
      <c r="AV746" s="14" t="s">
        <v>106</v>
      </c>
      <c r="AW746" s="14" t="s">
        <v>35</v>
      </c>
      <c r="AX746" s="14" t="s">
        <v>74</v>
      </c>
      <c r="AY746" s="251" t="s">
        <v>285</v>
      </c>
    </row>
    <row r="747" spans="1:51" s="14" customFormat="1" ht="12">
      <c r="A747" s="14"/>
      <c r="B747" s="241"/>
      <c r="C747" s="242"/>
      <c r="D747" s="232" t="s">
        <v>296</v>
      </c>
      <c r="E747" s="243" t="s">
        <v>28</v>
      </c>
      <c r="F747" s="244" t="s">
        <v>1098</v>
      </c>
      <c r="G747" s="242"/>
      <c r="H747" s="245">
        <v>0.54</v>
      </c>
      <c r="I747" s="246"/>
      <c r="J747" s="242"/>
      <c r="K747" s="242"/>
      <c r="L747" s="247"/>
      <c r="M747" s="248"/>
      <c r="N747" s="249"/>
      <c r="O747" s="249"/>
      <c r="P747" s="249"/>
      <c r="Q747" s="249"/>
      <c r="R747" s="249"/>
      <c r="S747" s="249"/>
      <c r="T747" s="250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1" t="s">
        <v>296</v>
      </c>
      <c r="AU747" s="251" t="s">
        <v>106</v>
      </c>
      <c r="AV747" s="14" t="s">
        <v>106</v>
      </c>
      <c r="AW747" s="14" t="s">
        <v>35</v>
      </c>
      <c r="AX747" s="14" t="s">
        <v>74</v>
      </c>
      <c r="AY747" s="251" t="s">
        <v>285</v>
      </c>
    </row>
    <row r="748" spans="1:51" s="16" customFormat="1" ht="12">
      <c r="A748" s="16"/>
      <c r="B748" s="273"/>
      <c r="C748" s="274"/>
      <c r="D748" s="232" t="s">
        <v>296</v>
      </c>
      <c r="E748" s="275" t="s">
        <v>119</v>
      </c>
      <c r="F748" s="276" t="s">
        <v>760</v>
      </c>
      <c r="G748" s="274"/>
      <c r="H748" s="277">
        <v>13.514</v>
      </c>
      <c r="I748" s="278"/>
      <c r="J748" s="274"/>
      <c r="K748" s="274"/>
      <c r="L748" s="279"/>
      <c r="M748" s="280"/>
      <c r="N748" s="281"/>
      <c r="O748" s="281"/>
      <c r="P748" s="281"/>
      <c r="Q748" s="281"/>
      <c r="R748" s="281"/>
      <c r="S748" s="281"/>
      <c r="T748" s="282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T748" s="283" t="s">
        <v>296</v>
      </c>
      <c r="AU748" s="283" t="s">
        <v>106</v>
      </c>
      <c r="AV748" s="16" t="s">
        <v>305</v>
      </c>
      <c r="AW748" s="16" t="s">
        <v>35</v>
      </c>
      <c r="AX748" s="16" t="s">
        <v>74</v>
      </c>
      <c r="AY748" s="283" t="s">
        <v>285</v>
      </c>
    </row>
    <row r="749" spans="1:51" s="15" customFormat="1" ht="12">
      <c r="A749" s="15"/>
      <c r="B749" s="252"/>
      <c r="C749" s="253"/>
      <c r="D749" s="232" t="s">
        <v>296</v>
      </c>
      <c r="E749" s="254" t="s">
        <v>1099</v>
      </c>
      <c r="F749" s="255" t="s">
        <v>299</v>
      </c>
      <c r="G749" s="253"/>
      <c r="H749" s="256">
        <v>35.395</v>
      </c>
      <c r="I749" s="257"/>
      <c r="J749" s="253"/>
      <c r="K749" s="253"/>
      <c r="L749" s="258"/>
      <c r="M749" s="259"/>
      <c r="N749" s="260"/>
      <c r="O749" s="260"/>
      <c r="P749" s="260"/>
      <c r="Q749" s="260"/>
      <c r="R749" s="260"/>
      <c r="S749" s="260"/>
      <c r="T749" s="261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62" t="s">
        <v>296</v>
      </c>
      <c r="AU749" s="262" t="s">
        <v>106</v>
      </c>
      <c r="AV749" s="15" t="s">
        <v>292</v>
      </c>
      <c r="AW749" s="15" t="s">
        <v>35</v>
      </c>
      <c r="AX749" s="15" t="s">
        <v>82</v>
      </c>
      <c r="AY749" s="262" t="s">
        <v>285</v>
      </c>
    </row>
    <row r="750" spans="1:63" s="12" customFormat="1" ht="22.8" customHeight="1">
      <c r="A750" s="12"/>
      <c r="B750" s="196"/>
      <c r="C750" s="197"/>
      <c r="D750" s="198" t="s">
        <v>73</v>
      </c>
      <c r="E750" s="210" t="s">
        <v>856</v>
      </c>
      <c r="F750" s="210" t="s">
        <v>1100</v>
      </c>
      <c r="G750" s="197"/>
      <c r="H750" s="197"/>
      <c r="I750" s="200"/>
      <c r="J750" s="211">
        <f>BK750</f>
        <v>0</v>
      </c>
      <c r="K750" s="197"/>
      <c r="L750" s="202"/>
      <c r="M750" s="203"/>
      <c r="N750" s="204"/>
      <c r="O750" s="204"/>
      <c r="P750" s="205">
        <f>SUM(P751:P790)</f>
        <v>0</v>
      </c>
      <c r="Q750" s="204"/>
      <c r="R750" s="205">
        <f>SUM(R751:R790)</f>
        <v>0.12237104</v>
      </c>
      <c r="S750" s="204"/>
      <c r="T750" s="206">
        <f>SUM(T751:T790)</f>
        <v>0</v>
      </c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R750" s="207" t="s">
        <v>82</v>
      </c>
      <c r="AT750" s="208" t="s">
        <v>73</v>
      </c>
      <c r="AU750" s="208" t="s">
        <v>82</v>
      </c>
      <c r="AY750" s="207" t="s">
        <v>285</v>
      </c>
      <c r="BK750" s="209">
        <f>SUM(BK751:BK790)</f>
        <v>0</v>
      </c>
    </row>
    <row r="751" spans="1:65" s="2" customFormat="1" ht="37.8" customHeight="1">
      <c r="A751" s="42"/>
      <c r="B751" s="43"/>
      <c r="C751" s="212" t="s">
        <v>1101</v>
      </c>
      <c r="D751" s="212" t="s">
        <v>287</v>
      </c>
      <c r="E751" s="213" t="s">
        <v>1102</v>
      </c>
      <c r="F751" s="214" t="s">
        <v>1103</v>
      </c>
      <c r="G751" s="215" t="s">
        <v>315</v>
      </c>
      <c r="H751" s="216">
        <v>211.99</v>
      </c>
      <c r="I751" s="217"/>
      <c r="J751" s="218">
        <f>ROUND(I751*H751,2)</f>
        <v>0</v>
      </c>
      <c r="K751" s="214" t="s">
        <v>291</v>
      </c>
      <c r="L751" s="48"/>
      <c r="M751" s="219" t="s">
        <v>28</v>
      </c>
      <c r="N751" s="220" t="s">
        <v>46</v>
      </c>
      <c r="O751" s="88"/>
      <c r="P751" s="221">
        <f>O751*H751</f>
        <v>0</v>
      </c>
      <c r="Q751" s="221">
        <v>4E-05</v>
      </c>
      <c r="R751" s="221">
        <f>Q751*H751</f>
        <v>0.0084796</v>
      </c>
      <c r="S751" s="221">
        <v>0</v>
      </c>
      <c r="T751" s="222">
        <f>S751*H751</f>
        <v>0</v>
      </c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R751" s="223" t="s">
        <v>292</v>
      </c>
      <c r="AT751" s="223" t="s">
        <v>287</v>
      </c>
      <c r="AU751" s="223" t="s">
        <v>106</v>
      </c>
      <c r="AY751" s="21" t="s">
        <v>285</v>
      </c>
      <c r="BE751" s="224">
        <f>IF(N751="základní",J751,0)</f>
        <v>0</v>
      </c>
      <c r="BF751" s="224">
        <f>IF(N751="snížená",J751,0)</f>
        <v>0</v>
      </c>
      <c r="BG751" s="224">
        <f>IF(N751="zákl. přenesená",J751,0)</f>
        <v>0</v>
      </c>
      <c r="BH751" s="224">
        <f>IF(N751="sníž. přenesená",J751,0)</f>
        <v>0</v>
      </c>
      <c r="BI751" s="224">
        <f>IF(N751="nulová",J751,0)</f>
        <v>0</v>
      </c>
      <c r="BJ751" s="21" t="s">
        <v>106</v>
      </c>
      <c r="BK751" s="224">
        <f>ROUND(I751*H751,2)</f>
        <v>0</v>
      </c>
      <c r="BL751" s="21" t="s">
        <v>292</v>
      </c>
      <c r="BM751" s="223" t="s">
        <v>1104</v>
      </c>
    </row>
    <row r="752" spans="1:47" s="2" customFormat="1" ht="12">
      <c r="A752" s="42"/>
      <c r="B752" s="43"/>
      <c r="C752" s="44"/>
      <c r="D752" s="225" t="s">
        <v>294</v>
      </c>
      <c r="E752" s="44"/>
      <c r="F752" s="226" t="s">
        <v>1105</v>
      </c>
      <c r="G752" s="44"/>
      <c r="H752" s="44"/>
      <c r="I752" s="227"/>
      <c r="J752" s="44"/>
      <c r="K752" s="44"/>
      <c r="L752" s="48"/>
      <c r="M752" s="228"/>
      <c r="N752" s="229"/>
      <c r="O752" s="88"/>
      <c r="P752" s="88"/>
      <c r="Q752" s="88"/>
      <c r="R752" s="88"/>
      <c r="S752" s="88"/>
      <c r="T752" s="89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T752" s="21" t="s">
        <v>294</v>
      </c>
      <c r="AU752" s="21" t="s">
        <v>106</v>
      </c>
    </row>
    <row r="753" spans="1:51" s="14" customFormat="1" ht="12">
      <c r="A753" s="14"/>
      <c r="B753" s="241"/>
      <c r="C753" s="242"/>
      <c r="D753" s="232" t="s">
        <v>296</v>
      </c>
      <c r="E753" s="243" t="s">
        <v>28</v>
      </c>
      <c r="F753" s="244" t="s">
        <v>159</v>
      </c>
      <c r="G753" s="242"/>
      <c r="H753" s="245">
        <v>203</v>
      </c>
      <c r="I753" s="246"/>
      <c r="J753" s="242"/>
      <c r="K753" s="242"/>
      <c r="L753" s="247"/>
      <c r="M753" s="248"/>
      <c r="N753" s="249"/>
      <c r="O753" s="249"/>
      <c r="P753" s="249"/>
      <c r="Q753" s="249"/>
      <c r="R753" s="249"/>
      <c r="S753" s="249"/>
      <c r="T753" s="250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1" t="s">
        <v>296</v>
      </c>
      <c r="AU753" s="251" t="s">
        <v>106</v>
      </c>
      <c r="AV753" s="14" t="s">
        <v>106</v>
      </c>
      <c r="AW753" s="14" t="s">
        <v>35</v>
      </c>
      <c r="AX753" s="14" t="s">
        <v>74</v>
      </c>
      <c r="AY753" s="251" t="s">
        <v>285</v>
      </c>
    </row>
    <row r="754" spans="1:51" s="14" customFormat="1" ht="12">
      <c r="A754" s="14"/>
      <c r="B754" s="241"/>
      <c r="C754" s="242"/>
      <c r="D754" s="232" t="s">
        <v>296</v>
      </c>
      <c r="E754" s="243" t="s">
        <v>28</v>
      </c>
      <c r="F754" s="244" t="s">
        <v>161</v>
      </c>
      <c r="G754" s="242"/>
      <c r="H754" s="245">
        <v>8.99</v>
      </c>
      <c r="I754" s="246"/>
      <c r="J754" s="242"/>
      <c r="K754" s="242"/>
      <c r="L754" s="247"/>
      <c r="M754" s="248"/>
      <c r="N754" s="249"/>
      <c r="O754" s="249"/>
      <c r="P754" s="249"/>
      <c r="Q754" s="249"/>
      <c r="R754" s="249"/>
      <c r="S754" s="249"/>
      <c r="T754" s="250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1" t="s">
        <v>296</v>
      </c>
      <c r="AU754" s="251" t="s">
        <v>106</v>
      </c>
      <c r="AV754" s="14" t="s">
        <v>106</v>
      </c>
      <c r="AW754" s="14" t="s">
        <v>35</v>
      </c>
      <c r="AX754" s="14" t="s">
        <v>74</v>
      </c>
      <c r="AY754" s="251" t="s">
        <v>285</v>
      </c>
    </row>
    <row r="755" spans="1:51" s="15" customFormat="1" ht="12">
      <c r="A755" s="15"/>
      <c r="B755" s="252"/>
      <c r="C755" s="253"/>
      <c r="D755" s="232" t="s">
        <v>296</v>
      </c>
      <c r="E755" s="254" t="s">
        <v>28</v>
      </c>
      <c r="F755" s="255" t="s">
        <v>299</v>
      </c>
      <c r="G755" s="253"/>
      <c r="H755" s="256">
        <v>211.99</v>
      </c>
      <c r="I755" s="257"/>
      <c r="J755" s="253"/>
      <c r="K755" s="253"/>
      <c r="L755" s="258"/>
      <c r="M755" s="259"/>
      <c r="N755" s="260"/>
      <c r="O755" s="260"/>
      <c r="P755" s="260"/>
      <c r="Q755" s="260"/>
      <c r="R755" s="260"/>
      <c r="S755" s="260"/>
      <c r="T755" s="261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62" t="s">
        <v>296</v>
      </c>
      <c r="AU755" s="262" t="s">
        <v>106</v>
      </c>
      <c r="AV755" s="15" t="s">
        <v>292</v>
      </c>
      <c r="AW755" s="15" t="s">
        <v>35</v>
      </c>
      <c r="AX755" s="15" t="s">
        <v>82</v>
      </c>
      <c r="AY755" s="262" t="s">
        <v>285</v>
      </c>
    </row>
    <row r="756" spans="1:65" s="2" customFormat="1" ht="33" customHeight="1">
      <c r="A756" s="42"/>
      <c r="B756" s="43"/>
      <c r="C756" s="212" t="s">
        <v>1106</v>
      </c>
      <c r="D756" s="212" t="s">
        <v>287</v>
      </c>
      <c r="E756" s="213" t="s">
        <v>1107</v>
      </c>
      <c r="F756" s="214" t="s">
        <v>1108</v>
      </c>
      <c r="G756" s="215" t="s">
        <v>315</v>
      </c>
      <c r="H756" s="216">
        <v>14.166</v>
      </c>
      <c r="I756" s="217"/>
      <c r="J756" s="218">
        <f>ROUND(I756*H756,2)</f>
        <v>0</v>
      </c>
      <c r="K756" s="214" t="s">
        <v>291</v>
      </c>
      <c r="L756" s="48"/>
      <c r="M756" s="219" t="s">
        <v>28</v>
      </c>
      <c r="N756" s="220" t="s">
        <v>46</v>
      </c>
      <c r="O756" s="88"/>
      <c r="P756" s="221">
        <f>O756*H756</f>
        <v>0</v>
      </c>
      <c r="Q756" s="221">
        <v>4E-05</v>
      </c>
      <c r="R756" s="221">
        <f>Q756*H756</f>
        <v>0.0005666400000000001</v>
      </c>
      <c r="S756" s="221">
        <v>0</v>
      </c>
      <c r="T756" s="222">
        <f>S756*H756</f>
        <v>0</v>
      </c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R756" s="223" t="s">
        <v>292</v>
      </c>
      <c r="AT756" s="223" t="s">
        <v>287</v>
      </c>
      <c r="AU756" s="223" t="s">
        <v>106</v>
      </c>
      <c r="AY756" s="21" t="s">
        <v>285</v>
      </c>
      <c r="BE756" s="224">
        <f>IF(N756="základní",J756,0)</f>
        <v>0</v>
      </c>
      <c r="BF756" s="224">
        <f>IF(N756="snížená",J756,0)</f>
        <v>0</v>
      </c>
      <c r="BG756" s="224">
        <f>IF(N756="zákl. přenesená",J756,0)</f>
        <v>0</v>
      </c>
      <c r="BH756" s="224">
        <f>IF(N756="sníž. přenesená",J756,0)</f>
        <v>0</v>
      </c>
      <c r="BI756" s="224">
        <f>IF(N756="nulová",J756,0)</f>
        <v>0</v>
      </c>
      <c r="BJ756" s="21" t="s">
        <v>106</v>
      </c>
      <c r="BK756" s="224">
        <f>ROUND(I756*H756,2)</f>
        <v>0</v>
      </c>
      <c r="BL756" s="21" t="s">
        <v>292</v>
      </c>
      <c r="BM756" s="223" t="s">
        <v>1109</v>
      </c>
    </row>
    <row r="757" spans="1:47" s="2" customFormat="1" ht="12">
      <c r="A757" s="42"/>
      <c r="B757" s="43"/>
      <c r="C757" s="44"/>
      <c r="D757" s="225" t="s">
        <v>294</v>
      </c>
      <c r="E757" s="44"/>
      <c r="F757" s="226" t="s">
        <v>1110</v>
      </c>
      <c r="G757" s="44"/>
      <c r="H757" s="44"/>
      <c r="I757" s="227"/>
      <c r="J757" s="44"/>
      <c r="K757" s="44"/>
      <c r="L757" s="48"/>
      <c r="M757" s="228"/>
      <c r="N757" s="229"/>
      <c r="O757" s="88"/>
      <c r="P757" s="88"/>
      <c r="Q757" s="88"/>
      <c r="R757" s="88"/>
      <c r="S757" s="88"/>
      <c r="T757" s="89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T757" s="21" t="s">
        <v>294</v>
      </c>
      <c r="AU757" s="21" t="s">
        <v>106</v>
      </c>
    </row>
    <row r="758" spans="1:51" s="13" customFormat="1" ht="12">
      <c r="A758" s="13"/>
      <c r="B758" s="230"/>
      <c r="C758" s="231"/>
      <c r="D758" s="232" t="s">
        <v>296</v>
      </c>
      <c r="E758" s="233" t="s">
        <v>28</v>
      </c>
      <c r="F758" s="234" t="s">
        <v>463</v>
      </c>
      <c r="G758" s="231"/>
      <c r="H758" s="233" t="s">
        <v>28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0" t="s">
        <v>296</v>
      </c>
      <c r="AU758" s="240" t="s">
        <v>106</v>
      </c>
      <c r="AV758" s="13" t="s">
        <v>82</v>
      </c>
      <c r="AW758" s="13" t="s">
        <v>35</v>
      </c>
      <c r="AX758" s="13" t="s">
        <v>74</v>
      </c>
      <c r="AY758" s="240" t="s">
        <v>285</v>
      </c>
    </row>
    <row r="759" spans="1:51" s="14" customFormat="1" ht="12">
      <c r="A759" s="14"/>
      <c r="B759" s="241"/>
      <c r="C759" s="242"/>
      <c r="D759" s="232" t="s">
        <v>296</v>
      </c>
      <c r="E759" s="243" t="s">
        <v>28</v>
      </c>
      <c r="F759" s="244" t="s">
        <v>1111</v>
      </c>
      <c r="G759" s="242"/>
      <c r="H759" s="245">
        <v>4.81</v>
      </c>
      <c r="I759" s="246"/>
      <c r="J759" s="242"/>
      <c r="K759" s="242"/>
      <c r="L759" s="247"/>
      <c r="M759" s="248"/>
      <c r="N759" s="249"/>
      <c r="O759" s="249"/>
      <c r="P759" s="249"/>
      <c r="Q759" s="249"/>
      <c r="R759" s="249"/>
      <c r="S759" s="249"/>
      <c r="T759" s="250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1" t="s">
        <v>296</v>
      </c>
      <c r="AU759" s="251" t="s">
        <v>106</v>
      </c>
      <c r="AV759" s="14" t="s">
        <v>106</v>
      </c>
      <c r="AW759" s="14" t="s">
        <v>35</v>
      </c>
      <c r="AX759" s="14" t="s">
        <v>74</v>
      </c>
      <c r="AY759" s="251" t="s">
        <v>285</v>
      </c>
    </row>
    <row r="760" spans="1:51" s="13" customFormat="1" ht="12">
      <c r="A760" s="13"/>
      <c r="B760" s="230"/>
      <c r="C760" s="231"/>
      <c r="D760" s="232" t="s">
        <v>296</v>
      </c>
      <c r="E760" s="233" t="s">
        <v>28</v>
      </c>
      <c r="F760" s="234" t="s">
        <v>469</v>
      </c>
      <c r="G760" s="231"/>
      <c r="H760" s="233" t="s">
        <v>28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0" t="s">
        <v>296</v>
      </c>
      <c r="AU760" s="240" t="s">
        <v>106</v>
      </c>
      <c r="AV760" s="13" t="s">
        <v>82</v>
      </c>
      <c r="AW760" s="13" t="s">
        <v>35</v>
      </c>
      <c r="AX760" s="13" t="s">
        <v>74</v>
      </c>
      <c r="AY760" s="240" t="s">
        <v>285</v>
      </c>
    </row>
    <row r="761" spans="1:51" s="14" customFormat="1" ht="12">
      <c r="A761" s="14"/>
      <c r="B761" s="241"/>
      <c r="C761" s="242"/>
      <c r="D761" s="232" t="s">
        <v>296</v>
      </c>
      <c r="E761" s="243" t="s">
        <v>28</v>
      </c>
      <c r="F761" s="244" t="s">
        <v>1112</v>
      </c>
      <c r="G761" s="242"/>
      <c r="H761" s="245">
        <v>9.356</v>
      </c>
      <c r="I761" s="246"/>
      <c r="J761" s="242"/>
      <c r="K761" s="242"/>
      <c r="L761" s="247"/>
      <c r="M761" s="248"/>
      <c r="N761" s="249"/>
      <c r="O761" s="249"/>
      <c r="P761" s="249"/>
      <c r="Q761" s="249"/>
      <c r="R761" s="249"/>
      <c r="S761" s="249"/>
      <c r="T761" s="250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51" t="s">
        <v>296</v>
      </c>
      <c r="AU761" s="251" t="s">
        <v>106</v>
      </c>
      <c r="AV761" s="14" t="s">
        <v>106</v>
      </c>
      <c r="AW761" s="14" t="s">
        <v>35</v>
      </c>
      <c r="AX761" s="14" t="s">
        <v>74</v>
      </c>
      <c r="AY761" s="251" t="s">
        <v>285</v>
      </c>
    </row>
    <row r="762" spans="1:51" s="15" customFormat="1" ht="12">
      <c r="A762" s="15"/>
      <c r="B762" s="252"/>
      <c r="C762" s="253"/>
      <c r="D762" s="232" t="s">
        <v>296</v>
      </c>
      <c r="E762" s="254" t="s">
        <v>28</v>
      </c>
      <c r="F762" s="255" t="s">
        <v>299</v>
      </c>
      <c r="G762" s="253"/>
      <c r="H762" s="256">
        <v>14.166</v>
      </c>
      <c r="I762" s="257"/>
      <c r="J762" s="253"/>
      <c r="K762" s="253"/>
      <c r="L762" s="258"/>
      <c r="M762" s="259"/>
      <c r="N762" s="260"/>
      <c r="O762" s="260"/>
      <c r="P762" s="260"/>
      <c r="Q762" s="260"/>
      <c r="R762" s="260"/>
      <c r="S762" s="260"/>
      <c r="T762" s="261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62" t="s">
        <v>296</v>
      </c>
      <c r="AU762" s="262" t="s">
        <v>106</v>
      </c>
      <c r="AV762" s="15" t="s">
        <v>292</v>
      </c>
      <c r="AW762" s="15" t="s">
        <v>35</v>
      </c>
      <c r="AX762" s="15" t="s">
        <v>82</v>
      </c>
      <c r="AY762" s="262" t="s">
        <v>285</v>
      </c>
    </row>
    <row r="763" spans="1:65" s="2" customFormat="1" ht="16.5" customHeight="1">
      <c r="A763" s="42"/>
      <c r="B763" s="43"/>
      <c r="C763" s="212" t="s">
        <v>1113</v>
      </c>
      <c r="D763" s="212" t="s">
        <v>287</v>
      </c>
      <c r="E763" s="213" t="s">
        <v>1114</v>
      </c>
      <c r="F763" s="214" t="s">
        <v>1115</v>
      </c>
      <c r="G763" s="215" t="s">
        <v>315</v>
      </c>
      <c r="H763" s="216">
        <v>185.935</v>
      </c>
      <c r="I763" s="217"/>
      <c r="J763" s="218">
        <f>ROUND(I763*H763,2)</f>
        <v>0</v>
      </c>
      <c r="K763" s="214" t="s">
        <v>28</v>
      </c>
      <c r="L763" s="48"/>
      <c r="M763" s="219" t="s">
        <v>28</v>
      </c>
      <c r="N763" s="220" t="s">
        <v>46</v>
      </c>
      <c r="O763" s="88"/>
      <c r="P763" s="221">
        <f>O763*H763</f>
        <v>0</v>
      </c>
      <c r="Q763" s="221">
        <v>0</v>
      </c>
      <c r="R763" s="221">
        <f>Q763*H763</f>
        <v>0</v>
      </c>
      <c r="S763" s="221">
        <v>0</v>
      </c>
      <c r="T763" s="222">
        <f>S763*H763</f>
        <v>0</v>
      </c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R763" s="223" t="s">
        <v>292</v>
      </c>
      <c r="AT763" s="223" t="s">
        <v>287</v>
      </c>
      <c r="AU763" s="223" t="s">
        <v>106</v>
      </c>
      <c r="AY763" s="21" t="s">
        <v>285</v>
      </c>
      <c r="BE763" s="224">
        <f>IF(N763="základní",J763,0)</f>
        <v>0</v>
      </c>
      <c r="BF763" s="224">
        <f>IF(N763="snížená",J763,0)</f>
        <v>0</v>
      </c>
      <c r="BG763" s="224">
        <f>IF(N763="zákl. přenesená",J763,0)</f>
        <v>0</v>
      </c>
      <c r="BH763" s="224">
        <f>IF(N763="sníž. přenesená",J763,0)</f>
        <v>0</v>
      </c>
      <c r="BI763" s="224">
        <f>IF(N763="nulová",J763,0)</f>
        <v>0</v>
      </c>
      <c r="BJ763" s="21" t="s">
        <v>106</v>
      </c>
      <c r="BK763" s="224">
        <f>ROUND(I763*H763,2)</f>
        <v>0</v>
      </c>
      <c r="BL763" s="21" t="s">
        <v>292</v>
      </c>
      <c r="BM763" s="223" t="s">
        <v>1116</v>
      </c>
    </row>
    <row r="764" spans="1:51" s="14" customFormat="1" ht="12">
      <c r="A764" s="14"/>
      <c r="B764" s="241"/>
      <c r="C764" s="242"/>
      <c r="D764" s="232" t="s">
        <v>296</v>
      </c>
      <c r="E764" s="243" t="s">
        <v>28</v>
      </c>
      <c r="F764" s="244" t="s">
        <v>145</v>
      </c>
      <c r="G764" s="242"/>
      <c r="H764" s="245">
        <v>185.935</v>
      </c>
      <c r="I764" s="246"/>
      <c r="J764" s="242"/>
      <c r="K764" s="242"/>
      <c r="L764" s="247"/>
      <c r="M764" s="248"/>
      <c r="N764" s="249"/>
      <c r="O764" s="249"/>
      <c r="P764" s="249"/>
      <c r="Q764" s="249"/>
      <c r="R764" s="249"/>
      <c r="S764" s="249"/>
      <c r="T764" s="250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1" t="s">
        <v>296</v>
      </c>
      <c r="AU764" s="251" t="s">
        <v>106</v>
      </c>
      <c r="AV764" s="14" t="s">
        <v>106</v>
      </c>
      <c r="AW764" s="14" t="s">
        <v>35</v>
      </c>
      <c r="AX764" s="14" t="s">
        <v>82</v>
      </c>
      <c r="AY764" s="251" t="s">
        <v>285</v>
      </c>
    </row>
    <row r="765" spans="1:65" s="2" customFormat="1" ht="37.8" customHeight="1">
      <c r="A765" s="42"/>
      <c r="B765" s="43"/>
      <c r="C765" s="212" t="s">
        <v>1117</v>
      </c>
      <c r="D765" s="212" t="s">
        <v>287</v>
      </c>
      <c r="E765" s="213" t="s">
        <v>1118</v>
      </c>
      <c r="F765" s="214" t="s">
        <v>1119</v>
      </c>
      <c r="G765" s="215" t="s">
        <v>460</v>
      </c>
      <c r="H765" s="216">
        <v>16</v>
      </c>
      <c r="I765" s="217"/>
      <c r="J765" s="218">
        <f>ROUND(I765*H765,2)</f>
        <v>0</v>
      </c>
      <c r="K765" s="214" t="s">
        <v>291</v>
      </c>
      <c r="L765" s="48"/>
      <c r="M765" s="219" t="s">
        <v>28</v>
      </c>
      <c r="N765" s="220" t="s">
        <v>46</v>
      </c>
      <c r="O765" s="88"/>
      <c r="P765" s="221">
        <f>O765*H765</f>
        <v>0</v>
      </c>
      <c r="Q765" s="221">
        <v>2E-05</v>
      </c>
      <c r="R765" s="221">
        <f>Q765*H765</f>
        <v>0.00032</v>
      </c>
      <c r="S765" s="221">
        <v>0</v>
      </c>
      <c r="T765" s="222">
        <f>S765*H765</f>
        <v>0</v>
      </c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R765" s="223" t="s">
        <v>292</v>
      </c>
      <c r="AT765" s="223" t="s">
        <v>287</v>
      </c>
      <c r="AU765" s="223" t="s">
        <v>106</v>
      </c>
      <c r="AY765" s="21" t="s">
        <v>285</v>
      </c>
      <c r="BE765" s="224">
        <f>IF(N765="základní",J765,0)</f>
        <v>0</v>
      </c>
      <c r="BF765" s="224">
        <f>IF(N765="snížená",J765,0)</f>
        <v>0</v>
      </c>
      <c r="BG765" s="224">
        <f>IF(N765="zákl. přenesená",J765,0)</f>
        <v>0</v>
      </c>
      <c r="BH765" s="224">
        <f>IF(N765="sníž. přenesená",J765,0)</f>
        <v>0</v>
      </c>
      <c r="BI765" s="224">
        <f>IF(N765="nulová",J765,0)</f>
        <v>0</v>
      </c>
      <c r="BJ765" s="21" t="s">
        <v>106</v>
      </c>
      <c r="BK765" s="224">
        <f>ROUND(I765*H765,2)</f>
        <v>0</v>
      </c>
      <c r="BL765" s="21" t="s">
        <v>292</v>
      </c>
      <c r="BM765" s="223" t="s">
        <v>1120</v>
      </c>
    </row>
    <row r="766" spans="1:47" s="2" customFormat="1" ht="12">
      <c r="A766" s="42"/>
      <c r="B766" s="43"/>
      <c r="C766" s="44"/>
      <c r="D766" s="225" t="s">
        <v>294</v>
      </c>
      <c r="E766" s="44"/>
      <c r="F766" s="226" t="s">
        <v>1121</v>
      </c>
      <c r="G766" s="44"/>
      <c r="H766" s="44"/>
      <c r="I766" s="227"/>
      <c r="J766" s="44"/>
      <c r="K766" s="44"/>
      <c r="L766" s="48"/>
      <c r="M766" s="228"/>
      <c r="N766" s="229"/>
      <c r="O766" s="88"/>
      <c r="P766" s="88"/>
      <c r="Q766" s="88"/>
      <c r="R766" s="88"/>
      <c r="S766" s="88"/>
      <c r="T766" s="89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T766" s="21" t="s">
        <v>294</v>
      </c>
      <c r="AU766" s="21" t="s">
        <v>106</v>
      </c>
    </row>
    <row r="767" spans="1:51" s="13" customFormat="1" ht="12">
      <c r="A767" s="13"/>
      <c r="B767" s="230"/>
      <c r="C767" s="231"/>
      <c r="D767" s="232" t="s">
        <v>296</v>
      </c>
      <c r="E767" s="233" t="s">
        <v>28</v>
      </c>
      <c r="F767" s="234" t="s">
        <v>687</v>
      </c>
      <c r="G767" s="231"/>
      <c r="H767" s="233" t="s">
        <v>28</v>
      </c>
      <c r="I767" s="235"/>
      <c r="J767" s="231"/>
      <c r="K767" s="231"/>
      <c r="L767" s="236"/>
      <c r="M767" s="237"/>
      <c r="N767" s="238"/>
      <c r="O767" s="238"/>
      <c r="P767" s="238"/>
      <c r="Q767" s="238"/>
      <c r="R767" s="238"/>
      <c r="S767" s="238"/>
      <c r="T767" s="239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0" t="s">
        <v>296</v>
      </c>
      <c r="AU767" s="240" t="s">
        <v>106</v>
      </c>
      <c r="AV767" s="13" t="s">
        <v>82</v>
      </c>
      <c r="AW767" s="13" t="s">
        <v>35</v>
      </c>
      <c r="AX767" s="13" t="s">
        <v>74</v>
      </c>
      <c r="AY767" s="240" t="s">
        <v>285</v>
      </c>
    </row>
    <row r="768" spans="1:51" s="14" customFormat="1" ht="12">
      <c r="A768" s="14"/>
      <c r="B768" s="241"/>
      <c r="C768" s="242"/>
      <c r="D768" s="232" t="s">
        <v>296</v>
      </c>
      <c r="E768" s="243" t="s">
        <v>28</v>
      </c>
      <c r="F768" s="244" t="s">
        <v>379</v>
      </c>
      <c r="G768" s="242"/>
      <c r="H768" s="245">
        <v>16</v>
      </c>
      <c r="I768" s="246"/>
      <c r="J768" s="242"/>
      <c r="K768" s="242"/>
      <c r="L768" s="247"/>
      <c r="M768" s="248"/>
      <c r="N768" s="249"/>
      <c r="O768" s="249"/>
      <c r="P768" s="249"/>
      <c r="Q768" s="249"/>
      <c r="R768" s="249"/>
      <c r="S768" s="249"/>
      <c r="T768" s="250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1" t="s">
        <v>296</v>
      </c>
      <c r="AU768" s="251" t="s">
        <v>106</v>
      </c>
      <c r="AV768" s="14" t="s">
        <v>106</v>
      </c>
      <c r="AW768" s="14" t="s">
        <v>35</v>
      </c>
      <c r="AX768" s="14" t="s">
        <v>82</v>
      </c>
      <c r="AY768" s="251" t="s">
        <v>285</v>
      </c>
    </row>
    <row r="769" spans="1:65" s="2" customFormat="1" ht="37.8" customHeight="1">
      <c r="A769" s="42"/>
      <c r="B769" s="43"/>
      <c r="C769" s="212" t="s">
        <v>1122</v>
      </c>
      <c r="D769" s="212" t="s">
        <v>287</v>
      </c>
      <c r="E769" s="213" t="s">
        <v>1123</v>
      </c>
      <c r="F769" s="214" t="s">
        <v>1124</v>
      </c>
      <c r="G769" s="215" t="s">
        <v>460</v>
      </c>
      <c r="H769" s="216">
        <v>16</v>
      </c>
      <c r="I769" s="217"/>
      <c r="J769" s="218">
        <f>ROUND(I769*H769,2)</f>
        <v>0</v>
      </c>
      <c r="K769" s="214" t="s">
        <v>291</v>
      </c>
      <c r="L769" s="48"/>
      <c r="M769" s="219" t="s">
        <v>28</v>
      </c>
      <c r="N769" s="220" t="s">
        <v>46</v>
      </c>
      <c r="O769" s="88"/>
      <c r="P769" s="221">
        <f>O769*H769</f>
        <v>0</v>
      </c>
      <c r="Q769" s="221">
        <v>7E-05</v>
      </c>
      <c r="R769" s="221">
        <f>Q769*H769</f>
        <v>0.00112</v>
      </c>
      <c r="S769" s="221">
        <v>0</v>
      </c>
      <c r="T769" s="222">
        <f>S769*H769</f>
        <v>0</v>
      </c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R769" s="223" t="s">
        <v>292</v>
      </c>
      <c r="AT769" s="223" t="s">
        <v>287</v>
      </c>
      <c r="AU769" s="223" t="s">
        <v>106</v>
      </c>
      <c r="AY769" s="21" t="s">
        <v>285</v>
      </c>
      <c r="BE769" s="224">
        <f>IF(N769="základní",J769,0)</f>
        <v>0</v>
      </c>
      <c r="BF769" s="224">
        <f>IF(N769="snížená",J769,0)</f>
        <v>0</v>
      </c>
      <c r="BG769" s="224">
        <f>IF(N769="zákl. přenesená",J769,0)</f>
        <v>0</v>
      </c>
      <c r="BH769" s="224">
        <f>IF(N769="sníž. přenesená",J769,0)</f>
        <v>0</v>
      </c>
      <c r="BI769" s="224">
        <f>IF(N769="nulová",J769,0)</f>
        <v>0</v>
      </c>
      <c r="BJ769" s="21" t="s">
        <v>106</v>
      </c>
      <c r="BK769" s="224">
        <f>ROUND(I769*H769,2)</f>
        <v>0</v>
      </c>
      <c r="BL769" s="21" t="s">
        <v>292</v>
      </c>
      <c r="BM769" s="223" t="s">
        <v>1125</v>
      </c>
    </row>
    <row r="770" spans="1:47" s="2" customFormat="1" ht="12">
      <c r="A770" s="42"/>
      <c r="B770" s="43"/>
      <c r="C770" s="44"/>
      <c r="D770" s="225" t="s">
        <v>294</v>
      </c>
      <c r="E770" s="44"/>
      <c r="F770" s="226" t="s">
        <v>1126</v>
      </c>
      <c r="G770" s="44"/>
      <c r="H770" s="44"/>
      <c r="I770" s="227"/>
      <c r="J770" s="44"/>
      <c r="K770" s="44"/>
      <c r="L770" s="48"/>
      <c r="M770" s="228"/>
      <c r="N770" s="229"/>
      <c r="O770" s="88"/>
      <c r="P770" s="88"/>
      <c r="Q770" s="88"/>
      <c r="R770" s="88"/>
      <c r="S770" s="88"/>
      <c r="T770" s="89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T770" s="21" t="s">
        <v>294</v>
      </c>
      <c r="AU770" s="21" t="s">
        <v>106</v>
      </c>
    </row>
    <row r="771" spans="1:51" s="13" customFormat="1" ht="12">
      <c r="A771" s="13"/>
      <c r="B771" s="230"/>
      <c r="C771" s="231"/>
      <c r="D771" s="232" t="s">
        <v>296</v>
      </c>
      <c r="E771" s="233" t="s">
        <v>28</v>
      </c>
      <c r="F771" s="234" t="s">
        <v>687</v>
      </c>
      <c r="G771" s="231"/>
      <c r="H771" s="233" t="s">
        <v>28</v>
      </c>
      <c r="I771" s="235"/>
      <c r="J771" s="231"/>
      <c r="K771" s="231"/>
      <c r="L771" s="236"/>
      <c r="M771" s="237"/>
      <c r="N771" s="238"/>
      <c r="O771" s="238"/>
      <c r="P771" s="238"/>
      <c r="Q771" s="238"/>
      <c r="R771" s="238"/>
      <c r="S771" s="238"/>
      <c r="T771" s="239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0" t="s">
        <v>296</v>
      </c>
      <c r="AU771" s="240" t="s">
        <v>106</v>
      </c>
      <c r="AV771" s="13" t="s">
        <v>82</v>
      </c>
      <c r="AW771" s="13" t="s">
        <v>35</v>
      </c>
      <c r="AX771" s="13" t="s">
        <v>74</v>
      </c>
      <c r="AY771" s="240" t="s">
        <v>285</v>
      </c>
    </row>
    <row r="772" spans="1:51" s="14" customFormat="1" ht="12">
      <c r="A772" s="14"/>
      <c r="B772" s="241"/>
      <c r="C772" s="242"/>
      <c r="D772" s="232" t="s">
        <v>296</v>
      </c>
      <c r="E772" s="243" t="s">
        <v>28</v>
      </c>
      <c r="F772" s="244" t="s">
        <v>379</v>
      </c>
      <c r="G772" s="242"/>
      <c r="H772" s="245">
        <v>16</v>
      </c>
      <c r="I772" s="246"/>
      <c r="J772" s="242"/>
      <c r="K772" s="242"/>
      <c r="L772" s="247"/>
      <c r="M772" s="248"/>
      <c r="N772" s="249"/>
      <c r="O772" s="249"/>
      <c r="P772" s="249"/>
      <c r="Q772" s="249"/>
      <c r="R772" s="249"/>
      <c r="S772" s="249"/>
      <c r="T772" s="250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1" t="s">
        <v>296</v>
      </c>
      <c r="AU772" s="251" t="s">
        <v>106</v>
      </c>
      <c r="AV772" s="14" t="s">
        <v>106</v>
      </c>
      <c r="AW772" s="14" t="s">
        <v>35</v>
      </c>
      <c r="AX772" s="14" t="s">
        <v>82</v>
      </c>
      <c r="AY772" s="251" t="s">
        <v>285</v>
      </c>
    </row>
    <row r="773" spans="1:65" s="2" customFormat="1" ht="37.8" customHeight="1">
      <c r="A773" s="42"/>
      <c r="B773" s="43"/>
      <c r="C773" s="212" t="s">
        <v>1127</v>
      </c>
      <c r="D773" s="212" t="s">
        <v>287</v>
      </c>
      <c r="E773" s="213" t="s">
        <v>1128</v>
      </c>
      <c r="F773" s="214" t="s">
        <v>1129</v>
      </c>
      <c r="G773" s="215" t="s">
        <v>673</v>
      </c>
      <c r="H773" s="216">
        <v>30.24</v>
      </c>
      <c r="I773" s="217"/>
      <c r="J773" s="218">
        <f>ROUND(I773*H773,2)</f>
        <v>0</v>
      </c>
      <c r="K773" s="214" t="s">
        <v>1130</v>
      </c>
      <c r="L773" s="48"/>
      <c r="M773" s="219" t="s">
        <v>28</v>
      </c>
      <c r="N773" s="220" t="s">
        <v>46</v>
      </c>
      <c r="O773" s="88"/>
      <c r="P773" s="221">
        <f>O773*H773</f>
        <v>0</v>
      </c>
      <c r="Q773" s="221">
        <v>0.00052</v>
      </c>
      <c r="R773" s="221">
        <f>Q773*H773</f>
        <v>0.015724799999999997</v>
      </c>
      <c r="S773" s="221">
        <v>0</v>
      </c>
      <c r="T773" s="222">
        <f>S773*H773</f>
        <v>0</v>
      </c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R773" s="223" t="s">
        <v>292</v>
      </c>
      <c r="AT773" s="223" t="s">
        <v>287</v>
      </c>
      <c r="AU773" s="223" t="s">
        <v>106</v>
      </c>
      <c r="AY773" s="21" t="s">
        <v>285</v>
      </c>
      <c r="BE773" s="224">
        <f>IF(N773="základní",J773,0)</f>
        <v>0</v>
      </c>
      <c r="BF773" s="224">
        <f>IF(N773="snížená",J773,0)</f>
        <v>0</v>
      </c>
      <c r="BG773" s="224">
        <f>IF(N773="zákl. přenesená",J773,0)</f>
        <v>0</v>
      </c>
      <c r="BH773" s="224">
        <f>IF(N773="sníž. přenesená",J773,0)</f>
        <v>0</v>
      </c>
      <c r="BI773" s="224">
        <f>IF(N773="nulová",J773,0)</f>
        <v>0</v>
      </c>
      <c r="BJ773" s="21" t="s">
        <v>106</v>
      </c>
      <c r="BK773" s="224">
        <f>ROUND(I773*H773,2)</f>
        <v>0</v>
      </c>
      <c r="BL773" s="21" t="s">
        <v>292</v>
      </c>
      <c r="BM773" s="223" t="s">
        <v>1131</v>
      </c>
    </row>
    <row r="774" spans="1:47" s="2" customFormat="1" ht="12">
      <c r="A774" s="42"/>
      <c r="B774" s="43"/>
      <c r="C774" s="44"/>
      <c r="D774" s="225" t="s">
        <v>294</v>
      </c>
      <c r="E774" s="44"/>
      <c r="F774" s="226" t="s">
        <v>1132</v>
      </c>
      <c r="G774" s="44"/>
      <c r="H774" s="44"/>
      <c r="I774" s="227"/>
      <c r="J774" s="44"/>
      <c r="K774" s="44"/>
      <c r="L774" s="48"/>
      <c r="M774" s="228"/>
      <c r="N774" s="229"/>
      <c r="O774" s="88"/>
      <c r="P774" s="88"/>
      <c r="Q774" s="88"/>
      <c r="R774" s="88"/>
      <c r="S774" s="88"/>
      <c r="T774" s="89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T774" s="21" t="s">
        <v>294</v>
      </c>
      <c r="AU774" s="21" t="s">
        <v>106</v>
      </c>
    </row>
    <row r="775" spans="1:51" s="13" customFormat="1" ht="12">
      <c r="A775" s="13"/>
      <c r="B775" s="230"/>
      <c r="C775" s="231"/>
      <c r="D775" s="232" t="s">
        <v>296</v>
      </c>
      <c r="E775" s="233" t="s">
        <v>28</v>
      </c>
      <c r="F775" s="234" t="s">
        <v>297</v>
      </c>
      <c r="G775" s="231"/>
      <c r="H775" s="233" t="s">
        <v>28</v>
      </c>
      <c r="I775" s="235"/>
      <c r="J775" s="231"/>
      <c r="K775" s="231"/>
      <c r="L775" s="236"/>
      <c r="M775" s="237"/>
      <c r="N775" s="238"/>
      <c r="O775" s="238"/>
      <c r="P775" s="238"/>
      <c r="Q775" s="238"/>
      <c r="R775" s="238"/>
      <c r="S775" s="238"/>
      <c r="T775" s="239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0" t="s">
        <v>296</v>
      </c>
      <c r="AU775" s="240" t="s">
        <v>106</v>
      </c>
      <c r="AV775" s="13" t="s">
        <v>82</v>
      </c>
      <c r="AW775" s="13" t="s">
        <v>35</v>
      </c>
      <c r="AX775" s="13" t="s">
        <v>74</v>
      </c>
      <c r="AY775" s="240" t="s">
        <v>285</v>
      </c>
    </row>
    <row r="776" spans="1:51" s="14" customFormat="1" ht="12">
      <c r="A776" s="14"/>
      <c r="B776" s="241"/>
      <c r="C776" s="242"/>
      <c r="D776" s="232" t="s">
        <v>296</v>
      </c>
      <c r="E776" s="243" t="s">
        <v>28</v>
      </c>
      <c r="F776" s="244" t="s">
        <v>1133</v>
      </c>
      <c r="G776" s="242"/>
      <c r="H776" s="245">
        <v>30.24</v>
      </c>
      <c r="I776" s="246"/>
      <c r="J776" s="242"/>
      <c r="K776" s="242"/>
      <c r="L776" s="247"/>
      <c r="M776" s="248"/>
      <c r="N776" s="249"/>
      <c r="O776" s="249"/>
      <c r="P776" s="249"/>
      <c r="Q776" s="249"/>
      <c r="R776" s="249"/>
      <c r="S776" s="249"/>
      <c r="T776" s="250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1" t="s">
        <v>296</v>
      </c>
      <c r="AU776" s="251" t="s">
        <v>106</v>
      </c>
      <c r="AV776" s="14" t="s">
        <v>106</v>
      </c>
      <c r="AW776" s="14" t="s">
        <v>35</v>
      </c>
      <c r="AX776" s="14" t="s">
        <v>74</v>
      </c>
      <c r="AY776" s="251" t="s">
        <v>285</v>
      </c>
    </row>
    <row r="777" spans="1:51" s="15" customFormat="1" ht="12">
      <c r="A777" s="15"/>
      <c r="B777" s="252"/>
      <c r="C777" s="253"/>
      <c r="D777" s="232" t="s">
        <v>296</v>
      </c>
      <c r="E777" s="254" t="s">
        <v>28</v>
      </c>
      <c r="F777" s="255" t="s">
        <v>299</v>
      </c>
      <c r="G777" s="253"/>
      <c r="H777" s="256">
        <v>30.24</v>
      </c>
      <c r="I777" s="257"/>
      <c r="J777" s="253"/>
      <c r="K777" s="253"/>
      <c r="L777" s="258"/>
      <c r="M777" s="259"/>
      <c r="N777" s="260"/>
      <c r="O777" s="260"/>
      <c r="P777" s="260"/>
      <c r="Q777" s="260"/>
      <c r="R777" s="260"/>
      <c r="S777" s="260"/>
      <c r="T777" s="261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262" t="s">
        <v>296</v>
      </c>
      <c r="AU777" s="262" t="s">
        <v>106</v>
      </c>
      <c r="AV777" s="15" t="s">
        <v>292</v>
      </c>
      <c r="AW777" s="15" t="s">
        <v>35</v>
      </c>
      <c r="AX777" s="15" t="s">
        <v>82</v>
      </c>
      <c r="AY777" s="262" t="s">
        <v>285</v>
      </c>
    </row>
    <row r="778" spans="1:65" s="2" customFormat="1" ht="24.15" customHeight="1">
      <c r="A778" s="42"/>
      <c r="B778" s="43"/>
      <c r="C778" s="263" t="s">
        <v>1134</v>
      </c>
      <c r="D778" s="263" t="s">
        <v>380</v>
      </c>
      <c r="E778" s="264" t="s">
        <v>1135</v>
      </c>
      <c r="F778" s="265" t="s">
        <v>1136</v>
      </c>
      <c r="G778" s="266" t="s">
        <v>383</v>
      </c>
      <c r="H778" s="267">
        <v>0.052</v>
      </c>
      <c r="I778" s="268"/>
      <c r="J778" s="269">
        <f>ROUND(I778*H778,2)</f>
        <v>0</v>
      </c>
      <c r="K778" s="265" t="s">
        <v>1130</v>
      </c>
      <c r="L778" s="270"/>
      <c r="M778" s="271" t="s">
        <v>28</v>
      </c>
      <c r="N778" s="272" t="s">
        <v>46</v>
      </c>
      <c r="O778" s="88"/>
      <c r="P778" s="221">
        <f>O778*H778</f>
        <v>0</v>
      </c>
      <c r="Q778" s="221">
        <v>1</v>
      </c>
      <c r="R778" s="221">
        <f>Q778*H778</f>
        <v>0.052</v>
      </c>
      <c r="S778" s="221">
        <v>0</v>
      </c>
      <c r="T778" s="222">
        <f>S778*H778</f>
        <v>0</v>
      </c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R778" s="223" t="s">
        <v>334</v>
      </c>
      <c r="AT778" s="223" t="s">
        <v>380</v>
      </c>
      <c r="AU778" s="223" t="s">
        <v>106</v>
      </c>
      <c r="AY778" s="21" t="s">
        <v>285</v>
      </c>
      <c r="BE778" s="224">
        <f>IF(N778="základní",J778,0)</f>
        <v>0</v>
      </c>
      <c r="BF778" s="224">
        <f>IF(N778="snížená",J778,0)</f>
        <v>0</v>
      </c>
      <c r="BG778" s="224">
        <f>IF(N778="zákl. přenesená",J778,0)</f>
        <v>0</v>
      </c>
      <c r="BH778" s="224">
        <f>IF(N778="sníž. přenesená",J778,0)</f>
        <v>0</v>
      </c>
      <c r="BI778" s="224">
        <f>IF(N778="nulová",J778,0)</f>
        <v>0</v>
      </c>
      <c r="BJ778" s="21" t="s">
        <v>106</v>
      </c>
      <c r="BK778" s="224">
        <f>ROUND(I778*H778,2)</f>
        <v>0</v>
      </c>
      <c r="BL778" s="21" t="s">
        <v>292</v>
      </c>
      <c r="BM778" s="223" t="s">
        <v>1137</v>
      </c>
    </row>
    <row r="779" spans="1:51" s="13" customFormat="1" ht="12">
      <c r="A779" s="13"/>
      <c r="B779" s="230"/>
      <c r="C779" s="231"/>
      <c r="D779" s="232" t="s">
        <v>296</v>
      </c>
      <c r="E779" s="233" t="s">
        <v>28</v>
      </c>
      <c r="F779" s="234" t="s">
        <v>297</v>
      </c>
      <c r="G779" s="231"/>
      <c r="H779" s="233" t="s">
        <v>28</v>
      </c>
      <c r="I779" s="235"/>
      <c r="J779" s="231"/>
      <c r="K779" s="231"/>
      <c r="L779" s="236"/>
      <c r="M779" s="237"/>
      <c r="N779" s="238"/>
      <c r="O779" s="238"/>
      <c r="P779" s="238"/>
      <c r="Q779" s="238"/>
      <c r="R779" s="238"/>
      <c r="S779" s="238"/>
      <c r="T779" s="239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0" t="s">
        <v>296</v>
      </c>
      <c r="AU779" s="240" t="s">
        <v>106</v>
      </c>
      <c r="AV779" s="13" t="s">
        <v>82</v>
      </c>
      <c r="AW779" s="13" t="s">
        <v>35</v>
      </c>
      <c r="AX779" s="13" t="s">
        <v>74</v>
      </c>
      <c r="AY779" s="240" t="s">
        <v>285</v>
      </c>
    </row>
    <row r="780" spans="1:51" s="14" customFormat="1" ht="12">
      <c r="A780" s="14"/>
      <c r="B780" s="241"/>
      <c r="C780" s="242"/>
      <c r="D780" s="232" t="s">
        <v>296</v>
      </c>
      <c r="E780" s="243" t="s">
        <v>28</v>
      </c>
      <c r="F780" s="244" t="s">
        <v>1138</v>
      </c>
      <c r="G780" s="242"/>
      <c r="H780" s="245">
        <v>0.052</v>
      </c>
      <c r="I780" s="246"/>
      <c r="J780" s="242"/>
      <c r="K780" s="242"/>
      <c r="L780" s="247"/>
      <c r="M780" s="248"/>
      <c r="N780" s="249"/>
      <c r="O780" s="249"/>
      <c r="P780" s="249"/>
      <c r="Q780" s="249"/>
      <c r="R780" s="249"/>
      <c r="S780" s="249"/>
      <c r="T780" s="250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1" t="s">
        <v>296</v>
      </c>
      <c r="AU780" s="251" t="s">
        <v>106</v>
      </c>
      <c r="AV780" s="14" t="s">
        <v>106</v>
      </c>
      <c r="AW780" s="14" t="s">
        <v>35</v>
      </c>
      <c r="AX780" s="14" t="s">
        <v>74</v>
      </c>
      <c r="AY780" s="251" t="s">
        <v>285</v>
      </c>
    </row>
    <row r="781" spans="1:51" s="15" customFormat="1" ht="12">
      <c r="A781" s="15"/>
      <c r="B781" s="252"/>
      <c r="C781" s="253"/>
      <c r="D781" s="232" t="s">
        <v>296</v>
      </c>
      <c r="E781" s="254" t="s">
        <v>28</v>
      </c>
      <c r="F781" s="255" t="s">
        <v>299</v>
      </c>
      <c r="G781" s="253"/>
      <c r="H781" s="256">
        <v>0.052</v>
      </c>
      <c r="I781" s="257"/>
      <c r="J781" s="253"/>
      <c r="K781" s="253"/>
      <c r="L781" s="258"/>
      <c r="M781" s="259"/>
      <c r="N781" s="260"/>
      <c r="O781" s="260"/>
      <c r="P781" s="260"/>
      <c r="Q781" s="260"/>
      <c r="R781" s="260"/>
      <c r="S781" s="260"/>
      <c r="T781" s="261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T781" s="262" t="s">
        <v>296</v>
      </c>
      <c r="AU781" s="262" t="s">
        <v>106</v>
      </c>
      <c r="AV781" s="15" t="s">
        <v>292</v>
      </c>
      <c r="AW781" s="15" t="s">
        <v>35</v>
      </c>
      <c r="AX781" s="15" t="s">
        <v>82</v>
      </c>
      <c r="AY781" s="262" t="s">
        <v>285</v>
      </c>
    </row>
    <row r="782" spans="1:65" s="2" customFormat="1" ht="24.15" customHeight="1">
      <c r="A782" s="42"/>
      <c r="B782" s="43"/>
      <c r="C782" s="212" t="s">
        <v>1139</v>
      </c>
      <c r="D782" s="212" t="s">
        <v>287</v>
      </c>
      <c r="E782" s="213" t="s">
        <v>1140</v>
      </c>
      <c r="F782" s="214" t="s">
        <v>1141</v>
      </c>
      <c r="G782" s="215" t="s">
        <v>859</v>
      </c>
      <c r="H782" s="216">
        <v>3</v>
      </c>
      <c r="I782" s="217"/>
      <c r="J782" s="218">
        <f>ROUND(I782*H782,2)</f>
        <v>0</v>
      </c>
      <c r="K782" s="214" t="s">
        <v>28</v>
      </c>
      <c r="L782" s="48"/>
      <c r="M782" s="219" t="s">
        <v>28</v>
      </c>
      <c r="N782" s="220" t="s">
        <v>46</v>
      </c>
      <c r="O782" s="88"/>
      <c r="P782" s="221">
        <f>O782*H782</f>
        <v>0</v>
      </c>
      <c r="Q782" s="221">
        <v>0.01472</v>
      </c>
      <c r="R782" s="221">
        <f>Q782*H782</f>
        <v>0.044160000000000005</v>
      </c>
      <c r="S782" s="221">
        <v>0</v>
      </c>
      <c r="T782" s="222">
        <f>S782*H782</f>
        <v>0</v>
      </c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R782" s="223" t="s">
        <v>292</v>
      </c>
      <c r="AT782" s="223" t="s">
        <v>287</v>
      </c>
      <c r="AU782" s="223" t="s">
        <v>106</v>
      </c>
      <c r="AY782" s="21" t="s">
        <v>285</v>
      </c>
      <c r="BE782" s="224">
        <f>IF(N782="základní",J782,0)</f>
        <v>0</v>
      </c>
      <c r="BF782" s="224">
        <f>IF(N782="snížená",J782,0)</f>
        <v>0</v>
      </c>
      <c r="BG782" s="224">
        <f>IF(N782="zákl. přenesená",J782,0)</f>
        <v>0</v>
      </c>
      <c r="BH782" s="224">
        <f>IF(N782="sníž. přenesená",J782,0)</f>
        <v>0</v>
      </c>
      <c r="BI782" s="224">
        <f>IF(N782="nulová",J782,0)</f>
        <v>0</v>
      </c>
      <c r="BJ782" s="21" t="s">
        <v>106</v>
      </c>
      <c r="BK782" s="224">
        <f>ROUND(I782*H782,2)</f>
        <v>0</v>
      </c>
      <c r="BL782" s="21" t="s">
        <v>292</v>
      </c>
      <c r="BM782" s="223" t="s">
        <v>1142</v>
      </c>
    </row>
    <row r="783" spans="1:51" s="13" customFormat="1" ht="12">
      <c r="A783" s="13"/>
      <c r="B783" s="230"/>
      <c r="C783" s="231"/>
      <c r="D783" s="232" t="s">
        <v>296</v>
      </c>
      <c r="E783" s="233" t="s">
        <v>28</v>
      </c>
      <c r="F783" s="234" t="s">
        <v>1143</v>
      </c>
      <c r="G783" s="231"/>
      <c r="H783" s="233" t="s">
        <v>28</v>
      </c>
      <c r="I783" s="235"/>
      <c r="J783" s="231"/>
      <c r="K783" s="231"/>
      <c r="L783" s="236"/>
      <c r="M783" s="237"/>
      <c r="N783" s="238"/>
      <c r="O783" s="238"/>
      <c r="P783" s="238"/>
      <c r="Q783" s="238"/>
      <c r="R783" s="238"/>
      <c r="S783" s="238"/>
      <c r="T783" s="239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0" t="s">
        <v>296</v>
      </c>
      <c r="AU783" s="240" t="s">
        <v>106</v>
      </c>
      <c r="AV783" s="13" t="s">
        <v>82</v>
      </c>
      <c r="AW783" s="13" t="s">
        <v>35</v>
      </c>
      <c r="AX783" s="13" t="s">
        <v>74</v>
      </c>
      <c r="AY783" s="240" t="s">
        <v>285</v>
      </c>
    </row>
    <row r="784" spans="1:51" s="14" customFormat="1" ht="12">
      <c r="A784" s="14"/>
      <c r="B784" s="241"/>
      <c r="C784" s="242"/>
      <c r="D784" s="232" t="s">
        <v>296</v>
      </c>
      <c r="E784" s="243" t="s">
        <v>28</v>
      </c>
      <c r="F784" s="244" t="s">
        <v>305</v>
      </c>
      <c r="G784" s="242"/>
      <c r="H784" s="245">
        <v>3</v>
      </c>
      <c r="I784" s="246"/>
      <c r="J784" s="242"/>
      <c r="K784" s="242"/>
      <c r="L784" s="247"/>
      <c r="M784" s="248"/>
      <c r="N784" s="249"/>
      <c r="O784" s="249"/>
      <c r="P784" s="249"/>
      <c r="Q784" s="249"/>
      <c r="R784" s="249"/>
      <c r="S784" s="249"/>
      <c r="T784" s="250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1" t="s">
        <v>296</v>
      </c>
      <c r="AU784" s="251" t="s">
        <v>106</v>
      </c>
      <c r="AV784" s="14" t="s">
        <v>106</v>
      </c>
      <c r="AW784" s="14" t="s">
        <v>35</v>
      </c>
      <c r="AX784" s="14" t="s">
        <v>82</v>
      </c>
      <c r="AY784" s="251" t="s">
        <v>285</v>
      </c>
    </row>
    <row r="785" spans="1:65" s="2" customFormat="1" ht="16.5" customHeight="1">
      <c r="A785" s="42"/>
      <c r="B785" s="43"/>
      <c r="C785" s="212" t="s">
        <v>1144</v>
      </c>
      <c r="D785" s="212" t="s">
        <v>287</v>
      </c>
      <c r="E785" s="213" t="s">
        <v>1145</v>
      </c>
      <c r="F785" s="214" t="s">
        <v>1146</v>
      </c>
      <c r="G785" s="215" t="s">
        <v>859</v>
      </c>
      <c r="H785" s="216">
        <v>1</v>
      </c>
      <c r="I785" s="217"/>
      <c r="J785" s="218">
        <f>ROUND(I785*H785,2)</f>
        <v>0</v>
      </c>
      <c r="K785" s="214" t="s">
        <v>28</v>
      </c>
      <c r="L785" s="48"/>
      <c r="M785" s="219" t="s">
        <v>28</v>
      </c>
      <c r="N785" s="220" t="s">
        <v>46</v>
      </c>
      <c r="O785" s="88"/>
      <c r="P785" s="221">
        <f>O785*H785</f>
        <v>0</v>
      </c>
      <c r="Q785" s="221">
        <v>0</v>
      </c>
      <c r="R785" s="221">
        <f>Q785*H785</f>
        <v>0</v>
      </c>
      <c r="S785" s="221">
        <v>0</v>
      </c>
      <c r="T785" s="222">
        <f>S785*H785</f>
        <v>0</v>
      </c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R785" s="223" t="s">
        <v>292</v>
      </c>
      <c r="AT785" s="223" t="s">
        <v>287</v>
      </c>
      <c r="AU785" s="223" t="s">
        <v>106</v>
      </c>
      <c r="AY785" s="21" t="s">
        <v>285</v>
      </c>
      <c r="BE785" s="224">
        <f>IF(N785="základní",J785,0)</f>
        <v>0</v>
      </c>
      <c r="BF785" s="224">
        <f>IF(N785="snížená",J785,0)</f>
        <v>0</v>
      </c>
      <c r="BG785" s="224">
        <f>IF(N785="zákl. přenesená",J785,0)</f>
        <v>0</v>
      </c>
      <c r="BH785" s="224">
        <f>IF(N785="sníž. přenesená",J785,0)</f>
        <v>0</v>
      </c>
      <c r="BI785" s="224">
        <f>IF(N785="nulová",J785,0)</f>
        <v>0</v>
      </c>
      <c r="BJ785" s="21" t="s">
        <v>106</v>
      </c>
      <c r="BK785" s="224">
        <f>ROUND(I785*H785,2)</f>
        <v>0</v>
      </c>
      <c r="BL785" s="21" t="s">
        <v>292</v>
      </c>
      <c r="BM785" s="223" t="s">
        <v>1147</v>
      </c>
    </row>
    <row r="786" spans="1:51" s="13" customFormat="1" ht="12">
      <c r="A786" s="13"/>
      <c r="B786" s="230"/>
      <c r="C786" s="231"/>
      <c r="D786" s="232" t="s">
        <v>296</v>
      </c>
      <c r="E786" s="233" t="s">
        <v>28</v>
      </c>
      <c r="F786" s="234" t="s">
        <v>1143</v>
      </c>
      <c r="G786" s="231"/>
      <c r="H786" s="233" t="s">
        <v>28</v>
      </c>
      <c r="I786" s="235"/>
      <c r="J786" s="231"/>
      <c r="K786" s="231"/>
      <c r="L786" s="236"/>
      <c r="M786" s="237"/>
      <c r="N786" s="238"/>
      <c r="O786" s="238"/>
      <c r="P786" s="238"/>
      <c r="Q786" s="238"/>
      <c r="R786" s="238"/>
      <c r="S786" s="238"/>
      <c r="T786" s="239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0" t="s">
        <v>296</v>
      </c>
      <c r="AU786" s="240" t="s">
        <v>106</v>
      </c>
      <c r="AV786" s="13" t="s">
        <v>82</v>
      </c>
      <c r="AW786" s="13" t="s">
        <v>35</v>
      </c>
      <c r="AX786" s="13" t="s">
        <v>74</v>
      </c>
      <c r="AY786" s="240" t="s">
        <v>285</v>
      </c>
    </row>
    <row r="787" spans="1:51" s="14" customFormat="1" ht="12">
      <c r="A787" s="14"/>
      <c r="B787" s="241"/>
      <c r="C787" s="242"/>
      <c r="D787" s="232" t="s">
        <v>296</v>
      </c>
      <c r="E787" s="243" t="s">
        <v>28</v>
      </c>
      <c r="F787" s="244" t="s">
        <v>82</v>
      </c>
      <c r="G787" s="242"/>
      <c r="H787" s="245">
        <v>1</v>
      </c>
      <c r="I787" s="246"/>
      <c r="J787" s="242"/>
      <c r="K787" s="242"/>
      <c r="L787" s="247"/>
      <c r="M787" s="248"/>
      <c r="N787" s="249"/>
      <c r="O787" s="249"/>
      <c r="P787" s="249"/>
      <c r="Q787" s="249"/>
      <c r="R787" s="249"/>
      <c r="S787" s="249"/>
      <c r="T787" s="250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1" t="s">
        <v>296</v>
      </c>
      <c r="AU787" s="251" t="s">
        <v>106</v>
      </c>
      <c r="AV787" s="14" t="s">
        <v>106</v>
      </c>
      <c r="AW787" s="14" t="s">
        <v>35</v>
      </c>
      <c r="AX787" s="14" t="s">
        <v>82</v>
      </c>
      <c r="AY787" s="251" t="s">
        <v>285</v>
      </c>
    </row>
    <row r="788" spans="1:65" s="2" customFormat="1" ht="55.5" customHeight="1">
      <c r="A788" s="42"/>
      <c r="B788" s="43"/>
      <c r="C788" s="212" t="s">
        <v>1148</v>
      </c>
      <c r="D788" s="212" t="s">
        <v>287</v>
      </c>
      <c r="E788" s="213" t="s">
        <v>1149</v>
      </c>
      <c r="F788" s="214" t="s">
        <v>1150</v>
      </c>
      <c r="G788" s="215" t="s">
        <v>859</v>
      </c>
      <c r="H788" s="216">
        <v>1</v>
      </c>
      <c r="I788" s="217"/>
      <c r="J788" s="218">
        <f>ROUND(I788*H788,2)</f>
        <v>0</v>
      </c>
      <c r="K788" s="214" t="s">
        <v>28</v>
      </c>
      <c r="L788" s="48"/>
      <c r="M788" s="219" t="s">
        <v>28</v>
      </c>
      <c r="N788" s="220" t="s">
        <v>46</v>
      </c>
      <c r="O788" s="88"/>
      <c r="P788" s="221">
        <f>O788*H788</f>
        <v>0</v>
      </c>
      <c r="Q788" s="221">
        <v>0</v>
      </c>
      <c r="R788" s="221">
        <f>Q788*H788</f>
        <v>0</v>
      </c>
      <c r="S788" s="221">
        <v>0</v>
      </c>
      <c r="T788" s="222">
        <f>S788*H788</f>
        <v>0</v>
      </c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R788" s="223" t="s">
        <v>292</v>
      </c>
      <c r="AT788" s="223" t="s">
        <v>287</v>
      </c>
      <c r="AU788" s="223" t="s">
        <v>106</v>
      </c>
      <c r="AY788" s="21" t="s">
        <v>285</v>
      </c>
      <c r="BE788" s="224">
        <f>IF(N788="základní",J788,0)</f>
        <v>0</v>
      </c>
      <c r="BF788" s="224">
        <f>IF(N788="snížená",J788,0)</f>
        <v>0</v>
      </c>
      <c r="BG788" s="224">
        <f>IF(N788="zákl. přenesená",J788,0)</f>
        <v>0</v>
      </c>
      <c r="BH788" s="224">
        <f>IF(N788="sníž. přenesená",J788,0)</f>
        <v>0</v>
      </c>
      <c r="BI788" s="224">
        <f>IF(N788="nulová",J788,0)</f>
        <v>0</v>
      </c>
      <c r="BJ788" s="21" t="s">
        <v>106</v>
      </c>
      <c r="BK788" s="224">
        <f>ROUND(I788*H788,2)</f>
        <v>0</v>
      </c>
      <c r="BL788" s="21" t="s">
        <v>292</v>
      </c>
      <c r="BM788" s="223" t="s">
        <v>1151</v>
      </c>
    </row>
    <row r="789" spans="1:51" s="13" customFormat="1" ht="12">
      <c r="A789" s="13"/>
      <c r="B789" s="230"/>
      <c r="C789" s="231"/>
      <c r="D789" s="232" t="s">
        <v>296</v>
      </c>
      <c r="E789" s="233" t="s">
        <v>28</v>
      </c>
      <c r="F789" s="234" t="s">
        <v>469</v>
      </c>
      <c r="G789" s="231"/>
      <c r="H789" s="233" t="s">
        <v>28</v>
      </c>
      <c r="I789" s="235"/>
      <c r="J789" s="231"/>
      <c r="K789" s="231"/>
      <c r="L789" s="236"/>
      <c r="M789" s="237"/>
      <c r="N789" s="238"/>
      <c r="O789" s="238"/>
      <c r="P789" s="238"/>
      <c r="Q789" s="238"/>
      <c r="R789" s="238"/>
      <c r="S789" s="238"/>
      <c r="T789" s="239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0" t="s">
        <v>296</v>
      </c>
      <c r="AU789" s="240" t="s">
        <v>106</v>
      </c>
      <c r="AV789" s="13" t="s">
        <v>82</v>
      </c>
      <c r="AW789" s="13" t="s">
        <v>35</v>
      </c>
      <c r="AX789" s="13" t="s">
        <v>74</v>
      </c>
      <c r="AY789" s="240" t="s">
        <v>285</v>
      </c>
    </row>
    <row r="790" spans="1:51" s="14" customFormat="1" ht="12">
      <c r="A790" s="14"/>
      <c r="B790" s="241"/>
      <c r="C790" s="242"/>
      <c r="D790" s="232" t="s">
        <v>296</v>
      </c>
      <c r="E790" s="243" t="s">
        <v>28</v>
      </c>
      <c r="F790" s="244" t="s">
        <v>82</v>
      </c>
      <c r="G790" s="242"/>
      <c r="H790" s="245">
        <v>1</v>
      </c>
      <c r="I790" s="246"/>
      <c r="J790" s="242"/>
      <c r="K790" s="242"/>
      <c r="L790" s="247"/>
      <c r="M790" s="248"/>
      <c r="N790" s="249"/>
      <c r="O790" s="249"/>
      <c r="P790" s="249"/>
      <c r="Q790" s="249"/>
      <c r="R790" s="249"/>
      <c r="S790" s="249"/>
      <c r="T790" s="250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51" t="s">
        <v>296</v>
      </c>
      <c r="AU790" s="251" t="s">
        <v>106</v>
      </c>
      <c r="AV790" s="14" t="s">
        <v>106</v>
      </c>
      <c r="AW790" s="14" t="s">
        <v>35</v>
      </c>
      <c r="AX790" s="14" t="s">
        <v>82</v>
      </c>
      <c r="AY790" s="251" t="s">
        <v>285</v>
      </c>
    </row>
    <row r="791" spans="1:63" s="12" customFormat="1" ht="22.8" customHeight="1">
      <c r="A791" s="12"/>
      <c r="B791" s="196"/>
      <c r="C791" s="197"/>
      <c r="D791" s="198" t="s">
        <v>73</v>
      </c>
      <c r="E791" s="210" t="s">
        <v>1152</v>
      </c>
      <c r="F791" s="210" t="s">
        <v>1153</v>
      </c>
      <c r="G791" s="197"/>
      <c r="H791" s="197"/>
      <c r="I791" s="200"/>
      <c r="J791" s="211">
        <f>BK791</f>
        <v>0</v>
      </c>
      <c r="K791" s="197"/>
      <c r="L791" s="202"/>
      <c r="M791" s="203"/>
      <c r="N791" s="204"/>
      <c r="O791" s="204"/>
      <c r="P791" s="205">
        <f>SUM(P792:P807)</f>
        <v>0</v>
      </c>
      <c r="Q791" s="204"/>
      <c r="R791" s="205">
        <f>SUM(R792:R807)</f>
        <v>0</v>
      </c>
      <c r="S791" s="204"/>
      <c r="T791" s="206">
        <f>SUM(T792:T807)</f>
        <v>0</v>
      </c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R791" s="207" t="s">
        <v>82</v>
      </c>
      <c r="AT791" s="208" t="s">
        <v>73</v>
      </c>
      <c r="AU791" s="208" t="s">
        <v>82</v>
      </c>
      <c r="AY791" s="207" t="s">
        <v>285</v>
      </c>
      <c r="BK791" s="209">
        <f>SUM(BK792:BK807)</f>
        <v>0</v>
      </c>
    </row>
    <row r="792" spans="1:65" s="2" customFormat="1" ht="37.8" customHeight="1">
      <c r="A792" s="42"/>
      <c r="B792" s="43"/>
      <c r="C792" s="212" t="s">
        <v>1154</v>
      </c>
      <c r="D792" s="212" t="s">
        <v>287</v>
      </c>
      <c r="E792" s="213" t="s">
        <v>1155</v>
      </c>
      <c r="F792" s="214" t="s">
        <v>1156</v>
      </c>
      <c r="G792" s="215" t="s">
        <v>383</v>
      </c>
      <c r="H792" s="216">
        <v>30.722</v>
      </c>
      <c r="I792" s="217"/>
      <c r="J792" s="218">
        <f>ROUND(I792*H792,2)</f>
        <v>0</v>
      </c>
      <c r="K792" s="214" t="s">
        <v>291</v>
      </c>
      <c r="L792" s="48"/>
      <c r="M792" s="219" t="s">
        <v>28</v>
      </c>
      <c r="N792" s="220" t="s">
        <v>46</v>
      </c>
      <c r="O792" s="88"/>
      <c r="P792" s="221">
        <f>O792*H792</f>
        <v>0</v>
      </c>
      <c r="Q792" s="221">
        <v>0</v>
      </c>
      <c r="R792" s="221">
        <f>Q792*H792</f>
        <v>0</v>
      </c>
      <c r="S792" s="221">
        <v>0</v>
      </c>
      <c r="T792" s="222">
        <f>S792*H792</f>
        <v>0</v>
      </c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R792" s="223" t="s">
        <v>292</v>
      </c>
      <c r="AT792" s="223" t="s">
        <v>287</v>
      </c>
      <c r="AU792" s="223" t="s">
        <v>106</v>
      </c>
      <c r="AY792" s="21" t="s">
        <v>285</v>
      </c>
      <c r="BE792" s="224">
        <f>IF(N792="základní",J792,0)</f>
        <v>0</v>
      </c>
      <c r="BF792" s="224">
        <f>IF(N792="snížená",J792,0)</f>
        <v>0</v>
      </c>
      <c r="BG792" s="224">
        <f>IF(N792="zákl. přenesená",J792,0)</f>
        <v>0</v>
      </c>
      <c r="BH792" s="224">
        <f>IF(N792="sníž. přenesená",J792,0)</f>
        <v>0</v>
      </c>
      <c r="BI792" s="224">
        <f>IF(N792="nulová",J792,0)</f>
        <v>0</v>
      </c>
      <c r="BJ792" s="21" t="s">
        <v>106</v>
      </c>
      <c r="BK792" s="224">
        <f>ROUND(I792*H792,2)</f>
        <v>0</v>
      </c>
      <c r="BL792" s="21" t="s">
        <v>292</v>
      </c>
      <c r="BM792" s="223" t="s">
        <v>1157</v>
      </c>
    </row>
    <row r="793" spans="1:47" s="2" customFormat="1" ht="12">
      <c r="A793" s="42"/>
      <c r="B793" s="43"/>
      <c r="C793" s="44"/>
      <c r="D793" s="225" t="s">
        <v>294</v>
      </c>
      <c r="E793" s="44"/>
      <c r="F793" s="226" t="s">
        <v>1158</v>
      </c>
      <c r="G793" s="44"/>
      <c r="H793" s="44"/>
      <c r="I793" s="227"/>
      <c r="J793" s="44"/>
      <c r="K793" s="44"/>
      <c r="L793" s="48"/>
      <c r="M793" s="228"/>
      <c r="N793" s="229"/>
      <c r="O793" s="88"/>
      <c r="P793" s="88"/>
      <c r="Q793" s="88"/>
      <c r="R793" s="88"/>
      <c r="S793" s="88"/>
      <c r="T793" s="89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T793" s="21" t="s">
        <v>294</v>
      </c>
      <c r="AU793" s="21" t="s">
        <v>106</v>
      </c>
    </row>
    <row r="794" spans="1:65" s="2" customFormat="1" ht="24.15" customHeight="1">
      <c r="A794" s="42"/>
      <c r="B794" s="43"/>
      <c r="C794" s="212" t="s">
        <v>133</v>
      </c>
      <c r="D794" s="212" t="s">
        <v>287</v>
      </c>
      <c r="E794" s="213" t="s">
        <v>1159</v>
      </c>
      <c r="F794" s="214" t="s">
        <v>1160</v>
      </c>
      <c r="G794" s="215" t="s">
        <v>673</v>
      </c>
      <c r="H794" s="216">
        <v>5</v>
      </c>
      <c r="I794" s="217"/>
      <c r="J794" s="218">
        <f>ROUND(I794*H794,2)</f>
        <v>0</v>
      </c>
      <c r="K794" s="214" t="s">
        <v>291</v>
      </c>
      <c r="L794" s="48"/>
      <c r="M794" s="219" t="s">
        <v>28</v>
      </c>
      <c r="N794" s="220" t="s">
        <v>46</v>
      </c>
      <c r="O794" s="88"/>
      <c r="P794" s="221">
        <f>O794*H794</f>
        <v>0</v>
      </c>
      <c r="Q794" s="221">
        <v>0</v>
      </c>
      <c r="R794" s="221">
        <f>Q794*H794</f>
        <v>0</v>
      </c>
      <c r="S794" s="221">
        <v>0</v>
      </c>
      <c r="T794" s="222">
        <f>S794*H794</f>
        <v>0</v>
      </c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R794" s="223" t="s">
        <v>292</v>
      </c>
      <c r="AT794" s="223" t="s">
        <v>287</v>
      </c>
      <c r="AU794" s="223" t="s">
        <v>106</v>
      </c>
      <c r="AY794" s="21" t="s">
        <v>285</v>
      </c>
      <c r="BE794" s="224">
        <f>IF(N794="základní",J794,0)</f>
        <v>0</v>
      </c>
      <c r="BF794" s="224">
        <f>IF(N794="snížená",J794,0)</f>
        <v>0</v>
      </c>
      <c r="BG794" s="224">
        <f>IF(N794="zákl. přenesená",J794,0)</f>
        <v>0</v>
      </c>
      <c r="BH794" s="224">
        <f>IF(N794="sníž. přenesená",J794,0)</f>
        <v>0</v>
      </c>
      <c r="BI794" s="224">
        <f>IF(N794="nulová",J794,0)</f>
        <v>0</v>
      </c>
      <c r="BJ794" s="21" t="s">
        <v>106</v>
      </c>
      <c r="BK794" s="224">
        <f>ROUND(I794*H794,2)</f>
        <v>0</v>
      </c>
      <c r="BL794" s="21" t="s">
        <v>292</v>
      </c>
      <c r="BM794" s="223" t="s">
        <v>1161</v>
      </c>
    </row>
    <row r="795" spans="1:47" s="2" customFormat="1" ht="12">
      <c r="A795" s="42"/>
      <c r="B795" s="43"/>
      <c r="C795" s="44"/>
      <c r="D795" s="225" t="s">
        <v>294</v>
      </c>
      <c r="E795" s="44"/>
      <c r="F795" s="226" t="s">
        <v>1162</v>
      </c>
      <c r="G795" s="44"/>
      <c r="H795" s="44"/>
      <c r="I795" s="227"/>
      <c r="J795" s="44"/>
      <c r="K795" s="44"/>
      <c r="L795" s="48"/>
      <c r="M795" s="228"/>
      <c r="N795" s="229"/>
      <c r="O795" s="88"/>
      <c r="P795" s="88"/>
      <c r="Q795" s="88"/>
      <c r="R795" s="88"/>
      <c r="S795" s="88"/>
      <c r="T795" s="89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T795" s="21" t="s">
        <v>294</v>
      </c>
      <c r="AU795" s="21" t="s">
        <v>106</v>
      </c>
    </row>
    <row r="796" spans="1:51" s="14" customFormat="1" ht="12">
      <c r="A796" s="14"/>
      <c r="B796" s="241"/>
      <c r="C796" s="242"/>
      <c r="D796" s="232" t="s">
        <v>296</v>
      </c>
      <c r="E796" s="243" t="s">
        <v>28</v>
      </c>
      <c r="F796" s="244" t="s">
        <v>319</v>
      </c>
      <c r="G796" s="242"/>
      <c r="H796" s="245">
        <v>5</v>
      </c>
      <c r="I796" s="246"/>
      <c r="J796" s="242"/>
      <c r="K796" s="242"/>
      <c r="L796" s="247"/>
      <c r="M796" s="248"/>
      <c r="N796" s="249"/>
      <c r="O796" s="249"/>
      <c r="P796" s="249"/>
      <c r="Q796" s="249"/>
      <c r="R796" s="249"/>
      <c r="S796" s="249"/>
      <c r="T796" s="250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1" t="s">
        <v>296</v>
      </c>
      <c r="AU796" s="251" t="s">
        <v>106</v>
      </c>
      <c r="AV796" s="14" t="s">
        <v>106</v>
      </c>
      <c r="AW796" s="14" t="s">
        <v>35</v>
      </c>
      <c r="AX796" s="14" t="s">
        <v>82</v>
      </c>
      <c r="AY796" s="251" t="s">
        <v>285</v>
      </c>
    </row>
    <row r="797" spans="1:65" s="2" customFormat="1" ht="37.8" customHeight="1">
      <c r="A797" s="42"/>
      <c r="B797" s="43"/>
      <c r="C797" s="212" t="s">
        <v>1163</v>
      </c>
      <c r="D797" s="212" t="s">
        <v>287</v>
      </c>
      <c r="E797" s="213" t="s">
        <v>1164</v>
      </c>
      <c r="F797" s="214" t="s">
        <v>1165</v>
      </c>
      <c r="G797" s="215" t="s">
        <v>673</v>
      </c>
      <c r="H797" s="216">
        <v>25</v>
      </c>
      <c r="I797" s="217"/>
      <c r="J797" s="218">
        <f>ROUND(I797*H797,2)</f>
        <v>0</v>
      </c>
      <c r="K797" s="214" t="s">
        <v>291</v>
      </c>
      <c r="L797" s="48"/>
      <c r="M797" s="219" t="s">
        <v>28</v>
      </c>
      <c r="N797" s="220" t="s">
        <v>46</v>
      </c>
      <c r="O797" s="88"/>
      <c r="P797" s="221">
        <f>O797*H797</f>
        <v>0</v>
      </c>
      <c r="Q797" s="221">
        <v>0</v>
      </c>
      <c r="R797" s="221">
        <f>Q797*H797</f>
        <v>0</v>
      </c>
      <c r="S797" s="221">
        <v>0</v>
      </c>
      <c r="T797" s="222">
        <f>S797*H797</f>
        <v>0</v>
      </c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R797" s="223" t="s">
        <v>292</v>
      </c>
      <c r="AT797" s="223" t="s">
        <v>287</v>
      </c>
      <c r="AU797" s="223" t="s">
        <v>106</v>
      </c>
      <c r="AY797" s="21" t="s">
        <v>285</v>
      </c>
      <c r="BE797" s="224">
        <f>IF(N797="základní",J797,0)</f>
        <v>0</v>
      </c>
      <c r="BF797" s="224">
        <f>IF(N797="snížená",J797,0)</f>
        <v>0</v>
      </c>
      <c r="BG797" s="224">
        <f>IF(N797="zákl. přenesená",J797,0)</f>
        <v>0</v>
      </c>
      <c r="BH797" s="224">
        <f>IF(N797="sníž. přenesená",J797,0)</f>
        <v>0</v>
      </c>
      <c r="BI797" s="224">
        <f>IF(N797="nulová",J797,0)</f>
        <v>0</v>
      </c>
      <c r="BJ797" s="21" t="s">
        <v>106</v>
      </c>
      <c r="BK797" s="224">
        <f>ROUND(I797*H797,2)</f>
        <v>0</v>
      </c>
      <c r="BL797" s="21" t="s">
        <v>292</v>
      </c>
      <c r="BM797" s="223" t="s">
        <v>1166</v>
      </c>
    </row>
    <row r="798" spans="1:47" s="2" customFormat="1" ht="12">
      <c r="A798" s="42"/>
      <c r="B798" s="43"/>
      <c r="C798" s="44"/>
      <c r="D798" s="225" t="s">
        <v>294</v>
      </c>
      <c r="E798" s="44"/>
      <c r="F798" s="226" t="s">
        <v>1167</v>
      </c>
      <c r="G798" s="44"/>
      <c r="H798" s="44"/>
      <c r="I798" s="227"/>
      <c r="J798" s="44"/>
      <c r="K798" s="44"/>
      <c r="L798" s="48"/>
      <c r="M798" s="228"/>
      <c r="N798" s="229"/>
      <c r="O798" s="88"/>
      <c r="P798" s="88"/>
      <c r="Q798" s="88"/>
      <c r="R798" s="88"/>
      <c r="S798" s="88"/>
      <c r="T798" s="89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T798" s="21" t="s">
        <v>294</v>
      </c>
      <c r="AU798" s="21" t="s">
        <v>106</v>
      </c>
    </row>
    <row r="799" spans="1:51" s="14" customFormat="1" ht="12">
      <c r="A799" s="14"/>
      <c r="B799" s="241"/>
      <c r="C799" s="242"/>
      <c r="D799" s="232" t="s">
        <v>296</v>
      </c>
      <c r="E799" s="243" t="s">
        <v>28</v>
      </c>
      <c r="F799" s="244" t="s">
        <v>1168</v>
      </c>
      <c r="G799" s="242"/>
      <c r="H799" s="245">
        <v>25</v>
      </c>
      <c r="I799" s="246"/>
      <c r="J799" s="242"/>
      <c r="K799" s="242"/>
      <c r="L799" s="247"/>
      <c r="M799" s="248"/>
      <c r="N799" s="249"/>
      <c r="O799" s="249"/>
      <c r="P799" s="249"/>
      <c r="Q799" s="249"/>
      <c r="R799" s="249"/>
      <c r="S799" s="249"/>
      <c r="T799" s="250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1" t="s">
        <v>296</v>
      </c>
      <c r="AU799" s="251" t="s">
        <v>106</v>
      </c>
      <c r="AV799" s="14" t="s">
        <v>106</v>
      </c>
      <c r="AW799" s="14" t="s">
        <v>35</v>
      </c>
      <c r="AX799" s="14" t="s">
        <v>82</v>
      </c>
      <c r="AY799" s="251" t="s">
        <v>285</v>
      </c>
    </row>
    <row r="800" spans="1:65" s="2" customFormat="1" ht="33" customHeight="1">
      <c r="A800" s="42"/>
      <c r="B800" s="43"/>
      <c r="C800" s="212" t="s">
        <v>1169</v>
      </c>
      <c r="D800" s="212" t="s">
        <v>287</v>
      </c>
      <c r="E800" s="213" t="s">
        <v>1170</v>
      </c>
      <c r="F800" s="214" t="s">
        <v>1171</v>
      </c>
      <c r="G800" s="215" t="s">
        <v>383</v>
      </c>
      <c r="H800" s="216">
        <v>30.722</v>
      </c>
      <c r="I800" s="217"/>
      <c r="J800" s="218">
        <f>ROUND(I800*H800,2)</f>
        <v>0</v>
      </c>
      <c r="K800" s="214" t="s">
        <v>291</v>
      </c>
      <c r="L800" s="48"/>
      <c r="M800" s="219" t="s">
        <v>28</v>
      </c>
      <c r="N800" s="220" t="s">
        <v>46</v>
      </c>
      <c r="O800" s="88"/>
      <c r="P800" s="221">
        <f>O800*H800</f>
        <v>0</v>
      </c>
      <c r="Q800" s="221">
        <v>0</v>
      </c>
      <c r="R800" s="221">
        <f>Q800*H800</f>
        <v>0</v>
      </c>
      <c r="S800" s="221">
        <v>0</v>
      </c>
      <c r="T800" s="222">
        <f>S800*H800</f>
        <v>0</v>
      </c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R800" s="223" t="s">
        <v>292</v>
      </c>
      <c r="AT800" s="223" t="s">
        <v>287</v>
      </c>
      <c r="AU800" s="223" t="s">
        <v>106</v>
      </c>
      <c r="AY800" s="21" t="s">
        <v>285</v>
      </c>
      <c r="BE800" s="224">
        <f>IF(N800="základní",J800,0)</f>
        <v>0</v>
      </c>
      <c r="BF800" s="224">
        <f>IF(N800="snížená",J800,0)</f>
        <v>0</v>
      </c>
      <c r="BG800" s="224">
        <f>IF(N800="zákl. přenesená",J800,0)</f>
        <v>0</v>
      </c>
      <c r="BH800" s="224">
        <f>IF(N800="sníž. přenesená",J800,0)</f>
        <v>0</v>
      </c>
      <c r="BI800" s="224">
        <f>IF(N800="nulová",J800,0)</f>
        <v>0</v>
      </c>
      <c r="BJ800" s="21" t="s">
        <v>106</v>
      </c>
      <c r="BK800" s="224">
        <f>ROUND(I800*H800,2)</f>
        <v>0</v>
      </c>
      <c r="BL800" s="21" t="s">
        <v>292</v>
      </c>
      <c r="BM800" s="223" t="s">
        <v>1172</v>
      </c>
    </row>
    <row r="801" spans="1:47" s="2" customFormat="1" ht="12">
      <c r="A801" s="42"/>
      <c r="B801" s="43"/>
      <c r="C801" s="44"/>
      <c r="D801" s="225" t="s">
        <v>294</v>
      </c>
      <c r="E801" s="44"/>
      <c r="F801" s="226" t="s">
        <v>1173</v>
      </c>
      <c r="G801" s="44"/>
      <c r="H801" s="44"/>
      <c r="I801" s="227"/>
      <c r="J801" s="44"/>
      <c r="K801" s="44"/>
      <c r="L801" s="48"/>
      <c r="M801" s="228"/>
      <c r="N801" s="229"/>
      <c r="O801" s="88"/>
      <c r="P801" s="88"/>
      <c r="Q801" s="88"/>
      <c r="R801" s="88"/>
      <c r="S801" s="88"/>
      <c r="T801" s="89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T801" s="21" t="s">
        <v>294</v>
      </c>
      <c r="AU801" s="21" t="s">
        <v>106</v>
      </c>
    </row>
    <row r="802" spans="1:65" s="2" customFormat="1" ht="44.25" customHeight="1">
      <c r="A802" s="42"/>
      <c r="B802" s="43"/>
      <c r="C802" s="212" t="s">
        <v>1174</v>
      </c>
      <c r="D802" s="212" t="s">
        <v>287</v>
      </c>
      <c r="E802" s="213" t="s">
        <v>1175</v>
      </c>
      <c r="F802" s="214" t="s">
        <v>1176</v>
      </c>
      <c r="G802" s="215" t="s">
        <v>383</v>
      </c>
      <c r="H802" s="216">
        <v>307.22</v>
      </c>
      <c r="I802" s="217"/>
      <c r="J802" s="218">
        <f>ROUND(I802*H802,2)</f>
        <v>0</v>
      </c>
      <c r="K802" s="214" t="s">
        <v>291</v>
      </c>
      <c r="L802" s="48"/>
      <c r="M802" s="219" t="s">
        <v>28</v>
      </c>
      <c r="N802" s="220" t="s">
        <v>46</v>
      </c>
      <c r="O802" s="88"/>
      <c r="P802" s="221">
        <f>O802*H802</f>
        <v>0</v>
      </c>
      <c r="Q802" s="221">
        <v>0</v>
      </c>
      <c r="R802" s="221">
        <f>Q802*H802</f>
        <v>0</v>
      </c>
      <c r="S802" s="221">
        <v>0</v>
      </c>
      <c r="T802" s="222">
        <f>S802*H802</f>
        <v>0</v>
      </c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R802" s="223" t="s">
        <v>292</v>
      </c>
      <c r="AT802" s="223" t="s">
        <v>287</v>
      </c>
      <c r="AU802" s="223" t="s">
        <v>106</v>
      </c>
      <c r="AY802" s="21" t="s">
        <v>285</v>
      </c>
      <c r="BE802" s="224">
        <f>IF(N802="základní",J802,0)</f>
        <v>0</v>
      </c>
      <c r="BF802" s="224">
        <f>IF(N802="snížená",J802,0)</f>
        <v>0</v>
      </c>
      <c r="BG802" s="224">
        <f>IF(N802="zákl. přenesená",J802,0)</f>
        <v>0</v>
      </c>
      <c r="BH802" s="224">
        <f>IF(N802="sníž. přenesená",J802,0)</f>
        <v>0</v>
      </c>
      <c r="BI802" s="224">
        <f>IF(N802="nulová",J802,0)</f>
        <v>0</v>
      </c>
      <c r="BJ802" s="21" t="s">
        <v>106</v>
      </c>
      <c r="BK802" s="224">
        <f>ROUND(I802*H802,2)</f>
        <v>0</v>
      </c>
      <c r="BL802" s="21" t="s">
        <v>292</v>
      </c>
      <c r="BM802" s="223" t="s">
        <v>1177</v>
      </c>
    </row>
    <row r="803" spans="1:47" s="2" customFormat="1" ht="12">
      <c r="A803" s="42"/>
      <c r="B803" s="43"/>
      <c r="C803" s="44"/>
      <c r="D803" s="225" t="s">
        <v>294</v>
      </c>
      <c r="E803" s="44"/>
      <c r="F803" s="226" t="s">
        <v>1178</v>
      </c>
      <c r="G803" s="44"/>
      <c r="H803" s="44"/>
      <c r="I803" s="227"/>
      <c r="J803" s="44"/>
      <c r="K803" s="44"/>
      <c r="L803" s="48"/>
      <c r="M803" s="228"/>
      <c r="N803" s="229"/>
      <c r="O803" s="88"/>
      <c r="P803" s="88"/>
      <c r="Q803" s="88"/>
      <c r="R803" s="88"/>
      <c r="S803" s="88"/>
      <c r="T803" s="89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T803" s="21" t="s">
        <v>294</v>
      </c>
      <c r="AU803" s="21" t="s">
        <v>106</v>
      </c>
    </row>
    <row r="804" spans="1:51" s="14" customFormat="1" ht="12">
      <c r="A804" s="14"/>
      <c r="B804" s="241"/>
      <c r="C804" s="242"/>
      <c r="D804" s="232" t="s">
        <v>296</v>
      </c>
      <c r="E804" s="243" t="s">
        <v>28</v>
      </c>
      <c r="F804" s="244" t="s">
        <v>1179</v>
      </c>
      <c r="G804" s="242"/>
      <c r="H804" s="245">
        <v>307.22</v>
      </c>
      <c r="I804" s="246"/>
      <c r="J804" s="242"/>
      <c r="K804" s="242"/>
      <c r="L804" s="247"/>
      <c r="M804" s="248"/>
      <c r="N804" s="249"/>
      <c r="O804" s="249"/>
      <c r="P804" s="249"/>
      <c r="Q804" s="249"/>
      <c r="R804" s="249"/>
      <c r="S804" s="249"/>
      <c r="T804" s="250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1" t="s">
        <v>296</v>
      </c>
      <c r="AU804" s="251" t="s">
        <v>106</v>
      </c>
      <c r="AV804" s="14" t="s">
        <v>106</v>
      </c>
      <c r="AW804" s="14" t="s">
        <v>35</v>
      </c>
      <c r="AX804" s="14" t="s">
        <v>82</v>
      </c>
      <c r="AY804" s="251" t="s">
        <v>285</v>
      </c>
    </row>
    <row r="805" spans="1:65" s="2" customFormat="1" ht="44.25" customHeight="1">
      <c r="A805" s="42"/>
      <c r="B805" s="43"/>
      <c r="C805" s="212" t="s">
        <v>1180</v>
      </c>
      <c r="D805" s="212" t="s">
        <v>287</v>
      </c>
      <c r="E805" s="213" t="s">
        <v>1181</v>
      </c>
      <c r="F805" s="214" t="s">
        <v>1182</v>
      </c>
      <c r="G805" s="215" t="s">
        <v>383</v>
      </c>
      <c r="H805" s="216">
        <v>30.722</v>
      </c>
      <c r="I805" s="217"/>
      <c r="J805" s="218">
        <f>ROUND(I805*H805,2)</f>
        <v>0</v>
      </c>
      <c r="K805" s="214" t="s">
        <v>291</v>
      </c>
      <c r="L805" s="48"/>
      <c r="M805" s="219" t="s">
        <v>28</v>
      </c>
      <c r="N805" s="220" t="s">
        <v>46</v>
      </c>
      <c r="O805" s="88"/>
      <c r="P805" s="221">
        <f>O805*H805</f>
        <v>0</v>
      </c>
      <c r="Q805" s="221">
        <v>0</v>
      </c>
      <c r="R805" s="221">
        <f>Q805*H805</f>
        <v>0</v>
      </c>
      <c r="S805" s="221">
        <v>0</v>
      </c>
      <c r="T805" s="222">
        <f>S805*H805</f>
        <v>0</v>
      </c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R805" s="223" t="s">
        <v>292</v>
      </c>
      <c r="AT805" s="223" t="s">
        <v>287</v>
      </c>
      <c r="AU805" s="223" t="s">
        <v>106</v>
      </c>
      <c r="AY805" s="21" t="s">
        <v>285</v>
      </c>
      <c r="BE805" s="224">
        <f>IF(N805="základní",J805,0)</f>
        <v>0</v>
      </c>
      <c r="BF805" s="224">
        <f>IF(N805="snížená",J805,0)</f>
        <v>0</v>
      </c>
      <c r="BG805" s="224">
        <f>IF(N805="zákl. přenesená",J805,0)</f>
        <v>0</v>
      </c>
      <c r="BH805" s="224">
        <f>IF(N805="sníž. přenesená",J805,0)</f>
        <v>0</v>
      </c>
      <c r="BI805" s="224">
        <f>IF(N805="nulová",J805,0)</f>
        <v>0</v>
      </c>
      <c r="BJ805" s="21" t="s">
        <v>106</v>
      </c>
      <c r="BK805" s="224">
        <f>ROUND(I805*H805,2)</f>
        <v>0</v>
      </c>
      <c r="BL805" s="21" t="s">
        <v>292</v>
      </c>
      <c r="BM805" s="223" t="s">
        <v>1183</v>
      </c>
    </row>
    <row r="806" spans="1:47" s="2" customFormat="1" ht="12">
      <c r="A806" s="42"/>
      <c r="B806" s="43"/>
      <c r="C806" s="44"/>
      <c r="D806" s="225" t="s">
        <v>294</v>
      </c>
      <c r="E806" s="44"/>
      <c r="F806" s="226" t="s">
        <v>1184</v>
      </c>
      <c r="G806" s="44"/>
      <c r="H806" s="44"/>
      <c r="I806" s="227"/>
      <c r="J806" s="44"/>
      <c r="K806" s="44"/>
      <c r="L806" s="48"/>
      <c r="M806" s="228"/>
      <c r="N806" s="229"/>
      <c r="O806" s="88"/>
      <c r="P806" s="88"/>
      <c r="Q806" s="88"/>
      <c r="R806" s="88"/>
      <c r="S806" s="88"/>
      <c r="T806" s="89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T806" s="21" t="s">
        <v>294</v>
      </c>
      <c r="AU806" s="21" t="s">
        <v>106</v>
      </c>
    </row>
    <row r="807" spans="1:51" s="14" customFormat="1" ht="12">
      <c r="A807" s="14"/>
      <c r="B807" s="241"/>
      <c r="C807" s="242"/>
      <c r="D807" s="232" t="s">
        <v>296</v>
      </c>
      <c r="E807" s="243" t="s">
        <v>28</v>
      </c>
      <c r="F807" s="244" t="s">
        <v>1185</v>
      </c>
      <c r="G807" s="242"/>
      <c r="H807" s="245">
        <v>30.722</v>
      </c>
      <c r="I807" s="246"/>
      <c r="J807" s="242"/>
      <c r="K807" s="242"/>
      <c r="L807" s="247"/>
      <c r="M807" s="248"/>
      <c r="N807" s="249"/>
      <c r="O807" s="249"/>
      <c r="P807" s="249"/>
      <c r="Q807" s="249"/>
      <c r="R807" s="249"/>
      <c r="S807" s="249"/>
      <c r="T807" s="250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1" t="s">
        <v>296</v>
      </c>
      <c r="AU807" s="251" t="s">
        <v>106</v>
      </c>
      <c r="AV807" s="14" t="s">
        <v>106</v>
      </c>
      <c r="AW807" s="14" t="s">
        <v>35</v>
      </c>
      <c r="AX807" s="14" t="s">
        <v>82</v>
      </c>
      <c r="AY807" s="251" t="s">
        <v>285</v>
      </c>
    </row>
    <row r="808" spans="1:63" s="12" customFormat="1" ht="22.8" customHeight="1">
      <c r="A808" s="12"/>
      <c r="B808" s="196"/>
      <c r="C808" s="197"/>
      <c r="D808" s="198" t="s">
        <v>73</v>
      </c>
      <c r="E808" s="210" t="s">
        <v>1186</v>
      </c>
      <c r="F808" s="210" t="s">
        <v>1187</v>
      </c>
      <c r="G808" s="197"/>
      <c r="H808" s="197"/>
      <c r="I808" s="200"/>
      <c r="J808" s="211">
        <f>BK808</f>
        <v>0</v>
      </c>
      <c r="K808" s="197"/>
      <c r="L808" s="202"/>
      <c r="M808" s="203"/>
      <c r="N808" s="204"/>
      <c r="O808" s="204"/>
      <c r="P808" s="205">
        <f>SUM(P809:P810)</f>
        <v>0</v>
      </c>
      <c r="Q808" s="204"/>
      <c r="R808" s="205">
        <f>SUM(R809:R810)</f>
        <v>0</v>
      </c>
      <c r="S808" s="204"/>
      <c r="T808" s="206">
        <f>SUM(T809:T810)</f>
        <v>0</v>
      </c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R808" s="207" t="s">
        <v>82</v>
      </c>
      <c r="AT808" s="208" t="s">
        <v>73</v>
      </c>
      <c r="AU808" s="208" t="s">
        <v>82</v>
      </c>
      <c r="AY808" s="207" t="s">
        <v>285</v>
      </c>
      <c r="BK808" s="209">
        <f>SUM(BK809:BK810)</f>
        <v>0</v>
      </c>
    </row>
    <row r="809" spans="1:65" s="2" customFormat="1" ht="55.5" customHeight="1">
      <c r="A809" s="42"/>
      <c r="B809" s="43"/>
      <c r="C809" s="212" t="s">
        <v>1188</v>
      </c>
      <c r="D809" s="212" t="s">
        <v>287</v>
      </c>
      <c r="E809" s="213" t="s">
        <v>1189</v>
      </c>
      <c r="F809" s="214" t="s">
        <v>1190</v>
      </c>
      <c r="G809" s="215" t="s">
        <v>383</v>
      </c>
      <c r="H809" s="216">
        <v>49.031</v>
      </c>
      <c r="I809" s="217"/>
      <c r="J809" s="218">
        <f>ROUND(I809*H809,2)</f>
        <v>0</v>
      </c>
      <c r="K809" s="214" t="s">
        <v>291</v>
      </c>
      <c r="L809" s="48"/>
      <c r="M809" s="219" t="s">
        <v>28</v>
      </c>
      <c r="N809" s="220" t="s">
        <v>46</v>
      </c>
      <c r="O809" s="88"/>
      <c r="P809" s="221">
        <f>O809*H809</f>
        <v>0</v>
      </c>
      <c r="Q809" s="221">
        <v>0</v>
      </c>
      <c r="R809" s="221">
        <f>Q809*H809</f>
        <v>0</v>
      </c>
      <c r="S809" s="221">
        <v>0</v>
      </c>
      <c r="T809" s="222">
        <f>S809*H809</f>
        <v>0</v>
      </c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R809" s="223" t="s">
        <v>292</v>
      </c>
      <c r="AT809" s="223" t="s">
        <v>287</v>
      </c>
      <c r="AU809" s="223" t="s">
        <v>106</v>
      </c>
      <c r="AY809" s="21" t="s">
        <v>285</v>
      </c>
      <c r="BE809" s="224">
        <f>IF(N809="základní",J809,0)</f>
        <v>0</v>
      </c>
      <c r="BF809" s="224">
        <f>IF(N809="snížená",J809,0)</f>
        <v>0</v>
      </c>
      <c r="BG809" s="224">
        <f>IF(N809="zákl. přenesená",J809,0)</f>
        <v>0</v>
      </c>
      <c r="BH809" s="224">
        <f>IF(N809="sníž. přenesená",J809,0)</f>
        <v>0</v>
      </c>
      <c r="BI809" s="224">
        <f>IF(N809="nulová",J809,0)</f>
        <v>0</v>
      </c>
      <c r="BJ809" s="21" t="s">
        <v>106</v>
      </c>
      <c r="BK809" s="224">
        <f>ROUND(I809*H809,2)</f>
        <v>0</v>
      </c>
      <c r="BL809" s="21" t="s">
        <v>292</v>
      </c>
      <c r="BM809" s="223" t="s">
        <v>1191</v>
      </c>
    </row>
    <row r="810" spans="1:47" s="2" customFormat="1" ht="12">
      <c r="A810" s="42"/>
      <c r="B810" s="43"/>
      <c r="C810" s="44"/>
      <c r="D810" s="225" t="s">
        <v>294</v>
      </c>
      <c r="E810" s="44"/>
      <c r="F810" s="226" t="s">
        <v>1192</v>
      </c>
      <c r="G810" s="44"/>
      <c r="H810" s="44"/>
      <c r="I810" s="227"/>
      <c r="J810" s="44"/>
      <c r="K810" s="44"/>
      <c r="L810" s="48"/>
      <c r="M810" s="228"/>
      <c r="N810" s="229"/>
      <c r="O810" s="88"/>
      <c r="P810" s="88"/>
      <c r="Q810" s="88"/>
      <c r="R810" s="88"/>
      <c r="S810" s="88"/>
      <c r="T810" s="89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T810" s="21" t="s">
        <v>294</v>
      </c>
      <c r="AU810" s="21" t="s">
        <v>106</v>
      </c>
    </row>
    <row r="811" spans="1:63" s="12" customFormat="1" ht="25.9" customHeight="1">
      <c r="A811" s="12"/>
      <c r="B811" s="196"/>
      <c r="C811" s="197"/>
      <c r="D811" s="198" t="s">
        <v>73</v>
      </c>
      <c r="E811" s="199" t="s">
        <v>1193</v>
      </c>
      <c r="F811" s="199" t="s">
        <v>1194</v>
      </c>
      <c r="G811" s="197"/>
      <c r="H811" s="197"/>
      <c r="I811" s="200"/>
      <c r="J811" s="201">
        <f>BK811</f>
        <v>0</v>
      </c>
      <c r="K811" s="197"/>
      <c r="L811" s="202"/>
      <c r="M811" s="203"/>
      <c r="N811" s="204"/>
      <c r="O811" s="204"/>
      <c r="P811" s="205">
        <f>P812+P846+P884+P890+P972+P1029+P1112+P1128+P1240+P1273+P1327+P1361+P1422+P1433</f>
        <v>0</v>
      </c>
      <c r="Q811" s="204"/>
      <c r="R811" s="205">
        <f>R812+R846+R884+R890+R972+R1029+R1112+R1128+R1240+R1273+R1327+R1361+R1422+R1433</f>
        <v>11.53924299</v>
      </c>
      <c r="S811" s="204"/>
      <c r="T811" s="206">
        <f>T812+T846+T884+T890+T972+T1029+T1112+T1128+T1240+T1273+T1327+T1361+T1422+T1433</f>
        <v>1.30328973</v>
      </c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R811" s="207" t="s">
        <v>106</v>
      </c>
      <c r="AT811" s="208" t="s">
        <v>73</v>
      </c>
      <c r="AU811" s="208" t="s">
        <v>74</v>
      </c>
      <c r="AY811" s="207" t="s">
        <v>285</v>
      </c>
      <c r="BK811" s="209">
        <f>BK812+BK846+BK884+BK890+BK972+BK1029+BK1112+BK1128+BK1240+BK1273+BK1327+BK1361+BK1422+BK1433</f>
        <v>0</v>
      </c>
    </row>
    <row r="812" spans="1:63" s="12" customFormat="1" ht="22.8" customHeight="1">
      <c r="A812" s="12"/>
      <c r="B812" s="196"/>
      <c r="C812" s="197"/>
      <c r="D812" s="198" t="s">
        <v>73</v>
      </c>
      <c r="E812" s="210" t="s">
        <v>1195</v>
      </c>
      <c r="F812" s="210" t="s">
        <v>1196</v>
      </c>
      <c r="G812" s="197"/>
      <c r="H812" s="197"/>
      <c r="I812" s="200"/>
      <c r="J812" s="211">
        <f>BK812</f>
        <v>0</v>
      </c>
      <c r="K812" s="197"/>
      <c r="L812" s="202"/>
      <c r="M812" s="203"/>
      <c r="N812" s="204"/>
      <c r="O812" s="204"/>
      <c r="P812" s="205">
        <f>SUM(P813:P845)</f>
        <v>0</v>
      </c>
      <c r="Q812" s="204"/>
      <c r="R812" s="205">
        <f>SUM(R813:R845)</f>
        <v>0.3153864</v>
      </c>
      <c r="S812" s="204"/>
      <c r="T812" s="206">
        <f>SUM(T813:T845)</f>
        <v>0</v>
      </c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R812" s="207" t="s">
        <v>106</v>
      </c>
      <c r="AT812" s="208" t="s">
        <v>73</v>
      </c>
      <c r="AU812" s="208" t="s">
        <v>82</v>
      </c>
      <c r="AY812" s="207" t="s">
        <v>285</v>
      </c>
      <c r="BK812" s="209">
        <f>SUM(BK813:BK845)</f>
        <v>0</v>
      </c>
    </row>
    <row r="813" spans="1:65" s="2" customFormat="1" ht="37.8" customHeight="1">
      <c r="A813" s="42"/>
      <c r="B813" s="43"/>
      <c r="C813" s="212" t="s">
        <v>1197</v>
      </c>
      <c r="D813" s="212" t="s">
        <v>287</v>
      </c>
      <c r="E813" s="213" t="s">
        <v>1198</v>
      </c>
      <c r="F813" s="214" t="s">
        <v>1199</v>
      </c>
      <c r="G813" s="215" t="s">
        <v>315</v>
      </c>
      <c r="H813" s="216">
        <v>6.582</v>
      </c>
      <c r="I813" s="217"/>
      <c r="J813" s="218">
        <f>ROUND(I813*H813,2)</f>
        <v>0</v>
      </c>
      <c r="K813" s="214" t="s">
        <v>291</v>
      </c>
      <c r="L813" s="48"/>
      <c r="M813" s="219" t="s">
        <v>28</v>
      </c>
      <c r="N813" s="220" t="s">
        <v>46</v>
      </c>
      <c r="O813" s="88"/>
      <c r="P813" s="221">
        <f>O813*H813</f>
        <v>0</v>
      </c>
      <c r="Q813" s="221">
        <v>0</v>
      </c>
      <c r="R813" s="221">
        <f>Q813*H813</f>
        <v>0</v>
      </c>
      <c r="S813" s="221">
        <v>0</v>
      </c>
      <c r="T813" s="222">
        <f>S813*H813</f>
        <v>0</v>
      </c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R813" s="223" t="s">
        <v>379</v>
      </c>
      <c r="AT813" s="223" t="s">
        <v>287</v>
      </c>
      <c r="AU813" s="223" t="s">
        <v>106</v>
      </c>
      <c r="AY813" s="21" t="s">
        <v>285</v>
      </c>
      <c r="BE813" s="224">
        <f>IF(N813="základní",J813,0)</f>
        <v>0</v>
      </c>
      <c r="BF813" s="224">
        <f>IF(N813="snížená",J813,0)</f>
        <v>0</v>
      </c>
      <c r="BG813" s="224">
        <f>IF(N813="zákl. přenesená",J813,0)</f>
        <v>0</v>
      </c>
      <c r="BH813" s="224">
        <f>IF(N813="sníž. přenesená",J813,0)</f>
        <v>0</v>
      </c>
      <c r="BI813" s="224">
        <f>IF(N813="nulová",J813,0)</f>
        <v>0</v>
      </c>
      <c r="BJ813" s="21" t="s">
        <v>106</v>
      </c>
      <c r="BK813" s="224">
        <f>ROUND(I813*H813,2)</f>
        <v>0</v>
      </c>
      <c r="BL813" s="21" t="s">
        <v>379</v>
      </c>
      <c r="BM813" s="223" t="s">
        <v>1200</v>
      </c>
    </row>
    <row r="814" spans="1:47" s="2" customFormat="1" ht="12">
      <c r="A814" s="42"/>
      <c r="B814" s="43"/>
      <c r="C814" s="44"/>
      <c r="D814" s="225" t="s">
        <v>294</v>
      </c>
      <c r="E814" s="44"/>
      <c r="F814" s="226" t="s">
        <v>1201</v>
      </c>
      <c r="G814" s="44"/>
      <c r="H814" s="44"/>
      <c r="I814" s="227"/>
      <c r="J814" s="44"/>
      <c r="K814" s="44"/>
      <c r="L814" s="48"/>
      <c r="M814" s="228"/>
      <c r="N814" s="229"/>
      <c r="O814" s="88"/>
      <c r="P814" s="88"/>
      <c r="Q814" s="88"/>
      <c r="R814" s="88"/>
      <c r="S814" s="88"/>
      <c r="T814" s="89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T814" s="21" t="s">
        <v>294</v>
      </c>
      <c r="AU814" s="21" t="s">
        <v>106</v>
      </c>
    </row>
    <row r="815" spans="1:51" s="13" customFormat="1" ht="12">
      <c r="A815" s="13"/>
      <c r="B815" s="230"/>
      <c r="C815" s="231"/>
      <c r="D815" s="232" t="s">
        <v>296</v>
      </c>
      <c r="E815" s="233" t="s">
        <v>28</v>
      </c>
      <c r="F815" s="234" t="s">
        <v>297</v>
      </c>
      <c r="G815" s="231"/>
      <c r="H815" s="233" t="s">
        <v>28</v>
      </c>
      <c r="I815" s="235"/>
      <c r="J815" s="231"/>
      <c r="K815" s="231"/>
      <c r="L815" s="236"/>
      <c r="M815" s="237"/>
      <c r="N815" s="238"/>
      <c r="O815" s="238"/>
      <c r="P815" s="238"/>
      <c r="Q815" s="238"/>
      <c r="R815" s="238"/>
      <c r="S815" s="238"/>
      <c r="T815" s="239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0" t="s">
        <v>296</v>
      </c>
      <c r="AU815" s="240" t="s">
        <v>106</v>
      </c>
      <c r="AV815" s="13" t="s">
        <v>82</v>
      </c>
      <c r="AW815" s="13" t="s">
        <v>35</v>
      </c>
      <c r="AX815" s="13" t="s">
        <v>74</v>
      </c>
      <c r="AY815" s="240" t="s">
        <v>285</v>
      </c>
    </row>
    <row r="816" spans="1:51" s="14" customFormat="1" ht="12">
      <c r="A816" s="14"/>
      <c r="B816" s="241"/>
      <c r="C816" s="242"/>
      <c r="D816" s="232" t="s">
        <v>296</v>
      </c>
      <c r="E816" s="243" t="s">
        <v>28</v>
      </c>
      <c r="F816" s="244" t="s">
        <v>1202</v>
      </c>
      <c r="G816" s="242"/>
      <c r="H816" s="245">
        <v>6.582</v>
      </c>
      <c r="I816" s="246"/>
      <c r="J816" s="242"/>
      <c r="K816" s="242"/>
      <c r="L816" s="247"/>
      <c r="M816" s="248"/>
      <c r="N816" s="249"/>
      <c r="O816" s="249"/>
      <c r="P816" s="249"/>
      <c r="Q816" s="249"/>
      <c r="R816" s="249"/>
      <c r="S816" s="249"/>
      <c r="T816" s="250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1" t="s">
        <v>296</v>
      </c>
      <c r="AU816" s="251" t="s">
        <v>106</v>
      </c>
      <c r="AV816" s="14" t="s">
        <v>106</v>
      </c>
      <c r="AW816" s="14" t="s">
        <v>35</v>
      </c>
      <c r="AX816" s="14" t="s">
        <v>74</v>
      </c>
      <c r="AY816" s="251" t="s">
        <v>285</v>
      </c>
    </row>
    <row r="817" spans="1:51" s="15" customFormat="1" ht="12">
      <c r="A817" s="15"/>
      <c r="B817" s="252"/>
      <c r="C817" s="253"/>
      <c r="D817" s="232" t="s">
        <v>296</v>
      </c>
      <c r="E817" s="254" t="s">
        <v>139</v>
      </c>
      <c r="F817" s="255" t="s">
        <v>299</v>
      </c>
      <c r="G817" s="253"/>
      <c r="H817" s="256">
        <v>6.582</v>
      </c>
      <c r="I817" s="257"/>
      <c r="J817" s="253"/>
      <c r="K817" s="253"/>
      <c r="L817" s="258"/>
      <c r="M817" s="259"/>
      <c r="N817" s="260"/>
      <c r="O817" s="260"/>
      <c r="P817" s="260"/>
      <c r="Q817" s="260"/>
      <c r="R817" s="260"/>
      <c r="S817" s="260"/>
      <c r="T817" s="261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T817" s="262" t="s">
        <v>296</v>
      </c>
      <c r="AU817" s="262" t="s">
        <v>106</v>
      </c>
      <c r="AV817" s="15" t="s">
        <v>292</v>
      </c>
      <c r="AW817" s="15" t="s">
        <v>35</v>
      </c>
      <c r="AX817" s="15" t="s">
        <v>82</v>
      </c>
      <c r="AY817" s="262" t="s">
        <v>285</v>
      </c>
    </row>
    <row r="818" spans="1:65" s="2" customFormat="1" ht="33" customHeight="1">
      <c r="A818" s="42"/>
      <c r="B818" s="43"/>
      <c r="C818" s="212" t="s">
        <v>1203</v>
      </c>
      <c r="D818" s="212" t="s">
        <v>287</v>
      </c>
      <c r="E818" s="213" t="s">
        <v>1204</v>
      </c>
      <c r="F818" s="214" t="s">
        <v>1205</v>
      </c>
      <c r="G818" s="215" t="s">
        <v>315</v>
      </c>
      <c r="H818" s="216">
        <v>15.422</v>
      </c>
      <c r="I818" s="217"/>
      <c r="J818" s="218">
        <f>ROUND(I818*H818,2)</f>
        <v>0</v>
      </c>
      <c r="K818" s="214" t="s">
        <v>291</v>
      </c>
      <c r="L818" s="48"/>
      <c r="M818" s="219" t="s">
        <v>28</v>
      </c>
      <c r="N818" s="220" t="s">
        <v>46</v>
      </c>
      <c r="O818" s="88"/>
      <c r="P818" s="221">
        <f>O818*H818</f>
        <v>0</v>
      </c>
      <c r="Q818" s="221">
        <v>0</v>
      </c>
      <c r="R818" s="221">
        <f>Q818*H818</f>
        <v>0</v>
      </c>
      <c r="S818" s="221">
        <v>0</v>
      </c>
      <c r="T818" s="222">
        <f>S818*H818</f>
        <v>0</v>
      </c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R818" s="223" t="s">
        <v>379</v>
      </c>
      <c r="AT818" s="223" t="s">
        <v>287</v>
      </c>
      <c r="AU818" s="223" t="s">
        <v>106</v>
      </c>
      <c r="AY818" s="21" t="s">
        <v>285</v>
      </c>
      <c r="BE818" s="224">
        <f>IF(N818="základní",J818,0)</f>
        <v>0</v>
      </c>
      <c r="BF818" s="224">
        <f>IF(N818="snížená",J818,0)</f>
        <v>0</v>
      </c>
      <c r="BG818" s="224">
        <f>IF(N818="zákl. přenesená",J818,0)</f>
        <v>0</v>
      </c>
      <c r="BH818" s="224">
        <f>IF(N818="sníž. přenesená",J818,0)</f>
        <v>0</v>
      </c>
      <c r="BI818" s="224">
        <f>IF(N818="nulová",J818,0)</f>
        <v>0</v>
      </c>
      <c r="BJ818" s="21" t="s">
        <v>106</v>
      </c>
      <c r="BK818" s="224">
        <f>ROUND(I818*H818,2)</f>
        <v>0</v>
      </c>
      <c r="BL818" s="21" t="s">
        <v>379</v>
      </c>
      <c r="BM818" s="223" t="s">
        <v>1206</v>
      </c>
    </row>
    <row r="819" spans="1:47" s="2" customFormat="1" ht="12">
      <c r="A819" s="42"/>
      <c r="B819" s="43"/>
      <c r="C819" s="44"/>
      <c r="D819" s="225" t="s">
        <v>294</v>
      </c>
      <c r="E819" s="44"/>
      <c r="F819" s="226" t="s">
        <v>1207</v>
      </c>
      <c r="G819" s="44"/>
      <c r="H819" s="44"/>
      <c r="I819" s="227"/>
      <c r="J819" s="44"/>
      <c r="K819" s="44"/>
      <c r="L819" s="48"/>
      <c r="M819" s="228"/>
      <c r="N819" s="229"/>
      <c r="O819" s="88"/>
      <c r="P819" s="88"/>
      <c r="Q819" s="88"/>
      <c r="R819" s="88"/>
      <c r="S819" s="88"/>
      <c r="T819" s="89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T819" s="21" t="s">
        <v>294</v>
      </c>
      <c r="AU819" s="21" t="s">
        <v>106</v>
      </c>
    </row>
    <row r="820" spans="1:51" s="13" customFormat="1" ht="12">
      <c r="A820" s="13"/>
      <c r="B820" s="230"/>
      <c r="C820" s="231"/>
      <c r="D820" s="232" t="s">
        <v>296</v>
      </c>
      <c r="E820" s="233" t="s">
        <v>28</v>
      </c>
      <c r="F820" s="234" t="s">
        <v>297</v>
      </c>
      <c r="G820" s="231"/>
      <c r="H820" s="233" t="s">
        <v>28</v>
      </c>
      <c r="I820" s="235"/>
      <c r="J820" s="231"/>
      <c r="K820" s="231"/>
      <c r="L820" s="236"/>
      <c r="M820" s="237"/>
      <c r="N820" s="238"/>
      <c r="O820" s="238"/>
      <c r="P820" s="238"/>
      <c r="Q820" s="238"/>
      <c r="R820" s="238"/>
      <c r="S820" s="238"/>
      <c r="T820" s="239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0" t="s">
        <v>296</v>
      </c>
      <c r="AU820" s="240" t="s">
        <v>106</v>
      </c>
      <c r="AV820" s="13" t="s">
        <v>82</v>
      </c>
      <c r="AW820" s="13" t="s">
        <v>35</v>
      </c>
      <c r="AX820" s="13" t="s">
        <v>74</v>
      </c>
      <c r="AY820" s="240" t="s">
        <v>285</v>
      </c>
    </row>
    <row r="821" spans="1:51" s="14" customFormat="1" ht="12">
      <c r="A821" s="14"/>
      <c r="B821" s="241"/>
      <c r="C821" s="242"/>
      <c r="D821" s="232" t="s">
        <v>296</v>
      </c>
      <c r="E821" s="243" t="s">
        <v>28</v>
      </c>
      <c r="F821" s="244" t="s">
        <v>1208</v>
      </c>
      <c r="G821" s="242"/>
      <c r="H821" s="245">
        <v>15.422</v>
      </c>
      <c r="I821" s="246"/>
      <c r="J821" s="242"/>
      <c r="K821" s="242"/>
      <c r="L821" s="247"/>
      <c r="M821" s="248"/>
      <c r="N821" s="249"/>
      <c r="O821" s="249"/>
      <c r="P821" s="249"/>
      <c r="Q821" s="249"/>
      <c r="R821" s="249"/>
      <c r="S821" s="249"/>
      <c r="T821" s="250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51" t="s">
        <v>296</v>
      </c>
      <c r="AU821" s="251" t="s">
        <v>106</v>
      </c>
      <c r="AV821" s="14" t="s">
        <v>106</v>
      </c>
      <c r="AW821" s="14" t="s">
        <v>35</v>
      </c>
      <c r="AX821" s="14" t="s">
        <v>74</v>
      </c>
      <c r="AY821" s="251" t="s">
        <v>285</v>
      </c>
    </row>
    <row r="822" spans="1:51" s="15" customFormat="1" ht="12">
      <c r="A822" s="15"/>
      <c r="B822" s="252"/>
      <c r="C822" s="253"/>
      <c r="D822" s="232" t="s">
        <v>296</v>
      </c>
      <c r="E822" s="254" t="s">
        <v>141</v>
      </c>
      <c r="F822" s="255" t="s">
        <v>299</v>
      </c>
      <c r="G822" s="253"/>
      <c r="H822" s="256">
        <v>15.422</v>
      </c>
      <c r="I822" s="257"/>
      <c r="J822" s="253"/>
      <c r="K822" s="253"/>
      <c r="L822" s="258"/>
      <c r="M822" s="259"/>
      <c r="N822" s="260"/>
      <c r="O822" s="260"/>
      <c r="P822" s="260"/>
      <c r="Q822" s="260"/>
      <c r="R822" s="260"/>
      <c r="S822" s="260"/>
      <c r="T822" s="261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62" t="s">
        <v>296</v>
      </c>
      <c r="AU822" s="262" t="s">
        <v>106</v>
      </c>
      <c r="AV822" s="15" t="s">
        <v>292</v>
      </c>
      <c r="AW822" s="15" t="s">
        <v>35</v>
      </c>
      <c r="AX822" s="15" t="s">
        <v>82</v>
      </c>
      <c r="AY822" s="262" t="s">
        <v>285</v>
      </c>
    </row>
    <row r="823" spans="1:65" s="2" customFormat="1" ht="16.5" customHeight="1">
      <c r="A823" s="42"/>
      <c r="B823" s="43"/>
      <c r="C823" s="263" t="s">
        <v>1209</v>
      </c>
      <c r="D823" s="263" t="s">
        <v>380</v>
      </c>
      <c r="E823" s="264" t="s">
        <v>1210</v>
      </c>
      <c r="F823" s="265" t="s">
        <v>1211</v>
      </c>
      <c r="G823" s="266" t="s">
        <v>383</v>
      </c>
      <c r="H823" s="267">
        <v>0.007</v>
      </c>
      <c r="I823" s="268"/>
      <c r="J823" s="269">
        <f>ROUND(I823*H823,2)</f>
        <v>0</v>
      </c>
      <c r="K823" s="265" t="s">
        <v>291</v>
      </c>
      <c r="L823" s="270"/>
      <c r="M823" s="271" t="s">
        <v>28</v>
      </c>
      <c r="N823" s="272" t="s">
        <v>46</v>
      </c>
      <c r="O823" s="88"/>
      <c r="P823" s="221">
        <f>O823*H823</f>
        <v>0</v>
      </c>
      <c r="Q823" s="221">
        <v>1</v>
      </c>
      <c r="R823" s="221">
        <f>Q823*H823</f>
        <v>0.007</v>
      </c>
      <c r="S823" s="221">
        <v>0</v>
      </c>
      <c r="T823" s="222">
        <f>S823*H823</f>
        <v>0</v>
      </c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R823" s="223" t="s">
        <v>477</v>
      </c>
      <c r="AT823" s="223" t="s">
        <v>380</v>
      </c>
      <c r="AU823" s="223" t="s">
        <v>106</v>
      </c>
      <c r="AY823" s="21" t="s">
        <v>285</v>
      </c>
      <c r="BE823" s="224">
        <f>IF(N823="základní",J823,0)</f>
        <v>0</v>
      </c>
      <c r="BF823" s="224">
        <f>IF(N823="snížená",J823,0)</f>
        <v>0</v>
      </c>
      <c r="BG823" s="224">
        <f>IF(N823="zákl. přenesená",J823,0)</f>
        <v>0</v>
      </c>
      <c r="BH823" s="224">
        <f>IF(N823="sníž. přenesená",J823,0)</f>
        <v>0</v>
      </c>
      <c r="BI823" s="224">
        <f>IF(N823="nulová",J823,0)</f>
        <v>0</v>
      </c>
      <c r="BJ823" s="21" t="s">
        <v>106</v>
      </c>
      <c r="BK823" s="224">
        <f>ROUND(I823*H823,2)</f>
        <v>0</v>
      </c>
      <c r="BL823" s="21" t="s">
        <v>379</v>
      </c>
      <c r="BM823" s="223" t="s">
        <v>1212</v>
      </c>
    </row>
    <row r="824" spans="1:51" s="14" customFormat="1" ht="12">
      <c r="A824" s="14"/>
      <c r="B824" s="241"/>
      <c r="C824" s="242"/>
      <c r="D824" s="232" t="s">
        <v>296</v>
      </c>
      <c r="E824" s="243" t="s">
        <v>28</v>
      </c>
      <c r="F824" s="244" t="s">
        <v>1213</v>
      </c>
      <c r="G824" s="242"/>
      <c r="H824" s="245">
        <v>0.002</v>
      </c>
      <c r="I824" s="246"/>
      <c r="J824" s="242"/>
      <c r="K824" s="242"/>
      <c r="L824" s="247"/>
      <c r="M824" s="248"/>
      <c r="N824" s="249"/>
      <c r="O824" s="249"/>
      <c r="P824" s="249"/>
      <c r="Q824" s="249"/>
      <c r="R824" s="249"/>
      <c r="S824" s="249"/>
      <c r="T824" s="250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1" t="s">
        <v>296</v>
      </c>
      <c r="AU824" s="251" t="s">
        <v>106</v>
      </c>
      <c r="AV824" s="14" t="s">
        <v>106</v>
      </c>
      <c r="AW824" s="14" t="s">
        <v>35</v>
      </c>
      <c r="AX824" s="14" t="s">
        <v>74</v>
      </c>
      <c r="AY824" s="251" t="s">
        <v>285</v>
      </c>
    </row>
    <row r="825" spans="1:51" s="14" customFormat="1" ht="12">
      <c r="A825" s="14"/>
      <c r="B825" s="241"/>
      <c r="C825" s="242"/>
      <c r="D825" s="232" t="s">
        <v>296</v>
      </c>
      <c r="E825" s="243" t="s">
        <v>28</v>
      </c>
      <c r="F825" s="244" t="s">
        <v>1214</v>
      </c>
      <c r="G825" s="242"/>
      <c r="H825" s="245">
        <v>0.005</v>
      </c>
      <c r="I825" s="246"/>
      <c r="J825" s="242"/>
      <c r="K825" s="242"/>
      <c r="L825" s="247"/>
      <c r="M825" s="248"/>
      <c r="N825" s="249"/>
      <c r="O825" s="249"/>
      <c r="P825" s="249"/>
      <c r="Q825" s="249"/>
      <c r="R825" s="249"/>
      <c r="S825" s="249"/>
      <c r="T825" s="250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1" t="s">
        <v>296</v>
      </c>
      <c r="AU825" s="251" t="s">
        <v>106</v>
      </c>
      <c r="AV825" s="14" t="s">
        <v>106</v>
      </c>
      <c r="AW825" s="14" t="s">
        <v>35</v>
      </c>
      <c r="AX825" s="14" t="s">
        <v>74</v>
      </c>
      <c r="AY825" s="251" t="s">
        <v>285</v>
      </c>
    </row>
    <row r="826" spans="1:51" s="15" customFormat="1" ht="12">
      <c r="A826" s="15"/>
      <c r="B826" s="252"/>
      <c r="C826" s="253"/>
      <c r="D826" s="232" t="s">
        <v>296</v>
      </c>
      <c r="E826" s="254" t="s">
        <v>28</v>
      </c>
      <c r="F826" s="255" t="s">
        <v>299</v>
      </c>
      <c r="G826" s="253"/>
      <c r="H826" s="256">
        <v>0.007</v>
      </c>
      <c r="I826" s="257"/>
      <c r="J826" s="253"/>
      <c r="K826" s="253"/>
      <c r="L826" s="258"/>
      <c r="M826" s="259"/>
      <c r="N826" s="260"/>
      <c r="O826" s="260"/>
      <c r="P826" s="260"/>
      <c r="Q826" s="260"/>
      <c r="R826" s="260"/>
      <c r="S826" s="260"/>
      <c r="T826" s="261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62" t="s">
        <v>296</v>
      </c>
      <c r="AU826" s="262" t="s">
        <v>106</v>
      </c>
      <c r="AV826" s="15" t="s">
        <v>292</v>
      </c>
      <c r="AW826" s="15" t="s">
        <v>35</v>
      </c>
      <c r="AX826" s="15" t="s">
        <v>82</v>
      </c>
      <c r="AY826" s="262" t="s">
        <v>285</v>
      </c>
    </row>
    <row r="827" spans="1:65" s="2" customFormat="1" ht="24.15" customHeight="1">
      <c r="A827" s="42"/>
      <c r="B827" s="43"/>
      <c r="C827" s="212" t="s">
        <v>1215</v>
      </c>
      <c r="D827" s="212" t="s">
        <v>287</v>
      </c>
      <c r="E827" s="213" t="s">
        <v>1216</v>
      </c>
      <c r="F827" s="214" t="s">
        <v>1217</v>
      </c>
      <c r="G827" s="215" t="s">
        <v>315</v>
      </c>
      <c r="H827" s="216">
        <v>13.164</v>
      </c>
      <c r="I827" s="217"/>
      <c r="J827" s="218">
        <f>ROUND(I827*H827,2)</f>
        <v>0</v>
      </c>
      <c r="K827" s="214" t="s">
        <v>291</v>
      </c>
      <c r="L827" s="48"/>
      <c r="M827" s="219" t="s">
        <v>28</v>
      </c>
      <c r="N827" s="220" t="s">
        <v>46</v>
      </c>
      <c r="O827" s="88"/>
      <c r="P827" s="221">
        <f>O827*H827</f>
        <v>0</v>
      </c>
      <c r="Q827" s="221">
        <v>0.0004</v>
      </c>
      <c r="R827" s="221">
        <f>Q827*H827</f>
        <v>0.0052656000000000005</v>
      </c>
      <c r="S827" s="221">
        <v>0</v>
      </c>
      <c r="T827" s="222">
        <f>S827*H827</f>
        <v>0</v>
      </c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R827" s="223" t="s">
        <v>379</v>
      </c>
      <c r="AT827" s="223" t="s">
        <v>287</v>
      </c>
      <c r="AU827" s="223" t="s">
        <v>106</v>
      </c>
      <c r="AY827" s="21" t="s">
        <v>285</v>
      </c>
      <c r="BE827" s="224">
        <f>IF(N827="základní",J827,0)</f>
        <v>0</v>
      </c>
      <c r="BF827" s="224">
        <f>IF(N827="snížená",J827,0)</f>
        <v>0</v>
      </c>
      <c r="BG827" s="224">
        <f>IF(N827="zákl. přenesená",J827,0)</f>
        <v>0</v>
      </c>
      <c r="BH827" s="224">
        <f>IF(N827="sníž. přenesená",J827,0)</f>
        <v>0</v>
      </c>
      <c r="BI827" s="224">
        <f>IF(N827="nulová",J827,0)</f>
        <v>0</v>
      </c>
      <c r="BJ827" s="21" t="s">
        <v>106</v>
      </c>
      <c r="BK827" s="224">
        <f>ROUND(I827*H827,2)</f>
        <v>0</v>
      </c>
      <c r="BL827" s="21" t="s">
        <v>379</v>
      </c>
      <c r="BM827" s="223" t="s">
        <v>1218</v>
      </c>
    </row>
    <row r="828" spans="1:47" s="2" customFormat="1" ht="12">
      <c r="A828" s="42"/>
      <c r="B828" s="43"/>
      <c r="C828" s="44"/>
      <c r="D828" s="225" t="s">
        <v>294</v>
      </c>
      <c r="E828" s="44"/>
      <c r="F828" s="226" t="s">
        <v>1219</v>
      </c>
      <c r="G828" s="44"/>
      <c r="H828" s="44"/>
      <c r="I828" s="227"/>
      <c r="J828" s="44"/>
      <c r="K828" s="44"/>
      <c r="L828" s="48"/>
      <c r="M828" s="228"/>
      <c r="N828" s="229"/>
      <c r="O828" s="88"/>
      <c r="P828" s="88"/>
      <c r="Q828" s="88"/>
      <c r="R828" s="88"/>
      <c r="S828" s="88"/>
      <c r="T828" s="89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T828" s="21" t="s">
        <v>294</v>
      </c>
      <c r="AU828" s="21" t="s">
        <v>106</v>
      </c>
    </row>
    <row r="829" spans="1:51" s="14" customFormat="1" ht="12">
      <c r="A829" s="14"/>
      <c r="B829" s="241"/>
      <c r="C829" s="242"/>
      <c r="D829" s="232" t="s">
        <v>296</v>
      </c>
      <c r="E829" s="243" t="s">
        <v>28</v>
      </c>
      <c r="F829" s="244" t="s">
        <v>1220</v>
      </c>
      <c r="G829" s="242"/>
      <c r="H829" s="245">
        <v>13.164</v>
      </c>
      <c r="I829" s="246"/>
      <c r="J829" s="242"/>
      <c r="K829" s="242"/>
      <c r="L829" s="247"/>
      <c r="M829" s="248"/>
      <c r="N829" s="249"/>
      <c r="O829" s="249"/>
      <c r="P829" s="249"/>
      <c r="Q829" s="249"/>
      <c r="R829" s="249"/>
      <c r="S829" s="249"/>
      <c r="T829" s="250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1" t="s">
        <v>296</v>
      </c>
      <c r="AU829" s="251" t="s">
        <v>106</v>
      </c>
      <c r="AV829" s="14" t="s">
        <v>106</v>
      </c>
      <c r="AW829" s="14" t="s">
        <v>35</v>
      </c>
      <c r="AX829" s="14" t="s">
        <v>82</v>
      </c>
      <c r="AY829" s="251" t="s">
        <v>285</v>
      </c>
    </row>
    <row r="830" spans="1:65" s="2" customFormat="1" ht="24.15" customHeight="1">
      <c r="A830" s="42"/>
      <c r="B830" s="43"/>
      <c r="C830" s="212" t="s">
        <v>1221</v>
      </c>
      <c r="D830" s="212" t="s">
        <v>287</v>
      </c>
      <c r="E830" s="213" t="s">
        <v>1222</v>
      </c>
      <c r="F830" s="214" t="s">
        <v>1223</v>
      </c>
      <c r="G830" s="215" t="s">
        <v>315</v>
      </c>
      <c r="H830" s="216">
        <v>30.844</v>
      </c>
      <c r="I830" s="217"/>
      <c r="J830" s="218">
        <f>ROUND(I830*H830,2)</f>
        <v>0</v>
      </c>
      <c r="K830" s="214" t="s">
        <v>1130</v>
      </c>
      <c r="L830" s="48"/>
      <c r="M830" s="219" t="s">
        <v>28</v>
      </c>
      <c r="N830" s="220" t="s">
        <v>46</v>
      </c>
      <c r="O830" s="88"/>
      <c r="P830" s="221">
        <f>O830*H830</f>
        <v>0</v>
      </c>
      <c r="Q830" s="221">
        <v>0.0004</v>
      </c>
      <c r="R830" s="221">
        <f>Q830*H830</f>
        <v>0.0123376</v>
      </c>
      <c r="S830" s="221">
        <v>0</v>
      </c>
      <c r="T830" s="222">
        <f>S830*H830</f>
        <v>0</v>
      </c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R830" s="223" t="s">
        <v>379</v>
      </c>
      <c r="AT830" s="223" t="s">
        <v>287</v>
      </c>
      <c r="AU830" s="223" t="s">
        <v>106</v>
      </c>
      <c r="AY830" s="21" t="s">
        <v>285</v>
      </c>
      <c r="BE830" s="224">
        <f>IF(N830="základní",J830,0)</f>
        <v>0</v>
      </c>
      <c r="BF830" s="224">
        <f>IF(N830="snížená",J830,0)</f>
        <v>0</v>
      </c>
      <c r="BG830" s="224">
        <f>IF(N830="zákl. přenesená",J830,0)</f>
        <v>0</v>
      </c>
      <c r="BH830" s="224">
        <f>IF(N830="sníž. přenesená",J830,0)</f>
        <v>0</v>
      </c>
      <c r="BI830" s="224">
        <f>IF(N830="nulová",J830,0)</f>
        <v>0</v>
      </c>
      <c r="BJ830" s="21" t="s">
        <v>106</v>
      </c>
      <c r="BK830" s="224">
        <f>ROUND(I830*H830,2)</f>
        <v>0</v>
      </c>
      <c r="BL830" s="21" t="s">
        <v>379</v>
      </c>
      <c r="BM830" s="223" t="s">
        <v>1224</v>
      </c>
    </row>
    <row r="831" spans="1:47" s="2" customFormat="1" ht="12">
      <c r="A831" s="42"/>
      <c r="B831" s="43"/>
      <c r="C831" s="44"/>
      <c r="D831" s="225" t="s">
        <v>294</v>
      </c>
      <c r="E831" s="44"/>
      <c r="F831" s="226" t="s">
        <v>1225</v>
      </c>
      <c r="G831" s="44"/>
      <c r="H831" s="44"/>
      <c r="I831" s="227"/>
      <c r="J831" s="44"/>
      <c r="K831" s="44"/>
      <c r="L831" s="48"/>
      <c r="M831" s="228"/>
      <c r="N831" s="229"/>
      <c r="O831" s="88"/>
      <c r="P831" s="88"/>
      <c r="Q831" s="88"/>
      <c r="R831" s="88"/>
      <c r="S831" s="88"/>
      <c r="T831" s="89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T831" s="21" t="s">
        <v>294</v>
      </c>
      <c r="AU831" s="21" t="s">
        <v>106</v>
      </c>
    </row>
    <row r="832" spans="1:51" s="14" customFormat="1" ht="12">
      <c r="A832" s="14"/>
      <c r="B832" s="241"/>
      <c r="C832" s="242"/>
      <c r="D832" s="232" t="s">
        <v>296</v>
      </c>
      <c r="E832" s="243" t="s">
        <v>28</v>
      </c>
      <c r="F832" s="244" t="s">
        <v>1226</v>
      </c>
      <c r="G832" s="242"/>
      <c r="H832" s="245">
        <v>30.844</v>
      </c>
      <c r="I832" s="246"/>
      <c r="J832" s="242"/>
      <c r="K832" s="242"/>
      <c r="L832" s="247"/>
      <c r="M832" s="248"/>
      <c r="N832" s="249"/>
      <c r="O832" s="249"/>
      <c r="P832" s="249"/>
      <c r="Q832" s="249"/>
      <c r="R832" s="249"/>
      <c r="S832" s="249"/>
      <c r="T832" s="250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1" t="s">
        <v>296</v>
      </c>
      <c r="AU832" s="251" t="s">
        <v>106</v>
      </c>
      <c r="AV832" s="14" t="s">
        <v>106</v>
      </c>
      <c r="AW832" s="14" t="s">
        <v>35</v>
      </c>
      <c r="AX832" s="14" t="s">
        <v>82</v>
      </c>
      <c r="AY832" s="251" t="s">
        <v>285</v>
      </c>
    </row>
    <row r="833" spans="1:65" s="2" customFormat="1" ht="33" customHeight="1">
      <c r="A833" s="42"/>
      <c r="B833" s="43"/>
      <c r="C833" s="263" t="s">
        <v>1227</v>
      </c>
      <c r="D833" s="263" t="s">
        <v>380</v>
      </c>
      <c r="E833" s="264" t="s">
        <v>1228</v>
      </c>
      <c r="F833" s="265" t="s">
        <v>1229</v>
      </c>
      <c r="G833" s="266" t="s">
        <v>315</v>
      </c>
      <c r="H833" s="267">
        <v>27.176</v>
      </c>
      <c r="I833" s="268"/>
      <c r="J833" s="269">
        <f>ROUND(I833*H833,2)</f>
        <v>0</v>
      </c>
      <c r="K833" s="265" t="s">
        <v>28</v>
      </c>
      <c r="L833" s="270"/>
      <c r="M833" s="271" t="s">
        <v>28</v>
      </c>
      <c r="N833" s="272" t="s">
        <v>46</v>
      </c>
      <c r="O833" s="88"/>
      <c r="P833" s="221">
        <f>O833*H833</f>
        <v>0</v>
      </c>
      <c r="Q833" s="221">
        <v>0.0054</v>
      </c>
      <c r="R833" s="221">
        <f>Q833*H833</f>
        <v>0.1467504</v>
      </c>
      <c r="S833" s="221">
        <v>0</v>
      </c>
      <c r="T833" s="222">
        <f>S833*H833</f>
        <v>0</v>
      </c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R833" s="223" t="s">
        <v>477</v>
      </c>
      <c r="AT833" s="223" t="s">
        <v>380</v>
      </c>
      <c r="AU833" s="223" t="s">
        <v>106</v>
      </c>
      <c r="AY833" s="21" t="s">
        <v>285</v>
      </c>
      <c r="BE833" s="224">
        <f>IF(N833="základní",J833,0)</f>
        <v>0</v>
      </c>
      <c r="BF833" s="224">
        <f>IF(N833="snížená",J833,0)</f>
        <v>0</v>
      </c>
      <c r="BG833" s="224">
        <f>IF(N833="zákl. přenesená",J833,0)</f>
        <v>0</v>
      </c>
      <c r="BH833" s="224">
        <f>IF(N833="sníž. přenesená",J833,0)</f>
        <v>0</v>
      </c>
      <c r="BI833" s="224">
        <f>IF(N833="nulová",J833,0)</f>
        <v>0</v>
      </c>
      <c r="BJ833" s="21" t="s">
        <v>106</v>
      </c>
      <c r="BK833" s="224">
        <f>ROUND(I833*H833,2)</f>
        <v>0</v>
      </c>
      <c r="BL833" s="21" t="s">
        <v>379</v>
      </c>
      <c r="BM833" s="223" t="s">
        <v>1230</v>
      </c>
    </row>
    <row r="834" spans="1:51" s="14" customFormat="1" ht="12">
      <c r="A834" s="14"/>
      <c r="B834" s="241"/>
      <c r="C834" s="242"/>
      <c r="D834" s="232" t="s">
        <v>296</v>
      </c>
      <c r="E834" s="243" t="s">
        <v>28</v>
      </c>
      <c r="F834" s="244" t="s">
        <v>1231</v>
      </c>
      <c r="G834" s="242"/>
      <c r="H834" s="245">
        <v>7.898</v>
      </c>
      <c r="I834" s="246"/>
      <c r="J834" s="242"/>
      <c r="K834" s="242"/>
      <c r="L834" s="247"/>
      <c r="M834" s="248"/>
      <c r="N834" s="249"/>
      <c r="O834" s="249"/>
      <c r="P834" s="249"/>
      <c r="Q834" s="249"/>
      <c r="R834" s="249"/>
      <c r="S834" s="249"/>
      <c r="T834" s="250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1" t="s">
        <v>296</v>
      </c>
      <c r="AU834" s="251" t="s">
        <v>106</v>
      </c>
      <c r="AV834" s="14" t="s">
        <v>106</v>
      </c>
      <c r="AW834" s="14" t="s">
        <v>35</v>
      </c>
      <c r="AX834" s="14" t="s">
        <v>74</v>
      </c>
      <c r="AY834" s="251" t="s">
        <v>285</v>
      </c>
    </row>
    <row r="835" spans="1:51" s="14" customFormat="1" ht="12">
      <c r="A835" s="14"/>
      <c r="B835" s="241"/>
      <c r="C835" s="242"/>
      <c r="D835" s="232" t="s">
        <v>296</v>
      </c>
      <c r="E835" s="243" t="s">
        <v>28</v>
      </c>
      <c r="F835" s="244" t="s">
        <v>1232</v>
      </c>
      <c r="G835" s="242"/>
      <c r="H835" s="245">
        <v>19.278</v>
      </c>
      <c r="I835" s="246"/>
      <c r="J835" s="242"/>
      <c r="K835" s="242"/>
      <c r="L835" s="247"/>
      <c r="M835" s="248"/>
      <c r="N835" s="249"/>
      <c r="O835" s="249"/>
      <c r="P835" s="249"/>
      <c r="Q835" s="249"/>
      <c r="R835" s="249"/>
      <c r="S835" s="249"/>
      <c r="T835" s="250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1" t="s">
        <v>296</v>
      </c>
      <c r="AU835" s="251" t="s">
        <v>106</v>
      </c>
      <c r="AV835" s="14" t="s">
        <v>106</v>
      </c>
      <c r="AW835" s="14" t="s">
        <v>35</v>
      </c>
      <c r="AX835" s="14" t="s">
        <v>74</v>
      </c>
      <c r="AY835" s="251" t="s">
        <v>285</v>
      </c>
    </row>
    <row r="836" spans="1:51" s="15" customFormat="1" ht="12">
      <c r="A836" s="15"/>
      <c r="B836" s="252"/>
      <c r="C836" s="253"/>
      <c r="D836" s="232" t="s">
        <v>296</v>
      </c>
      <c r="E836" s="254" t="s">
        <v>28</v>
      </c>
      <c r="F836" s="255" t="s">
        <v>299</v>
      </c>
      <c r="G836" s="253"/>
      <c r="H836" s="256">
        <v>27.176</v>
      </c>
      <c r="I836" s="257"/>
      <c r="J836" s="253"/>
      <c r="K836" s="253"/>
      <c r="L836" s="258"/>
      <c r="M836" s="259"/>
      <c r="N836" s="260"/>
      <c r="O836" s="260"/>
      <c r="P836" s="260"/>
      <c r="Q836" s="260"/>
      <c r="R836" s="260"/>
      <c r="S836" s="260"/>
      <c r="T836" s="261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T836" s="262" t="s">
        <v>296</v>
      </c>
      <c r="AU836" s="262" t="s">
        <v>106</v>
      </c>
      <c r="AV836" s="15" t="s">
        <v>292</v>
      </c>
      <c r="AW836" s="15" t="s">
        <v>35</v>
      </c>
      <c r="AX836" s="15" t="s">
        <v>82</v>
      </c>
      <c r="AY836" s="262" t="s">
        <v>285</v>
      </c>
    </row>
    <row r="837" spans="1:65" s="2" customFormat="1" ht="49.05" customHeight="1">
      <c r="A837" s="42"/>
      <c r="B837" s="43"/>
      <c r="C837" s="263" t="s">
        <v>1233</v>
      </c>
      <c r="D837" s="263" t="s">
        <v>380</v>
      </c>
      <c r="E837" s="264" t="s">
        <v>1234</v>
      </c>
      <c r="F837" s="265" t="s">
        <v>1235</v>
      </c>
      <c r="G837" s="266" t="s">
        <v>315</v>
      </c>
      <c r="H837" s="267">
        <v>27.176</v>
      </c>
      <c r="I837" s="268"/>
      <c r="J837" s="269">
        <f>ROUND(I837*H837,2)</f>
        <v>0</v>
      </c>
      <c r="K837" s="265" t="s">
        <v>28</v>
      </c>
      <c r="L837" s="270"/>
      <c r="M837" s="271" t="s">
        <v>28</v>
      </c>
      <c r="N837" s="272" t="s">
        <v>46</v>
      </c>
      <c r="O837" s="88"/>
      <c r="P837" s="221">
        <f>O837*H837</f>
        <v>0</v>
      </c>
      <c r="Q837" s="221">
        <v>0.0053</v>
      </c>
      <c r="R837" s="221">
        <f>Q837*H837</f>
        <v>0.1440328</v>
      </c>
      <c r="S837" s="221">
        <v>0</v>
      </c>
      <c r="T837" s="222">
        <f>S837*H837</f>
        <v>0</v>
      </c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R837" s="223" t="s">
        <v>477</v>
      </c>
      <c r="AT837" s="223" t="s">
        <v>380</v>
      </c>
      <c r="AU837" s="223" t="s">
        <v>106</v>
      </c>
      <c r="AY837" s="21" t="s">
        <v>285</v>
      </c>
      <c r="BE837" s="224">
        <f>IF(N837="základní",J837,0)</f>
        <v>0</v>
      </c>
      <c r="BF837" s="224">
        <f>IF(N837="snížená",J837,0)</f>
        <v>0</v>
      </c>
      <c r="BG837" s="224">
        <f>IF(N837="zákl. přenesená",J837,0)</f>
        <v>0</v>
      </c>
      <c r="BH837" s="224">
        <f>IF(N837="sníž. přenesená",J837,0)</f>
        <v>0</v>
      </c>
      <c r="BI837" s="224">
        <f>IF(N837="nulová",J837,0)</f>
        <v>0</v>
      </c>
      <c r="BJ837" s="21" t="s">
        <v>106</v>
      </c>
      <c r="BK837" s="224">
        <f>ROUND(I837*H837,2)</f>
        <v>0</v>
      </c>
      <c r="BL837" s="21" t="s">
        <v>379</v>
      </c>
      <c r="BM837" s="223" t="s">
        <v>1236</v>
      </c>
    </row>
    <row r="838" spans="1:51" s="14" customFormat="1" ht="12">
      <c r="A838" s="14"/>
      <c r="B838" s="241"/>
      <c r="C838" s="242"/>
      <c r="D838" s="232" t="s">
        <v>296</v>
      </c>
      <c r="E838" s="243" t="s">
        <v>28</v>
      </c>
      <c r="F838" s="244" t="s">
        <v>1231</v>
      </c>
      <c r="G838" s="242"/>
      <c r="H838" s="245">
        <v>7.898</v>
      </c>
      <c r="I838" s="246"/>
      <c r="J838" s="242"/>
      <c r="K838" s="242"/>
      <c r="L838" s="247"/>
      <c r="M838" s="248"/>
      <c r="N838" s="249"/>
      <c r="O838" s="249"/>
      <c r="P838" s="249"/>
      <c r="Q838" s="249"/>
      <c r="R838" s="249"/>
      <c r="S838" s="249"/>
      <c r="T838" s="250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1" t="s">
        <v>296</v>
      </c>
      <c r="AU838" s="251" t="s">
        <v>106</v>
      </c>
      <c r="AV838" s="14" t="s">
        <v>106</v>
      </c>
      <c r="AW838" s="14" t="s">
        <v>35</v>
      </c>
      <c r="AX838" s="14" t="s">
        <v>74</v>
      </c>
      <c r="AY838" s="251" t="s">
        <v>285</v>
      </c>
    </row>
    <row r="839" spans="1:51" s="14" customFormat="1" ht="12">
      <c r="A839" s="14"/>
      <c r="B839" s="241"/>
      <c r="C839" s="242"/>
      <c r="D839" s="232" t="s">
        <v>296</v>
      </c>
      <c r="E839" s="243" t="s">
        <v>28</v>
      </c>
      <c r="F839" s="244" t="s">
        <v>1232</v>
      </c>
      <c r="G839" s="242"/>
      <c r="H839" s="245">
        <v>19.278</v>
      </c>
      <c r="I839" s="246"/>
      <c r="J839" s="242"/>
      <c r="K839" s="242"/>
      <c r="L839" s="247"/>
      <c r="M839" s="248"/>
      <c r="N839" s="249"/>
      <c r="O839" s="249"/>
      <c r="P839" s="249"/>
      <c r="Q839" s="249"/>
      <c r="R839" s="249"/>
      <c r="S839" s="249"/>
      <c r="T839" s="250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1" t="s">
        <v>296</v>
      </c>
      <c r="AU839" s="251" t="s">
        <v>106</v>
      </c>
      <c r="AV839" s="14" t="s">
        <v>106</v>
      </c>
      <c r="AW839" s="14" t="s">
        <v>35</v>
      </c>
      <c r="AX839" s="14" t="s">
        <v>74</v>
      </c>
      <c r="AY839" s="251" t="s">
        <v>285</v>
      </c>
    </row>
    <row r="840" spans="1:51" s="15" customFormat="1" ht="12">
      <c r="A840" s="15"/>
      <c r="B840" s="252"/>
      <c r="C840" s="253"/>
      <c r="D840" s="232" t="s">
        <v>296</v>
      </c>
      <c r="E840" s="254" t="s">
        <v>28</v>
      </c>
      <c r="F840" s="255" t="s">
        <v>299</v>
      </c>
      <c r="G840" s="253"/>
      <c r="H840" s="256">
        <v>27.176</v>
      </c>
      <c r="I840" s="257"/>
      <c r="J840" s="253"/>
      <c r="K840" s="253"/>
      <c r="L840" s="258"/>
      <c r="M840" s="259"/>
      <c r="N840" s="260"/>
      <c r="O840" s="260"/>
      <c r="P840" s="260"/>
      <c r="Q840" s="260"/>
      <c r="R840" s="260"/>
      <c r="S840" s="260"/>
      <c r="T840" s="261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62" t="s">
        <v>296</v>
      </c>
      <c r="AU840" s="262" t="s">
        <v>106</v>
      </c>
      <c r="AV840" s="15" t="s">
        <v>292</v>
      </c>
      <c r="AW840" s="15" t="s">
        <v>35</v>
      </c>
      <c r="AX840" s="15" t="s">
        <v>82</v>
      </c>
      <c r="AY840" s="262" t="s">
        <v>285</v>
      </c>
    </row>
    <row r="841" spans="1:65" s="2" customFormat="1" ht="16.5" customHeight="1">
      <c r="A841" s="42"/>
      <c r="B841" s="43"/>
      <c r="C841" s="212" t="s">
        <v>1237</v>
      </c>
      <c r="D841" s="212" t="s">
        <v>287</v>
      </c>
      <c r="E841" s="213" t="s">
        <v>1238</v>
      </c>
      <c r="F841" s="214" t="s">
        <v>1239</v>
      </c>
      <c r="G841" s="215" t="s">
        <v>859</v>
      </c>
      <c r="H841" s="216">
        <v>1</v>
      </c>
      <c r="I841" s="217"/>
      <c r="J841" s="218">
        <f>ROUND(I841*H841,2)</f>
        <v>0</v>
      </c>
      <c r="K841" s="214" t="s">
        <v>28</v>
      </c>
      <c r="L841" s="48"/>
      <c r="M841" s="219" t="s">
        <v>28</v>
      </c>
      <c r="N841" s="220" t="s">
        <v>46</v>
      </c>
      <c r="O841" s="88"/>
      <c r="P841" s="221">
        <f>O841*H841</f>
        <v>0</v>
      </c>
      <c r="Q841" s="221">
        <v>0</v>
      </c>
      <c r="R841" s="221">
        <f>Q841*H841</f>
        <v>0</v>
      </c>
      <c r="S841" s="221">
        <v>0</v>
      </c>
      <c r="T841" s="222">
        <f>S841*H841</f>
        <v>0</v>
      </c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R841" s="223" t="s">
        <v>379</v>
      </c>
      <c r="AT841" s="223" t="s">
        <v>287</v>
      </c>
      <c r="AU841" s="223" t="s">
        <v>106</v>
      </c>
      <c r="AY841" s="21" t="s">
        <v>285</v>
      </c>
      <c r="BE841" s="224">
        <f>IF(N841="základní",J841,0)</f>
        <v>0</v>
      </c>
      <c r="BF841" s="224">
        <f>IF(N841="snížená",J841,0)</f>
        <v>0</v>
      </c>
      <c r="BG841" s="224">
        <f>IF(N841="zákl. přenesená",J841,0)</f>
        <v>0</v>
      </c>
      <c r="BH841" s="224">
        <f>IF(N841="sníž. přenesená",J841,0)</f>
        <v>0</v>
      </c>
      <c r="BI841" s="224">
        <f>IF(N841="nulová",J841,0)</f>
        <v>0</v>
      </c>
      <c r="BJ841" s="21" t="s">
        <v>106</v>
      </c>
      <c r="BK841" s="224">
        <f>ROUND(I841*H841,2)</f>
        <v>0</v>
      </c>
      <c r="BL841" s="21" t="s">
        <v>379</v>
      </c>
      <c r="BM841" s="223" t="s">
        <v>1240</v>
      </c>
    </row>
    <row r="842" spans="1:51" s="13" customFormat="1" ht="12">
      <c r="A842" s="13"/>
      <c r="B842" s="230"/>
      <c r="C842" s="231"/>
      <c r="D842" s="232" t="s">
        <v>296</v>
      </c>
      <c r="E842" s="233" t="s">
        <v>28</v>
      </c>
      <c r="F842" s="234" t="s">
        <v>297</v>
      </c>
      <c r="G842" s="231"/>
      <c r="H842" s="233" t="s">
        <v>28</v>
      </c>
      <c r="I842" s="235"/>
      <c r="J842" s="231"/>
      <c r="K842" s="231"/>
      <c r="L842" s="236"/>
      <c r="M842" s="237"/>
      <c r="N842" s="238"/>
      <c r="O842" s="238"/>
      <c r="P842" s="238"/>
      <c r="Q842" s="238"/>
      <c r="R842" s="238"/>
      <c r="S842" s="238"/>
      <c r="T842" s="239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0" t="s">
        <v>296</v>
      </c>
      <c r="AU842" s="240" t="s">
        <v>106</v>
      </c>
      <c r="AV842" s="13" t="s">
        <v>82</v>
      </c>
      <c r="AW842" s="13" t="s">
        <v>35</v>
      </c>
      <c r="AX842" s="13" t="s">
        <v>74</v>
      </c>
      <c r="AY842" s="240" t="s">
        <v>285</v>
      </c>
    </row>
    <row r="843" spans="1:51" s="14" customFormat="1" ht="12">
      <c r="A843" s="14"/>
      <c r="B843" s="241"/>
      <c r="C843" s="242"/>
      <c r="D843" s="232" t="s">
        <v>296</v>
      </c>
      <c r="E843" s="243" t="s">
        <v>28</v>
      </c>
      <c r="F843" s="244" t="s">
        <v>82</v>
      </c>
      <c r="G843" s="242"/>
      <c r="H843" s="245">
        <v>1</v>
      </c>
      <c r="I843" s="246"/>
      <c r="J843" s="242"/>
      <c r="K843" s="242"/>
      <c r="L843" s="247"/>
      <c r="M843" s="248"/>
      <c r="N843" s="249"/>
      <c r="O843" s="249"/>
      <c r="P843" s="249"/>
      <c r="Q843" s="249"/>
      <c r="R843" s="249"/>
      <c r="S843" s="249"/>
      <c r="T843" s="250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51" t="s">
        <v>296</v>
      </c>
      <c r="AU843" s="251" t="s">
        <v>106</v>
      </c>
      <c r="AV843" s="14" t="s">
        <v>106</v>
      </c>
      <c r="AW843" s="14" t="s">
        <v>35</v>
      </c>
      <c r="AX843" s="14" t="s">
        <v>82</v>
      </c>
      <c r="AY843" s="251" t="s">
        <v>285</v>
      </c>
    </row>
    <row r="844" spans="1:65" s="2" customFormat="1" ht="55.5" customHeight="1">
      <c r="A844" s="42"/>
      <c r="B844" s="43"/>
      <c r="C844" s="212" t="s">
        <v>1241</v>
      </c>
      <c r="D844" s="212" t="s">
        <v>287</v>
      </c>
      <c r="E844" s="213" t="s">
        <v>1242</v>
      </c>
      <c r="F844" s="214" t="s">
        <v>1243</v>
      </c>
      <c r="G844" s="215" t="s">
        <v>383</v>
      </c>
      <c r="H844" s="216">
        <v>0.315</v>
      </c>
      <c r="I844" s="217"/>
      <c r="J844" s="218">
        <f>ROUND(I844*H844,2)</f>
        <v>0</v>
      </c>
      <c r="K844" s="214" t="s">
        <v>291</v>
      </c>
      <c r="L844" s="48"/>
      <c r="M844" s="219" t="s">
        <v>28</v>
      </c>
      <c r="N844" s="220" t="s">
        <v>46</v>
      </c>
      <c r="O844" s="88"/>
      <c r="P844" s="221">
        <f>O844*H844</f>
        <v>0</v>
      </c>
      <c r="Q844" s="221">
        <v>0</v>
      </c>
      <c r="R844" s="221">
        <f>Q844*H844</f>
        <v>0</v>
      </c>
      <c r="S844" s="221">
        <v>0</v>
      </c>
      <c r="T844" s="222">
        <f>S844*H844</f>
        <v>0</v>
      </c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R844" s="223" t="s">
        <v>379</v>
      </c>
      <c r="AT844" s="223" t="s">
        <v>287</v>
      </c>
      <c r="AU844" s="223" t="s">
        <v>106</v>
      </c>
      <c r="AY844" s="21" t="s">
        <v>285</v>
      </c>
      <c r="BE844" s="224">
        <f>IF(N844="základní",J844,0)</f>
        <v>0</v>
      </c>
      <c r="BF844" s="224">
        <f>IF(N844="snížená",J844,0)</f>
        <v>0</v>
      </c>
      <c r="BG844" s="224">
        <f>IF(N844="zákl. přenesená",J844,0)</f>
        <v>0</v>
      </c>
      <c r="BH844" s="224">
        <f>IF(N844="sníž. přenesená",J844,0)</f>
        <v>0</v>
      </c>
      <c r="BI844" s="224">
        <f>IF(N844="nulová",J844,0)</f>
        <v>0</v>
      </c>
      <c r="BJ844" s="21" t="s">
        <v>106</v>
      </c>
      <c r="BK844" s="224">
        <f>ROUND(I844*H844,2)</f>
        <v>0</v>
      </c>
      <c r="BL844" s="21" t="s">
        <v>379</v>
      </c>
      <c r="BM844" s="223" t="s">
        <v>1244</v>
      </c>
    </row>
    <row r="845" spans="1:47" s="2" customFormat="1" ht="12">
      <c r="A845" s="42"/>
      <c r="B845" s="43"/>
      <c r="C845" s="44"/>
      <c r="D845" s="225" t="s">
        <v>294</v>
      </c>
      <c r="E845" s="44"/>
      <c r="F845" s="226" t="s">
        <v>1245</v>
      </c>
      <c r="G845" s="44"/>
      <c r="H845" s="44"/>
      <c r="I845" s="227"/>
      <c r="J845" s="44"/>
      <c r="K845" s="44"/>
      <c r="L845" s="48"/>
      <c r="M845" s="228"/>
      <c r="N845" s="229"/>
      <c r="O845" s="88"/>
      <c r="P845" s="88"/>
      <c r="Q845" s="88"/>
      <c r="R845" s="88"/>
      <c r="S845" s="88"/>
      <c r="T845" s="89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T845" s="21" t="s">
        <v>294</v>
      </c>
      <c r="AU845" s="21" t="s">
        <v>106</v>
      </c>
    </row>
    <row r="846" spans="1:63" s="12" customFormat="1" ht="22.8" customHeight="1">
      <c r="A846" s="12"/>
      <c r="B846" s="196"/>
      <c r="C846" s="197"/>
      <c r="D846" s="198" t="s">
        <v>73</v>
      </c>
      <c r="E846" s="210" t="s">
        <v>1246</v>
      </c>
      <c r="F846" s="210" t="s">
        <v>1247</v>
      </c>
      <c r="G846" s="197"/>
      <c r="H846" s="197"/>
      <c r="I846" s="200"/>
      <c r="J846" s="211">
        <f>BK846</f>
        <v>0</v>
      </c>
      <c r="K846" s="197"/>
      <c r="L846" s="202"/>
      <c r="M846" s="203"/>
      <c r="N846" s="204"/>
      <c r="O846" s="204"/>
      <c r="P846" s="205">
        <f>SUM(P847:P883)</f>
        <v>0</v>
      </c>
      <c r="Q846" s="204"/>
      <c r="R846" s="205">
        <f>SUM(R847:R883)</f>
        <v>2.4882989199999996</v>
      </c>
      <c r="S846" s="204"/>
      <c r="T846" s="206">
        <f>SUM(T847:T883)</f>
        <v>0.062169</v>
      </c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R846" s="207" t="s">
        <v>106</v>
      </c>
      <c r="AT846" s="208" t="s">
        <v>73</v>
      </c>
      <c r="AU846" s="208" t="s">
        <v>82</v>
      </c>
      <c r="AY846" s="207" t="s">
        <v>285</v>
      </c>
      <c r="BK846" s="209">
        <f>SUM(BK847:BK883)</f>
        <v>0</v>
      </c>
    </row>
    <row r="847" spans="1:65" s="2" customFormat="1" ht="44.25" customHeight="1">
      <c r="A847" s="42"/>
      <c r="B847" s="43"/>
      <c r="C847" s="212" t="s">
        <v>1248</v>
      </c>
      <c r="D847" s="212" t="s">
        <v>287</v>
      </c>
      <c r="E847" s="213" t="s">
        <v>1249</v>
      </c>
      <c r="F847" s="214" t="s">
        <v>1250</v>
      </c>
      <c r="G847" s="215" t="s">
        <v>315</v>
      </c>
      <c r="H847" s="216">
        <v>73.702</v>
      </c>
      <c r="I847" s="217"/>
      <c r="J847" s="218">
        <f>ROUND(I847*H847,2)</f>
        <v>0</v>
      </c>
      <c r="K847" s="214" t="s">
        <v>291</v>
      </c>
      <c r="L847" s="48"/>
      <c r="M847" s="219" t="s">
        <v>28</v>
      </c>
      <c r="N847" s="220" t="s">
        <v>46</v>
      </c>
      <c r="O847" s="88"/>
      <c r="P847" s="221">
        <f>O847*H847</f>
        <v>0</v>
      </c>
      <c r="Q847" s="221">
        <v>0</v>
      </c>
      <c r="R847" s="221">
        <f>Q847*H847</f>
        <v>0</v>
      </c>
      <c r="S847" s="221">
        <v>0</v>
      </c>
      <c r="T847" s="222">
        <f>S847*H847</f>
        <v>0</v>
      </c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R847" s="223" t="s">
        <v>379</v>
      </c>
      <c r="AT847" s="223" t="s">
        <v>287</v>
      </c>
      <c r="AU847" s="223" t="s">
        <v>106</v>
      </c>
      <c r="AY847" s="21" t="s">
        <v>285</v>
      </c>
      <c r="BE847" s="224">
        <f>IF(N847="základní",J847,0)</f>
        <v>0</v>
      </c>
      <c r="BF847" s="224">
        <f>IF(N847="snížená",J847,0)</f>
        <v>0</v>
      </c>
      <c r="BG847" s="224">
        <f>IF(N847="zákl. přenesená",J847,0)</f>
        <v>0</v>
      </c>
      <c r="BH847" s="224">
        <f>IF(N847="sníž. přenesená",J847,0)</f>
        <v>0</v>
      </c>
      <c r="BI847" s="224">
        <f>IF(N847="nulová",J847,0)</f>
        <v>0</v>
      </c>
      <c r="BJ847" s="21" t="s">
        <v>106</v>
      </c>
      <c r="BK847" s="224">
        <f>ROUND(I847*H847,2)</f>
        <v>0</v>
      </c>
      <c r="BL847" s="21" t="s">
        <v>379</v>
      </c>
      <c r="BM847" s="223" t="s">
        <v>1251</v>
      </c>
    </row>
    <row r="848" spans="1:47" s="2" customFormat="1" ht="12">
      <c r="A848" s="42"/>
      <c r="B848" s="43"/>
      <c r="C848" s="44"/>
      <c r="D848" s="225" t="s">
        <v>294</v>
      </c>
      <c r="E848" s="44"/>
      <c r="F848" s="226" t="s">
        <v>1252</v>
      </c>
      <c r="G848" s="44"/>
      <c r="H848" s="44"/>
      <c r="I848" s="227"/>
      <c r="J848" s="44"/>
      <c r="K848" s="44"/>
      <c r="L848" s="48"/>
      <c r="M848" s="228"/>
      <c r="N848" s="229"/>
      <c r="O848" s="88"/>
      <c r="P848" s="88"/>
      <c r="Q848" s="88"/>
      <c r="R848" s="88"/>
      <c r="S848" s="88"/>
      <c r="T848" s="89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T848" s="21" t="s">
        <v>294</v>
      </c>
      <c r="AU848" s="21" t="s">
        <v>106</v>
      </c>
    </row>
    <row r="849" spans="1:51" s="14" customFormat="1" ht="12">
      <c r="A849" s="14"/>
      <c r="B849" s="241"/>
      <c r="C849" s="242"/>
      <c r="D849" s="232" t="s">
        <v>296</v>
      </c>
      <c r="E849" s="243" t="s">
        <v>28</v>
      </c>
      <c r="F849" s="244" t="s">
        <v>194</v>
      </c>
      <c r="G849" s="242"/>
      <c r="H849" s="245">
        <v>73.702</v>
      </c>
      <c r="I849" s="246"/>
      <c r="J849" s="242"/>
      <c r="K849" s="242"/>
      <c r="L849" s="247"/>
      <c r="M849" s="248"/>
      <c r="N849" s="249"/>
      <c r="O849" s="249"/>
      <c r="P849" s="249"/>
      <c r="Q849" s="249"/>
      <c r="R849" s="249"/>
      <c r="S849" s="249"/>
      <c r="T849" s="250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1" t="s">
        <v>296</v>
      </c>
      <c r="AU849" s="251" t="s">
        <v>106</v>
      </c>
      <c r="AV849" s="14" t="s">
        <v>106</v>
      </c>
      <c r="AW849" s="14" t="s">
        <v>35</v>
      </c>
      <c r="AX849" s="14" t="s">
        <v>82</v>
      </c>
      <c r="AY849" s="251" t="s">
        <v>285</v>
      </c>
    </row>
    <row r="850" spans="1:65" s="2" customFormat="1" ht="24.15" customHeight="1">
      <c r="A850" s="42"/>
      <c r="B850" s="43"/>
      <c r="C850" s="263" t="s">
        <v>1253</v>
      </c>
      <c r="D850" s="263" t="s">
        <v>380</v>
      </c>
      <c r="E850" s="264" t="s">
        <v>1254</v>
      </c>
      <c r="F850" s="265" t="s">
        <v>1255</v>
      </c>
      <c r="G850" s="266" t="s">
        <v>315</v>
      </c>
      <c r="H850" s="267">
        <v>75.176</v>
      </c>
      <c r="I850" s="268"/>
      <c r="J850" s="269">
        <f>ROUND(I850*H850,2)</f>
        <v>0</v>
      </c>
      <c r="K850" s="265" t="s">
        <v>291</v>
      </c>
      <c r="L850" s="270"/>
      <c r="M850" s="271" t="s">
        <v>28</v>
      </c>
      <c r="N850" s="272" t="s">
        <v>46</v>
      </c>
      <c r="O850" s="88"/>
      <c r="P850" s="221">
        <f>O850*H850</f>
        <v>0</v>
      </c>
      <c r="Q850" s="221">
        <v>0.0048</v>
      </c>
      <c r="R850" s="221">
        <f>Q850*H850</f>
        <v>0.36084479999999997</v>
      </c>
      <c r="S850" s="221">
        <v>0</v>
      </c>
      <c r="T850" s="222">
        <f>S850*H850</f>
        <v>0</v>
      </c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R850" s="223" t="s">
        <v>477</v>
      </c>
      <c r="AT850" s="223" t="s">
        <v>380</v>
      </c>
      <c r="AU850" s="223" t="s">
        <v>106</v>
      </c>
      <c r="AY850" s="21" t="s">
        <v>285</v>
      </c>
      <c r="BE850" s="224">
        <f>IF(N850="základní",J850,0)</f>
        <v>0</v>
      </c>
      <c r="BF850" s="224">
        <f>IF(N850="snížená",J850,0)</f>
        <v>0</v>
      </c>
      <c r="BG850" s="224">
        <f>IF(N850="zákl. přenesená",J850,0)</f>
        <v>0</v>
      </c>
      <c r="BH850" s="224">
        <f>IF(N850="sníž. přenesená",J850,0)</f>
        <v>0</v>
      </c>
      <c r="BI850" s="224">
        <f>IF(N850="nulová",J850,0)</f>
        <v>0</v>
      </c>
      <c r="BJ850" s="21" t="s">
        <v>106</v>
      </c>
      <c r="BK850" s="224">
        <f>ROUND(I850*H850,2)</f>
        <v>0</v>
      </c>
      <c r="BL850" s="21" t="s">
        <v>379</v>
      </c>
      <c r="BM850" s="223" t="s">
        <v>1256</v>
      </c>
    </row>
    <row r="851" spans="1:51" s="14" customFormat="1" ht="12">
      <c r="A851" s="14"/>
      <c r="B851" s="241"/>
      <c r="C851" s="242"/>
      <c r="D851" s="232" t="s">
        <v>296</v>
      </c>
      <c r="E851" s="243" t="s">
        <v>28</v>
      </c>
      <c r="F851" s="244" t="s">
        <v>1257</v>
      </c>
      <c r="G851" s="242"/>
      <c r="H851" s="245">
        <v>75.176</v>
      </c>
      <c r="I851" s="246"/>
      <c r="J851" s="242"/>
      <c r="K851" s="242"/>
      <c r="L851" s="247"/>
      <c r="M851" s="248"/>
      <c r="N851" s="249"/>
      <c r="O851" s="249"/>
      <c r="P851" s="249"/>
      <c r="Q851" s="249"/>
      <c r="R851" s="249"/>
      <c r="S851" s="249"/>
      <c r="T851" s="250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1" t="s">
        <v>296</v>
      </c>
      <c r="AU851" s="251" t="s">
        <v>106</v>
      </c>
      <c r="AV851" s="14" t="s">
        <v>106</v>
      </c>
      <c r="AW851" s="14" t="s">
        <v>35</v>
      </c>
      <c r="AX851" s="14" t="s">
        <v>82</v>
      </c>
      <c r="AY851" s="251" t="s">
        <v>285</v>
      </c>
    </row>
    <row r="852" spans="1:65" s="2" customFormat="1" ht="24.15" customHeight="1">
      <c r="A852" s="42"/>
      <c r="B852" s="43"/>
      <c r="C852" s="263" t="s">
        <v>1258</v>
      </c>
      <c r="D852" s="263" t="s">
        <v>380</v>
      </c>
      <c r="E852" s="264" t="s">
        <v>1259</v>
      </c>
      <c r="F852" s="265" t="s">
        <v>1260</v>
      </c>
      <c r="G852" s="266" t="s">
        <v>315</v>
      </c>
      <c r="H852" s="267">
        <v>75.176</v>
      </c>
      <c r="I852" s="268"/>
      <c r="J852" s="269">
        <f>ROUND(I852*H852,2)</f>
        <v>0</v>
      </c>
      <c r="K852" s="265" t="s">
        <v>291</v>
      </c>
      <c r="L852" s="270"/>
      <c r="M852" s="271" t="s">
        <v>28</v>
      </c>
      <c r="N852" s="272" t="s">
        <v>46</v>
      </c>
      <c r="O852" s="88"/>
      <c r="P852" s="221">
        <f>O852*H852</f>
        <v>0</v>
      </c>
      <c r="Q852" s="221">
        <v>0.006</v>
      </c>
      <c r="R852" s="221">
        <f>Q852*H852</f>
        <v>0.451056</v>
      </c>
      <c r="S852" s="221">
        <v>0</v>
      </c>
      <c r="T852" s="222">
        <f>S852*H852</f>
        <v>0</v>
      </c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R852" s="223" t="s">
        <v>477</v>
      </c>
      <c r="AT852" s="223" t="s">
        <v>380</v>
      </c>
      <c r="AU852" s="223" t="s">
        <v>106</v>
      </c>
      <c r="AY852" s="21" t="s">
        <v>285</v>
      </c>
      <c r="BE852" s="224">
        <f>IF(N852="základní",J852,0)</f>
        <v>0</v>
      </c>
      <c r="BF852" s="224">
        <f>IF(N852="snížená",J852,0)</f>
        <v>0</v>
      </c>
      <c r="BG852" s="224">
        <f>IF(N852="zákl. přenesená",J852,0)</f>
        <v>0</v>
      </c>
      <c r="BH852" s="224">
        <f>IF(N852="sníž. přenesená",J852,0)</f>
        <v>0</v>
      </c>
      <c r="BI852" s="224">
        <f>IF(N852="nulová",J852,0)</f>
        <v>0</v>
      </c>
      <c r="BJ852" s="21" t="s">
        <v>106</v>
      </c>
      <c r="BK852" s="224">
        <f>ROUND(I852*H852,2)</f>
        <v>0</v>
      </c>
      <c r="BL852" s="21" t="s">
        <v>379</v>
      </c>
      <c r="BM852" s="223" t="s">
        <v>1261</v>
      </c>
    </row>
    <row r="853" spans="1:51" s="14" customFormat="1" ht="12">
      <c r="A853" s="14"/>
      <c r="B853" s="241"/>
      <c r="C853" s="242"/>
      <c r="D853" s="232" t="s">
        <v>296</v>
      </c>
      <c r="E853" s="243" t="s">
        <v>28</v>
      </c>
      <c r="F853" s="244" t="s">
        <v>1257</v>
      </c>
      <c r="G853" s="242"/>
      <c r="H853" s="245">
        <v>75.176</v>
      </c>
      <c r="I853" s="246"/>
      <c r="J853" s="242"/>
      <c r="K853" s="242"/>
      <c r="L853" s="247"/>
      <c r="M853" s="248"/>
      <c r="N853" s="249"/>
      <c r="O853" s="249"/>
      <c r="P853" s="249"/>
      <c r="Q853" s="249"/>
      <c r="R853" s="249"/>
      <c r="S853" s="249"/>
      <c r="T853" s="250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1" t="s">
        <v>296</v>
      </c>
      <c r="AU853" s="251" t="s">
        <v>106</v>
      </c>
      <c r="AV853" s="14" t="s">
        <v>106</v>
      </c>
      <c r="AW853" s="14" t="s">
        <v>35</v>
      </c>
      <c r="AX853" s="14" t="s">
        <v>82</v>
      </c>
      <c r="AY853" s="251" t="s">
        <v>285</v>
      </c>
    </row>
    <row r="854" spans="1:65" s="2" customFormat="1" ht="44.25" customHeight="1">
      <c r="A854" s="42"/>
      <c r="B854" s="43"/>
      <c r="C854" s="212" t="s">
        <v>1262</v>
      </c>
      <c r="D854" s="212" t="s">
        <v>287</v>
      </c>
      <c r="E854" s="213" t="s">
        <v>1263</v>
      </c>
      <c r="F854" s="214" t="s">
        <v>1264</v>
      </c>
      <c r="G854" s="215" t="s">
        <v>315</v>
      </c>
      <c r="H854" s="216">
        <v>15.422</v>
      </c>
      <c r="I854" s="217"/>
      <c r="J854" s="218">
        <f>ROUND(I854*H854,2)</f>
        <v>0</v>
      </c>
      <c r="K854" s="214" t="s">
        <v>291</v>
      </c>
      <c r="L854" s="48"/>
      <c r="M854" s="219" t="s">
        <v>28</v>
      </c>
      <c r="N854" s="220" t="s">
        <v>46</v>
      </c>
      <c r="O854" s="88"/>
      <c r="P854" s="221">
        <f>O854*H854</f>
        <v>0</v>
      </c>
      <c r="Q854" s="221">
        <v>0.006</v>
      </c>
      <c r="R854" s="221">
        <f>Q854*H854</f>
        <v>0.092532</v>
      </c>
      <c r="S854" s="221">
        <v>0</v>
      </c>
      <c r="T854" s="222">
        <f>S854*H854</f>
        <v>0</v>
      </c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R854" s="223" t="s">
        <v>379</v>
      </c>
      <c r="AT854" s="223" t="s">
        <v>287</v>
      </c>
      <c r="AU854" s="223" t="s">
        <v>106</v>
      </c>
      <c r="AY854" s="21" t="s">
        <v>285</v>
      </c>
      <c r="BE854" s="224">
        <f>IF(N854="základní",J854,0)</f>
        <v>0</v>
      </c>
      <c r="BF854" s="224">
        <f>IF(N854="snížená",J854,0)</f>
        <v>0</v>
      </c>
      <c r="BG854" s="224">
        <f>IF(N854="zákl. přenesená",J854,0)</f>
        <v>0</v>
      </c>
      <c r="BH854" s="224">
        <f>IF(N854="sníž. přenesená",J854,0)</f>
        <v>0</v>
      </c>
      <c r="BI854" s="224">
        <f>IF(N854="nulová",J854,0)</f>
        <v>0</v>
      </c>
      <c r="BJ854" s="21" t="s">
        <v>106</v>
      </c>
      <c r="BK854" s="224">
        <f>ROUND(I854*H854,2)</f>
        <v>0</v>
      </c>
      <c r="BL854" s="21" t="s">
        <v>379</v>
      </c>
      <c r="BM854" s="223" t="s">
        <v>1265</v>
      </c>
    </row>
    <row r="855" spans="1:47" s="2" customFormat="1" ht="12">
      <c r="A855" s="42"/>
      <c r="B855" s="43"/>
      <c r="C855" s="44"/>
      <c r="D855" s="225" t="s">
        <v>294</v>
      </c>
      <c r="E855" s="44"/>
      <c r="F855" s="226" t="s">
        <v>1266</v>
      </c>
      <c r="G855" s="44"/>
      <c r="H855" s="44"/>
      <c r="I855" s="227"/>
      <c r="J855" s="44"/>
      <c r="K855" s="44"/>
      <c r="L855" s="48"/>
      <c r="M855" s="228"/>
      <c r="N855" s="229"/>
      <c r="O855" s="88"/>
      <c r="P855" s="88"/>
      <c r="Q855" s="88"/>
      <c r="R855" s="88"/>
      <c r="S855" s="88"/>
      <c r="T855" s="89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T855" s="21" t="s">
        <v>294</v>
      </c>
      <c r="AU855" s="21" t="s">
        <v>106</v>
      </c>
    </row>
    <row r="856" spans="1:51" s="14" customFormat="1" ht="12">
      <c r="A856" s="14"/>
      <c r="B856" s="241"/>
      <c r="C856" s="242"/>
      <c r="D856" s="232" t="s">
        <v>296</v>
      </c>
      <c r="E856" s="243" t="s">
        <v>28</v>
      </c>
      <c r="F856" s="244" t="s">
        <v>141</v>
      </c>
      <c r="G856" s="242"/>
      <c r="H856" s="245">
        <v>15.422</v>
      </c>
      <c r="I856" s="246"/>
      <c r="J856" s="242"/>
      <c r="K856" s="242"/>
      <c r="L856" s="247"/>
      <c r="M856" s="248"/>
      <c r="N856" s="249"/>
      <c r="O856" s="249"/>
      <c r="P856" s="249"/>
      <c r="Q856" s="249"/>
      <c r="R856" s="249"/>
      <c r="S856" s="249"/>
      <c r="T856" s="250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1" t="s">
        <v>296</v>
      </c>
      <c r="AU856" s="251" t="s">
        <v>106</v>
      </c>
      <c r="AV856" s="14" t="s">
        <v>106</v>
      </c>
      <c r="AW856" s="14" t="s">
        <v>35</v>
      </c>
      <c r="AX856" s="14" t="s">
        <v>82</v>
      </c>
      <c r="AY856" s="251" t="s">
        <v>285</v>
      </c>
    </row>
    <row r="857" spans="1:65" s="2" customFormat="1" ht="24.15" customHeight="1">
      <c r="A857" s="42"/>
      <c r="B857" s="43"/>
      <c r="C857" s="263" t="s">
        <v>1267</v>
      </c>
      <c r="D857" s="263" t="s">
        <v>380</v>
      </c>
      <c r="E857" s="264" t="s">
        <v>1268</v>
      </c>
      <c r="F857" s="265" t="s">
        <v>1269</v>
      </c>
      <c r="G857" s="266" t="s">
        <v>315</v>
      </c>
      <c r="H857" s="267">
        <v>16.193</v>
      </c>
      <c r="I857" s="268"/>
      <c r="J857" s="269">
        <f>ROUND(I857*H857,2)</f>
        <v>0</v>
      </c>
      <c r="K857" s="265" t="s">
        <v>291</v>
      </c>
      <c r="L857" s="270"/>
      <c r="M857" s="271" t="s">
        <v>28</v>
      </c>
      <c r="N857" s="272" t="s">
        <v>46</v>
      </c>
      <c r="O857" s="88"/>
      <c r="P857" s="221">
        <f>O857*H857</f>
        <v>0</v>
      </c>
      <c r="Q857" s="221">
        <v>0.003</v>
      </c>
      <c r="R857" s="221">
        <f>Q857*H857</f>
        <v>0.048579000000000004</v>
      </c>
      <c r="S857" s="221">
        <v>0</v>
      </c>
      <c r="T857" s="222">
        <f>S857*H857</f>
        <v>0</v>
      </c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R857" s="223" t="s">
        <v>477</v>
      </c>
      <c r="AT857" s="223" t="s">
        <v>380</v>
      </c>
      <c r="AU857" s="223" t="s">
        <v>106</v>
      </c>
      <c r="AY857" s="21" t="s">
        <v>285</v>
      </c>
      <c r="BE857" s="224">
        <f>IF(N857="základní",J857,0)</f>
        <v>0</v>
      </c>
      <c r="BF857" s="224">
        <f>IF(N857="snížená",J857,0)</f>
        <v>0</v>
      </c>
      <c r="BG857" s="224">
        <f>IF(N857="zákl. přenesená",J857,0)</f>
        <v>0</v>
      </c>
      <c r="BH857" s="224">
        <f>IF(N857="sníž. přenesená",J857,0)</f>
        <v>0</v>
      </c>
      <c r="BI857" s="224">
        <f>IF(N857="nulová",J857,0)</f>
        <v>0</v>
      </c>
      <c r="BJ857" s="21" t="s">
        <v>106</v>
      </c>
      <c r="BK857" s="224">
        <f>ROUND(I857*H857,2)</f>
        <v>0</v>
      </c>
      <c r="BL857" s="21" t="s">
        <v>379</v>
      </c>
      <c r="BM857" s="223" t="s">
        <v>1270</v>
      </c>
    </row>
    <row r="858" spans="1:51" s="14" customFormat="1" ht="12">
      <c r="A858" s="14"/>
      <c r="B858" s="241"/>
      <c r="C858" s="242"/>
      <c r="D858" s="232" t="s">
        <v>296</v>
      </c>
      <c r="E858" s="243" t="s">
        <v>28</v>
      </c>
      <c r="F858" s="244" t="s">
        <v>1271</v>
      </c>
      <c r="G858" s="242"/>
      <c r="H858" s="245">
        <v>16.193</v>
      </c>
      <c r="I858" s="246"/>
      <c r="J858" s="242"/>
      <c r="K858" s="242"/>
      <c r="L858" s="247"/>
      <c r="M858" s="248"/>
      <c r="N858" s="249"/>
      <c r="O858" s="249"/>
      <c r="P858" s="249"/>
      <c r="Q858" s="249"/>
      <c r="R858" s="249"/>
      <c r="S858" s="249"/>
      <c r="T858" s="250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1" t="s">
        <v>296</v>
      </c>
      <c r="AU858" s="251" t="s">
        <v>106</v>
      </c>
      <c r="AV858" s="14" t="s">
        <v>106</v>
      </c>
      <c r="AW858" s="14" t="s">
        <v>35</v>
      </c>
      <c r="AX858" s="14" t="s">
        <v>82</v>
      </c>
      <c r="AY858" s="251" t="s">
        <v>285</v>
      </c>
    </row>
    <row r="859" spans="1:65" s="2" customFormat="1" ht="49.05" customHeight="1">
      <c r="A859" s="42"/>
      <c r="B859" s="43"/>
      <c r="C859" s="212" t="s">
        <v>1272</v>
      </c>
      <c r="D859" s="212" t="s">
        <v>287</v>
      </c>
      <c r="E859" s="213" t="s">
        <v>1273</v>
      </c>
      <c r="F859" s="214" t="s">
        <v>1274</v>
      </c>
      <c r="G859" s="215" t="s">
        <v>315</v>
      </c>
      <c r="H859" s="216">
        <v>65.081</v>
      </c>
      <c r="I859" s="217"/>
      <c r="J859" s="218">
        <f>ROUND(I859*H859,2)</f>
        <v>0</v>
      </c>
      <c r="K859" s="214" t="s">
        <v>291</v>
      </c>
      <c r="L859" s="48"/>
      <c r="M859" s="219" t="s">
        <v>28</v>
      </c>
      <c r="N859" s="220" t="s">
        <v>46</v>
      </c>
      <c r="O859" s="88"/>
      <c r="P859" s="221">
        <f>O859*H859</f>
        <v>0</v>
      </c>
      <c r="Q859" s="221">
        <v>0.00612</v>
      </c>
      <c r="R859" s="221">
        <f>Q859*H859</f>
        <v>0.39829571999999996</v>
      </c>
      <c r="S859" s="221">
        <v>0</v>
      </c>
      <c r="T859" s="222">
        <f>S859*H859</f>
        <v>0</v>
      </c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R859" s="223" t="s">
        <v>379</v>
      </c>
      <c r="AT859" s="223" t="s">
        <v>287</v>
      </c>
      <c r="AU859" s="223" t="s">
        <v>106</v>
      </c>
      <c r="AY859" s="21" t="s">
        <v>285</v>
      </c>
      <c r="BE859" s="224">
        <f>IF(N859="základní",J859,0)</f>
        <v>0</v>
      </c>
      <c r="BF859" s="224">
        <f>IF(N859="snížená",J859,0)</f>
        <v>0</v>
      </c>
      <c r="BG859" s="224">
        <f>IF(N859="zákl. přenesená",J859,0)</f>
        <v>0</v>
      </c>
      <c r="BH859" s="224">
        <f>IF(N859="sníž. přenesená",J859,0)</f>
        <v>0</v>
      </c>
      <c r="BI859" s="224">
        <f>IF(N859="nulová",J859,0)</f>
        <v>0</v>
      </c>
      <c r="BJ859" s="21" t="s">
        <v>106</v>
      </c>
      <c r="BK859" s="224">
        <f>ROUND(I859*H859,2)</f>
        <v>0</v>
      </c>
      <c r="BL859" s="21" t="s">
        <v>379</v>
      </c>
      <c r="BM859" s="223" t="s">
        <v>1275</v>
      </c>
    </row>
    <row r="860" spans="1:47" s="2" customFormat="1" ht="12">
      <c r="A860" s="42"/>
      <c r="B860" s="43"/>
      <c r="C860" s="44"/>
      <c r="D860" s="225" t="s">
        <v>294</v>
      </c>
      <c r="E860" s="44"/>
      <c r="F860" s="226" t="s">
        <v>1276</v>
      </c>
      <c r="G860" s="44"/>
      <c r="H860" s="44"/>
      <c r="I860" s="227"/>
      <c r="J860" s="44"/>
      <c r="K860" s="44"/>
      <c r="L860" s="48"/>
      <c r="M860" s="228"/>
      <c r="N860" s="229"/>
      <c r="O860" s="88"/>
      <c r="P860" s="88"/>
      <c r="Q860" s="88"/>
      <c r="R860" s="88"/>
      <c r="S860" s="88"/>
      <c r="T860" s="89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T860" s="21" t="s">
        <v>294</v>
      </c>
      <c r="AU860" s="21" t="s">
        <v>106</v>
      </c>
    </row>
    <row r="861" spans="1:51" s="13" customFormat="1" ht="12">
      <c r="A861" s="13"/>
      <c r="B861" s="230"/>
      <c r="C861" s="231"/>
      <c r="D861" s="232" t="s">
        <v>296</v>
      </c>
      <c r="E861" s="233" t="s">
        <v>28</v>
      </c>
      <c r="F861" s="234" t="s">
        <v>687</v>
      </c>
      <c r="G861" s="231"/>
      <c r="H861" s="233" t="s">
        <v>28</v>
      </c>
      <c r="I861" s="235"/>
      <c r="J861" s="231"/>
      <c r="K861" s="231"/>
      <c r="L861" s="236"/>
      <c r="M861" s="237"/>
      <c r="N861" s="238"/>
      <c r="O861" s="238"/>
      <c r="P861" s="238"/>
      <c r="Q861" s="238"/>
      <c r="R861" s="238"/>
      <c r="S861" s="238"/>
      <c r="T861" s="239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0" t="s">
        <v>296</v>
      </c>
      <c r="AU861" s="240" t="s">
        <v>106</v>
      </c>
      <c r="AV861" s="13" t="s">
        <v>82</v>
      </c>
      <c r="AW861" s="13" t="s">
        <v>35</v>
      </c>
      <c r="AX861" s="13" t="s">
        <v>74</v>
      </c>
      <c r="AY861" s="240" t="s">
        <v>285</v>
      </c>
    </row>
    <row r="862" spans="1:51" s="14" customFormat="1" ht="12">
      <c r="A862" s="14"/>
      <c r="B862" s="241"/>
      <c r="C862" s="242"/>
      <c r="D862" s="232" t="s">
        <v>296</v>
      </c>
      <c r="E862" s="243" t="s">
        <v>28</v>
      </c>
      <c r="F862" s="244" t="s">
        <v>1277</v>
      </c>
      <c r="G862" s="242"/>
      <c r="H862" s="245">
        <v>65.081</v>
      </c>
      <c r="I862" s="246"/>
      <c r="J862" s="242"/>
      <c r="K862" s="242"/>
      <c r="L862" s="247"/>
      <c r="M862" s="248"/>
      <c r="N862" s="249"/>
      <c r="O862" s="249"/>
      <c r="P862" s="249"/>
      <c r="Q862" s="249"/>
      <c r="R862" s="249"/>
      <c r="S862" s="249"/>
      <c r="T862" s="250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1" t="s">
        <v>296</v>
      </c>
      <c r="AU862" s="251" t="s">
        <v>106</v>
      </c>
      <c r="AV862" s="14" t="s">
        <v>106</v>
      </c>
      <c r="AW862" s="14" t="s">
        <v>35</v>
      </c>
      <c r="AX862" s="14" t="s">
        <v>74</v>
      </c>
      <c r="AY862" s="251" t="s">
        <v>285</v>
      </c>
    </row>
    <row r="863" spans="1:51" s="15" customFormat="1" ht="12">
      <c r="A863" s="15"/>
      <c r="B863" s="252"/>
      <c r="C863" s="253"/>
      <c r="D863" s="232" t="s">
        <v>296</v>
      </c>
      <c r="E863" s="254" t="s">
        <v>234</v>
      </c>
      <c r="F863" s="255" t="s">
        <v>299</v>
      </c>
      <c r="G863" s="253"/>
      <c r="H863" s="256">
        <v>65.081</v>
      </c>
      <c r="I863" s="257"/>
      <c r="J863" s="253"/>
      <c r="K863" s="253"/>
      <c r="L863" s="258"/>
      <c r="M863" s="259"/>
      <c r="N863" s="260"/>
      <c r="O863" s="260"/>
      <c r="P863" s="260"/>
      <c r="Q863" s="260"/>
      <c r="R863" s="260"/>
      <c r="S863" s="260"/>
      <c r="T863" s="261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262" t="s">
        <v>296</v>
      </c>
      <c r="AU863" s="262" t="s">
        <v>106</v>
      </c>
      <c r="AV863" s="15" t="s">
        <v>292</v>
      </c>
      <c r="AW863" s="15" t="s">
        <v>35</v>
      </c>
      <c r="AX863" s="15" t="s">
        <v>82</v>
      </c>
      <c r="AY863" s="262" t="s">
        <v>285</v>
      </c>
    </row>
    <row r="864" spans="1:65" s="2" customFormat="1" ht="21.75" customHeight="1">
      <c r="A864" s="42"/>
      <c r="B864" s="43"/>
      <c r="C864" s="263" t="s">
        <v>1278</v>
      </c>
      <c r="D864" s="263" t="s">
        <v>380</v>
      </c>
      <c r="E864" s="264" t="s">
        <v>1279</v>
      </c>
      <c r="F864" s="265" t="s">
        <v>1280</v>
      </c>
      <c r="G864" s="266" t="s">
        <v>315</v>
      </c>
      <c r="H864" s="267">
        <v>68.335</v>
      </c>
      <c r="I864" s="268"/>
      <c r="J864" s="269">
        <f>ROUND(I864*H864,2)</f>
        <v>0</v>
      </c>
      <c r="K864" s="265" t="s">
        <v>28</v>
      </c>
      <c r="L864" s="270"/>
      <c r="M864" s="271" t="s">
        <v>28</v>
      </c>
      <c r="N864" s="272" t="s">
        <v>46</v>
      </c>
      <c r="O864" s="88"/>
      <c r="P864" s="221">
        <f>O864*H864</f>
        <v>0</v>
      </c>
      <c r="Q864" s="221">
        <v>0.0155</v>
      </c>
      <c r="R864" s="221">
        <f>Q864*H864</f>
        <v>1.0591925</v>
      </c>
      <c r="S864" s="221">
        <v>0</v>
      </c>
      <c r="T864" s="222">
        <f>S864*H864</f>
        <v>0</v>
      </c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R864" s="223" t="s">
        <v>477</v>
      </c>
      <c r="AT864" s="223" t="s">
        <v>380</v>
      </c>
      <c r="AU864" s="223" t="s">
        <v>106</v>
      </c>
      <c r="AY864" s="21" t="s">
        <v>285</v>
      </c>
      <c r="BE864" s="224">
        <f>IF(N864="základní",J864,0)</f>
        <v>0</v>
      </c>
      <c r="BF864" s="224">
        <f>IF(N864="snížená",J864,0)</f>
        <v>0</v>
      </c>
      <c r="BG864" s="224">
        <f>IF(N864="zákl. přenesená",J864,0)</f>
        <v>0</v>
      </c>
      <c r="BH864" s="224">
        <f>IF(N864="sníž. přenesená",J864,0)</f>
        <v>0</v>
      </c>
      <c r="BI864" s="224">
        <f>IF(N864="nulová",J864,0)</f>
        <v>0</v>
      </c>
      <c r="BJ864" s="21" t="s">
        <v>106</v>
      </c>
      <c r="BK864" s="224">
        <f>ROUND(I864*H864,2)</f>
        <v>0</v>
      </c>
      <c r="BL864" s="21" t="s">
        <v>379</v>
      </c>
      <c r="BM864" s="223" t="s">
        <v>1281</v>
      </c>
    </row>
    <row r="865" spans="1:51" s="14" customFormat="1" ht="12">
      <c r="A865" s="14"/>
      <c r="B865" s="241"/>
      <c r="C865" s="242"/>
      <c r="D865" s="232" t="s">
        <v>296</v>
      </c>
      <c r="E865" s="243" t="s">
        <v>28</v>
      </c>
      <c r="F865" s="244" t="s">
        <v>1282</v>
      </c>
      <c r="G865" s="242"/>
      <c r="H865" s="245">
        <v>68.335</v>
      </c>
      <c r="I865" s="246"/>
      <c r="J865" s="242"/>
      <c r="K865" s="242"/>
      <c r="L865" s="247"/>
      <c r="M865" s="248"/>
      <c r="N865" s="249"/>
      <c r="O865" s="249"/>
      <c r="P865" s="249"/>
      <c r="Q865" s="249"/>
      <c r="R865" s="249"/>
      <c r="S865" s="249"/>
      <c r="T865" s="250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1" t="s">
        <v>296</v>
      </c>
      <c r="AU865" s="251" t="s">
        <v>106</v>
      </c>
      <c r="AV865" s="14" t="s">
        <v>106</v>
      </c>
      <c r="AW865" s="14" t="s">
        <v>35</v>
      </c>
      <c r="AX865" s="14" t="s">
        <v>82</v>
      </c>
      <c r="AY865" s="251" t="s">
        <v>285</v>
      </c>
    </row>
    <row r="866" spans="1:65" s="2" customFormat="1" ht="49.05" customHeight="1">
      <c r="A866" s="42"/>
      <c r="B866" s="43"/>
      <c r="C866" s="212" t="s">
        <v>1283</v>
      </c>
      <c r="D866" s="212" t="s">
        <v>287</v>
      </c>
      <c r="E866" s="213" t="s">
        <v>1284</v>
      </c>
      <c r="F866" s="214" t="s">
        <v>1285</v>
      </c>
      <c r="G866" s="215" t="s">
        <v>315</v>
      </c>
      <c r="H866" s="216">
        <v>11.73</v>
      </c>
      <c r="I866" s="217"/>
      <c r="J866" s="218">
        <f>ROUND(I866*H866,2)</f>
        <v>0</v>
      </c>
      <c r="K866" s="214" t="s">
        <v>291</v>
      </c>
      <c r="L866" s="48"/>
      <c r="M866" s="219" t="s">
        <v>28</v>
      </c>
      <c r="N866" s="220" t="s">
        <v>46</v>
      </c>
      <c r="O866" s="88"/>
      <c r="P866" s="221">
        <f>O866*H866</f>
        <v>0</v>
      </c>
      <c r="Q866" s="221">
        <v>0</v>
      </c>
      <c r="R866" s="221">
        <f>Q866*H866</f>
        <v>0</v>
      </c>
      <c r="S866" s="221">
        <v>0.0053</v>
      </c>
      <c r="T866" s="222">
        <f>S866*H866</f>
        <v>0.062169</v>
      </c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R866" s="223" t="s">
        <v>379</v>
      </c>
      <c r="AT866" s="223" t="s">
        <v>287</v>
      </c>
      <c r="AU866" s="223" t="s">
        <v>106</v>
      </c>
      <c r="AY866" s="21" t="s">
        <v>285</v>
      </c>
      <c r="BE866" s="224">
        <f>IF(N866="základní",J866,0)</f>
        <v>0</v>
      </c>
      <c r="BF866" s="224">
        <f>IF(N866="snížená",J866,0)</f>
        <v>0</v>
      </c>
      <c r="BG866" s="224">
        <f>IF(N866="zákl. přenesená",J866,0)</f>
        <v>0</v>
      </c>
      <c r="BH866" s="224">
        <f>IF(N866="sníž. přenesená",J866,0)</f>
        <v>0</v>
      </c>
      <c r="BI866" s="224">
        <f>IF(N866="nulová",J866,0)</f>
        <v>0</v>
      </c>
      <c r="BJ866" s="21" t="s">
        <v>106</v>
      </c>
      <c r="BK866" s="224">
        <f>ROUND(I866*H866,2)</f>
        <v>0</v>
      </c>
      <c r="BL866" s="21" t="s">
        <v>379</v>
      </c>
      <c r="BM866" s="223" t="s">
        <v>1286</v>
      </c>
    </row>
    <row r="867" spans="1:47" s="2" customFormat="1" ht="12">
      <c r="A867" s="42"/>
      <c r="B867" s="43"/>
      <c r="C867" s="44"/>
      <c r="D867" s="225" t="s">
        <v>294</v>
      </c>
      <c r="E867" s="44"/>
      <c r="F867" s="226" t="s">
        <v>1287</v>
      </c>
      <c r="G867" s="44"/>
      <c r="H867" s="44"/>
      <c r="I867" s="227"/>
      <c r="J867" s="44"/>
      <c r="K867" s="44"/>
      <c r="L867" s="48"/>
      <c r="M867" s="228"/>
      <c r="N867" s="229"/>
      <c r="O867" s="88"/>
      <c r="P867" s="88"/>
      <c r="Q867" s="88"/>
      <c r="R867" s="88"/>
      <c r="S867" s="88"/>
      <c r="T867" s="89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T867" s="21" t="s">
        <v>294</v>
      </c>
      <c r="AU867" s="21" t="s">
        <v>106</v>
      </c>
    </row>
    <row r="868" spans="1:51" s="13" customFormat="1" ht="12">
      <c r="A868" s="13"/>
      <c r="B868" s="230"/>
      <c r="C868" s="231"/>
      <c r="D868" s="232" t="s">
        <v>296</v>
      </c>
      <c r="E868" s="233" t="s">
        <v>28</v>
      </c>
      <c r="F868" s="234" t="s">
        <v>818</v>
      </c>
      <c r="G868" s="231"/>
      <c r="H868" s="233" t="s">
        <v>28</v>
      </c>
      <c r="I868" s="235"/>
      <c r="J868" s="231"/>
      <c r="K868" s="231"/>
      <c r="L868" s="236"/>
      <c r="M868" s="237"/>
      <c r="N868" s="238"/>
      <c r="O868" s="238"/>
      <c r="P868" s="238"/>
      <c r="Q868" s="238"/>
      <c r="R868" s="238"/>
      <c r="S868" s="238"/>
      <c r="T868" s="239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0" t="s">
        <v>296</v>
      </c>
      <c r="AU868" s="240" t="s">
        <v>106</v>
      </c>
      <c r="AV868" s="13" t="s">
        <v>82</v>
      </c>
      <c r="AW868" s="13" t="s">
        <v>35</v>
      </c>
      <c r="AX868" s="13" t="s">
        <v>74</v>
      </c>
      <c r="AY868" s="240" t="s">
        <v>285</v>
      </c>
    </row>
    <row r="869" spans="1:51" s="14" customFormat="1" ht="12">
      <c r="A869" s="14"/>
      <c r="B869" s="241"/>
      <c r="C869" s="242"/>
      <c r="D869" s="232" t="s">
        <v>296</v>
      </c>
      <c r="E869" s="243" t="s">
        <v>28</v>
      </c>
      <c r="F869" s="244" t="s">
        <v>1288</v>
      </c>
      <c r="G869" s="242"/>
      <c r="H869" s="245">
        <v>11.73</v>
      </c>
      <c r="I869" s="246"/>
      <c r="J869" s="242"/>
      <c r="K869" s="242"/>
      <c r="L869" s="247"/>
      <c r="M869" s="248"/>
      <c r="N869" s="249"/>
      <c r="O869" s="249"/>
      <c r="P869" s="249"/>
      <c r="Q869" s="249"/>
      <c r="R869" s="249"/>
      <c r="S869" s="249"/>
      <c r="T869" s="250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1" t="s">
        <v>296</v>
      </c>
      <c r="AU869" s="251" t="s">
        <v>106</v>
      </c>
      <c r="AV869" s="14" t="s">
        <v>106</v>
      </c>
      <c r="AW869" s="14" t="s">
        <v>35</v>
      </c>
      <c r="AX869" s="14" t="s">
        <v>82</v>
      </c>
      <c r="AY869" s="251" t="s">
        <v>285</v>
      </c>
    </row>
    <row r="870" spans="1:65" s="2" customFormat="1" ht="37.8" customHeight="1">
      <c r="A870" s="42"/>
      <c r="B870" s="43"/>
      <c r="C870" s="212" t="s">
        <v>1289</v>
      </c>
      <c r="D870" s="212" t="s">
        <v>287</v>
      </c>
      <c r="E870" s="213" t="s">
        <v>1290</v>
      </c>
      <c r="F870" s="214" t="s">
        <v>1291</v>
      </c>
      <c r="G870" s="215" t="s">
        <v>315</v>
      </c>
      <c r="H870" s="216">
        <v>12.25</v>
      </c>
      <c r="I870" s="217"/>
      <c r="J870" s="218">
        <f>ROUND(I870*H870,2)</f>
        <v>0</v>
      </c>
      <c r="K870" s="214" t="s">
        <v>291</v>
      </c>
      <c r="L870" s="48"/>
      <c r="M870" s="219" t="s">
        <v>28</v>
      </c>
      <c r="N870" s="220" t="s">
        <v>46</v>
      </c>
      <c r="O870" s="88"/>
      <c r="P870" s="221">
        <f>O870*H870</f>
        <v>0</v>
      </c>
      <c r="Q870" s="221">
        <v>0</v>
      </c>
      <c r="R870" s="221">
        <f>Q870*H870</f>
        <v>0</v>
      </c>
      <c r="S870" s="221">
        <v>0</v>
      </c>
      <c r="T870" s="222">
        <f>S870*H870</f>
        <v>0</v>
      </c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R870" s="223" t="s">
        <v>379</v>
      </c>
      <c r="AT870" s="223" t="s">
        <v>287</v>
      </c>
      <c r="AU870" s="223" t="s">
        <v>106</v>
      </c>
      <c r="AY870" s="21" t="s">
        <v>285</v>
      </c>
      <c r="BE870" s="224">
        <f>IF(N870="základní",J870,0)</f>
        <v>0</v>
      </c>
      <c r="BF870" s="224">
        <f>IF(N870="snížená",J870,0)</f>
        <v>0</v>
      </c>
      <c r="BG870" s="224">
        <f>IF(N870="zákl. přenesená",J870,0)</f>
        <v>0</v>
      </c>
      <c r="BH870" s="224">
        <f>IF(N870="sníž. přenesená",J870,0)</f>
        <v>0</v>
      </c>
      <c r="BI870" s="224">
        <f>IF(N870="nulová",J870,0)</f>
        <v>0</v>
      </c>
      <c r="BJ870" s="21" t="s">
        <v>106</v>
      </c>
      <c r="BK870" s="224">
        <f>ROUND(I870*H870,2)</f>
        <v>0</v>
      </c>
      <c r="BL870" s="21" t="s">
        <v>379</v>
      </c>
      <c r="BM870" s="223" t="s">
        <v>1292</v>
      </c>
    </row>
    <row r="871" spans="1:47" s="2" customFormat="1" ht="12">
      <c r="A871" s="42"/>
      <c r="B871" s="43"/>
      <c r="C871" s="44"/>
      <c r="D871" s="225" t="s">
        <v>294</v>
      </c>
      <c r="E871" s="44"/>
      <c r="F871" s="226" t="s">
        <v>1293</v>
      </c>
      <c r="G871" s="44"/>
      <c r="H871" s="44"/>
      <c r="I871" s="227"/>
      <c r="J871" s="44"/>
      <c r="K871" s="44"/>
      <c r="L871" s="48"/>
      <c r="M871" s="228"/>
      <c r="N871" s="229"/>
      <c r="O871" s="88"/>
      <c r="P871" s="88"/>
      <c r="Q871" s="88"/>
      <c r="R871" s="88"/>
      <c r="S871" s="88"/>
      <c r="T871" s="89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T871" s="21" t="s">
        <v>294</v>
      </c>
      <c r="AU871" s="21" t="s">
        <v>106</v>
      </c>
    </row>
    <row r="872" spans="1:51" s="13" customFormat="1" ht="12">
      <c r="A872" s="13"/>
      <c r="B872" s="230"/>
      <c r="C872" s="231"/>
      <c r="D872" s="232" t="s">
        <v>296</v>
      </c>
      <c r="E872" s="233" t="s">
        <v>28</v>
      </c>
      <c r="F872" s="234" t="s">
        <v>687</v>
      </c>
      <c r="G872" s="231"/>
      <c r="H872" s="233" t="s">
        <v>28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0" t="s">
        <v>296</v>
      </c>
      <c r="AU872" s="240" t="s">
        <v>106</v>
      </c>
      <c r="AV872" s="13" t="s">
        <v>82</v>
      </c>
      <c r="AW872" s="13" t="s">
        <v>35</v>
      </c>
      <c r="AX872" s="13" t="s">
        <v>74</v>
      </c>
      <c r="AY872" s="240" t="s">
        <v>285</v>
      </c>
    </row>
    <row r="873" spans="1:51" s="14" customFormat="1" ht="12">
      <c r="A873" s="14"/>
      <c r="B873" s="241"/>
      <c r="C873" s="242"/>
      <c r="D873" s="232" t="s">
        <v>296</v>
      </c>
      <c r="E873" s="243" t="s">
        <v>28</v>
      </c>
      <c r="F873" s="244" t="s">
        <v>1294</v>
      </c>
      <c r="G873" s="242"/>
      <c r="H873" s="245">
        <v>12.25</v>
      </c>
      <c r="I873" s="246"/>
      <c r="J873" s="242"/>
      <c r="K873" s="242"/>
      <c r="L873" s="247"/>
      <c r="M873" s="248"/>
      <c r="N873" s="249"/>
      <c r="O873" s="249"/>
      <c r="P873" s="249"/>
      <c r="Q873" s="249"/>
      <c r="R873" s="249"/>
      <c r="S873" s="249"/>
      <c r="T873" s="250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51" t="s">
        <v>296</v>
      </c>
      <c r="AU873" s="251" t="s">
        <v>106</v>
      </c>
      <c r="AV873" s="14" t="s">
        <v>106</v>
      </c>
      <c r="AW873" s="14" t="s">
        <v>35</v>
      </c>
      <c r="AX873" s="14" t="s">
        <v>74</v>
      </c>
      <c r="AY873" s="251" t="s">
        <v>285</v>
      </c>
    </row>
    <row r="874" spans="1:51" s="15" customFormat="1" ht="12">
      <c r="A874" s="15"/>
      <c r="B874" s="252"/>
      <c r="C874" s="253"/>
      <c r="D874" s="232" t="s">
        <v>296</v>
      </c>
      <c r="E874" s="254" t="s">
        <v>231</v>
      </c>
      <c r="F874" s="255" t="s">
        <v>299</v>
      </c>
      <c r="G874" s="253"/>
      <c r="H874" s="256">
        <v>12.25</v>
      </c>
      <c r="I874" s="257"/>
      <c r="J874" s="253"/>
      <c r="K874" s="253"/>
      <c r="L874" s="258"/>
      <c r="M874" s="259"/>
      <c r="N874" s="260"/>
      <c r="O874" s="260"/>
      <c r="P874" s="260"/>
      <c r="Q874" s="260"/>
      <c r="R874" s="260"/>
      <c r="S874" s="260"/>
      <c r="T874" s="261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62" t="s">
        <v>296</v>
      </c>
      <c r="AU874" s="262" t="s">
        <v>106</v>
      </c>
      <c r="AV874" s="15" t="s">
        <v>292</v>
      </c>
      <c r="AW874" s="15" t="s">
        <v>35</v>
      </c>
      <c r="AX874" s="15" t="s">
        <v>82</v>
      </c>
      <c r="AY874" s="262" t="s">
        <v>285</v>
      </c>
    </row>
    <row r="875" spans="1:65" s="2" customFormat="1" ht="24.15" customHeight="1">
      <c r="A875" s="42"/>
      <c r="B875" s="43"/>
      <c r="C875" s="263" t="s">
        <v>1295</v>
      </c>
      <c r="D875" s="263" t="s">
        <v>380</v>
      </c>
      <c r="E875" s="264" t="s">
        <v>1254</v>
      </c>
      <c r="F875" s="265" t="s">
        <v>1255</v>
      </c>
      <c r="G875" s="266" t="s">
        <v>315</v>
      </c>
      <c r="H875" s="267">
        <v>13.475</v>
      </c>
      <c r="I875" s="268"/>
      <c r="J875" s="269">
        <f>ROUND(I875*H875,2)</f>
        <v>0</v>
      </c>
      <c r="K875" s="265" t="s">
        <v>291</v>
      </c>
      <c r="L875" s="270"/>
      <c r="M875" s="271" t="s">
        <v>28</v>
      </c>
      <c r="N875" s="272" t="s">
        <v>46</v>
      </c>
      <c r="O875" s="88"/>
      <c r="P875" s="221">
        <f>O875*H875</f>
        <v>0</v>
      </c>
      <c r="Q875" s="221">
        <v>0.0048</v>
      </c>
      <c r="R875" s="221">
        <f>Q875*H875</f>
        <v>0.06467999999999999</v>
      </c>
      <c r="S875" s="221">
        <v>0</v>
      </c>
      <c r="T875" s="222">
        <f>S875*H875</f>
        <v>0</v>
      </c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R875" s="223" t="s">
        <v>477</v>
      </c>
      <c r="AT875" s="223" t="s">
        <v>380</v>
      </c>
      <c r="AU875" s="223" t="s">
        <v>106</v>
      </c>
      <c r="AY875" s="21" t="s">
        <v>285</v>
      </c>
      <c r="BE875" s="224">
        <f>IF(N875="základní",J875,0)</f>
        <v>0</v>
      </c>
      <c r="BF875" s="224">
        <f>IF(N875="snížená",J875,0)</f>
        <v>0</v>
      </c>
      <c r="BG875" s="224">
        <f>IF(N875="zákl. přenesená",J875,0)</f>
        <v>0</v>
      </c>
      <c r="BH875" s="224">
        <f>IF(N875="sníž. přenesená",J875,0)</f>
        <v>0</v>
      </c>
      <c r="BI875" s="224">
        <f>IF(N875="nulová",J875,0)</f>
        <v>0</v>
      </c>
      <c r="BJ875" s="21" t="s">
        <v>106</v>
      </c>
      <c r="BK875" s="224">
        <f>ROUND(I875*H875,2)</f>
        <v>0</v>
      </c>
      <c r="BL875" s="21" t="s">
        <v>379</v>
      </c>
      <c r="BM875" s="223" t="s">
        <v>1296</v>
      </c>
    </row>
    <row r="876" spans="1:51" s="14" customFormat="1" ht="12">
      <c r="A876" s="14"/>
      <c r="B876" s="241"/>
      <c r="C876" s="242"/>
      <c r="D876" s="232" t="s">
        <v>296</v>
      </c>
      <c r="E876" s="243" t="s">
        <v>28</v>
      </c>
      <c r="F876" s="244" t="s">
        <v>1297</v>
      </c>
      <c r="G876" s="242"/>
      <c r="H876" s="245">
        <v>13.475</v>
      </c>
      <c r="I876" s="246"/>
      <c r="J876" s="242"/>
      <c r="K876" s="242"/>
      <c r="L876" s="247"/>
      <c r="M876" s="248"/>
      <c r="N876" s="249"/>
      <c r="O876" s="249"/>
      <c r="P876" s="249"/>
      <c r="Q876" s="249"/>
      <c r="R876" s="249"/>
      <c r="S876" s="249"/>
      <c r="T876" s="250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1" t="s">
        <v>296</v>
      </c>
      <c r="AU876" s="251" t="s">
        <v>106</v>
      </c>
      <c r="AV876" s="14" t="s">
        <v>106</v>
      </c>
      <c r="AW876" s="14" t="s">
        <v>35</v>
      </c>
      <c r="AX876" s="14" t="s">
        <v>82</v>
      </c>
      <c r="AY876" s="251" t="s">
        <v>285</v>
      </c>
    </row>
    <row r="877" spans="1:65" s="2" customFormat="1" ht="44.25" customHeight="1">
      <c r="A877" s="42"/>
      <c r="B877" s="43"/>
      <c r="C877" s="212" t="s">
        <v>1298</v>
      </c>
      <c r="D877" s="212" t="s">
        <v>287</v>
      </c>
      <c r="E877" s="213" t="s">
        <v>1299</v>
      </c>
      <c r="F877" s="214" t="s">
        <v>1300</v>
      </c>
      <c r="G877" s="215" t="s">
        <v>315</v>
      </c>
      <c r="H877" s="216">
        <v>73.702</v>
      </c>
      <c r="I877" s="217"/>
      <c r="J877" s="218">
        <f>ROUND(I877*H877,2)</f>
        <v>0</v>
      </c>
      <c r="K877" s="214" t="s">
        <v>291</v>
      </c>
      <c r="L877" s="48"/>
      <c r="M877" s="219" t="s">
        <v>28</v>
      </c>
      <c r="N877" s="220" t="s">
        <v>46</v>
      </c>
      <c r="O877" s="88"/>
      <c r="P877" s="221">
        <f>O877*H877</f>
        <v>0</v>
      </c>
      <c r="Q877" s="221">
        <v>1E-05</v>
      </c>
      <c r="R877" s="221">
        <f>Q877*H877</f>
        <v>0.00073702</v>
      </c>
      <c r="S877" s="221">
        <v>0</v>
      </c>
      <c r="T877" s="222">
        <f>S877*H877</f>
        <v>0</v>
      </c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R877" s="223" t="s">
        <v>379</v>
      </c>
      <c r="AT877" s="223" t="s">
        <v>287</v>
      </c>
      <c r="AU877" s="223" t="s">
        <v>106</v>
      </c>
      <c r="AY877" s="21" t="s">
        <v>285</v>
      </c>
      <c r="BE877" s="224">
        <f>IF(N877="základní",J877,0)</f>
        <v>0</v>
      </c>
      <c r="BF877" s="224">
        <f>IF(N877="snížená",J877,0)</f>
        <v>0</v>
      </c>
      <c r="BG877" s="224">
        <f>IF(N877="zákl. přenesená",J877,0)</f>
        <v>0</v>
      </c>
      <c r="BH877" s="224">
        <f>IF(N877="sníž. přenesená",J877,0)</f>
        <v>0</v>
      </c>
      <c r="BI877" s="224">
        <f>IF(N877="nulová",J877,0)</f>
        <v>0</v>
      </c>
      <c r="BJ877" s="21" t="s">
        <v>106</v>
      </c>
      <c r="BK877" s="224">
        <f>ROUND(I877*H877,2)</f>
        <v>0</v>
      </c>
      <c r="BL877" s="21" t="s">
        <v>379</v>
      </c>
      <c r="BM877" s="223" t="s">
        <v>1301</v>
      </c>
    </row>
    <row r="878" spans="1:47" s="2" customFormat="1" ht="12">
      <c r="A878" s="42"/>
      <c r="B878" s="43"/>
      <c r="C878" s="44"/>
      <c r="D878" s="225" t="s">
        <v>294</v>
      </c>
      <c r="E878" s="44"/>
      <c r="F878" s="226" t="s">
        <v>1302</v>
      </c>
      <c r="G878" s="44"/>
      <c r="H878" s="44"/>
      <c r="I878" s="227"/>
      <c r="J878" s="44"/>
      <c r="K878" s="44"/>
      <c r="L878" s="48"/>
      <c r="M878" s="228"/>
      <c r="N878" s="229"/>
      <c r="O878" s="88"/>
      <c r="P878" s="88"/>
      <c r="Q878" s="88"/>
      <c r="R878" s="88"/>
      <c r="S878" s="88"/>
      <c r="T878" s="89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T878" s="21" t="s">
        <v>294</v>
      </c>
      <c r="AU878" s="21" t="s">
        <v>106</v>
      </c>
    </row>
    <row r="879" spans="1:51" s="14" customFormat="1" ht="12">
      <c r="A879" s="14"/>
      <c r="B879" s="241"/>
      <c r="C879" s="242"/>
      <c r="D879" s="232" t="s">
        <v>296</v>
      </c>
      <c r="E879" s="243" t="s">
        <v>28</v>
      </c>
      <c r="F879" s="244" t="s">
        <v>194</v>
      </c>
      <c r="G879" s="242"/>
      <c r="H879" s="245">
        <v>73.702</v>
      </c>
      <c r="I879" s="246"/>
      <c r="J879" s="242"/>
      <c r="K879" s="242"/>
      <c r="L879" s="247"/>
      <c r="M879" s="248"/>
      <c r="N879" s="249"/>
      <c r="O879" s="249"/>
      <c r="P879" s="249"/>
      <c r="Q879" s="249"/>
      <c r="R879" s="249"/>
      <c r="S879" s="249"/>
      <c r="T879" s="250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1" t="s">
        <v>296</v>
      </c>
      <c r="AU879" s="251" t="s">
        <v>106</v>
      </c>
      <c r="AV879" s="14" t="s">
        <v>106</v>
      </c>
      <c r="AW879" s="14" t="s">
        <v>35</v>
      </c>
      <c r="AX879" s="14" t="s">
        <v>82</v>
      </c>
      <c r="AY879" s="251" t="s">
        <v>285</v>
      </c>
    </row>
    <row r="880" spans="1:65" s="2" customFormat="1" ht="16.5" customHeight="1">
      <c r="A880" s="42"/>
      <c r="B880" s="43"/>
      <c r="C880" s="263" t="s">
        <v>1303</v>
      </c>
      <c r="D880" s="263" t="s">
        <v>380</v>
      </c>
      <c r="E880" s="264" t="s">
        <v>1304</v>
      </c>
      <c r="F880" s="265" t="s">
        <v>1305</v>
      </c>
      <c r="G880" s="266" t="s">
        <v>315</v>
      </c>
      <c r="H880" s="267">
        <v>88.442</v>
      </c>
      <c r="I880" s="268"/>
      <c r="J880" s="269">
        <f>ROUND(I880*H880,2)</f>
        <v>0</v>
      </c>
      <c r="K880" s="265" t="s">
        <v>28</v>
      </c>
      <c r="L880" s="270"/>
      <c r="M880" s="271" t="s">
        <v>28</v>
      </c>
      <c r="N880" s="272" t="s">
        <v>46</v>
      </c>
      <c r="O880" s="88"/>
      <c r="P880" s="221">
        <f>O880*H880</f>
        <v>0</v>
      </c>
      <c r="Q880" s="221">
        <v>0.00014</v>
      </c>
      <c r="R880" s="221">
        <f>Q880*H880</f>
        <v>0.012381879999999998</v>
      </c>
      <c r="S880" s="221">
        <v>0</v>
      </c>
      <c r="T880" s="222">
        <f>S880*H880</f>
        <v>0</v>
      </c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R880" s="223" t="s">
        <v>477</v>
      </c>
      <c r="AT880" s="223" t="s">
        <v>380</v>
      </c>
      <c r="AU880" s="223" t="s">
        <v>106</v>
      </c>
      <c r="AY880" s="21" t="s">
        <v>285</v>
      </c>
      <c r="BE880" s="224">
        <f>IF(N880="základní",J880,0)</f>
        <v>0</v>
      </c>
      <c r="BF880" s="224">
        <f>IF(N880="snížená",J880,0)</f>
        <v>0</v>
      </c>
      <c r="BG880" s="224">
        <f>IF(N880="zákl. přenesená",J880,0)</f>
        <v>0</v>
      </c>
      <c r="BH880" s="224">
        <f>IF(N880="sníž. přenesená",J880,0)</f>
        <v>0</v>
      </c>
      <c r="BI880" s="224">
        <f>IF(N880="nulová",J880,0)</f>
        <v>0</v>
      </c>
      <c r="BJ880" s="21" t="s">
        <v>106</v>
      </c>
      <c r="BK880" s="224">
        <f>ROUND(I880*H880,2)</f>
        <v>0</v>
      </c>
      <c r="BL880" s="21" t="s">
        <v>379</v>
      </c>
      <c r="BM880" s="223" t="s">
        <v>1306</v>
      </c>
    </row>
    <row r="881" spans="1:51" s="14" customFormat="1" ht="12">
      <c r="A881" s="14"/>
      <c r="B881" s="241"/>
      <c r="C881" s="242"/>
      <c r="D881" s="232" t="s">
        <v>296</v>
      </c>
      <c r="E881" s="243" t="s">
        <v>28</v>
      </c>
      <c r="F881" s="244" t="s">
        <v>1307</v>
      </c>
      <c r="G881" s="242"/>
      <c r="H881" s="245">
        <v>88.442</v>
      </c>
      <c r="I881" s="246"/>
      <c r="J881" s="242"/>
      <c r="K881" s="242"/>
      <c r="L881" s="247"/>
      <c r="M881" s="248"/>
      <c r="N881" s="249"/>
      <c r="O881" s="249"/>
      <c r="P881" s="249"/>
      <c r="Q881" s="249"/>
      <c r="R881" s="249"/>
      <c r="S881" s="249"/>
      <c r="T881" s="250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1" t="s">
        <v>296</v>
      </c>
      <c r="AU881" s="251" t="s">
        <v>106</v>
      </c>
      <c r="AV881" s="14" t="s">
        <v>106</v>
      </c>
      <c r="AW881" s="14" t="s">
        <v>35</v>
      </c>
      <c r="AX881" s="14" t="s">
        <v>82</v>
      </c>
      <c r="AY881" s="251" t="s">
        <v>285</v>
      </c>
    </row>
    <row r="882" spans="1:65" s="2" customFormat="1" ht="55.5" customHeight="1">
      <c r="A882" s="42"/>
      <c r="B882" s="43"/>
      <c r="C882" s="212" t="s">
        <v>1308</v>
      </c>
      <c r="D882" s="212" t="s">
        <v>287</v>
      </c>
      <c r="E882" s="213" t="s">
        <v>1309</v>
      </c>
      <c r="F882" s="214" t="s">
        <v>1310</v>
      </c>
      <c r="G882" s="215" t="s">
        <v>383</v>
      </c>
      <c r="H882" s="216">
        <v>2.488</v>
      </c>
      <c r="I882" s="217"/>
      <c r="J882" s="218">
        <f>ROUND(I882*H882,2)</f>
        <v>0</v>
      </c>
      <c r="K882" s="214" t="s">
        <v>291</v>
      </c>
      <c r="L882" s="48"/>
      <c r="M882" s="219" t="s">
        <v>28</v>
      </c>
      <c r="N882" s="220" t="s">
        <v>46</v>
      </c>
      <c r="O882" s="88"/>
      <c r="P882" s="221">
        <f>O882*H882</f>
        <v>0</v>
      </c>
      <c r="Q882" s="221">
        <v>0</v>
      </c>
      <c r="R882" s="221">
        <f>Q882*H882</f>
        <v>0</v>
      </c>
      <c r="S882" s="221">
        <v>0</v>
      </c>
      <c r="T882" s="222">
        <f>S882*H882</f>
        <v>0</v>
      </c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R882" s="223" t="s">
        <v>379</v>
      </c>
      <c r="AT882" s="223" t="s">
        <v>287</v>
      </c>
      <c r="AU882" s="223" t="s">
        <v>106</v>
      </c>
      <c r="AY882" s="21" t="s">
        <v>285</v>
      </c>
      <c r="BE882" s="224">
        <f>IF(N882="základní",J882,0)</f>
        <v>0</v>
      </c>
      <c r="BF882" s="224">
        <f>IF(N882="snížená",J882,0)</f>
        <v>0</v>
      </c>
      <c r="BG882" s="224">
        <f>IF(N882="zákl. přenesená",J882,0)</f>
        <v>0</v>
      </c>
      <c r="BH882" s="224">
        <f>IF(N882="sníž. přenesená",J882,0)</f>
        <v>0</v>
      </c>
      <c r="BI882" s="224">
        <f>IF(N882="nulová",J882,0)</f>
        <v>0</v>
      </c>
      <c r="BJ882" s="21" t="s">
        <v>106</v>
      </c>
      <c r="BK882" s="224">
        <f>ROUND(I882*H882,2)</f>
        <v>0</v>
      </c>
      <c r="BL882" s="21" t="s">
        <v>379</v>
      </c>
      <c r="BM882" s="223" t="s">
        <v>1311</v>
      </c>
    </row>
    <row r="883" spans="1:47" s="2" customFormat="1" ht="12">
      <c r="A883" s="42"/>
      <c r="B883" s="43"/>
      <c r="C883" s="44"/>
      <c r="D883" s="225" t="s">
        <v>294</v>
      </c>
      <c r="E883" s="44"/>
      <c r="F883" s="226" t="s">
        <v>1312</v>
      </c>
      <c r="G883" s="44"/>
      <c r="H883" s="44"/>
      <c r="I883" s="227"/>
      <c r="J883" s="44"/>
      <c r="K883" s="44"/>
      <c r="L883" s="48"/>
      <c r="M883" s="228"/>
      <c r="N883" s="229"/>
      <c r="O883" s="88"/>
      <c r="P883" s="88"/>
      <c r="Q883" s="88"/>
      <c r="R883" s="88"/>
      <c r="S883" s="88"/>
      <c r="T883" s="89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T883" s="21" t="s">
        <v>294</v>
      </c>
      <c r="AU883" s="21" t="s">
        <v>106</v>
      </c>
    </row>
    <row r="884" spans="1:63" s="12" customFormat="1" ht="22.8" customHeight="1">
      <c r="A884" s="12"/>
      <c r="B884" s="196"/>
      <c r="C884" s="197"/>
      <c r="D884" s="198" t="s">
        <v>73</v>
      </c>
      <c r="E884" s="210" t="s">
        <v>1313</v>
      </c>
      <c r="F884" s="210" t="s">
        <v>1314</v>
      </c>
      <c r="G884" s="197"/>
      <c r="H884" s="197"/>
      <c r="I884" s="200"/>
      <c r="J884" s="211">
        <f>BK884</f>
        <v>0</v>
      </c>
      <c r="K884" s="197"/>
      <c r="L884" s="202"/>
      <c r="M884" s="203"/>
      <c r="N884" s="204"/>
      <c r="O884" s="204"/>
      <c r="P884" s="205">
        <f>SUM(P885:P889)</f>
        <v>0</v>
      </c>
      <c r="Q884" s="204"/>
      <c r="R884" s="205">
        <f>SUM(R885:R889)</f>
        <v>0.01019</v>
      </c>
      <c r="S884" s="204"/>
      <c r="T884" s="206">
        <f>SUM(T885:T889)</f>
        <v>0</v>
      </c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R884" s="207" t="s">
        <v>106</v>
      </c>
      <c r="AT884" s="208" t="s">
        <v>73</v>
      </c>
      <c r="AU884" s="208" t="s">
        <v>82</v>
      </c>
      <c r="AY884" s="207" t="s">
        <v>285</v>
      </c>
      <c r="BK884" s="209">
        <f>SUM(BK885:BK889)</f>
        <v>0</v>
      </c>
    </row>
    <row r="885" spans="1:65" s="2" customFormat="1" ht="24.15" customHeight="1">
      <c r="A885" s="42"/>
      <c r="B885" s="43"/>
      <c r="C885" s="212" t="s">
        <v>1315</v>
      </c>
      <c r="D885" s="212" t="s">
        <v>287</v>
      </c>
      <c r="E885" s="213" t="s">
        <v>1316</v>
      </c>
      <c r="F885" s="214" t="s">
        <v>1317</v>
      </c>
      <c r="G885" s="215" t="s">
        <v>460</v>
      </c>
      <c r="H885" s="216">
        <v>1</v>
      </c>
      <c r="I885" s="217"/>
      <c r="J885" s="218">
        <f>ROUND(I885*H885,2)</f>
        <v>0</v>
      </c>
      <c r="K885" s="214" t="s">
        <v>28</v>
      </c>
      <c r="L885" s="48"/>
      <c r="M885" s="219" t="s">
        <v>28</v>
      </c>
      <c r="N885" s="220" t="s">
        <v>46</v>
      </c>
      <c r="O885" s="88"/>
      <c r="P885" s="221">
        <f>O885*H885</f>
        <v>0</v>
      </c>
      <c r="Q885" s="221">
        <v>0.01019</v>
      </c>
      <c r="R885" s="221">
        <f>Q885*H885</f>
        <v>0.01019</v>
      </c>
      <c r="S885" s="221">
        <v>0</v>
      </c>
      <c r="T885" s="222">
        <f>S885*H885</f>
        <v>0</v>
      </c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R885" s="223" t="s">
        <v>379</v>
      </c>
      <c r="AT885" s="223" t="s">
        <v>287</v>
      </c>
      <c r="AU885" s="223" t="s">
        <v>106</v>
      </c>
      <c r="AY885" s="21" t="s">
        <v>285</v>
      </c>
      <c r="BE885" s="224">
        <f>IF(N885="základní",J885,0)</f>
        <v>0</v>
      </c>
      <c r="BF885" s="224">
        <f>IF(N885="snížená",J885,0)</f>
        <v>0</v>
      </c>
      <c r="BG885" s="224">
        <f>IF(N885="zákl. přenesená",J885,0)</f>
        <v>0</v>
      </c>
      <c r="BH885" s="224">
        <f>IF(N885="sníž. přenesená",J885,0)</f>
        <v>0</v>
      </c>
      <c r="BI885" s="224">
        <f>IF(N885="nulová",J885,0)</f>
        <v>0</v>
      </c>
      <c r="BJ885" s="21" t="s">
        <v>106</v>
      </c>
      <c r="BK885" s="224">
        <f>ROUND(I885*H885,2)</f>
        <v>0</v>
      </c>
      <c r="BL885" s="21" t="s">
        <v>379</v>
      </c>
      <c r="BM885" s="223" t="s">
        <v>1318</v>
      </c>
    </row>
    <row r="886" spans="1:51" s="13" customFormat="1" ht="12">
      <c r="A886" s="13"/>
      <c r="B886" s="230"/>
      <c r="C886" s="231"/>
      <c r="D886" s="232" t="s">
        <v>296</v>
      </c>
      <c r="E886" s="233" t="s">
        <v>28</v>
      </c>
      <c r="F886" s="234" t="s">
        <v>297</v>
      </c>
      <c r="G886" s="231"/>
      <c r="H886" s="233" t="s">
        <v>28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0" t="s">
        <v>296</v>
      </c>
      <c r="AU886" s="240" t="s">
        <v>106</v>
      </c>
      <c r="AV886" s="13" t="s">
        <v>82</v>
      </c>
      <c r="AW886" s="13" t="s">
        <v>35</v>
      </c>
      <c r="AX886" s="13" t="s">
        <v>74</v>
      </c>
      <c r="AY886" s="240" t="s">
        <v>285</v>
      </c>
    </row>
    <row r="887" spans="1:51" s="14" customFormat="1" ht="12">
      <c r="A887" s="14"/>
      <c r="B887" s="241"/>
      <c r="C887" s="242"/>
      <c r="D887" s="232" t="s">
        <v>296</v>
      </c>
      <c r="E887" s="243" t="s">
        <v>28</v>
      </c>
      <c r="F887" s="244" t="s">
        <v>82</v>
      </c>
      <c r="G887" s="242"/>
      <c r="H887" s="245">
        <v>1</v>
      </c>
      <c r="I887" s="246"/>
      <c r="J887" s="242"/>
      <c r="K887" s="242"/>
      <c r="L887" s="247"/>
      <c r="M887" s="248"/>
      <c r="N887" s="249"/>
      <c r="O887" s="249"/>
      <c r="P887" s="249"/>
      <c r="Q887" s="249"/>
      <c r="R887" s="249"/>
      <c r="S887" s="249"/>
      <c r="T887" s="250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1" t="s">
        <v>296</v>
      </c>
      <c r="AU887" s="251" t="s">
        <v>106</v>
      </c>
      <c r="AV887" s="14" t="s">
        <v>106</v>
      </c>
      <c r="AW887" s="14" t="s">
        <v>35</v>
      </c>
      <c r="AX887" s="14" t="s">
        <v>82</v>
      </c>
      <c r="AY887" s="251" t="s">
        <v>285</v>
      </c>
    </row>
    <row r="888" spans="1:65" s="2" customFormat="1" ht="55.5" customHeight="1">
      <c r="A888" s="42"/>
      <c r="B888" s="43"/>
      <c r="C888" s="212" t="s">
        <v>1319</v>
      </c>
      <c r="D888" s="212" t="s">
        <v>287</v>
      </c>
      <c r="E888" s="213" t="s">
        <v>1320</v>
      </c>
      <c r="F888" s="214" t="s">
        <v>1321</v>
      </c>
      <c r="G888" s="215" t="s">
        <v>383</v>
      </c>
      <c r="H888" s="216">
        <v>0.01</v>
      </c>
      <c r="I888" s="217"/>
      <c r="J888" s="218">
        <f>ROUND(I888*H888,2)</f>
        <v>0</v>
      </c>
      <c r="K888" s="214" t="s">
        <v>291</v>
      </c>
      <c r="L888" s="48"/>
      <c r="M888" s="219" t="s">
        <v>28</v>
      </c>
      <c r="N888" s="220" t="s">
        <v>46</v>
      </c>
      <c r="O888" s="88"/>
      <c r="P888" s="221">
        <f>O888*H888</f>
        <v>0</v>
      </c>
      <c r="Q888" s="221">
        <v>0</v>
      </c>
      <c r="R888" s="221">
        <f>Q888*H888</f>
        <v>0</v>
      </c>
      <c r="S888" s="221">
        <v>0</v>
      </c>
      <c r="T888" s="222">
        <f>S888*H888</f>
        <v>0</v>
      </c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R888" s="223" t="s">
        <v>379</v>
      </c>
      <c r="AT888" s="223" t="s">
        <v>287</v>
      </c>
      <c r="AU888" s="223" t="s">
        <v>106</v>
      </c>
      <c r="AY888" s="21" t="s">
        <v>285</v>
      </c>
      <c r="BE888" s="224">
        <f>IF(N888="základní",J888,0)</f>
        <v>0</v>
      </c>
      <c r="BF888" s="224">
        <f>IF(N888="snížená",J888,0)</f>
        <v>0</v>
      </c>
      <c r="BG888" s="224">
        <f>IF(N888="zákl. přenesená",J888,0)</f>
        <v>0</v>
      </c>
      <c r="BH888" s="224">
        <f>IF(N888="sníž. přenesená",J888,0)</f>
        <v>0</v>
      </c>
      <c r="BI888" s="224">
        <f>IF(N888="nulová",J888,0)</f>
        <v>0</v>
      </c>
      <c r="BJ888" s="21" t="s">
        <v>106</v>
      </c>
      <c r="BK888" s="224">
        <f>ROUND(I888*H888,2)</f>
        <v>0</v>
      </c>
      <c r="BL888" s="21" t="s">
        <v>379</v>
      </c>
      <c r="BM888" s="223" t="s">
        <v>1322</v>
      </c>
    </row>
    <row r="889" spans="1:47" s="2" customFormat="1" ht="12">
      <c r="A889" s="42"/>
      <c r="B889" s="43"/>
      <c r="C889" s="44"/>
      <c r="D889" s="225" t="s">
        <v>294</v>
      </c>
      <c r="E889" s="44"/>
      <c r="F889" s="226" t="s">
        <v>1323</v>
      </c>
      <c r="G889" s="44"/>
      <c r="H889" s="44"/>
      <c r="I889" s="227"/>
      <c r="J889" s="44"/>
      <c r="K889" s="44"/>
      <c r="L889" s="48"/>
      <c r="M889" s="228"/>
      <c r="N889" s="229"/>
      <c r="O889" s="88"/>
      <c r="P889" s="88"/>
      <c r="Q889" s="88"/>
      <c r="R889" s="88"/>
      <c r="S889" s="88"/>
      <c r="T889" s="89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T889" s="21" t="s">
        <v>294</v>
      </c>
      <c r="AU889" s="21" t="s">
        <v>106</v>
      </c>
    </row>
    <row r="890" spans="1:63" s="12" customFormat="1" ht="22.8" customHeight="1">
      <c r="A890" s="12"/>
      <c r="B890" s="196"/>
      <c r="C890" s="197"/>
      <c r="D890" s="198" t="s">
        <v>73</v>
      </c>
      <c r="E890" s="210" t="s">
        <v>1324</v>
      </c>
      <c r="F890" s="210" t="s">
        <v>1325</v>
      </c>
      <c r="G890" s="197"/>
      <c r="H890" s="197"/>
      <c r="I890" s="200"/>
      <c r="J890" s="211">
        <f>BK890</f>
        <v>0</v>
      </c>
      <c r="K890" s="197"/>
      <c r="L890" s="202"/>
      <c r="M890" s="203"/>
      <c r="N890" s="204"/>
      <c r="O890" s="204"/>
      <c r="P890" s="205">
        <f>SUM(P891:P971)</f>
        <v>0</v>
      </c>
      <c r="Q890" s="204"/>
      <c r="R890" s="205">
        <f>SUM(R891:R971)</f>
        <v>2.7344341300000004</v>
      </c>
      <c r="S890" s="204"/>
      <c r="T890" s="206">
        <f>SUM(T891:T971)</f>
        <v>0.074745</v>
      </c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R890" s="207" t="s">
        <v>106</v>
      </c>
      <c r="AT890" s="208" t="s">
        <v>73</v>
      </c>
      <c r="AU890" s="208" t="s">
        <v>82</v>
      </c>
      <c r="AY890" s="207" t="s">
        <v>285</v>
      </c>
      <c r="BK890" s="209">
        <f>SUM(BK891:BK971)</f>
        <v>0</v>
      </c>
    </row>
    <row r="891" spans="1:65" s="2" customFormat="1" ht="16.5" customHeight="1">
      <c r="A891" s="42"/>
      <c r="B891" s="43"/>
      <c r="C891" s="212" t="s">
        <v>1326</v>
      </c>
      <c r="D891" s="212" t="s">
        <v>287</v>
      </c>
      <c r="E891" s="213" t="s">
        <v>1327</v>
      </c>
      <c r="F891" s="214" t="s">
        <v>1328</v>
      </c>
      <c r="G891" s="215" t="s">
        <v>290</v>
      </c>
      <c r="H891" s="216">
        <v>0.088</v>
      </c>
      <c r="I891" s="217"/>
      <c r="J891" s="218">
        <f>ROUND(I891*H891,2)</f>
        <v>0</v>
      </c>
      <c r="K891" s="214" t="s">
        <v>28</v>
      </c>
      <c r="L891" s="48"/>
      <c r="M891" s="219" t="s">
        <v>28</v>
      </c>
      <c r="N891" s="220" t="s">
        <v>46</v>
      </c>
      <c r="O891" s="88"/>
      <c r="P891" s="221">
        <f>O891*H891</f>
        <v>0</v>
      </c>
      <c r="Q891" s="221">
        <v>0</v>
      </c>
      <c r="R891" s="221">
        <f>Q891*H891</f>
        <v>0</v>
      </c>
      <c r="S891" s="221">
        <v>0</v>
      </c>
      <c r="T891" s="222">
        <f>S891*H891</f>
        <v>0</v>
      </c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R891" s="223" t="s">
        <v>379</v>
      </c>
      <c r="AT891" s="223" t="s">
        <v>287</v>
      </c>
      <c r="AU891" s="223" t="s">
        <v>106</v>
      </c>
      <c r="AY891" s="21" t="s">
        <v>285</v>
      </c>
      <c r="BE891" s="224">
        <f>IF(N891="základní",J891,0)</f>
        <v>0</v>
      </c>
      <c r="BF891" s="224">
        <f>IF(N891="snížená",J891,0)</f>
        <v>0</v>
      </c>
      <c r="BG891" s="224">
        <f>IF(N891="zákl. přenesená",J891,0)</f>
        <v>0</v>
      </c>
      <c r="BH891" s="224">
        <f>IF(N891="sníž. přenesená",J891,0)</f>
        <v>0</v>
      </c>
      <c r="BI891" s="224">
        <f>IF(N891="nulová",J891,0)</f>
        <v>0</v>
      </c>
      <c r="BJ891" s="21" t="s">
        <v>106</v>
      </c>
      <c r="BK891" s="224">
        <f>ROUND(I891*H891,2)</f>
        <v>0</v>
      </c>
      <c r="BL891" s="21" t="s">
        <v>379</v>
      </c>
      <c r="BM891" s="223" t="s">
        <v>1329</v>
      </c>
    </row>
    <row r="892" spans="1:51" s="13" customFormat="1" ht="12">
      <c r="A892" s="13"/>
      <c r="B892" s="230"/>
      <c r="C892" s="231"/>
      <c r="D892" s="232" t="s">
        <v>296</v>
      </c>
      <c r="E892" s="233" t="s">
        <v>28</v>
      </c>
      <c r="F892" s="234" t="s">
        <v>687</v>
      </c>
      <c r="G892" s="231"/>
      <c r="H892" s="233" t="s">
        <v>28</v>
      </c>
      <c r="I892" s="235"/>
      <c r="J892" s="231"/>
      <c r="K892" s="231"/>
      <c r="L892" s="236"/>
      <c r="M892" s="237"/>
      <c r="N892" s="238"/>
      <c r="O892" s="238"/>
      <c r="P892" s="238"/>
      <c r="Q892" s="238"/>
      <c r="R892" s="238"/>
      <c r="S892" s="238"/>
      <c r="T892" s="239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0" t="s">
        <v>296</v>
      </c>
      <c r="AU892" s="240" t="s">
        <v>106</v>
      </c>
      <c r="AV892" s="13" t="s">
        <v>82</v>
      </c>
      <c r="AW892" s="13" t="s">
        <v>35</v>
      </c>
      <c r="AX892" s="13" t="s">
        <v>74</v>
      </c>
      <c r="AY892" s="240" t="s">
        <v>285</v>
      </c>
    </row>
    <row r="893" spans="1:51" s="14" customFormat="1" ht="12">
      <c r="A893" s="14"/>
      <c r="B893" s="241"/>
      <c r="C893" s="242"/>
      <c r="D893" s="232" t="s">
        <v>296</v>
      </c>
      <c r="E893" s="243" t="s">
        <v>28</v>
      </c>
      <c r="F893" s="244" t="s">
        <v>1330</v>
      </c>
      <c r="G893" s="242"/>
      <c r="H893" s="245">
        <v>0.043</v>
      </c>
      <c r="I893" s="246"/>
      <c r="J893" s="242"/>
      <c r="K893" s="242"/>
      <c r="L893" s="247"/>
      <c r="M893" s="248"/>
      <c r="N893" s="249"/>
      <c r="O893" s="249"/>
      <c r="P893" s="249"/>
      <c r="Q893" s="249"/>
      <c r="R893" s="249"/>
      <c r="S893" s="249"/>
      <c r="T893" s="250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1" t="s">
        <v>296</v>
      </c>
      <c r="AU893" s="251" t="s">
        <v>106</v>
      </c>
      <c r="AV893" s="14" t="s">
        <v>106</v>
      </c>
      <c r="AW893" s="14" t="s">
        <v>35</v>
      </c>
      <c r="AX893" s="14" t="s">
        <v>74</v>
      </c>
      <c r="AY893" s="251" t="s">
        <v>285</v>
      </c>
    </row>
    <row r="894" spans="1:51" s="14" customFormat="1" ht="12">
      <c r="A894" s="14"/>
      <c r="B894" s="241"/>
      <c r="C894" s="242"/>
      <c r="D894" s="232" t="s">
        <v>296</v>
      </c>
      <c r="E894" s="243" t="s">
        <v>28</v>
      </c>
      <c r="F894" s="244" t="s">
        <v>1331</v>
      </c>
      <c r="G894" s="242"/>
      <c r="H894" s="245">
        <v>0.045</v>
      </c>
      <c r="I894" s="246"/>
      <c r="J894" s="242"/>
      <c r="K894" s="242"/>
      <c r="L894" s="247"/>
      <c r="M894" s="248"/>
      <c r="N894" s="249"/>
      <c r="O894" s="249"/>
      <c r="P894" s="249"/>
      <c r="Q894" s="249"/>
      <c r="R894" s="249"/>
      <c r="S894" s="249"/>
      <c r="T894" s="250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1" t="s">
        <v>296</v>
      </c>
      <c r="AU894" s="251" t="s">
        <v>106</v>
      </c>
      <c r="AV894" s="14" t="s">
        <v>106</v>
      </c>
      <c r="AW894" s="14" t="s">
        <v>35</v>
      </c>
      <c r="AX894" s="14" t="s">
        <v>74</v>
      </c>
      <c r="AY894" s="251" t="s">
        <v>285</v>
      </c>
    </row>
    <row r="895" spans="1:51" s="15" customFormat="1" ht="12">
      <c r="A895" s="15"/>
      <c r="B895" s="252"/>
      <c r="C895" s="253"/>
      <c r="D895" s="232" t="s">
        <v>296</v>
      </c>
      <c r="E895" s="254" t="s">
        <v>28</v>
      </c>
      <c r="F895" s="255" t="s">
        <v>299</v>
      </c>
      <c r="G895" s="253"/>
      <c r="H895" s="256">
        <v>0.088</v>
      </c>
      <c r="I895" s="257"/>
      <c r="J895" s="253"/>
      <c r="K895" s="253"/>
      <c r="L895" s="258"/>
      <c r="M895" s="259"/>
      <c r="N895" s="260"/>
      <c r="O895" s="260"/>
      <c r="P895" s="260"/>
      <c r="Q895" s="260"/>
      <c r="R895" s="260"/>
      <c r="S895" s="260"/>
      <c r="T895" s="261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T895" s="262" t="s">
        <v>296</v>
      </c>
      <c r="AU895" s="262" t="s">
        <v>106</v>
      </c>
      <c r="AV895" s="15" t="s">
        <v>292</v>
      </c>
      <c r="AW895" s="15" t="s">
        <v>35</v>
      </c>
      <c r="AX895" s="15" t="s">
        <v>82</v>
      </c>
      <c r="AY895" s="262" t="s">
        <v>285</v>
      </c>
    </row>
    <row r="896" spans="1:65" s="2" customFormat="1" ht="37.8" customHeight="1">
      <c r="A896" s="42"/>
      <c r="B896" s="43"/>
      <c r="C896" s="212" t="s">
        <v>1332</v>
      </c>
      <c r="D896" s="212" t="s">
        <v>287</v>
      </c>
      <c r="E896" s="213" t="s">
        <v>1333</v>
      </c>
      <c r="F896" s="214" t="s">
        <v>1334</v>
      </c>
      <c r="G896" s="215" t="s">
        <v>290</v>
      </c>
      <c r="H896" s="216">
        <v>0.702</v>
      </c>
      <c r="I896" s="217"/>
      <c r="J896" s="218">
        <f>ROUND(I896*H896,2)</f>
        <v>0</v>
      </c>
      <c r="K896" s="214" t="s">
        <v>291</v>
      </c>
      <c r="L896" s="48"/>
      <c r="M896" s="219" t="s">
        <v>28</v>
      </c>
      <c r="N896" s="220" t="s">
        <v>46</v>
      </c>
      <c r="O896" s="88"/>
      <c r="P896" s="221">
        <f>O896*H896</f>
        <v>0</v>
      </c>
      <c r="Q896" s="221">
        <v>0.00189</v>
      </c>
      <c r="R896" s="221">
        <f>Q896*H896</f>
        <v>0.0013267799999999998</v>
      </c>
      <c r="S896" s="221">
        <v>0</v>
      </c>
      <c r="T896" s="222">
        <f>S896*H896</f>
        <v>0</v>
      </c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R896" s="223" t="s">
        <v>379</v>
      </c>
      <c r="AT896" s="223" t="s">
        <v>287</v>
      </c>
      <c r="AU896" s="223" t="s">
        <v>106</v>
      </c>
      <c r="AY896" s="21" t="s">
        <v>285</v>
      </c>
      <c r="BE896" s="224">
        <f>IF(N896="základní",J896,0)</f>
        <v>0</v>
      </c>
      <c r="BF896" s="224">
        <f>IF(N896="snížená",J896,0)</f>
        <v>0</v>
      </c>
      <c r="BG896" s="224">
        <f>IF(N896="zákl. přenesená",J896,0)</f>
        <v>0</v>
      </c>
      <c r="BH896" s="224">
        <f>IF(N896="sníž. přenesená",J896,0)</f>
        <v>0</v>
      </c>
      <c r="BI896" s="224">
        <f>IF(N896="nulová",J896,0)</f>
        <v>0</v>
      </c>
      <c r="BJ896" s="21" t="s">
        <v>106</v>
      </c>
      <c r="BK896" s="224">
        <f>ROUND(I896*H896,2)</f>
        <v>0</v>
      </c>
      <c r="BL896" s="21" t="s">
        <v>379</v>
      </c>
      <c r="BM896" s="223" t="s">
        <v>1335</v>
      </c>
    </row>
    <row r="897" spans="1:47" s="2" customFormat="1" ht="12">
      <c r="A897" s="42"/>
      <c r="B897" s="43"/>
      <c r="C897" s="44"/>
      <c r="D897" s="225" t="s">
        <v>294</v>
      </c>
      <c r="E897" s="44"/>
      <c r="F897" s="226" t="s">
        <v>1336</v>
      </c>
      <c r="G897" s="44"/>
      <c r="H897" s="44"/>
      <c r="I897" s="227"/>
      <c r="J897" s="44"/>
      <c r="K897" s="44"/>
      <c r="L897" s="48"/>
      <c r="M897" s="228"/>
      <c r="N897" s="229"/>
      <c r="O897" s="88"/>
      <c r="P897" s="88"/>
      <c r="Q897" s="88"/>
      <c r="R897" s="88"/>
      <c r="S897" s="88"/>
      <c r="T897" s="89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T897" s="21" t="s">
        <v>294</v>
      </c>
      <c r="AU897" s="21" t="s">
        <v>106</v>
      </c>
    </row>
    <row r="898" spans="1:51" s="14" customFormat="1" ht="12">
      <c r="A898" s="14"/>
      <c r="B898" s="241"/>
      <c r="C898" s="242"/>
      <c r="D898" s="232" t="s">
        <v>296</v>
      </c>
      <c r="E898" s="243" t="s">
        <v>28</v>
      </c>
      <c r="F898" s="244" t="s">
        <v>210</v>
      </c>
      <c r="G898" s="242"/>
      <c r="H898" s="245">
        <v>0.702</v>
      </c>
      <c r="I898" s="246"/>
      <c r="J898" s="242"/>
      <c r="K898" s="242"/>
      <c r="L898" s="247"/>
      <c r="M898" s="248"/>
      <c r="N898" s="249"/>
      <c r="O898" s="249"/>
      <c r="P898" s="249"/>
      <c r="Q898" s="249"/>
      <c r="R898" s="249"/>
      <c r="S898" s="249"/>
      <c r="T898" s="250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1" t="s">
        <v>296</v>
      </c>
      <c r="AU898" s="251" t="s">
        <v>106</v>
      </c>
      <c r="AV898" s="14" t="s">
        <v>106</v>
      </c>
      <c r="AW898" s="14" t="s">
        <v>35</v>
      </c>
      <c r="AX898" s="14" t="s">
        <v>82</v>
      </c>
      <c r="AY898" s="251" t="s">
        <v>285</v>
      </c>
    </row>
    <row r="899" spans="1:65" s="2" customFormat="1" ht="33" customHeight="1">
      <c r="A899" s="42"/>
      <c r="B899" s="43"/>
      <c r="C899" s="212" t="s">
        <v>1337</v>
      </c>
      <c r="D899" s="212" t="s">
        <v>287</v>
      </c>
      <c r="E899" s="213" t="s">
        <v>1338</v>
      </c>
      <c r="F899" s="214" t="s">
        <v>1339</v>
      </c>
      <c r="G899" s="215" t="s">
        <v>460</v>
      </c>
      <c r="H899" s="216">
        <v>32</v>
      </c>
      <c r="I899" s="217"/>
      <c r="J899" s="218">
        <f>ROUND(I899*H899,2)</f>
        <v>0</v>
      </c>
      <c r="K899" s="214" t="s">
        <v>291</v>
      </c>
      <c r="L899" s="48"/>
      <c r="M899" s="219" t="s">
        <v>28</v>
      </c>
      <c r="N899" s="220" t="s">
        <v>46</v>
      </c>
      <c r="O899" s="88"/>
      <c r="P899" s="221">
        <f>O899*H899</f>
        <v>0</v>
      </c>
      <c r="Q899" s="221">
        <v>0.00267</v>
      </c>
      <c r="R899" s="221">
        <f>Q899*H899</f>
        <v>0.08544</v>
      </c>
      <c r="S899" s="221">
        <v>0</v>
      </c>
      <c r="T899" s="222">
        <f>S899*H899</f>
        <v>0</v>
      </c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R899" s="223" t="s">
        <v>379</v>
      </c>
      <c r="AT899" s="223" t="s">
        <v>287</v>
      </c>
      <c r="AU899" s="223" t="s">
        <v>106</v>
      </c>
      <c r="AY899" s="21" t="s">
        <v>285</v>
      </c>
      <c r="BE899" s="224">
        <f>IF(N899="základní",J899,0)</f>
        <v>0</v>
      </c>
      <c r="BF899" s="224">
        <f>IF(N899="snížená",J899,0)</f>
        <v>0</v>
      </c>
      <c r="BG899" s="224">
        <f>IF(N899="zákl. přenesená",J899,0)</f>
        <v>0</v>
      </c>
      <c r="BH899" s="224">
        <f>IF(N899="sníž. přenesená",J899,0)</f>
        <v>0</v>
      </c>
      <c r="BI899" s="224">
        <f>IF(N899="nulová",J899,0)</f>
        <v>0</v>
      </c>
      <c r="BJ899" s="21" t="s">
        <v>106</v>
      </c>
      <c r="BK899" s="224">
        <f>ROUND(I899*H899,2)</f>
        <v>0</v>
      </c>
      <c r="BL899" s="21" t="s">
        <v>379</v>
      </c>
      <c r="BM899" s="223" t="s">
        <v>1340</v>
      </c>
    </row>
    <row r="900" spans="1:47" s="2" customFormat="1" ht="12">
      <c r="A900" s="42"/>
      <c r="B900" s="43"/>
      <c r="C900" s="44"/>
      <c r="D900" s="225" t="s">
        <v>294</v>
      </c>
      <c r="E900" s="44"/>
      <c r="F900" s="226" t="s">
        <v>1341</v>
      </c>
      <c r="G900" s="44"/>
      <c r="H900" s="44"/>
      <c r="I900" s="227"/>
      <c r="J900" s="44"/>
      <c r="K900" s="44"/>
      <c r="L900" s="48"/>
      <c r="M900" s="228"/>
      <c r="N900" s="229"/>
      <c r="O900" s="88"/>
      <c r="P900" s="88"/>
      <c r="Q900" s="88"/>
      <c r="R900" s="88"/>
      <c r="S900" s="88"/>
      <c r="T900" s="89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T900" s="21" t="s">
        <v>294</v>
      </c>
      <c r="AU900" s="21" t="s">
        <v>106</v>
      </c>
    </row>
    <row r="901" spans="1:51" s="13" customFormat="1" ht="12">
      <c r="A901" s="13"/>
      <c r="B901" s="230"/>
      <c r="C901" s="231"/>
      <c r="D901" s="232" t="s">
        <v>296</v>
      </c>
      <c r="E901" s="233" t="s">
        <v>28</v>
      </c>
      <c r="F901" s="234" t="s">
        <v>687</v>
      </c>
      <c r="G901" s="231"/>
      <c r="H901" s="233" t="s">
        <v>28</v>
      </c>
      <c r="I901" s="235"/>
      <c r="J901" s="231"/>
      <c r="K901" s="231"/>
      <c r="L901" s="236"/>
      <c r="M901" s="237"/>
      <c r="N901" s="238"/>
      <c r="O901" s="238"/>
      <c r="P901" s="238"/>
      <c r="Q901" s="238"/>
      <c r="R901" s="238"/>
      <c r="S901" s="238"/>
      <c r="T901" s="239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0" t="s">
        <v>296</v>
      </c>
      <c r="AU901" s="240" t="s">
        <v>106</v>
      </c>
      <c r="AV901" s="13" t="s">
        <v>82</v>
      </c>
      <c r="AW901" s="13" t="s">
        <v>35</v>
      </c>
      <c r="AX901" s="13" t="s">
        <v>74</v>
      </c>
      <c r="AY901" s="240" t="s">
        <v>285</v>
      </c>
    </row>
    <row r="902" spans="1:51" s="14" customFormat="1" ht="12">
      <c r="A902" s="14"/>
      <c r="B902" s="241"/>
      <c r="C902" s="242"/>
      <c r="D902" s="232" t="s">
        <v>296</v>
      </c>
      <c r="E902" s="243" t="s">
        <v>28</v>
      </c>
      <c r="F902" s="244" t="s">
        <v>1342</v>
      </c>
      <c r="G902" s="242"/>
      <c r="H902" s="245">
        <v>32</v>
      </c>
      <c r="I902" s="246"/>
      <c r="J902" s="242"/>
      <c r="K902" s="242"/>
      <c r="L902" s="247"/>
      <c r="M902" s="248"/>
      <c r="N902" s="249"/>
      <c r="O902" s="249"/>
      <c r="P902" s="249"/>
      <c r="Q902" s="249"/>
      <c r="R902" s="249"/>
      <c r="S902" s="249"/>
      <c r="T902" s="250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51" t="s">
        <v>296</v>
      </c>
      <c r="AU902" s="251" t="s">
        <v>106</v>
      </c>
      <c r="AV902" s="14" t="s">
        <v>106</v>
      </c>
      <c r="AW902" s="14" t="s">
        <v>35</v>
      </c>
      <c r="AX902" s="14" t="s">
        <v>82</v>
      </c>
      <c r="AY902" s="251" t="s">
        <v>285</v>
      </c>
    </row>
    <row r="903" spans="1:65" s="2" customFormat="1" ht="16.5" customHeight="1">
      <c r="A903" s="42"/>
      <c r="B903" s="43"/>
      <c r="C903" s="263" t="s">
        <v>1343</v>
      </c>
      <c r="D903" s="263" t="s">
        <v>380</v>
      </c>
      <c r="E903" s="264" t="s">
        <v>1344</v>
      </c>
      <c r="F903" s="265" t="s">
        <v>1345</v>
      </c>
      <c r="G903" s="266" t="s">
        <v>859</v>
      </c>
      <c r="H903" s="267">
        <v>16</v>
      </c>
      <c r="I903" s="268"/>
      <c r="J903" s="269">
        <f>ROUND(I903*H903,2)</f>
        <v>0</v>
      </c>
      <c r="K903" s="265" t="s">
        <v>28</v>
      </c>
      <c r="L903" s="270"/>
      <c r="M903" s="271" t="s">
        <v>28</v>
      </c>
      <c r="N903" s="272" t="s">
        <v>46</v>
      </c>
      <c r="O903" s="88"/>
      <c r="P903" s="221">
        <f>O903*H903</f>
        <v>0</v>
      </c>
      <c r="Q903" s="221">
        <v>0.0013</v>
      </c>
      <c r="R903" s="221">
        <f>Q903*H903</f>
        <v>0.0208</v>
      </c>
      <c r="S903" s="221">
        <v>0</v>
      </c>
      <c r="T903" s="222">
        <f>S903*H903</f>
        <v>0</v>
      </c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R903" s="223" t="s">
        <v>477</v>
      </c>
      <c r="AT903" s="223" t="s">
        <v>380</v>
      </c>
      <c r="AU903" s="223" t="s">
        <v>106</v>
      </c>
      <c r="AY903" s="21" t="s">
        <v>285</v>
      </c>
      <c r="BE903" s="224">
        <f>IF(N903="základní",J903,0)</f>
        <v>0</v>
      </c>
      <c r="BF903" s="224">
        <f>IF(N903="snížená",J903,0)</f>
        <v>0</v>
      </c>
      <c r="BG903" s="224">
        <f>IF(N903="zákl. přenesená",J903,0)</f>
        <v>0</v>
      </c>
      <c r="BH903" s="224">
        <f>IF(N903="sníž. přenesená",J903,0)</f>
        <v>0</v>
      </c>
      <c r="BI903" s="224">
        <f>IF(N903="nulová",J903,0)</f>
        <v>0</v>
      </c>
      <c r="BJ903" s="21" t="s">
        <v>106</v>
      </c>
      <c r="BK903" s="224">
        <f>ROUND(I903*H903,2)</f>
        <v>0</v>
      </c>
      <c r="BL903" s="21" t="s">
        <v>379</v>
      </c>
      <c r="BM903" s="223" t="s">
        <v>1346</v>
      </c>
    </row>
    <row r="904" spans="1:51" s="13" customFormat="1" ht="12">
      <c r="A904" s="13"/>
      <c r="B904" s="230"/>
      <c r="C904" s="231"/>
      <c r="D904" s="232" t="s">
        <v>296</v>
      </c>
      <c r="E904" s="233" t="s">
        <v>28</v>
      </c>
      <c r="F904" s="234" t="s">
        <v>687</v>
      </c>
      <c r="G904" s="231"/>
      <c r="H904" s="233" t="s">
        <v>28</v>
      </c>
      <c r="I904" s="235"/>
      <c r="J904" s="231"/>
      <c r="K904" s="231"/>
      <c r="L904" s="236"/>
      <c r="M904" s="237"/>
      <c r="N904" s="238"/>
      <c r="O904" s="238"/>
      <c r="P904" s="238"/>
      <c r="Q904" s="238"/>
      <c r="R904" s="238"/>
      <c r="S904" s="238"/>
      <c r="T904" s="239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0" t="s">
        <v>296</v>
      </c>
      <c r="AU904" s="240" t="s">
        <v>106</v>
      </c>
      <c r="AV904" s="13" t="s">
        <v>82</v>
      </c>
      <c r="AW904" s="13" t="s">
        <v>35</v>
      </c>
      <c r="AX904" s="13" t="s">
        <v>74</v>
      </c>
      <c r="AY904" s="240" t="s">
        <v>285</v>
      </c>
    </row>
    <row r="905" spans="1:51" s="14" customFormat="1" ht="12">
      <c r="A905" s="14"/>
      <c r="B905" s="241"/>
      <c r="C905" s="242"/>
      <c r="D905" s="232" t="s">
        <v>296</v>
      </c>
      <c r="E905" s="243" t="s">
        <v>28</v>
      </c>
      <c r="F905" s="244" t="s">
        <v>379</v>
      </c>
      <c r="G905" s="242"/>
      <c r="H905" s="245">
        <v>16</v>
      </c>
      <c r="I905" s="246"/>
      <c r="J905" s="242"/>
      <c r="K905" s="242"/>
      <c r="L905" s="247"/>
      <c r="M905" s="248"/>
      <c r="N905" s="249"/>
      <c r="O905" s="249"/>
      <c r="P905" s="249"/>
      <c r="Q905" s="249"/>
      <c r="R905" s="249"/>
      <c r="S905" s="249"/>
      <c r="T905" s="250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1" t="s">
        <v>296</v>
      </c>
      <c r="AU905" s="251" t="s">
        <v>106</v>
      </c>
      <c r="AV905" s="14" t="s">
        <v>106</v>
      </c>
      <c r="AW905" s="14" t="s">
        <v>35</v>
      </c>
      <c r="AX905" s="14" t="s">
        <v>82</v>
      </c>
      <c r="AY905" s="251" t="s">
        <v>285</v>
      </c>
    </row>
    <row r="906" spans="1:65" s="2" customFormat="1" ht="16.5" customHeight="1">
      <c r="A906" s="42"/>
      <c r="B906" s="43"/>
      <c r="C906" s="263" t="s">
        <v>1347</v>
      </c>
      <c r="D906" s="263" t="s">
        <v>380</v>
      </c>
      <c r="E906" s="264" t="s">
        <v>1348</v>
      </c>
      <c r="F906" s="265" t="s">
        <v>1349</v>
      </c>
      <c r="G906" s="266" t="s">
        <v>859</v>
      </c>
      <c r="H906" s="267">
        <v>16</v>
      </c>
      <c r="I906" s="268"/>
      <c r="J906" s="269">
        <f>ROUND(I906*H906,2)</f>
        <v>0</v>
      </c>
      <c r="K906" s="265" t="s">
        <v>28</v>
      </c>
      <c r="L906" s="270"/>
      <c r="M906" s="271" t="s">
        <v>28</v>
      </c>
      <c r="N906" s="272" t="s">
        <v>46</v>
      </c>
      <c r="O906" s="88"/>
      <c r="P906" s="221">
        <f>O906*H906</f>
        <v>0</v>
      </c>
      <c r="Q906" s="221">
        <v>0.00198</v>
      </c>
      <c r="R906" s="221">
        <f>Q906*H906</f>
        <v>0.03168</v>
      </c>
      <c r="S906" s="221">
        <v>0</v>
      </c>
      <c r="T906" s="222">
        <f>S906*H906</f>
        <v>0</v>
      </c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R906" s="223" t="s">
        <v>477</v>
      </c>
      <c r="AT906" s="223" t="s">
        <v>380</v>
      </c>
      <c r="AU906" s="223" t="s">
        <v>106</v>
      </c>
      <c r="AY906" s="21" t="s">
        <v>285</v>
      </c>
      <c r="BE906" s="224">
        <f>IF(N906="základní",J906,0)</f>
        <v>0</v>
      </c>
      <c r="BF906" s="224">
        <f>IF(N906="snížená",J906,0)</f>
        <v>0</v>
      </c>
      <c r="BG906" s="224">
        <f>IF(N906="zákl. přenesená",J906,0)</f>
        <v>0</v>
      </c>
      <c r="BH906" s="224">
        <f>IF(N906="sníž. přenesená",J906,0)</f>
        <v>0</v>
      </c>
      <c r="BI906" s="224">
        <f>IF(N906="nulová",J906,0)</f>
        <v>0</v>
      </c>
      <c r="BJ906" s="21" t="s">
        <v>106</v>
      </c>
      <c r="BK906" s="224">
        <f>ROUND(I906*H906,2)</f>
        <v>0</v>
      </c>
      <c r="BL906" s="21" t="s">
        <v>379</v>
      </c>
      <c r="BM906" s="223" t="s">
        <v>1350</v>
      </c>
    </row>
    <row r="907" spans="1:51" s="13" customFormat="1" ht="12">
      <c r="A907" s="13"/>
      <c r="B907" s="230"/>
      <c r="C907" s="231"/>
      <c r="D907" s="232" t="s">
        <v>296</v>
      </c>
      <c r="E907" s="233" t="s">
        <v>28</v>
      </c>
      <c r="F907" s="234" t="s">
        <v>687</v>
      </c>
      <c r="G907" s="231"/>
      <c r="H907" s="233" t="s">
        <v>28</v>
      </c>
      <c r="I907" s="235"/>
      <c r="J907" s="231"/>
      <c r="K907" s="231"/>
      <c r="L907" s="236"/>
      <c r="M907" s="237"/>
      <c r="N907" s="238"/>
      <c r="O907" s="238"/>
      <c r="P907" s="238"/>
      <c r="Q907" s="238"/>
      <c r="R907" s="238"/>
      <c r="S907" s="238"/>
      <c r="T907" s="239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0" t="s">
        <v>296</v>
      </c>
      <c r="AU907" s="240" t="s">
        <v>106</v>
      </c>
      <c r="AV907" s="13" t="s">
        <v>82</v>
      </c>
      <c r="AW907" s="13" t="s">
        <v>35</v>
      </c>
      <c r="AX907" s="13" t="s">
        <v>74</v>
      </c>
      <c r="AY907" s="240" t="s">
        <v>285</v>
      </c>
    </row>
    <row r="908" spans="1:51" s="14" customFormat="1" ht="12">
      <c r="A908" s="14"/>
      <c r="B908" s="241"/>
      <c r="C908" s="242"/>
      <c r="D908" s="232" t="s">
        <v>296</v>
      </c>
      <c r="E908" s="243" t="s">
        <v>28</v>
      </c>
      <c r="F908" s="244" t="s">
        <v>379</v>
      </c>
      <c r="G908" s="242"/>
      <c r="H908" s="245">
        <v>16</v>
      </c>
      <c r="I908" s="246"/>
      <c r="J908" s="242"/>
      <c r="K908" s="242"/>
      <c r="L908" s="247"/>
      <c r="M908" s="248"/>
      <c r="N908" s="249"/>
      <c r="O908" s="249"/>
      <c r="P908" s="249"/>
      <c r="Q908" s="249"/>
      <c r="R908" s="249"/>
      <c r="S908" s="249"/>
      <c r="T908" s="250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1" t="s">
        <v>296</v>
      </c>
      <c r="AU908" s="251" t="s">
        <v>106</v>
      </c>
      <c r="AV908" s="14" t="s">
        <v>106</v>
      </c>
      <c r="AW908" s="14" t="s">
        <v>35</v>
      </c>
      <c r="AX908" s="14" t="s">
        <v>82</v>
      </c>
      <c r="AY908" s="251" t="s">
        <v>285</v>
      </c>
    </row>
    <row r="909" spans="1:65" s="2" customFormat="1" ht="55.5" customHeight="1">
      <c r="A909" s="42"/>
      <c r="B909" s="43"/>
      <c r="C909" s="212" t="s">
        <v>1351</v>
      </c>
      <c r="D909" s="212" t="s">
        <v>287</v>
      </c>
      <c r="E909" s="213" t="s">
        <v>1352</v>
      </c>
      <c r="F909" s="214" t="s">
        <v>1353</v>
      </c>
      <c r="G909" s="215" t="s">
        <v>673</v>
      </c>
      <c r="H909" s="216">
        <v>35.05</v>
      </c>
      <c r="I909" s="217"/>
      <c r="J909" s="218">
        <f>ROUND(I909*H909,2)</f>
        <v>0</v>
      </c>
      <c r="K909" s="214" t="s">
        <v>291</v>
      </c>
      <c r="L909" s="48"/>
      <c r="M909" s="219" t="s">
        <v>28</v>
      </c>
      <c r="N909" s="220" t="s">
        <v>46</v>
      </c>
      <c r="O909" s="88"/>
      <c r="P909" s="221">
        <f>O909*H909</f>
        <v>0</v>
      </c>
      <c r="Q909" s="221">
        <v>0</v>
      </c>
      <c r="R909" s="221">
        <f>Q909*H909</f>
        <v>0</v>
      </c>
      <c r="S909" s="221">
        <v>0</v>
      </c>
      <c r="T909" s="222">
        <f>S909*H909</f>
        <v>0</v>
      </c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R909" s="223" t="s">
        <v>379</v>
      </c>
      <c r="AT909" s="223" t="s">
        <v>287</v>
      </c>
      <c r="AU909" s="223" t="s">
        <v>106</v>
      </c>
      <c r="AY909" s="21" t="s">
        <v>285</v>
      </c>
      <c r="BE909" s="224">
        <f>IF(N909="základní",J909,0)</f>
        <v>0</v>
      </c>
      <c r="BF909" s="224">
        <f>IF(N909="snížená",J909,0)</f>
        <v>0</v>
      </c>
      <c r="BG909" s="224">
        <f>IF(N909="zákl. přenesená",J909,0)</f>
        <v>0</v>
      </c>
      <c r="BH909" s="224">
        <f>IF(N909="sníž. přenesená",J909,0)</f>
        <v>0</v>
      </c>
      <c r="BI909" s="224">
        <f>IF(N909="nulová",J909,0)</f>
        <v>0</v>
      </c>
      <c r="BJ909" s="21" t="s">
        <v>106</v>
      </c>
      <c r="BK909" s="224">
        <f>ROUND(I909*H909,2)</f>
        <v>0</v>
      </c>
      <c r="BL909" s="21" t="s">
        <v>379</v>
      </c>
      <c r="BM909" s="223" t="s">
        <v>1354</v>
      </c>
    </row>
    <row r="910" spans="1:47" s="2" customFormat="1" ht="12">
      <c r="A910" s="42"/>
      <c r="B910" s="43"/>
      <c r="C910" s="44"/>
      <c r="D910" s="225" t="s">
        <v>294</v>
      </c>
      <c r="E910" s="44"/>
      <c r="F910" s="226" t="s">
        <v>1355</v>
      </c>
      <c r="G910" s="44"/>
      <c r="H910" s="44"/>
      <c r="I910" s="227"/>
      <c r="J910" s="44"/>
      <c r="K910" s="44"/>
      <c r="L910" s="48"/>
      <c r="M910" s="228"/>
      <c r="N910" s="229"/>
      <c r="O910" s="88"/>
      <c r="P910" s="88"/>
      <c r="Q910" s="88"/>
      <c r="R910" s="88"/>
      <c r="S910" s="88"/>
      <c r="T910" s="89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T910" s="21" t="s">
        <v>294</v>
      </c>
      <c r="AU910" s="21" t="s">
        <v>106</v>
      </c>
    </row>
    <row r="911" spans="1:51" s="13" customFormat="1" ht="12">
      <c r="A911" s="13"/>
      <c r="B911" s="230"/>
      <c r="C911" s="231"/>
      <c r="D911" s="232" t="s">
        <v>296</v>
      </c>
      <c r="E911" s="233" t="s">
        <v>28</v>
      </c>
      <c r="F911" s="234" t="s">
        <v>687</v>
      </c>
      <c r="G911" s="231"/>
      <c r="H911" s="233" t="s">
        <v>28</v>
      </c>
      <c r="I911" s="235"/>
      <c r="J911" s="231"/>
      <c r="K911" s="231"/>
      <c r="L911" s="236"/>
      <c r="M911" s="237"/>
      <c r="N911" s="238"/>
      <c r="O911" s="238"/>
      <c r="P911" s="238"/>
      <c r="Q911" s="238"/>
      <c r="R911" s="238"/>
      <c r="S911" s="238"/>
      <c r="T911" s="239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0" t="s">
        <v>296</v>
      </c>
      <c r="AU911" s="240" t="s">
        <v>106</v>
      </c>
      <c r="AV911" s="13" t="s">
        <v>82</v>
      </c>
      <c r="AW911" s="13" t="s">
        <v>35</v>
      </c>
      <c r="AX911" s="13" t="s">
        <v>74</v>
      </c>
      <c r="AY911" s="240" t="s">
        <v>285</v>
      </c>
    </row>
    <row r="912" spans="1:51" s="14" customFormat="1" ht="12">
      <c r="A912" s="14"/>
      <c r="B912" s="241"/>
      <c r="C912" s="242"/>
      <c r="D912" s="232" t="s">
        <v>296</v>
      </c>
      <c r="E912" s="243" t="s">
        <v>220</v>
      </c>
      <c r="F912" s="244" t="s">
        <v>1356</v>
      </c>
      <c r="G912" s="242"/>
      <c r="H912" s="245">
        <v>29.7</v>
      </c>
      <c r="I912" s="246"/>
      <c r="J912" s="242"/>
      <c r="K912" s="242"/>
      <c r="L912" s="247"/>
      <c r="M912" s="248"/>
      <c r="N912" s="249"/>
      <c r="O912" s="249"/>
      <c r="P912" s="249"/>
      <c r="Q912" s="249"/>
      <c r="R912" s="249"/>
      <c r="S912" s="249"/>
      <c r="T912" s="250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1" t="s">
        <v>296</v>
      </c>
      <c r="AU912" s="251" t="s">
        <v>106</v>
      </c>
      <c r="AV912" s="14" t="s">
        <v>106</v>
      </c>
      <c r="AW912" s="14" t="s">
        <v>35</v>
      </c>
      <c r="AX912" s="14" t="s">
        <v>74</v>
      </c>
      <c r="AY912" s="251" t="s">
        <v>285</v>
      </c>
    </row>
    <row r="913" spans="1:51" s="14" customFormat="1" ht="12">
      <c r="A913" s="14"/>
      <c r="B913" s="241"/>
      <c r="C913" s="242"/>
      <c r="D913" s="232" t="s">
        <v>296</v>
      </c>
      <c r="E913" s="243" t="s">
        <v>222</v>
      </c>
      <c r="F913" s="244" t="s">
        <v>223</v>
      </c>
      <c r="G913" s="242"/>
      <c r="H913" s="245">
        <v>5.35</v>
      </c>
      <c r="I913" s="246"/>
      <c r="J913" s="242"/>
      <c r="K913" s="242"/>
      <c r="L913" s="247"/>
      <c r="M913" s="248"/>
      <c r="N913" s="249"/>
      <c r="O913" s="249"/>
      <c r="P913" s="249"/>
      <c r="Q913" s="249"/>
      <c r="R913" s="249"/>
      <c r="S913" s="249"/>
      <c r="T913" s="250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1" t="s">
        <v>296</v>
      </c>
      <c r="AU913" s="251" t="s">
        <v>106</v>
      </c>
      <c r="AV913" s="14" t="s">
        <v>106</v>
      </c>
      <c r="AW913" s="14" t="s">
        <v>35</v>
      </c>
      <c r="AX913" s="14" t="s">
        <v>74</v>
      </c>
      <c r="AY913" s="251" t="s">
        <v>285</v>
      </c>
    </row>
    <row r="914" spans="1:51" s="15" customFormat="1" ht="12">
      <c r="A914" s="15"/>
      <c r="B914" s="252"/>
      <c r="C914" s="253"/>
      <c r="D914" s="232" t="s">
        <v>296</v>
      </c>
      <c r="E914" s="254" t="s">
        <v>28</v>
      </c>
      <c r="F914" s="255" t="s">
        <v>299</v>
      </c>
      <c r="G914" s="253"/>
      <c r="H914" s="256">
        <v>35.05</v>
      </c>
      <c r="I914" s="257"/>
      <c r="J914" s="253"/>
      <c r="K914" s="253"/>
      <c r="L914" s="258"/>
      <c r="M914" s="259"/>
      <c r="N914" s="260"/>
      <c r="O914" s="260"/>
      <c r="P914" s="260"/>
      <c r="Q914" s="260"/>
      <c r="R914" s="260"/>
      <c r="S914" s="260"/>
      <c r="T914" s="261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262" t="s">
        <v>296</v>
      </c>
      <c r="AU914" s="262" t="s">
        <v>106</v>
      </c>
      <c r="AV914" s="15" t="s">
        <v>292</v>
      </c>
      <c r="AW914" s="15" t="s">
        <v>35</v>
      </c>
      <c r="AX914" s="15" t="s">
        <v>82</v>
      </c>
      <c r="AY914" s="262" t="s">
        <v>285</v>
      </c>
    </row>
    <row r="915" spans="1:65" s="2" customFormat="1" ht="21.75" customHeight="1">
      <c r="A915" s="42"/>
      <c r="B915" s="43"/>
      <c r="C915" s="263" t="s">
        <v>1357</v>
      </c>
      <c r="D915" s="263" t="s">
        <v>380</v>
      </c>
      <c r="E915" s="264" t="s">
        <v>1358</v>
      </c>
      <c r="F915" s="265" t="s">
        <v>1359</v>
      </c>
      <c r="G915" s="266" t="s">
        <v>290</v>
      </c>
      <c r="H915" s="267">
        <v>0.638</v>
      </c>
      <c r="I915" s="268"/>
      <c r="J915" s="269">
        <f>ROUND(I915*H915,2)</f>
        <v>0</v>
      </c>
      <c r="K915" s="265" t="s">
        <v>291</v>
      </c>
      <c r="L915" s="270"/>
      <c r="M915" s="271" t="s">
        <v>28</v>
      </c>
      <c r="N915" s="272" t="s">
        <v>46</v>
      </c>
      <c r="O915" s="88"/>
      <c r="P915" s="221">
        <f>O915*H915</f>
        <v>0</v>
      </c>
      <c r="Q915" s="221">
        <v>0.55</v>
      </c>
      <c r="R915" s="221">
        <f>Q915*H915</f>
        <v>0.35090000000000005</v>
      </c>
      <c r="S915" s="221">
        <v>0</v>
      </c>
      <c r="T915" s="222">
        <f>S915*H915</f>
        <v>0</v>
      </c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R915" s="223" t="s">
        <v>477</v>
      </c>
      <c r="AT915" s="223" t="s">
        <v>380</v>
      </c>
      <c r="AU915" s="223" t="s">
        <v>106</v>
      </c>
      <c r="AY915" s="21" t="s">
        <v>285</v>
      </c>
      <c r="BE915" s="224">
        <f>IF(N915="základní",J915,0)</f>
        <v>0</v>
      </c>
      <c r="BF915" s="224">
        <f>IF(N915="snížená",J915,0)</f>
        <v>0</v>
      </c>
      <c r="BG915" s="224">
        <f>IF(N915="zákl. přenesená",J915,0)</f>
        <v>0</v>
      </c>
      <c r="BH915" s="224">
        <f>IF(N915="sníž. přenesená",J915,0)</f>
        <v>0</v>
      </c>
      <c r="BI915" s="224">
        <f>IF(N915="nulová",J915,0)</f>
        <v>0</v>
      </c>
      <c r="BJ915" s="21" t="s">
        <v>106</v>
      </c>
      <c r="BK915" s="224">
        <f>ROUND(I915*H915,2)</f>
        <v>0</v>
      </c>
      <c r="BL915" s="21" t="s">
        <v>379</v>
      </c>
      <c r="BM915" s="223" t="s">
        <v>1360</v>
      </c>
    </row>
    <row r="916" spans="1:51" s="14" customFormat="1" ht="12">
      <c r="A916" s="14"/>
      <c r="B916" s="241"/>
      <c r="C916" s="242"/>
      <c r="D916" s="232" t="s">
        <v>296</v>
      </c>
      <c r="E916" s="243" t="s">
        <v>28</v>
      </c>
      <c r="F916" s="244" t="s">
        <v>1361</v>
      </c>
      <c r="G916" s="242"/>
      <c r="H916" s="245">
        <v>0.523</v>
      </c>
      <c r="I916" s="246"/>
      <c r="J916" s="242"/>
      <c r="K916" s="242"/>
      <c r="L916" s="247"/>
      <c r="M916" s="248"/>
      <c r="N916" s="249"/>
      <c r="O916" s="249"/>
      <c r="P916" s="249"/>
      <c r="Q916" s="249"/>
      <c r="R916" s="249"/>
      <c r="S916" s="249"/>
      <c r="T916" s="250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1" t="s">
        <v>296</v>
      </c>
      <c r="AU916" s="251" t="s">
        <v>106</v>
      </c>
      <c r="AV916" s="14" t="s">
        <v>106</v>
      </c>
      <c r="AW916" s="14" t="s">
        <v>35</v>
      </c>
      <c r="AX916" s="14" t="s">
        <v>74</v>
      </c>
      <c r="AY916" s="251" t="s">
        <v>285</v>
      </c>
    </row>
    <row r="917" spans="1:51" s="14" customFormat="1" ht="12">
      <c r="A917" s="14"/>
      <c r="B917" s="241"/>
      <c r="C917" s="242"/>
      <c r="D917" s="232" t="s">
        <v>296</v>
      </c>
      <c r="E917" s="243" t="s">
        <v>28</v>
      </c>
      <c r="F917" s="244" t="s">
        <v>1362</v>
      </c>
      <c r="G917" s="242"/>
      <c r="H917" s="245">
        <v>0.115</v>
      </c>
      <c r="I917" s="246"/>
      <c r="J917" s="242"/>
      <c r="K917" s="242"/>
      <c r="L917" s="247"/>
      <c r="M917" s="248"/>
      <c r="N917" s="249"/>
      <c r="O917" s="249"/>
      <c r="P917" s="249"/>
      <c r="Q917" s="249"/>
      <c r="R917" s="249"/>
      <c r="S917" s="249"/>
      <c r="T917" s="250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1" t="s">
        <v>296</v>
      </c>
      <c r="AU917" s="251" t="s">
        <v>106</v>
      </c>
      <c r="AV917" s="14" t="s">
        <v>106</v>
      </c>
      <c r="AW917" s="14" t="s">
        <v>35</v>
      </c>
      <c r="AX917" s="14" t="s">
        <v>74</v>
      </c>
      <c r="AY917" s="251" t="s">
        <v>285</v>
      </c>
    </row>
    <row r="918" spans="1:51" s="15" customFormat="1" ht="12">
      <c r="A918" s="15"/>
      <c r="B918" s="252"/>
      <c r="C918" s="253"/>
      <c r="D918" s="232" t="s">
        <v>296</v>
      </c>
      <c r="E918" s="254" t="s">
        <v>206</v>
      </c>
      <c r="F918" s="255" t="s">
        <v>299</v>
      </c>
      <c r="G918" s="253"/>
      <c r="H918" s="256">
        <v>0.638</v>
      </c>
      <c r="I918" s="257"/>
      <c r="J918" s="253"/>
      <c r="K918" s="253"/>
      <c r="L918" s="258"/>
      <c r="M918" s="259"/>
      <c r="N918" s="260"/>
      <c r="O918" s="260"/>
      <c r="P918" s="260"/>
      <c r="Q918" s="260"/>
      <c r="R918" s="260"/>
      <c r="S918" s="260"/>
      <c r="T918" s="261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262" t="s">
        <v>296</v>
      </c>
      <c r="AU918" s="262" t="s">
        <v>106</v>
      </c>
      <c r="AV918" s="15" t="s">
        <v>292</v>
      </c>
      <c r="AW918" s="15" t="s">
        <v>35</v>
      </c>
      <c r="AX918" s="15" t="s">
        <v>82</v>
      </c>
      <c r="AY918" s="262" t="s">
        <v>285</v>
      </c>
    </row>
    <row r="919" spans="1:65" s="2" customFormat="1" ht="44.25" customHeight="1">
      <c r="A919" s="42"/>
      <c r="B919" s="43"/>
      <c r="C919" s="212" t="s">
        <v>1363</v>
      </c>
      <c r="D919" s="212" t="s">
        <v>287</v>
      </c>
      <c r="E919" s="213" t="s">
        <v>1364</v>
      </c>
      <c r="F919" s="214" t="s">
        <v>1365</v>
      </c>
      <c r="G919" s="215" t="s">
        <v>315</v>
      </c>
      <c r="H919" s="216">
        <v>14.409</v>
      </c>
      <c r="I919" s="217"/>
      <c r="J919" s="218">
        <f>ROUND(I919*H919,2)</f>
        <v>0</v>
      </c>
      <c r="K919" s="214" t="s">
        <v>291</v>
      </c>
      <c r="L919" s="48"/>
      <c r="M919" s="219" t="s">
        <v>28</v>
      </c>
      <c r="N919" s="220" t="s">
        <v>46</v>
      </c>
      <c r="O919" s="88"/>
      <c r="P919" s="221">
        <f>O919*H919</f>
        <v>0</v>
      </c>
      <c r="Q919" s="221">
        <v>0.01621</v>
      </c>
      <c r="R919" s="221">
        <f>Q919*H919</f>
        <v>0.23356989</v>
      </c>
      <c r="S919" s="221">
        <v>0</v>
      </c>
      <c r="T919" s="222">
        <f>S919*H919</f>
        <v>0</v>
      </c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R919" s="223" t="s">
        <v>379</v>
      </c>
      <c r="AT919" s="223" t="s">
        <v>287</v>
      </c>
      <c r="AU919" s="223" t="s">
        <v>106</v>
      </c>
      <c r="AY919" s="21" t="s">
        <v>285</v>
      </c>
      <c r="BE919" s="224">
        <f>IF(N919="základní",J919,0)</f>
        <v>0</v>
      </c>
      <c r="BF919" s="224">
        <f>IF(N919="snížená",J919,0)</f>
        <v>0</v>
      </c>
      <c r="BG919" s="224">
        <f>IF(N919="zákl. přenesená",J919,0)</f>
        <v>0</v>
      </c>
      <c r="BH919" s="224">
        <f>IF(N919="sníž. přenesená",J919,0)</f>
        <v>0</v>
      </c>
      <c r="BI919" s="224">
        <f>IF(N919="nulová",J919,0)</f>
        <v>0</v>
      </c>
      <c r="BJ919" s="21" t="s">
        <v>106</v>
      </c>
      <c r="BK919" s="224">
        <f>ROUND(I919*H919,2)</f>
        <v>0</v>
      </c>
      <c r="BL919" s="21" t="s">
        <v>379</v>
      </c>
      <c r="BM919" s="223" t="s">
        <v>1366</v>
      </c>
    </row>
    <row r="920" spans="1:47" s="2" customFormat="1" ht="12">
      <c r="A920" s="42"/>
      <c r="B920" s="43"/>
      <c r="C920" s="44"/>
      <c r="D920" s="225" t="s">
        <v>294</v>
      </c>
      <c r="E920" s="44"/>
      <c r="F920" s="226" t="s">
        <v>1367</v>
      </c>
      <c r="G920" s="44"/>
      <c r="H920" s="44"/>
      <c r="I920" s="227"/>
      <c r="J920" s="44"/>
      <c r="K920" s="44"/>
      <c r="L920" s="48"/>
      <c r="M920" s="228"/>
      <c r="N920" s="229"/>
      <c r="O920" s="88"/>
      <c r="P920" s="88"/>
      <c r="Q920" s="88"/>
      <c r="R920" s="88"/>
      <c r="S920" s="88"/>
      <c r="T920" s="89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T920" s="21" t="s">
        <v>294</v>
      </c>
      <c r="AU920" s="21" t="s">
        <v>106</v>
      </c>
    </row>
    <row r="921" spans="1:51" s="13" customFormat="1" ht="12">
      <c r="A921" s="13"/>
      <c r="B921" s="230"/>
      <c r="C921" s="231"/>
      <c r="D921" s="232" t="s">
        <v>296</v>
      </c>
      <c r="E921" s="233" t="s">
        <v>28</v>
      </c>
      <c r="F921" s="234" t="s">
        <v>687</v>
      </c>
      <c r="G921" s="231"/>
      <c r="H921" s="233" t="s">
        <v>28</v>
      </c>
      <c r="I921" s="235"/>
      <c r="J921" s="231"/>
      <c r="K921" s="231"/>
      <c r="L921" s="236"/>
      <c r="M921" s="237"/>
      <c r="N921" s="238"/>
      <c r="O921" s="238"/>
      <c r="P921" s="238"/>
      <c r="Q921" s="238"/>
      <c r="R921" s="238"/>
      <c r="S921" s="238"/>
      <c r="T921" s="239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0" t="s">
        <v>296</v>
      </c>
      <c r="AU921" s="240" t="s">
        <v>106</v>
      </c>
      <c r="AV921" s="13" t="s">
        <v>82</v>
      </c>
      <c r="AW921" s="13" t="s">
        <v>35</v>
      </c>
      <c r="AX921" s="13" t="s">
        <v>74</v>
      </c>
      <c r="AY921" s="240" t="s">
        <v>285</v>
      </c>
    </row>
    <row r="922" spans="1:51" s="14" customFormat="1" ht="12">
      <c r="A922" s="14"/>
      <c r="B922" s="241"/>
      <c r="C922" s="242"/>
      <c r="D922" s="232" t="s">
        <v>296</v>
      </c>
      <c r="E922" s="243" t="s">
        <v>28</v>
      </c>
      <c r="F922" s="244" t="s">
        <v>1368</v>
      </c>
      <c r="G922" s="242"/>
      <c r="H922" s="245">
        <v>14.409</v>
      </c>
      <c r="I922" s="246"/>
      <c r="J922" s="242"/>
      <c r="K922" s="242"/>
      <c r="L922" s="247"/>
      <c r="M922" s="248"/>
      <c r="N922" s="249"/>
      <c r="O922" s="249"/>
      <c r="P922" s="249"/>
      <c r="Q922" s="249"/>
      <c r="R922" s="249"/>
      <c r="S922" s="249"/>
      <c r="T922" s="250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1" t="s">
        <v>296</v>
      </c>
      <c r="AU922" s="251" t="s">
        <v>106</v>
      </c>
      <c r="AV922" s="14" t="s">
        <v>106</v>
      </c>
      <c r="AW922" s="14" t="s">
        <v>35</v>
      </c>
      <c r="AX922" s="14" t="s">
        <v>74</v>
      </c>
      <c r="AY922" s="251" t="s">
        <v>285</v>
      </c>
    </row>
    <row r="923" spans="1:51" s="15" customFormat="1" ht="12">
      <c r="A923" s="15"/>
      <c r="B923" s="252"/>
      <c r="C923" s="253"/>
      <c r="D923" s="232" t="s">
        <v>296</v>
      </c>
      <c r="E923" s="254" t="s">
        <v>112</v>
      </c>
      <c r="F923" s="255" t="s">
        <v>299</v>
      </c>
      <c r="G923" s="253"/>
      <c r="H923" s="256">
        <v>14.409</v>
      </c>
      <c r="I923" s="257"/>
      <c r="J923" s="253"/>
      <c r="K923" s="253"/>
      <c r="L923" s="258"/>
      <c r="M923" s="259"/>
      <c r="N923" s="260"/>
      <c r="O923" s="260"/>
      <c r="P923" s="260"/>
      <c r="Q923" s="260"/>
      <c r="R923" s="260"/>
      <c r="S923" s="260"/>
      <c r="T923" s="261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62" t="s">
        <v>296</v>
      </c>
      <c r="AU923" s="262" t="s">
        <v>106</v>
      </c>
      <c r="AV923" s="15" t="s">
        <v>292</v>
      </c>
      <c r="AW923" s="15" t="s">
        <v>35</v>
      </c>
      <c r="AX923" s="15" t="s">
        <v>82</v>
      </c>
      <c r="AY923" s="262" t="s">
        <v>285</v>
      </c>
    </row>
    <row r="924" spans="1:65" s="2" customFormat="1" ht="49.05" customHeight="1">
      <c r="A924" s="42"/>
      <c r="B924" s="43"/>
      <c r="C924" s="212" t="s">
        <v>1369</v>
      </c>
      <c r="D924" s="212" t="s">
        <v>287</v>
      </c>
      <c r="E924" s="213" t="s">
        <v>1370</v>
      </c>
      <c r="F924" s="214" t="s">
        <v>1371</v>
      </c>
      <c r="G924" s="215" t="s">
        <v>315</v>
      </c>
      <c r="H924" s="216">
        <v>3.477</v>
      </c>
      <c r="I924" s="217"/>
      <c r="J924" s="218">
        <f>ROUND(I924*H924,2)</f>
        <v>0</v>
      </c>
      <c r="K924" s="214" t="s">
        <v>291</v>
      </c>
      <c r="L924" s="48"/>
      <c r="M924" s="219" t="s">
        <v>28</v>
      </c>
      <c r="N924" s="220" t="s">
        <v>46</v>
      </c>
      <c r="O924" s="88"/>
      <c r="P924" s="221">
        <f>O924*H924</f>
        <v>0</v>
      </c>
      <c r="Q924" s="221">
        <v>0</v>
      </c>
      <c r="R924" s="221">
        <f>Q924*H924</f>
        <v>0</v>
      </c>
      <c r="S924" s="221">
        <v>0</v>
      </c>
      <c r="T924" s="222">
        <f>S924*H924</f>
        <v>0</v>
      </c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R924" s="223" t="s">
        <v>379</v>
      </c>
      <c r="AT924" s="223" t="s">
        <v>287</v>
      </c>
      <c r="AU924" s="223" t="s">
        <v>106</v>
      </c>
      <c r="AY924" s="21" t="s">
        <v>285</v>
      </c>
      <c r="BE924" s="224">
        <f>IF(N924="základní",J924,0)</f>
        <v>0</v>
      </c>
      <c r="BF924" s="224">
        <f>IF(N924="snížená",J924,0)</f>
        <v>0</v>
      </c>
      <c r="BG924" s="224">
        <f>IF(N924="zákl. přenesená",J924,0)</f>
        <v>0</v>
      </c>
      <c r="BH924" s="224">
        <f>IF(N924="sníž. přenesená",J924,0)</f>
        <v>0</v>
      </c>
      <c r="BI924" s="224">
        <f>IF(N924="nulová",J924,0)</f>
        <v>0</v>
      </c>
      <c r="BJ924" s="21" t="s">
        <v>106</v>
      </c>
      <c r="BK924" s="224">
        <f>ROUND(I924*H924,2)</f>
        <v>0</v>
      </c>
      <c r="BL924" s="21" t="s">
        <v>379</v>
      </c>
      <c r="BM924" s="223" t="s">
        <v>1372</v>
      </c>
    </row>
    <row r="925" spans="1:47" s="2" customFormat="1" ht="12">
      <c r="A925" s="42"/>
      <c r="B925" s="43"/>
      <c r="C925" s="44"/>
      <c r="D925" s="225" t="s">
        <v>294</v>
      </c>
      <c r="E925" s="44"/>
      <c r="F925" s="226" t="s">
        <v>1373</v>
      </c>
      <c r="G925" s="44"/>
      <c r="H925" s="44"/>
      <c r="I925" s="227"/>
      <c r="J925" s="44"/>
      <c r="K925" s="44"/>
      <c r="L925" s="48"/>
      <c r="M925" s="228"/>
      <c r="N925" s="229"/>
      <c r="O925" s="88"/>
      <c r="P925" s="88"/>
      <c r="Q925" s="88"/>
      <c r="R925" s="88"/>
      <c r="S925" s="88"/>
      <c r="T925" s="89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T925" s="21" t="s">
        <v>294</v>
      </c>
      <c r="AU925" s="21" t="s">
        <v>106</v>
      </c>
    </row>
    <row r="926" spans="1:51" s="13" customFormat="1" ht="12">
      <c r="A926" s="13"/>
      <c r="B926" s="230"/>
      <c r="C926" s="231"/>
      <c r="D926" s="232" t="s">
        <v>296</v>
      </c>
      <c r="E926" s="233" t="s">
        <v>28</v>
      </c>
      <c r="F926" s="234" t="s">
        <v>687</v>
      </c>
      <c r="G926" s="231"/>
      <c r="H926" s="233" t="s">
        <v>28</v>
      </c>
      <c r="I926" s="235"/>
      <c r="J926" s="231"/>
      <c r="K926" s="231"/>
      <c r="L926" s="236"/>
      <c r="M926" s="237"/>
      <c r="N926" s="238"/>
      <c r="O926" s="238"/>
      <c r="P926" s="238"/>
      <c r="Q926" s="238"/>
      <c r="R926" s="238"/>
      <c r="S926" s="238"/>
      <c r="T926" s="239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0" t="s">
        <v>296</v>
      </c>
      <c r="AU926" s="240" t="s">
        <v>106</v>
      </c>
      <c r="AV926" s="13" t="s">
        <v>82</v>
      </c>
      <c r="AW926" s="13" t="s">
        <v>35</v>
      </c>
      <c r="AX926" s="13" t="s">
        <v>74</v>
      </c>
      <c r="AY926" s="240" t="s">
        <v>285</v>
      </c>
    </row>
    <row r="927" spans="1:51" s="14" customFormat="1" ht="12">
      <c r="A927" s="14"/>
      <c r="B927" s="241"/>
      <c r="C927" s="242"/>
      <c r="D927" s="232" t="s">
        <v>296</v>
      </c>
      <c r="E927" s="243" t="s">
        <v>28</v>
      </c>
      <c r="F927" s="244" t="s">
        <v>688</v>
      </c>
      <c r="G927" s="242"/>
      <c r="H927" s="245">
        <v>2.354</v>
      </c>
      <c r="I927" s="246"/>
      <c r="J927" s="242"/>
      <c r="K927" s="242"/>
      <c r="L927" s="247"/>
      <c r="M927" s="248"/>
      <c r="N927" s="249"/>
      <c r="O927" s="249"/>
      <c r="P927" s="249"/>
      <c r="Q927" s="249"/>
      <c r="R927" s="249"/>
      <c r="S927" s="249"/>
      <c r="T927" s="250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1" t="s">
        <v>296</v>
      </c>
      <c r="AU927" s="251" t="s">
        <v>106</v>
      </c>
      <c r="AV927" s="14" t="s">
        <v>106</v>
      </c>
      <c r="AW927" s="14" t="s">
        <v>35</v>
      </c>
      <c r="AX927" s="14" t="s">
        <v>74</v>
      </c>
      <c r="AY927" s="251" t="s">
        <v>285</v>
      </c>
    </row>
    <row r="928" spans="1:51" s="14" customFormat="1" ht="12">
      <c r="A928" s="14"/>
      <c r="B928" s="241"/>
      <c r="C928" s="242"/>
      <c r="D928" s="232" t="s">
        <v>296</v>
      </c>
      <c r="E928" s="243" t="s">
        <v>28</v>
      </c>
      <c r="F928" s="244" t="s">
        <v>689</v>
      </c>
      <c r="G928" s="242"/>
      <c r="H928" s="245">
        <v>1.123</v>
      </c>
      <c r="I928" s="246"/>
      <c r="J928" s="242"/>
      <c r="K928" s="242"/>
      <c r="L928" s="247"/>
      <c r="M928" s="248"/>
      <c r="N928" s="249"/>
      <c r="O928" s="249"/>
      <c r="P928" s="249"/>
      <c r="Q928" s="249"/>
      <c r="R928" s="249"/>
      <c r="S928" s="249"/>
      <c r="T928" s="250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1" t="s">
        <v>296</v>
      </c>
      <c r="AU928" s="251" t="s">
        <v>106</v>
      </c>
      <c r="AV928" s="14" t="s">
        <v>106</v>
      </c>
      <c r="AW928" s="14" t="s">
        <v>35</v>
      </c>
      <c r="AX928" s="14" t="s">
        <v>74</v>
      </c>
      <c r="AY928" s="251" t="s">
        <v>285</v>
      </c>
    </row>
    <row r="929" spans="1:51" s="15" customFormat="1" ht="12">
      <c r="A929" s="15"/>
      <c r="B929" s="252"/>
      <c r="C929" s="253"/>
      <c r="D929" s="232" t="s">
        <v>296</v>
      </c>
      <c r="E929" s="254" t="s">
        <v>110</v>
      </c>
      <c r="F929" s="255" t="s">
        <v>299</v>
      </c>
      <c r="G929" s="253"/>
      <c r="H929" s="256">
        <v>3.477</v>
      </c>
      <c r="I929" s="257"/>
      <c r="J929" s="253"/>
      <c r="K929" s="253"/>
      <c r="L929" s="258"/>
      <c r="M929" s="259"/>
      <c r="N929" s="260"/>
      <c r="O929" s="260"/>
      <c r="P929" s="260"/>
      <c r="Q929" s="260"/>
      <c r="R929" s="260"/>
      <c r="S929" s="260"/>
      <c r="T929" s="261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262" t="s">
        <v>296</v>
      </c>
      <c r="AU929" s="262" t="s">
        <v>106</v>
      </c>
      <c r="AV929" s="15" t="s">
        <v>292</v>
      </c>
      <c r="AW929" s="15" t="s">
        <v>35</v>
      </c>
      <c r="AX929" s="15" t="s">
        <v>82</v>
      </c>
      <c r="AY929" s="262" t="s">
        <v>285</v>
      </c>
    </row>
    <row r="930" spans="1:65" s="2" customFormat="1" ht="16.5" customHeight="1">
      <c r="A930" s="42"/>
      <c r="B930" s="43"/>
      <c r="C930" s="263" t="s">
        <v>1374</v>
      </c>
      <c r="D930" s="263" t="s">
        <v>380</v>
      </c>
      <c r="E930" s="264" t="s">
        <v>1375</v>
      </c>
      <c r="F930" s="265" t="s">
        <v>1376</v>
      </c>
      <c r="G930" s="266" t="s">
        <v>315</v>
      </c>
      <c r="H930" s="267">
        <v>3.825</v>
      </c>
      <c r="I930" s="268"/>
      <c r="J930" s="269">
        <f>ROUND(I930*H930,2)</f>
        <v>0</v>
      </c>
      <c r="K930" s="265" t="s">
        <v>28</v>
      </c>
      <c r="L930" s="270"/>
      <c r="M930" s="271" t="s">
        <v>28</v>
      </c>
      <c r="N930" s="272" t="s">
        <v>46</v>
      </c>
      <c r="O930" s="88"/>
      <c r="P930" s="221">
        <f>O930*H930</f>
        <v>0</v>
      </c>
      <c r="Q930" s="221">
        <v>0.0145</v>
      </c>
      <c r="R930" s="221">
        <f>Q930*H930</f>
        <v>0.055462500000000005</v>
      </c>
      <c r="S930" s="221">
        <v>0</v>
      </c>
      <c r="T930" s="222">
        <f>S930*H930</f>
        <v>0</v>
      </c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R930" s="223" t="s">
        <v>477</v>
      </c>
      <c r="AT930" s="223" t="s">
        <v>380</v>
      </c>
      <c r="AU930" s="223" t="s">
        <v>106</v>
      </c>
      <c r="AY930" s="21" t="s">
        <v>285</v>
      </c>
      <c r="BE930" s="224">
        <f>IF(N930="základní",J930,0)</f>
        <v>0</v>
      </c>
      <c r="BF930" s="224">
        <f>IF(N930="snížená",J930,0)</f>
        <v>0</v>
      </c>
      <c r="BG930" s="224">
        <f>IF(N930="zákl. přenesená",J930,0)</f>
        <v>0</v>
      </c>
      <c r="BH930" s="224">
        <f>IF(N930="sníž. přenesená",J930,0)</f>
        <v>0</v>
      </c>
      <c r="BI930" s="224">
        <f>IF(N930="nulová",J930,0)</f>
        <v>0</v>
      </c>
      <c r="BJ930" s="21" t="s">
        <v>106</v>
      </c>
      <c r="BK930" s="224">
        <f>ROUND(I930*H930,2)</f>
        <v>0</v>
      </c>
      <c r="BL930" s="21" t="s">
        <v>379</v>
      </c>
      <c r="BM930" s="223" t="s">
        <v>1377</v>
      </c>
    </row>
    <row r="931" spans="1:51" s="14" customFormat="1" ht="12">
      <c r="A931" s="14"/>
      <c r="B931" s="241"/>
      <c r="C931" s="242"/>
      <c r="D931" s="232" t="s">
        <v>296</v>
      </c>
      <c r="E931" s="243" t="s">
        <v>28</v>
      </c>
      <c r="F931" s="244" t="s">
        <v>1378</v>
      </c>
      <c r="G931" s="242"/>
      <c r="H931" s="245">
        <v>3.825</v>
      </c>
      <c r="I931" s="246"/>
      <c r="J931" s="242"/>
      <c r="K931" s="242"/>
      <c r="L931" s="247"/>
      <c r="M931" s="248"/>
      <c r="N931" s="249"/>
      <c r="O931" s="249"/>
      <c r="P931" s="249"/>
      <c r="Q931" s="249"/>
      <c r="R931" s="249"/>
      <c r="S931" s="249"/>
      <c r="T931" s="250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1" t="s">
        <v>296</v>
      </c>
      <c r="AU931" s="251" t="s">
        <v>106</v>
      </c>
      <c r="AV931" s="14" t="s">
        <v>106</v>
      </c>
      <c r="AW931" s="14" t="s">
        <v>35</v>
      </c>
      <c r="AX931" s="14" t="s">
        <v>82</v>
      </c>
      <c r="AY931" s="251" t="s">
        <v>285</v>
      </c>
    </row>
    <row r="932" spans="1:65" s="2" customFormat="1" ht="24.15" customHeight="1">
      <c r="A932" s="42"/>
      <c r="B932" s="43"/>
      <c r="C932" s="212" t="s">
        <v>154</v>
      </c>
      <c r="D932" s="212" t="s">
        <v>287</v>
      </c>
      <c r="E932" s="213" t="s">
        <v>1379</v>
      </c>
      <c r="F932" s="214" t="s">
        <v>1380</v>
      </c>
      <c r="G932" s="215" t="s">
        <v>673</v>
      </c>
      <c r="H932" s="216">
        <v>24.35</v>
      </c>
      <c r="I932" s="217"/>
      <c r="J932" s="218">
        <f>ROUND(I932*H932,2)</f>
        <v>0</v>
      </c>
      <c r="K932" s="214" t="s">
        <v>291</v>
      </c>
      <c r="L932" s="48"/>
      <c r="M932" s="219" t="s">
        <v>28</v>
      </c>
      <c r="N932" s="220" t="s">
        <v>46</v>
      </c>
      <c r="O932" s="88"/>
      <c r="P932" s="221">
        <f>O932*H932</f>
        <v>0</v>
      </c>
      <c r="Q932" s="221">
        <v>2E-05</v>
      </c>
      <c r="R932" s="221">
        <f>Q932*H932</f>
        <v>0.0004870000000000001</v>
      </c>
      <c r="S932" s="221">
        <v>0</v>
      </c>
      <c r="T932" s="222">
        <f>S932*H932</f>
        <v>0</v>
      </c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R932" s="223" t="s">
        <v>379</v>
      </c>
      <c r="AT932" s="223" t="s">
        <v>287</v>
      </c>
      <c r="AU932" s="223" t="s">
        <v>106</v>
      </c>
      <c r="AY932" s="21" t="s">
        <v>285</v>
      </c>
      <c r="BE932" s="224">
        <f>IF(N932="základní",J932,0)</f>
        <v>0</v>
      </c>
      <c r="BF932" s="224">
        <f>IF(N932="snížená",J932,0)</f>
        <v>0</v>
      </c>
      <c r="BG932" s="224">
        <f>IF(N932="zákl. přenesená",J932,0)</f>
        <v>0</v>
      </c>
      <c r="BH932" s="224">
        <f>IF(N932="sníž. přenesená",J932,0)</f>
        <v>0</v>
      </c>
      <c r="BI932" s="224">
        <f>IF(N932="nulová",J932,0)</f>
        <v>0</v>
      </c>
      <c r="BJ932" s="21" t="s">
        <v>106</v>
      </c>
      <c r="BK932" s="224">
        <f>ROUND(I932*H932,2)</f>
        <v>0</v>
      </c>
      <c r="BL932" s="21" t="s">
        <v>379</v>
      </c>
      <c r="BM932" s="223" t="s">
        <v>1381</v>
      </c>
    </row>
    <row r="933" spans="1:47" s="2" customFormat="1" ht="12">
      <c r="A933" s="42"/>
      <c r="B933" s="43"/>
      <c r="C933" s="44"/>
      <c r="D933" s="225" t="s">
        <v>294</v>
      </c>
      <c r="E933" s="44"/>
      <c r="F933" s="226" t="s">
        <v>1382</v>
      </c>
      <c r="G933" s="44"/>
      <c r="H933" s="44"/>
      <c r="I933" s="227"/>
      <c r="J933" s="44"/>
      <c r="K933" s="44"/>
      <c r="L933" s="48"/>
      <c r="M933" s="228"/>
      <c r="N933" s="229"/>
      <c r="O933" s="88"/>
      <c r="P933" s="88"/>
      <c r="Q933" s="88"/>
      <c r="R933" s="88"/>
      <c r="S933" s="88"/>
      <c r="T933" s="89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T933" s="21" t="s">
        <v>294</v>
      </c>
      <c r="AU933" s="21" t="s">
        <v>106</v>
      </c>
    </row>
    <row r="934" spans="1:51" s="13" customFormat="1" ht="12">
      <c r="A934" s="13"/>
      <c r="B934" s="230"/>
      <c r="C934" s="231"/>
      <c r="D934" s="232" t="s">
        <v>296</v>
      </c>
      <c r="E934" s="233" t="s">
        <v>28</v>
      </c>
      <c r="F934" s="234" t="s">
        <v>687</v>
      </c>
      <c r="G934" s="231"/>
      <c r="H934" s="233" t="s">
        <v>28</v>
      </c>
      <c r="I934" s="235"/>
      <c r="J934" s="231"/>
      <c r="K934" s="231"/>
      <c r="L934" s="236"/>
      <c r="M934" s="237"/>
      <c r="N934" s="238"/>
      <c r="O934" s="238"/>
      <c r="P934" s="238"/>
      <c r="Q934" s="238"/>
      <c r="R934" s="238"/>
      <c r="S934" s="238"/>
      <c r="T934" s="239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0" t="s">
        <v>296</v>
      </c>
      <c r="AU934" s="240" t="s">
        <v>106</v>
      </c>
      <c r="AV934" s="13" t="s">
        <v>82</v>
      </c>
      <c r="AW934" s="13" t="s">
        <v>35</v>
      </c>
      <c r="AX934" s="13" t="s">
        <v>74</v>
      </c>
      <c r="AY934" s="240" t="s">
        <v>285</v>
      </c>
    </row>
    <row r="935" spans="1:51" s="14" customFormat="1" ht="12">
      <c r="A935" s="14"/>
      <c r="B935" s="241"/>
      <c r="C935" s="242"/>
      <c r="D935" s="232" t="s">
        <v>296</v>
      </c>
      <c r="E935" s="243" t="s">
        <v>28</v>
      </c>
      <c r="F935" s="244" t="s">
        <v>1383</v>
      </c>
      <c r="G935" s="242"/>
      <c r="H935" s="245">
        <v>24.35</v>
      </c>
      <c r="I935" s="246"/>
      <c r="J935" s="242"/>
      <c r="K935" s="242"/>
      <c r="L935" s="247"/>
      <c r="M935" s="248"/>
      <c r="N935" s="249"/>
      <c r="O935" s="249"/>
      <c r="P935" s="249"/>
      <c r="Q935" s="249"/>
      <c r="R935" s="249"/>
      <c r="S935" s="249"/>
      <c r="T935" s="250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51" t="s">
        <v>296</v>
      </c>
      <c r="AU935" s="251" t="s">
        <v>106</v>
      </c>
      <c r="AV935" s="14" t="s">
        <v>106</v>
      </c>
      <c r="AW935" s="14" t="s">
        <v>35</v>
      </c>
      <c r="AX935" s="14" t="s">
        <v>74</v>
      </c>
      <c r="AY935" s="251" t="s">
        <v>285</v>
      </c>
    </row>
    <row r="936" spans="1:51" s="15" customFormat="1" ht="12">
      <c r="A936" s="15"/>
      <c r="B936" s="252"/>
      <c r="C936" s="253"/>
      <c r="D936" s="232" t="s">
        <v>296</v>
      </c>
      <c r="E936" s="254" t="s">
        <v>225</v>
      </c>
      <c r="F936" s="255" t="s">
        <v>299</v>
      </c>
      <c r="G936" s="253"/>
      <c r="H936" s="256">
        <v>24.35</v>
      </c>
      <c r="I936" s="257"/>
      <c r="J936" s="253"/>
      <c r="K936" s="253"/>
      <c r="L936" s="258"/>
      <c r="M936" s="259"/>
      <c r="N936" s="260"/>
      <c r="O936" s="260"/>
      <c r="P936" s="260"/>
      <c r="Q936" s="260"/>
      <c r="R936" s="260"/>
      <c r="S936" s="260"/>
      <c r="T936" s="261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62" t="s">
        <v>296</v>
      </c>
      <c r="AU936" s="262" t="s">
        <v>106</v>
      </c>
      <c r="AV936" s="15" t="s">
        <v>292</v>
      </c>
      <c r="AW936" s="15" t="s">
        <v>35</v>
      </c>
      <c r="AX936" s="15" t="s">
        <v>82</v>
      </c>
      <c r="AY936" s="262" t="s">
        <v>285</v>
      </c>
    </row>
    <row r="937" spans="1:65" s="2" customFormat="1" ht="16.5" customHeight="1">
      <c r="A937" s="42"/>
      <c r="B937" s="43"/>
      <c r="C937" s="263" t="s">
        <v>1384</v>
      </c>
      <c r="D937" s="263" t="s">
        <v>380</v>
      </c>
      <c r="E937" s="264" t="s">
        <v>1385</v>
      </c>
      <c r="F937" s="265" t="s">
        <v>1386</v>
      </c>
      <c r="G937" s="266" t="s">
        <v>290</v>
      </c>
      <c r="H937" s="267">
        <v>0.064</v>
      </c>
      <c r="I937" s="268"/>
      <c r="J937" s="269">
        <f>ROUND(I937*H937,2)</f>
        <v>0</v>
      </c>
      <c r="K937" s="265" t="s">
        <v>291</v>
      </c>
      <c r="L937" s="270"/>
      <c r="M937" s="271" t="s">
        <v>28</v>
      </c>
      <c r="N937" s="272" t="s">
        <v>46</v>
      </c>
      <c r="O937" s="88"/>
      <c r="P937" s="221">
        <f>O937*H937</f>
        <v>0</v>
      </c>
      <c r="Q937" s="221">
        <v>0.55</v>
      </c>
      <c r="R937" s="221">
        <f>Q937*H937</f>
        <v>0.0352</v>
      </c>
      <c r="S937" s="221">
        <v>0</v>
      </c>
      <c r="T937" s="222">
        <f>S937*H937</f>
        <v>0</v>
      </c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R937" s="223" t="s">
        <v>477</v>
      </c>
      <c r="AT937" s="223" t="s">
        <v>380</v>
      </c>
      <c r="AU937" s="223" t="s">
        <v>106</v>
      </c>
      <c r="AY937" s="21" t="s">
        <v>285</v>
      </c>
      <c r="BE937" s="224">
        <f>IF(N937="základní",J937,0)</f>
        <v>0</v>
      </c>
      <c r="BF937" s="224">
        <f>IF(N937="snížená",J937,0)</f>
        <v>0</v>
      </c>
      <c r="BG937" s="224">
        <f>IF(N937="zákl. přenesená",J937,0)</f>
        <v>0</v>
      </c>
      <c r="BH937" s="224">
        <f>IF(N937="sníž. přenesená",J937,0)</f>
        <v>0</v>
      </c>
      <c r="BI937" s="224">
        <f>IF(N937="nulová",J937,0)</f>
        <v>0</v>
      </c>
      <c r="BJ937" s="21" t="s">
        <v>106</v>
      </c>
      <c r="BK937" s="224">
        <f>ROUND(I937*H937,2)</f>
        <v>0</v>
      </c>
      <c r="BL937" s="21" t="s">
        <v>379</v>
      </c>
      <c r="BM937" s="223" t="s">
        <v>1387</v>
      </c>
    </row>
    <row r="938" spans="1:51" s="14" customFormat="1" ht="12">
      <c r="A938" s="14"/>
      <c r="B938" s="241"/>
      <c r="C938" s="242"/>
      <c r="D938" s="232" t="s">
        <v>296</v>
      </c>
      <c r="E938" s="243" t="s">
        <v>28</v>
      </c>
      <c r="F938" s="244" t="s">
        <v>1388</v>
      </c>
      <c r="G938" s="242"/>
      <c r="H938" s="245">
        <v>0.064</v>
      </c>
      <c r="I938" s="246"/>
      <c r="J938" s="242"/>
      <c r="K938" s="242"/>
      <c r="L938" s="247"/>
      <c r="M938" s="248"/>
      <c r="N938" s="249"/>
      <c r="O938" s="249"/>
      <c r="P938" s="249"/>
      <c r="Q938" s="249"/>
      <c r="R938" s="249"/>
      <c r="S938" s="249"/>
      <c r="T938" s="250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1" t="s">
        <v>296</v>
      </c>
      <c r="AU938" s="251" t="s">
        <v>106</v>
      </c>
      <c r="AV938" s="14" t="s">
        <v>106</v>
      </c>
      <c r="AW938" s="14" t="s">
        <v>35</v>
      </c>
      <c r="AX938" s="14" t="s">
        <v>74</v>
      </c>
      <c r="AY938" s="251" t="s">
        <v>285</v>
      </c>
    </row>
    <row r="939" spans="1:51" s="15" customFormat="1" ht="12">
      <c r="A939" s="15"/>
      <c r="B939" s="252"/>
      <c r="C939" s="253"/>
      <c r="D939" s="232" t="s">
        <v>296</v>
      </c>
      <c r="E939" s="254" t="s">
        <v>208</v>
      </c>
      <c r="F939" s="255" t="s">
        <v>299</v>
      </c>
      <c r="G939" s="253"/>
      <c r="H939" s="256">
        <v>0.064</v>
      </c>
      <c r="I939" s="257"/>
      <c r="J939" s="253"/>
      <c r="K939" s="253"/>
      <c r="L939" s="258"/>
      <c r="M939" s="259"/>
      <c r="N939" s="260"/>
      <c r="O939" s="260"/>
      <c r="P939" s="260"/>
      <c r="Q939" s="260"/>
      <c r="R939" s="260"/>
      <c r="S939" s="260"/>
      <c r="T939" s="261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262" t="s">
        <v>296</v>
      </c>
      <c r="AU939" s="262" t="s">
        <v>106</v>
      </c>
      <c r="AV939" s="15" t="s">
        <v>292</v>
      </c>
      <c r="AW939" s="15" t="s">
        <v>35</v>
      </c>
      <c r="AX939" s="15" t="s">
        <v>82</v>
      </c>
      <c r="AY939" s="262" t="s">
        <v>285</v>
      </c>
    </row>
    <row r="940" spans="1:65" s="2" customFormat="1" ht="37.8" customHeight="1">
      <c r="A940" s="42"/>
      <c r="B940" s="43"/>
      <c r="C940" s="212" t="s">
        <v>1389</v>
      </c>
      <c r="D940" s="212" t="s">
        <v>287</v>
      </c>
      <c r="E940" s="213" t="s">
        <v>1390</v>
      </c>
      <c r="F940" s="214" t="s">
        <v>1391</v>
      </c>
      <c r="G940" s="215" t="s">
        <v>290</v>
      </c>
      <c r="H940" s="216">
        <v>0.702</v>
      </c>
      <c r="I940" s="217"/>
      <c r="J940" s="218">
        <f>ROUND(I940*H940,2)</f>
        <v>0</v>
      </c>
      <c r="K940" s="214" t="s">
        <v>291</v>
      </c>
      <c r="L940" s="48"/>
      <c r="M940" s="219" t="s">
        <v>28</v>
      </c>
      <c r="N940" s="220" t="s">
        <v>46</v>
      </c>
      <c r="O940" s="88"/>
      <c r="P940" s="221">
        <f>O940*H940</f>
        <v>0</v>
      </c>
      <c r="Q940" s="221">
        <v>0.0233</v>
      </c>
      <c r="R940" s="221">
        <f>Q940*H940</f>
        <v>0.0163566</v>
      </c>
      <c r="S940" s="221">
        <v>0</v>
      </c>
      <c r="T940" s="222">
        <f>S940*H940</f>
        <v>0</v>
      </c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R940" s="223" t="s">
        <v>379</v>
      </c>
      <c r="AT940" s="223" t="s">
        <v>287</v>
      </c>
      <c r="AU940" s="223" t="s">
        <v>106</v>
      </c>
      <c r="AY940" s="21" t="s">
        <v>285</v>
      </c>
      <c r="BE940" s="224">
        <f>IF(N940="základní",J940,0)</f>
        <v>0</v>
      </c>
      <c r="BF940" s="224">
        <f>IF(N940="snížená",J940,0)</f>
        <v>0</v>
      </c>
      <c r="BG940" s="224">
        <f>IF(N940="zákl. přenesená",J940,0)</f>
        <v>0</v>
      </c>
      <c r="BH940" s="224">
        <f>IF(N940="sníž. přenesená",J940,0)</f>
        <v>0</v>
      </c>
      <c r="BI940" s="224">
        <f>IF(N940="nulová",J940,0)</f>
        <v>0</v>
      </c>
      <c r="BJ940" s="21" t="s">
        <v>106</v>
      </c>
      <c r="BK940" s="224">
        <f>ROUND(I940*H940,2)</f>
        <v>0</v>
      </c>
      <c r="BL940" s="21" t="s">
        <v>379</v>
      </c>
      <c r="BM940" s="223" t="s">
        <v>1392</v>
      </c>
    </row>
    <row r="941" spans="1:47" s="2" customFormat="1" ht="12">
      <c r="A941" s="42"/>
      <c r="B941" s="43"/>
      <c r="C941" s="44"/>
      <c r="D941" s="225" t="s">
        <v>294</v>
      </c>
      <c r="E941" s="44"/>
      <c r="F941" s="226" t="s">
        <v>1393</v>
      </c>
      <c r="G941" s="44"/>
      <c r="H941" s="44"/>
      <c r="I941" s="227"/>
      <c r="J941" s="44"/>
      <c r="K941" s="44"/>
      <c r="L941" s="48"/>
      <c r="M941" s="228"/>
      <c r="N941" s="229"/>
      <c r="O941" s="88"/>
      <c r="P941" s="88"/>
      <c r="Q941" s="88"/>
      <c r="R941" s="88"/>
      <c r="S941" s="88"/>
      <c r="T941" s="89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T941" s="21" t="s">
        <v>294</v>
      </c>
      <c r="AU941" s="21" t="s">
        <v>106</v>
      </c>
    </row>
    <row r="942" spans="1:51" s="14" customFormat="1" ht="12">
      <c r="A942" s="14"/>
      <c r="B942" s="241"/>
      <c r="C942" s="242"/>
      <c r="D942" s="232" t="s">
        <v>296</v>
      </c>
      <c r="E942" s="243" t="s">
        <v>28</v>
      </c>
      <c r="F942" s="244" t="s">
        <v>206</v>
      </c>
      <c r="G942" s="242"/>
      <c r="H942" s="245">
        <v>0.638</v>
      </c>
      <c r="I942" s="246"/>
      <c r="J942" s="242"/>
      <c r="K942" s="242"/>
      <c r="L942" s="247"/>
      <c r="M942" s="248"/>
      <c r="N942" s="249"/>
      <c r="O942" s="249"/>
      <c r="P942" s="249"/>
      <c r="Q942" s="249"/>
      <c r="R942" s="249"/>
      <c r="S942" s="249"/>
      <c r="T942" s="250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1" t="s">
        <v>296</v>
      </c>
      <c r="AU942" s="251" t="s">
        <v>106</v>
      </c>
      <c r="AV942" s="14" t="s">
        <v>106</v>
      </c>
      <c r="AW942" s="14" t="s">
        <v>35</v>
      </c>
      <c r="AX942" s="14" t="s">
        <v>74</v>
      </c>
      <c r="AY942" s="251" t="s">
        <v>285</v>
      </c>
    </row>
    <row r="943" spans="1:51" s="14" customFormat="1" ht="12">
      <c r="A943" s="14"/>
      <c r="B943" s="241"/>
      <c r="C943" s="242"/>
      <c r="D943" s="232" t="s">
        <v>296</v>
      </c>
      <c r="E943" s="243" t="s">
        <v>28</v>
      </c>
      <c r="F943" s="244" t="s">
        <v>208</v>
      </c>
      <c r="G943" s="242"/>
      <c r="H943" s="245">
        <v>0.064</v>
      </c>
      <c r="I943" s="246"/>
      <c r="J943" s="242"/>
      <c r="K943" s="242"/>
      <c r="L943" s="247"/>
      <c r="M943" s="248"/>
      <c r="N943" s="249"/>
      <c r="O943" s="249"/>
      <c r="P943" s="249"/>
      <c r="Q943" s="249"/>
      <c r="R943" s="249"/>
      <c r="S943" s="249"/>
      <c r="T943" s="250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51" t="s">
        <v>296</v>
      </c>
      <c r="AU943" s="251" t="s">
        <v>106</v>
      </c>
      <c r="AV943" s="14" t="s">
        <v>106</v>
      </c>
      <c r="AW943" s="14" t="s">
        <v>35</v>
      </c>
      <c r="AX943" s="14" t="s">
        <v>74</v>
      </c>
      <c r="AY943" s="251" t="s">
        <v>285</v>
      </c>
    </row>
    <row r="944" spans="1:51" s="15" customFormat="1" ht="12">
      <c r="A944" s="15"/>
      <c r="B944" s="252"/>
      <c r="C944" s="253"/>
      <c r="D944" s="232" t="s">
        <v>296</v>
      </c>
      <c r="E944" s="254" t="s">
        <v>210</v>
      </c>
      <c r="F944" s="255" t="s">
        <v>299</v>
      </c>
      <c r="G944" s="253"/>
      <c r="H944" s="256">
        <v>0.702</v>
      </c>
      <c r="I944" s="257"/>
      <c r="J944" s="253"/>
      <c r="K944" s="253"/>
      <c r="L944" s="258"/>
      <c r="M944" s="259"/>
      <c r="N944" s="260"/>
      <c r="O944" s="260"/>
      <c r="P944" s="260"/>
      <c r="Q944" s="260"/>
      <c r="R944" s="260"/>
      <c r="S944" s="260"/>
      <c r="T944" s="261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262" t="s">
        <v>296</v>
      </c>
      <c r="AU944" s="262" t="s">
        <v>106</v>
      </c>
      <c r="AV944" s="15" t="s">
        <v>292</v>
      </c>
      <c r="AW944" s="15" t="s">
        <v>35</v>
      </c>
      <c r="AX944" s="15" t="s">
        <v>82</v>
      </c>
      <c r="AY944" s="262" t="s">
        <v>285</v>
      </c>
    </row>
    <row r="945" spans="1:65" s="2" customFormat="1" ht="37.8" customHeight="1">
      <c r="A945" s="42"/>
      <c r="B945" s="43"/>
      <c r="C945" s="212" t="s">
        <v>1394</v>
      </c>
      <c r="D945" s="212" t="s">
        <v>287</v>
      </c>
      <c r="E945" s="213" t="s">
        <v>1395</v>
      </c>
      <c r="F945" s="214" t="s">
        <v>1396</v>
      </c>
      <c r="G945" s="215" t="s">
        <v>315</v>
      </c>
      <c r="H945" s="216">
        <v>73.702</v>
      </c>
      <c r="I945" s="217"/>
      <c r="J945" s="218">
        <f>ROUND(I945*H945,2)</f>
        <v>0</v>
      </c>
      <c r="K945" s="214" t="s">
        <v>291</v>
      </c>
      <c r="L945" s="48"/>
      <c r="M945" s="219" t="s">
        <v>28</v>
      </c>
      <c r="N945" s="220" t="s">
        <v>46</v>
      </c>
      <c r="O945" s="88"/>
      <c r="P945" s="221">
        <f>O945*H945</f>
        <v>0</v>
      </c>
      <c r="Q945" s="221">
        <v>0.01388</v>
      </c>
      <c r="R945" s="221">
        <f>Q945*H945</f>
        <v>1.02298376</v>
      </c>
      <c r="S945" s="221">
        <v>0</v>
      </c>
      <c r="T945" s="222">
        <f>S945*H945</f>
        <v>0</v>
      </c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R945" s="223" t="s">
        <v>379</v>
      </c>
      <c r="AT945" s="223" t="s">
        <v>287</v>
      </c>
      <c r="AU945" s="223" t="s">
        <v>106</v>
      </c>
      <c r="AY945" s="21" t="s">
        <v>285</v>
      </c>
      <c r="BE945" s="224">
        <f>IF(N945="základní",J945,0)</f>
        <v>0</v>
      </c>
      <c r="BF945" s="224">
        <f>IF(N945="snížená",J945,0)</f>
        <v>0</v>
      </c>
      <c r="BG945" s="224">
        <f>IF(N945="zákl. přenesená",J945,0)</f>
        <v>0</v>
      </c>
      <c r="BH945" s="224">
        <f>IF(N945="sníž. přenesená",J945,0)</f>
        <v>0</v>
      </c>
      <c r="BI945" s="224">
        <f>IF(N945="nulová",J945,0)</f>
        <v>0</v>
      </c>
      <c r="BJ945" s="21" t="s">
        <v>106</v>
      </c>
      <c r="BK945" s="224">
        <f>ROUND(I945*H945,2)</f>
        <v>0</v>
      </c>
      <c r="BL945" s="21" t="s">
        <v>379</v>
      </c>
      <c r="BM945" s="223" t="s">
        <v>1397</v>
      </c>
    </row>
    <row r="946" spans="1:47" s="2" customFormat="1" ht="12">
      <c r="A946" s="42"/>
      <c r="B946" s="43"/>
      <c r="C946" s="44"/>
      <c r="D946" s="225" t="s">
        <v>294</v>
      </c>
      <c r="E946" s="44"/>
      <c r="F946" s="226" t="s">
        <v>1398</v>
      </c>
      <c r="G946" s="44"/>
      <c r="H946" s="44"/>
      <c r="I946" s="227"/>
      <c r="J946" s="44"/>
      <c r="K946" s="44"/>
      <c r="L946" s="48"/>
      <c r="M946" s="228"/>
      <c r="N946" s="229"/>
      <c r="O946" s="88"/>
      <c r="P946" s="88"/>
      <c r="Q946" s="88"/>
      <c r="R946" s="88"/>
      <c r="S946" s="88"/>
      <c r="T946" s="89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T946" s="21" t="s">
        <v>294</v>
      </c>
      <c r="AU946" s="21" t="s">
        <v>106</v>
      </c>
    </row>
    <row r="947" spans="1:51" s="13" customFormat="1" ht="12">
      <c r="A947" s="13"/>
      <c r="B947" s="230"/>
      <c r="C947" s="231"/>
      <c r="D947" s="232" t="s">
        <v>296</v>
      </c>
      <c r="E947" s="233" t="s">
        <v>28</v>
      </c>
      <c r="F947" s="234" t="s">
        <v>687</v>
      </c>
      <c r="G947" s="231"/>
      <c r="H947" s="233" t="s">
        <v>28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0" t="s">
        <v>296</v>
      </c>
      <c r="AU947" s="240" t="s">
        <v>106</v>
      </c>
      <c r="AV947" s="13" t="s">
        <v>82</v>
      </c>
      <c r="AW947" s="13" t="s">
        <v>35</v>
      </c>
      <c r="AX947" s="13" t="s">
        <v>74</v>
      </c>
      <c r="AY947" s="240" t="s">
        <v>285</v>
      </c>
    </row>
    <row r="948" spans="1:51" s="14" customFormat="1" ht="12">
      <c r="A948" s="14"/>
      <c r="B948" s="241"/>
      <c r="C948" s="242"/>
      <c r="D948" s="232" t="s">
        <v>296</v>
      </c>
      <c r="E948" s="243" t="s">
        <v>28</v>
      </c>
      <c r="F948" s="244" t="s">
        <v>1399</v>
      </c>
      <c r="G948" s="242"/>
      <c r="H948" s="245">
        <v>73.702</v>
      </c>
      <c r="I948" s="246"/>
      <c r="J948" s="242"/>
      <c r="K948" s="242"/>
      <c r="L948" s="247"/>
      <c r="M948" s="248"/>
      <c r="N948" s="249"/>
      <c r="O948" s="249"/>
      <c r="P948" s="249"/>
      <c r="Q948" s="249"/>
      <c r="R948" s="249"/>
      <c r="S948" s="249"/>
      <c r="T948" s="250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1" t="s">
        <v>296</v>
      </c>
      <c r="AU948" s="251" t="s">
        <v>106</v>
      </c>
      <c r="AV948" s="14" t="s">
        <v>106</v>
      </c>
      <c r="AW948" s="14" t="s">
        <v>35</v>
      </c>
      <c r="AX948" s="14" t="s">
        <v>74</v>
      </c>
      <c r="AY948" s="251" t="s">
        <v>285</v>
      </c>
    </row>
    <row r="949" spans="1:51" s="15" customFormat="1" ht="12">
      <c r="A949" s="15"/>
      <c r="B949" s="252"/>
      <c r="C949" s="253"/>
      <c r="D949" s="232" t="s">
        <v>296</v>
      </c>
      <c r="E949" s="254" t="s">
        <v>194</v>
      </c>
      <c r="F949" s="255" t="s">
        <v>299</v>
      </c>
      <c r="G949" s="253"/>
      <c r="H949" s="256">
        <v>73.702</v>
      </c>
      <c r="I949" s="257"/>
      <c r="J949" s="253"/>
      <c r="K949" s="253"/>
      <c r="L949" s="258"/>
      <c r="M949" s="259"/>
      <c r="N949" s="260"/>
      <c r="O949" s="260"/>
      <c r="P949" s="260"/>
      <c r="Q949" s="260"/>
      <c r="R949" s="260"/>
      <c r="S949" s="260"/>
      <c r="T949" s="261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T949" s="262" t="s">
        <v>296</v>
      </c>
      <c r="AU949" s="262" t="s">
        <v>106</v>
      </c>
      <c r="AV949" s="15" t="s">
        <v>292</v>
      </c>
      <c r="AW949" s="15" t="s">
        <v>35</v>
      </c>
      <c r="AX949" s="15" t="s">
        <v>82</v>
      </c>
      <c r="AY949" s="262" t="s">
        <v>285</v>
      </c>
    </row>
    <row r="950" spans="1:65" s="2" customFormat="1" ht="24.15" customHeight="1">
      <c r="A950" s="42"/>
      <c r="B950" s="43"/>
      <c r="C950" s="212" t="s">
        <v>1400</v>
      </c>
      <c r="D950" s="212" t="s">
        <v>287</v>
      </c>
      <c r="E950" s="213" t="s">
        <v>1401</v>
      </c>
      <c r="F950" s="214" t="s">
        <v>1402</v>
      </c>
      <c r="G950" s="215" t="s">
        <v>673</v>
      </c>
      <c r="H950" s="216">
        <v>130.95</v>
      </c>
      <c r="I950" s="217"/>
      <c r="J950" s="218">
        <f>ROUND(I950*H950,2)</f>
        <v>0</v>
      </c>
      <c r="K950" s="214" t="s">
        <v>291</v>
      </c>
      <c r="L950" s="48"/>
      <c r="M950" s="219" t="s">
        <v>28</v>
      </c>
      <c r="N950" s="220" t="s">
        <v>46</v>
      </c>
      <c r="O950" s="88"/>
      <c r="P950" s="221">
        <f>O950*H950</f>
        <v>0</v>
      </c>
      <c r="Q950" s="221">
        <v>1E-05</v>
      </c>
      <c r="R950" s="221">
        <f>Q950*H950</f>
        <v>0.0013095</v>
      </c>
      <c r="S950" s="221">
        <v>0</v>
      </c>
      <c r="T950" s="222">
        <f>S950*H950</f>
        <v>0</v>
      </c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R950" s="223" t="s">
        <v>379</v>
      </c>
      <c r="AT950" s="223" t="s">
        <v>287</v>
      </c>
      <c r="AU950" s="223" t="s">
        <v>106</v>
      </c>
      <c r="AY950" s="21" t="s">
        <v>285</v>
      </c>
      <c r="BE950" s="224">
        <f>IF(N950="základní",J950,0)</f>
        <v>0</v>
      </c>
      <c r="BF950" s="224">
        <f>IF(N950="snížená",J950,0)</f>
        <v>0</v>
      </c>
      <c r="BG950" s="224">
        <f>IF(N950="zákl. přenesená",J950,0)</f>
        <v>0</v>
      </c>
      <c r="BH950" s="224">
        <f>IF(N950="sníž. přenesená",J950,0)</f>
        <v>0</v>
      </c>
      <c r="BI950" s="224">
        <f>IF(N950="nulová",J950,0)</f>
        <v>0</v>
      </c>
      <c r="BJ950" s="21" t="s">
        <v>106</v>
      </c>
      <c r="BK950" s="224">
        <f>ROUND(I950*H950,2)</f>
        <v>0</v>
      </c>
      <c r="BL950" s="21" t="s">
        <v>379</v>
      </c>
      <c r="BM950" s="223" t="s">
        <v>1403</v>
      </c>
    </row>
    <row r="951" spans="1:47" s="2" customFormat="1" ht="12">
      <c r="A951" s="42"/>
      <c r="B951" s="43"/>
      <c r="C951" s="44"/>
      <c r="D951" s="225" t="s">
        <v>294</v>
      </c>
      <c r="E951" s="44"/>
      <c r="F951" s="226" t="s">
        <v>1404</v>
      </c>
      <c r="G951" s="44"/>
      <c r="H951" s="44"/>
      <c r="I951" s="227"/>
      <c r="J951" s="44"/>
      <c r="K951" s="44"/>
      <c r="L951" s="48"/>
      <c r="M951" s="228"/>
      <c r="N951" s="229"/>
      <c r="O951" s="88"/>
      <c r="P951" s="88"/>
      <c r="Q951" s="88"/>
      <c r="R951" s="88"/>
      <c r="S951" s="88"/>
      <c r="T951" s="89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T951" s="21" t="s">
        <v>294</v>
      </c>
      <c r="AU951" s="21" t="s">
        <v>106</v>
      </c>
    </row>
    <row r="952" spans="1:51" s="13" customFormat="1" ht="12">
      <c r="A952" s="13"/>
      <c r="B952" s="230"/>
      <c r="C952" s="231"/>
      <c r="D952" s="232" t="s">
        <v>296</v>
      </c>
      <c r="E952" s="233" t="s">
        <v>28</v>
      </c>
      <c r="F952" s="234" t="s">
        <v>687</v>
      </c>
      <c r="G952" s="231"/>
      <c r="H952" s="233" t="s">
        <v>28</v>
      </c>
      <c r="I952" s="235"/>
      <c r="J952" s="231"/>
      <c r="K952" s="231"/>
      <c r="L952" s="236"/>
      <c r="M952" s="237"/>
      <c r="N952" s="238"/>
      <c r="O952" s="238"/>
      <c r="P952" s="238"/>
      <c r="Q952" s="238"/>
      <c r="R952" s="238"/>
      <c r="S952" s="238"/>
      <c r="T952" s="239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0" t="s">
        <v>296</v>
      </c>
      <c r="AU952" s="240" t="s">
        <v>106</v>
      </c>
      <c r="AV952" s="13" t="s">
        <v>82</v>
      </c>
      <c r="AW952" s="13" t="s">
        <v>35</v>
      </c>
      <c r="AX952" s="13" t="s">
        <v>74</v>
      </c>
      <c r="AY952" s="240" t="s">
        <v>285</v>
      </c>
    </row>
    <row r="953" spans="1:51" s="14" customFormat="1" ht="12">
      <c r="A953" s="14"/>
      <c r="B953" s="241"/>
      <c r="C953" s="242"/>
      <c r="D953" s="232" t="s">
        <v>296</v>
      </c>
      <c r="E953" s="243" t="s">
        <v>28</v>
      </c>
      <c r="F953" s="244" t="s">
        <v>1405</v>
      </c>
      <c r="G953" s="242"/>
      <c r="H953" s="245">
        <v>90</v>
      </c>
      <c r="I953" s="246"/>
      <c r="J953" s="242"/>
      <c r="K953" s="242"/>
      <c r="L953" s="247"/>
      <c r="M953" s="248"/>
      <c r="N953" s="249"/>
      <c r="O953" s="249"/>
      <c r="P953" s="249"/>
      <c r="Q953" s="249"/>
      <c r="R953" s="249"/>
      <c r="S953" s="249"/>
      <c r="T953" s="250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1" t="s">
        <v>296</v>
      </c>
      <c r="AU953" s="251" t="s">
        <v>106</v>
      </c>
      <c r="AV953" s="14" t="s">
        <v>106</v>
      </c>
      <c r="AW953" s="14" t="s">
        <v>35</v>
      </c>
      <c r="AX953" s="14" t="s">
        <v>74</v>
      </c>
      <c r="AY953" s="251" t="s">
        <v>285</v>
      </c>
    </row>
    <row r="954" spans="1:51" s="14" customFormat="1" ht="12">
      <c r="A954" s="14"/>
      <c r="B954" s="241"/>
      <c r="C954" s="242"/>
      <c r="D954" s="232" t="s">
        <v>296</v>
      </c>
      <c r="E954" s="243" t="s">
        <v>28</v>
      </c>
      <c r="F954" s="244" t="s">
        <v>1406</v>
      </c>
      <c r="G954" s="242"/>
      <c r="H954" s="245">
        <v>40.95</v>
      </c>
      <c r="I954" s="246"/>
      <c r="J954" s="242"/>
      <c r="K954" s="242"/>
      <c r="L954" s="247"/>
      <c r="M954" s="248"/>
      <c r="N954" s="249"/>
      <c r="O954" s="249"/>
      <c r="P954" s="249"/>
      <c r="Q954" s="249"/>
      <c r="R954" s="249"/>
      <c r="S954" s="249"/>
      <c r="T954" s="250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51" t="s">
        <v>296</v>
      </c>
      <c r="AU954" s="251" t="s">
        <v>106</v>
      </c>
      <c r="AV954" s="14" t="s">
        <v>106</v>
      </c>
      <c r="AW954" s="14" t="s">
        <v>35</v>
      </c>
      <c r="AX954" s="14" t="s">
        <v>74</v>
      </c>
      <c r="AY954" s="251" t="s">
        <v>285</v>
      </c>
    </row>
    <row r="955" spans="1:51" s="15" customFormat="1" ht="12">
      <c r="A955" s="15"/>
      <c r="B955" s="252"/>
      <c r="C955" s="253"/>
      <c r="D955" s="232" t="s">
        <v>296</v>
      </c>
      <c r="E955" s="254" t="s">
        <v>216</v>
      </c>
      <c r="F955" s="255" t="s">
        <v>299</v>
      </c>
      <c r="G955" s="253"/>
      <c r="H955" s="256">
        <v>130.95</v>
      </c>
      <c r="I955" s="257"/>
      <c r="J955" s="253"/>
      <c r="K955" s="253"/>
      <c r="L955" s="258"/>
      <c r="M955" s="259"/>
      <c r="N955" s="260"/>
      <c r="O955" s="260"/>
      <c r="P955" s="260"/>
      <c r="Q955" s="260"/>
      <c r="R955" s="260"/>
      <c r="S955" s="260"/>
      <c r="T955" s="261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T955" s="262" t="s">
        <v>296</v>
      </c>
      <c r="AU955" s="262" t="s">
        <v>106</v>
      </c>
      <c r="AV955" s="15" t="s">
        <v>292</v>
      </c>
      <c r="AW955" s="15" t="s">
        <v>35</v>
      </c>
      <c r="AX955" s="15" t="s">
        <v>82</v>
      </c>
      <c r="AY955" s="262" t="s">
        <v>285</v>
      </c>
    </row>
    <row r="956" spans="1:65" s="2" customFormat="1" ht="21.75" customHeight="1">
      <c r="A956" s="42"/>
      <c r="B956" s="43"/>
      <c r="C956" s="263" t="s">
        <v>1407</v>
      </c>
      <c r="D956" s="263" t="s">
        <v>380</v>
      </c>
      <c r="E956" s="264" t="s">
        <v>1408</v>
      </c>
      <c r="F956" s="265" t="s">
        <v>1409</v>
      </c>
      <c r="G956" s="266" t="s">
        <v>290</v>
      </c>
      <c r="H956" s="267">
        <v>1.44</v>
      </c>
      <c r="I956" s="268"/>
      <c r="J956" s="269">
        <f>ROUND(I956*H956,2)</f>
        <v>0</v>
      </c>
      <c r="K956" s="265" t="s">
        <v>291</v>
      </c>
      <c r="L956" s="270"/>
      <c r="M956" s="271" t="s">
        <v>28</v>
      </c>
      <c r="N956" s="272" t="s">
        <v>46</v>
      </c>
      <c r="O956" s="88"/>
      <c r="P956" s="221">
        <f>O956*H956</f>
        <v>0</v>
      </c>
      <c r="Q956" s="221">
        <v>0.55</v>
      </c>
      <c r="R956" s="221">
        <f>Q956*H956</f>
        <v>0.792</v>
      </c>
      <c r="S956" s="221">
        <v>0</v>
      </c>
      <c r="T956" s="222">
        <f>S956*H956</f>
        <v>0</v>
      </c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R956" s="223" t="s">
        <v>477</v>
      </c>
      <c r="AT956" s="223" t="s">
        <v>380</v>
      </c>
      <c r="AU956" s="223" t="s">
        <v>106</v>
      </c>
      <c r="AY956" s="21" t="s">
        <v>285</v>
      </c>
      <c r="BE956" s="224">
        <f>IF(N956="základní",J956,0)</f>
        <v>0</v>
      </c>
      <c r="BF956" s="224">
        <f>IF(N956="snížená",J956,0)</f>
        <v>0</v>
      </c>
      <c r="BG956" s="224">
        <f>IF(N956="zákl. přenesená",J956,0)</f>
        <v>0</v>
      </c>
      <c r="BH956" s="224">
        <f>IF(N956="sníž. přenesená",J956,0)</f>
        <v>0</v>
      </c>
      <c r="BI956" s="224">
        <f>IF(N956="nulová",J956,0)</f>
        <v>0</v>
      </c>
      <c r="BJ956" s="21" t="s">
        <v>106</v>
      </c>
      <c r="BK956" s="224">
        <f>ROUND(I956*H956,2)</f>
        <v>0</v>
      </c>
      <c r="BL956" s="21" t="s">
        <v>379</v>
      </c>
      <c r="BM956" s="223" t="s">
        <v>1410</v>
      </c>
    </row>
    <row r="957" spans="1:51" s="14" customFormat="1" ht="12">
      <c r="A957" s="14"/>
      <c r="B957" s="241"/>
      <c r="C957" s="242"/>
      <c r="D957" s="232" t="s">
        <v>296</v>
      </c>
      <c r="E957" s="243" t="s">
        <v>28</v>
      </c>
      <c r="F957" s="244" t="s">
        <v>1411</v>
      </c>
      <c r="G957" s="242"/>
      <c r="H957" s="245">
        <v>1.44</v>
      </c>
      <c r="I957" s="246"/>
      <c r="J957" s="242"/>
      <c r="K957" s="242"/>
      <c r="L957" s="247"/>
      <c r="M957" s="248"/>
      <c r="N957" s="249"/>
      <c r="O957" s="249"/>
      <c r="P957" s="249"/>
      <c r="Q957" s="249"/>
      <c r="R957" s="249"/>
      <c r="S957" s="249"/>
      <c r="T957" s="250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51" t="s">
        <v>296</v>
      </c>
      <c r="AU957" s="251" t="s">
        <v>106</v>
      </c>
      <c r="AV957" s="14" t="s">
        <v>106</v>
      </c>
      <c r="AW957" s="14" t="s">
        <v>35</v>
      </c>
      <c r="AX957" s="14" t="s">
        <v>74</v>
      </c>
      <c r="AY957" s="251" t="s">
        <v>285</v>
      </c>
    </row>
    <row r="958" spans="1:51" s="15" customFormat="1" ht="12">
      <c r="A958" s="15"/>
      <c r="B958" s="252"/>
      <c r="C958" s="253"/>
      <c r="D958" s="232" t="s">
        <v>296</v>
      </c>
      <c r="E958" s="254" t="s">
        <v>204</v>
      </c>
      <c r="F958" s="255" t="s">
        <v>299</v>
      </c>
      <c r="G958" s="253"/>
      <c r="H958" s="256">
        <v>1.44</v>
      </c>
      <c r="I958" s="257"/>
      <c r="J958" s="253"/>
      <c r="K958" s="253"/>
      <c r="L958" s="258"/>
      <c r="M958" s="259"/>
      <c r="N958" s="260"/>
      <c r="O958" s="260"/>
      <c r="P958" s="260"/>
      <c r="Q958" s="260"/>
      <c r="R958" s="260"/>
      <c r="S958" s="260"/>
      <c r="T958" s="261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T958" s="262" t="s">
        <v>296</v>
      </c>
      <c r="AU958" s="262" t="s">
        <v>106</v>
      </c>
      <c r="AV958" s="15" t="s">
        <v>292</v>
      </c>
      <c r="AW958" s="15" t="s">
        <v>35</v>
      </c>
      <c r="AX958" s="15" t="s">
        <v>82</v>
      </c>
      <c r="AY958" s="262" t="s">
        <v>285</v>
      </c>
    </row>
    <row r="959" spans="1:65" s="2" customFormat="1" ht="24.15" customHeight="1">
      <c r="A959" s="42"/>
      <c r="B959" s="43"/>
      <c r="C959" s="212" t="s">
        <v>1412</v>
      </c>
      <c r="D959" s="212" t="s">
        <v>287</v>
      </c>
      <c r="E959" s="213" t="s">
        <v>1413</v>
      </c>
      <c r="F959" s="214" t="s">
        <v>1414</v>
      </c>
      <c r="G959" s="215" t="s">
        <v>315</v>
      </c>
      <c r="H959" s="216">
        <v>1.44</v>
      </c>
      <c r="I959" s="217"/>
      <c r="J959" s="218">
        <f>ROUND(I959*H959,2)</f>
        <v>0</v>
      </c>
      <c r="K959" s="214" t="s">
        <v>291</v>
      </c>
      <c r="L959" s="48"/>
      <c r="M959" s="219" t="s">
        <v>28</v>
      </c>
      <c r="N959" s="220" t="s">
        <v>46</v>
      </c>
      <c r="O959" s="88"/>
      <c r="P959" s="221">
        <f>O959*H959</f>
        <v>0</v>
      </c>
      <c r="Q959" s="221">
        <v>0.00018</v>
      </c>
      <c r="R959" s="221">
        <f>Q959*H959</f>
        <v>0.0002592</v>
      </c>
      <c r="S959" s="221">
        <v>0</v>
      </c>
      <c r="T959" s="222">
        <f>S959*H959</f>
        <v>0</v>
      </c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R959" s="223" t="s">
        <v>379</v>
      </c>
      <c r="AT959" s="223" t="s">
        <v>287</v>
      </c>
      <c r="AU959" s="223" t="s">
        <v>106</v>
      </c>
      <c r="AY959" s="21" t="s">
        <v>285</v>
      </c>
      <c r="BE959" s="224">
        <f>IF(N959="základní",J959,0)</f>
        <v>0</v>
      </c>
      <c r="BF959" s="224">
        <f>IF(N959="snížená",J959,0)</f>
        <v>0</v>
      </c>
      <c r="BG959" s="224">
        <f>IF(N959="zákl. přenesená",J959,0)</f>
        <v>0</v>
      </c>
      <c r="BH959" s="224">
        <f>IF(N959="sníž. přenesená",J959,0)</f>
        <v>0</v>
      </c>
      <c r="BI959" s="224">
        <f>IF(N959="nulová",J959,0)</f>
        <v>0</v>
      </c>
      <c r="BJ959" s="21" t="s">
        <v>106</v>
      </c>
      <c r="BK959" s="224">
        <f>ROUND(I959*H959,2)</f>
        <v>0</v>
      </c>
      <c r="BL959" s="21" t="s">
        <v>379</v>
      </c>
      <c r="BM959" s="223" t="s">
        <v>1415</v>
      </c>
    </row>
    <row r="960" spans="1:47" s="2" customFormat="1" ht="12">
      <c r="A960" s="42"/>
      <c r="B960" s="43"/>
      <c r="C960" s="44"/>
      <c r="D960" s="225" t="s">
        <v>294</v>
      </c>
      <c r="E960" s="44"/>
      <c r="F960" s="226" t="s">
        <v>1416</v>
      </c>
      <c r="G960" s="44"/>
      <c r="H960" s="44"/>
      <c r="I960" s="227"/>
      <c r="J960" s="44"/>
      <c r="K960" s="44"/>
      <c r="L960" s="48"/>
      <c r="M960" s="228"/>
      <c r="N960" s="229"/>
      <c r="O960" s="88"/>
      <c r="P960" s="88"/>
      <c r="Q960" s="88"/>
      <c r="R960" s="88"/>
      <c r="S960" s="88"/>
      <c r="T960" s="89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T960" s="21" t="s">
        <v>294</v>
      </c>
      <c r="AU960" s="21" t="s">
        <v>106</v>
      </c>
    </row>
    <row r="961" spans="1:51" s="14" customFormat="1" ht="12">
      <c r="A961" s="14"/>
      <c r="B961" s="241"/>
      <c r="C961" s="242"/>
      <c r="D961" s="232" t="s">
        <v>296</v>
      </c>
      <c r="E961" s="243" t="s">
        <v>28</v>
      </c>
      <c r="F961" s="244" t="s">
        <v>204</v>
      </c>
      <c r="G961" s="242"/>
      <c r="H961" s="245">
        <v>1.44</v>
      </c>
      <c r="I961" s="246"/>
      <c r="J961" s="242"/>
      <c r="K961" s="242"/>
      <c r="L961" s="247"/>
      <c r="M961" s="248"/>
      <c r="N961" s="249"/>
      <c r="O961" s="249"/>
      <c r="P961" s="249"/>
      <c r="Q961" s="249"/>
      <c r="R961" s="249"/>
      <c r="S961" s="249"/>
      <c r="T961" s="250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1" t="s">
        <v>296</v>
      </c>
      <c r="AU961" s="251" t="s">
        <v>106</v>
      </c>
      <c r="AV961" s="14" t="s">
        <v>106</v>
      </c>
      <c r="AW961" s="14" t="s">
        <v>35</v>
      </c>
      <c r="AX961" s="14" t="s">
        <v>82</v>
      </c>
      <c r="AY961" s="251" t="s">
        <v>285</v>
      </c>
    </row>
    <row r="962" spans="1:65" s="2" customFormat="1" ht="37.8" customHeight="1">
      <c r="A962" s="42"/>
      <c r="B962" s="43"/>
      <c r="C962" s="212" t="s">
        <v>1417</v>
      </c>
      <c r="D962" s="212" t="s">
        <v>287</v>
      </c>
      <c r="E962" s="213" t="s">
        <v>1418</v>
      </c>
      <c r="F962" s="214" t="s">
        <v>1419</v>
      </c>
      <c r="G962" s="215" t="s">
        <v>673</v>
      </c>
      <c r="H962" s="216">
        <v>4.53</v>
      </c>
      <c r="I962" s="217"/>
      <c r="J962" s="218">
        <f>ROUND(I962*H962,2)</f>
        <v>0</v>
      </c>
      <c r="K962" s="214" t="s">
        <v>291</v>
      </c>
      <c r="L962" s="48"/>
      <c r="M962" s="219" t="s">
        <v>28</v>
      </c>
      <c r="N962" s="220" t="s">
        <v>46</v>
      </c>
      <c r="O962" s="88"/>
      <c r="P962" s="221">
        <f>O962*H962</f>
        <v>0</v>
      </c>
      <c r="Q962" s="221">
        <v>0</v>
      </c>
      <c r="R962" s="221">
        <f>Q962*H962</f>
        <v>0</v>
      </c>
      <c r="S962" s="221">
        <v>0.0165</v>
      </c>
      <c r="T962" s="222">
        <f>S962*H962</f>
        <v>0.074745</v>
      </c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R962" s="223" t="s">
        <v>379</v>
      </c>
      <c r="AT962" s="223" t="s">
        <v>287</v>
      </c>
      <c r="AU962" s="223" t="s">
        <v>106</v>
      </c>
      <c r="AY962" s="21" t="s">
        <v>285</v>
      </c>
      <c r="BE962" s="224">
        <f>IF(N962="základní",J962,0)</f>
        <v>0</v>
      </c>
      <c r="BF962" s="224">
        <f>IF(N962="snížená",J962,0)</f>
        <v>0</v>
      </c>
      <c r="BG962" s="224">
        <f>IF(N962="zákl. přenesená",J962,0)</f>
        <v>0</v>
      </c>
      <c r="BH962" s="224">
        <f>IF(N962="sníž. přenesená",J962,0)</f>
        <v>0</v>
      </c>
      <c r="BI962" s="224">
        <f>IF(N962="nulová",J962,0)</f>
        <v>0</v>
      </c>
      <c r="BJ962" s="21" t="s">
        <v>106</v>
      </c>
      <c r="BK962" s="224">
        <f>ROUND(I962*H962,2)</f>
        <v>0</v>
      </c>
      <c r="BL962" s="21" t="s">
        <v>379</v>
      </c>
      <c r="BM962" s="223" t="s">
        <v>1420</v>
      </c>
    </row>
    <row r="963" spans="1:47" s="2" customFormat="1" ht="12">
      <c r="A963" s="42"/>
      <c r="B963" s="43"/>
      <c r="C963" s="44"/>
      <c r="D963" s="225" t="s">
        <v>294</v>
      </c>
      <c r="E963" s="44"/>
      <c r="F963" s="226" t="s">
        <v>1421</v>
      </c>
      <c r="G963" s="44"/>
      <c r="H963" s="44"/>
      <c r="I963" s="227"/>
      <c r="J963" s="44"/>
      <c r="K963" s="44"/>
      <c r="L963" s="48"/>
      <c r="M963" s="228"/>
      <c r="N963" s="229"/>
      <c r="O963" s="88"/>
      <c r="P963" s="88"/>
      <c r="Q963" s="88"/>
      <c r="R963" s="88"/>
      <c r="S963" s="88"/>
      <c r="T963" s="89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T963" s="21" t="s">
        <v>294</v>
      </c>
      <c r="AU963" s="21" t="s">
        <v>106</v>
      </c>
    </row>
    <row r="964" spans="1:51" s="13" customFormat="1" ht="12">
      <c r="A964" s="13"/>
      <c r="B964" s="230"/>
      <c r="C964" s="231"/>
      <c r="D964" s="232" t="s">
        <v>296</v>
      </c>
      <c r="E964" s="233" t="s">
        <v>28</v>
      </c>
      <c r="F964" s="234" t="s">
        <v>818</v>
      </c>
      <c r="G964" s="231"/>
      <c r="H964" s="233" t="s">
        <v>28</v>
      </c>
      <c r="I964" s="235"/>
      <c r="J964" s="231"/>
      <c r="K964" s="231"/>
      <c r="L964" s="236"/>
      <c r="M964" s="237"/>
      <c r="N964" s="238"/>
      <c r="O964" s="238"/>
      <c r="P964" s="238"/>
      <c r="Q964" s="238"/>
      <c r="R964" s="238"/>
      <c r="S964" s="238"/>
      <c r="T964" s="239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0" t="s">
        <v>296</v>
      </c>
      <c r="AU964" s="240" t="s">
        <v>106</v>
      </c>
      <c r="AV964" s="13" t="s">
        <v>82</v>
      </c>
      <c r="AW964" s="13" t="s">
        <v>35</v>
      </c>
      <c r="AX964" s="13" t="s">
        <v>74</v>
      </c>
      <c r="AY964" s="240" t="s">
        <v>285</v>
      </c>
    </row>
    <row r="965" spans="1:51" s="14" customFormat="1" ht="12">
      <c r="A965" s="14"/>
      <c r="B965" s="241"/>
      <c r="C965" s="242"/>
      <c r="D965" s="232" t="s">
        <v>296</v>
      </c>
      <c r="E965" s="243" t="s">
        <v>28</v>
      </c>
      <c r="F965" s="244" t="s">
        <v>1422</v>
      </c>
      <c r="G965" s="242"/>
      <c r="H965" s="245">
        <v>4.53</v>
      </c>
      <c r="I965" s="246"/>
      <c r="J965" s="242"/>
      <c r="K965" s="242"/>
      <c r="L965" s="247"/>
      <c r="M965" s="248"/>
      <c r="N965" s="249"/>
      <c r="O965" s="249"/>
      <c r="P965" s="249"/>
      <c r="Q965" s="249"/>
      <c r="R965" s="249"/>
      <c r="S965" s="249"/>
      <c r="T965" s="250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51" t="s">
        <v>296</v>
      </c>
      <c r="AU965" s="251" t="s">
        <v>106</v>
      </c>
      <c r="AV965" s="14" t="s">
        <v>106</v>
      </c>
      <c r="AW965" s="14" t="s">
        <v>35</v>
      </c>
      <c r="AX965" s="14" t="s">
        <v>74</v>
      </c>
      <c r="AY965" s="251" t="s">
        <v>285</v>
      </c>
    </row>
    <row r="966" spans="1:51" s="15" customFormat="1" ht="12">
      <c r="A966" s="15"/>
      <c r="B966" s="252"/>
      <c r="C966" s="253"/>
      <c r="D966" s="232" t="s">
        <v>296</v>
      </c>
      <c r="E966" s="254" t="s">
        <v>243</v>
      </c>
      <c r="F966" s="255" t="s">
        <v>299</v>
      </c>
      <c r="G966" s="253"/>
      <c r="H966" s="256">
        <v>4.53</v>
      </c>
      <c r="I966" s="257"/>
      <c r="J966" s="253"/>
      <c r="K966" s="253"/>
      <c r="L966" s="258"/>
      <c r="M966" s="259"/>
      <c r="N966" s="260"/>
      <c r="O966" s="260"/>
      <c r="P966" s="260"/>
      <c r="Q966" s="260"/>
      <c r="R966" s="260"/>
      <c r="S966" s="260"/>
      <c r="T966" s="261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T966" s="262" t="s">
        <v>296</v>
      </c>
      <c r="AU966" s="262" t="s">
        <v>106</v>
      </c>
      <c r="AV966" s="15" t="s">
        <v>292</v>
      </c>
      <c r="AW966" s="15" t="s">
        <v>35</v>
      </c>
      <c r="AX966" s="15" t="s">
        <v>82</v>
      </c>
      <c r="AY966" s="262" t="s">
        <v>285</v>
      </c>
    </row>
    <row r="967" spans="1:65" s="2" customFormat="1" ht="37.8" customHeight="1">
      <c r="A967" s="42"/>
      <c r="B967" s="43"/>
      <c r="C967" s="212" t="s">
        <v>1423</v>
      </c>
      <c r="D967" s="212" t="s">
        <v>287</v>
      </c>
      <c r="E967" s="213" t="s">
        <v>1424</v>
      </c>
      <c r="F967" s="214" t="s">
        <v>1425</v>
      </c>
      <c r="G967" s="215" t="s">
        <v>315</v>
      </c>
      <c r="H967" s="216">
        <v>4.53</v>
      </c>
      <c r="I967" s="217"/>
      <c r="J967" s="218">
        <f>ROUND(I967*H967,2)</f>
        <v>0</v>
      </c>
      <c r="K967" s="214" t="s">
        <v>291</v>
      </c>
      <c r="L967" s="48"/>
      <c r="M967" s="219" t="s">
        <v>28</v>
      </c>
      <c r="N967" s="220" t="s">
        <v>46</v>
      </c>
      <c r="O967" s="88"/>
      <c r="P967" s="221">
        <f>O967*H967</f>
        <v>0</v>
      </c>
      <c r="Q967" s="221">
        <v>0.01913</v>
      </c>
      <c r="R967" s="221">
        <f>Q967*H967</f>
        <v>0.08665890000000001</v>
      </c>
      <c r="S967" s="221">
        <v>0</v>
      </c>
      <c r="T967" s="222">
        <f>S967*H967</f>
        <v>0</v>
      </c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R967" s="223" t="s">
        <v>379</v>
      </c>
      <c r="AT967" s="223" t="s">
        <v>287</v>
      </c>
      <c r="AU967" s="223" t="s">
        <v>106</v>
      </c>
      <c r="AY967" s="21" t="s">
        <v>285</v>
      </c>
      <c r="BE967" s="224">
        <f>IF(N967="základní",J967,0)</f>
        <v>0</v>
      </c>
      <c r="BF967" s="224">
        <f>IF(N967="snížená",J967,0)</f>
        <v>0</v>
      </c>
      <c r="BG967" s="224">
        <f>IF(N967="zákl. přenesená",J967,0)</f>
        <v>0</v>
      </c>
      <c r="BH967" s="224">
        <f>IF(N967="sníž. přenesená",J967,0)</f>
        <v>0</v>
      </c>
      <c r="BI967" s="224">
        <f>IF(N967="nulová",J967,0)</f>
        <v>0</v>
      </c>
      <c r="BJ967" s="21" t="s">
        <v>106</v>
      </c>
      <c r="BK967" s="224">
        <f>ROUND(I967*H967,2)</f>
        <v>0</v>
      </c>
      <c r="BL967" s="21" t="s">
        <v>379</v>
      </c>
      <c r="BM967" s="223" t="s">
        <v>1426</v>
      </c>
    </row>
    <row r="968" spans="1:47" s="2" customFormat="1" ht="12">
      <c r="A968" s="42"/>
      <c r="B968" s="43"/>
      <c r="C968" s="44"/>
      <c r="D968" s="225" t="s">
        <v>294</v>
      </c>
      <c r="E968" s="44"/>
      <c r="F968" s="226" t="s">
        <v>1427</v>
      </c>
      <c r="G968" s="44"/>
      <c r="H968" s="44"/>
      <c r="I968" s="227"/>
      <c r="J968" s="44"/>
      <c r="K968" s="44"/>
      <c r="L968" s="48"/>
      <c r="M968" s="228"/>
      <c r="N968" s="229"/>
      <c r="O968" s="88"/>
      <c r="P968" s="88"/>
      <c r="Q968" s="88"/>
      <c r="R968" s="88"/>
      <c r="S968" s="88"/>
      <c r="T968" s="89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T968" s="21" t="s">
        <v>294</v>
      </c>
      <c r="AU968" s="21" t="s">
        <v>106</v>
      </c>
    </row>
    <row r="969" spans="1:51" s="14" customFormat="1" ht="12">
      <c r="A969" s="14"/>
      <c r="B969" s="241"/>
      <c r="C969" s="242"/>
      <c r="D969" s="232" t="s">
        <v>296</v>
      </c>
      <c r="E969" s="243" t="s">
        <v>28</v>
      </c>
      <c r="F969" s="244" t="s">
        <v>243</v>
      </c>
      <c r="G969" s="242"/>
      <c r="H969" s="245">
        <v>4.53</v>
      </c>
      <c r="I969" s="246"/>
      <c r="J969" s="242"/>
      <c r="K969" s="242"/>
      <c r="L969" s="247"/>
      <c r="M969" s="248"/>
      <c r="N969" s="249"/>
      <c r="O969" s="249"/>
      <c r="P969" s="249"/>
      <c r="Q969" s="249"/>
      <c r="R969" s="249"/>
      <c r="S969" s="249"/>
      <c r="T969" s="250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1" t="s">
        <v>296</v>
      </c>
      <c r="AU969" s="251" t="s">
        <v>106</v>
      </c>
      <c r="AV969" s="14" t="s">
        <v>106</v>
      </c>
      <c r="AW969" s="14" t="s">
        <v>35</v>
      </c>
      <c r="AX969" s="14" t="s">
        <v>82</v>
      </c>
      <c r="AY969" s="251" t="s">
        <v>285</v>
      </c>
    </row>
    <row r="970" spans="1:65" s="2" customFormat="1" ht="55.5" customHeight="1">
      <c r="A970" s="42"/>
      <c r="B970" s="43"/>
      <c r="C970" s="212" t="s">
        <v>1428</v>
      </c>
      <c r="D970" s="212" t="s">
        <v>287</v>
      </c>
      <c r="E970" s="213" t="s">
        <v>1429</v>
      </c>
      <c r="F970" s="214" t="s">
        <v>1430</v>
      </c>
      <c r="G970" s="215" t="s">
        <v>383</v>
      </c>
      <c r="H970" s="216">
        <v>2.734</v>
      </c>
      <c r="I970" s="217"/>
      <c r="J970" s="218">
        <f>ROUND(I970*H970,2)</f>
        <v>0</v>
      </c>
      <c r="K970" s="214" t="s">
        <v>291</v>
      </c>
      <c r="L970" s="48"/>
      <c r="M970" s="219" t="s">
        <v>28</v>
      </c>
      <c r="N970" s="220" t="s">
        <v>46</v>
      </c>
      <c r="O970" s="88"/>
      <c r="P970" s="221">
        <f>O970*H970</f>
        <v>0</v>
      </c>
      <c r="Q970" s="221">
        <v>0</v>
      </c>
      <c r="R970" s="221">
        <f>Q970*H970</f>
        <v>0</v>
      </c>
      <c r="S970" s="221">
        <v>0</v>
      </c>
      <c r="T970" s="222">
        <f>S970*H970</f>
        <v>0</v>
      </c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R970" s="223" t="s">
        <v>379</v>
      </c>
      <c r="AT970" s="223" t="s">
        <v>287</v>
      </c>
      <c r="AU970" s="223" t="s">
        <v>106</v>
      </c>
      <c r="AY970" s="21" t="s">
        <v>285</v>
      </c>
      <c r="BE970" s="224">
        <f>IF(N970="základní",J970,0)</f>
        <v>0</v>
      </c>
      <c r="BF970" s="224">
        <f>IF(N970="snížená",J970,0)</f>
        <v>0</v>
      </c>
      <c r="BG970" s="224">
        <f>IF(N970="zákl. přenesená",J970,0)</f>
        <v>0</v>
      </c>
      <c r="BH970" s="224">
        <f>IF(N970="sníž. přenesená",J970,0)</f>
        <v>0</v>
      </c>
      <c r="BI970" s="224">
        <f>IF(N970="nulová",J970,0)</f>
        <v>0</v>
      </c>
      <c r="BJ970" s="21" t="s">
        <v>106</v>
      </c>
      <c r="BK970" s="224">
        <f>ROUND(I970*H970,2)</f>
        <v>0</v>
      </c>
      <c r="BL970" s="21" t="s">
        <v>379</v>
      </c>
      <c r="BM970" s="223" t="s">
        <v>1431</v>
      </c>
    </row>
    <row r="971" spans="1:47" s="2" customFormat="1" ht="12">
      <c r="A971" s="42"/>
      <c r="B971" s="43"/>
      <c r="C971" s="44"/>
      <c r="D971" s="225" t="s">
        <v>294</v>
      </c>
      <c r="E971" s="44"/>
      <c r="F971" s="226" t="s">
        <v>1432</v>
      </c>
      <c r="G971" s="44"/>
      <c r="H971" s="44"/>
      <c r="I971" s="227"/>
      <c r="J971" s="44"/>
      <c r="K971" s="44"/>
      <c r="L971" s="48"/>
      <c r="M971" s="228"/>
      <c r="N971" s="229"/>
      <c r="O971" s="88"/>
      <c r="P971" s="88"/>
      <c r="Q971" s="88"/>
      <c r="R971" s="88"/>
      <c r="S971" s="88"/>
      <c r="T971" s="89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T971" s="21" t="s">
        <v>294</v>
      </c>
      <c r="AU971" s="21" t="s">
        <v>106</v>
      </c>
    </row>
    <row r="972" spans="1:63" s="12" customFormat="1" ht="22.8" customHeight="1">
      <c r="A972" s="12"/>
      <c r="B972" s="196"/>
      <c r="C972" s="197"/>
      <c r="D972" s="198" t="s">
        <v>73</v>
      </c>
      <c r="E972" s="210" t="s">
        <v>1433</v>
      </c>
      <c r="F972" s="210" t="s">
        <v>1434</v>
      </c>
      <c r="G972" s="197"/>
      <c r="H972" s="197"/>
      <c r="I972" s="200"/>
      <c r="J972" s="211">
        <f>BK972</f>
        <v>0</v>
      </c>
      <c r="K972" s="197"/>
      <c r="L972" s="202"/>
      <c r="M972" s="203"/>
      <c r="N972" s="204"/>
      <c r="O972" s="204"/>
      <c r="P972" s="205">
        <f>SUM(P973:P1028)</f>
        <v>0</v>
      </c>
      <c r="Q972" s="204"/>
      <c r="R972" s="205">
        <f>SUM(R973:R1028)</f>
        <v>0.9276942199999999</v>
      </c>
      <c r="S972" s="204"/>
      <c r="T972" s="206">
        <f>SUM(T973:T1028)</f>
        <v>0.0446</v>
      </c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R972" s="207" t="s">
        <v>106</v>
      </c>
      <c r="AT972" s="208" t="s">
        <v>73</v>
      </c>
      <c r="AU972" s="208" t="s">
        <v>82</v>
      </c>
      <c r="AY972" s="207" t="s">
        <v>285</v>
      </c>
      <c r="BK972" s="209">
        <f>SUM(BK973:BK1028)</f>
        <v>0</v>
      </c>
    </row>
    <row r="973" spans="1:65" s="2" customFormat="1" ht="55.5" customHeight="1">
      <c r="A973" s="42"/>
      <c r="B973" s="43"/>
      <c r="C973" s="212" t="s">
        <v>1435</v>
      </c>
      <c r="D973" s="212" t="s">
        <v>287</v>
      </c>
      <c r="E973" s="213" t="s">
        <v>1436</v>
      </c>
      <c r="F973" s="214" t="s">
        <v>1437</v>
      </c>
      <c r="G973" s="215" t="s">
        <v>460</v>
      </c>
      <c r="H973" s="216">
        <v>6</v>
      </c>
      <c r="I973" s="217"/>
      <c r="J973" s="218">
        <f>ROUND(I973*H973,2)</f>
        <v>0</v>
      </c>
      <c r="K973" s="214" t="s">
        <v>291</v>
      </c>
      <c r="L973" s="48"/>
      <c r="M973" s="219" t="s">
        <v>28</v>
      </c>
      <c r="N973" s="220" t="s">
        <v>46</v>
      </c>
      <c r="O973" s="88"/>
      <c r="P973" s="221">
        <f>O973*H973</f>
        <v>0</v>
      </c>
      <c r="Q973" s="221">
        <v>0.00228</v>
      </c>
      <c r="R973" s="221">
        <f>Q973*H973</f>
        <v>0.01368</v>
      </c>
      <c r="S973" s="221">
        <v>0.0056</v>
      </c>
      <c r="T973" s="222">
        <f>S973*H973</f>
        <v>0.0336</v>
      </c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R973" s="223" t="s">
        <v>379</v>
      </c>
      <c r="AT973" s="223" t="s">
        <v>287</v>
      </c>
      <c r="AU973" s="223" t="s">
        <v>106</v>
      </c>
      <c r="AY973" s="21" t="s">
        <v>285</v>
      </c>
      <c r="BE973" s="224">
        <f>IF(N973="základní",J973,0)</f>
        <v>0</v>
      </c>
      <c r="BF973" s="224">
        <f>IF(N973="snížená",J973,0)</f>
        <v>0</v>
      </c>
      <c r="BG973" s="224">
        <f>IF(N973="zákl. přenesená",J973,0)</f>
        <v>0</v>
      </c>
      <c r="BH973" s="224">
        <f>IF(N973="sníž. přenesená",J973,0)</f>
        <v>0</v>
      </c>
      <c r="BI973" s="224">
        <f>IF(N973="nulová",J973,0)</f>
        <v>0</v>
      </c>
      <c r="BJ973" s="21" t="s">
        <v>106</v>
      </c>
      <c r="BK973" s="224">
        <f>ROUND(I973*H973,2)</f>
        <v>0</v>
      </c>
      <c r="BL973" s="21" t="s">
        <v>379</v>
      </c>
      <c r="BM973" s="223" t="s">
        <v>1438</v>
      </c>
    </row>
    <row r="974" spans="1:47" s="2" customFormat="1" ht="12">
      <c r="A974" s="42"/>
      <c r="B974" s="43"/>
      <c r="C974" s="44"/>
      <c r="D974" s="225" t="s">
        <v>294</v>
      </c>
      <c r="E974" s="44"/>
      <c r="F974" s="226" t="s">
        <v>1439</v>
      </c>
      <c r="G974" s="44"/>
      <c r="H974" s="44"/>
      <c r="I974" s="227"/>
      <c r="J974" s="44"/>
      <c r="K974" s="44"/>
      <c r="L974" s="48"/>
      <c r="M974" s="228"/>
      <c r="N974" s="229"/>
      <c r="O974" s="88"/>
      <c r="P974" s="88"/>
      <c r="Q974" s="88"/>
      <c r="R974" s="88"/>
      <c r="S974" s="88"/>
      <c r="T974" s="89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T974" s="21" t="s">
        <v>294</v>
      </c>
      <c r="AU974" s="21" t="s">
        <v>106</v>
      </c>
    </row>
    <row r="975" spans="1:51" s="13" customFormat="1" ht="12">
      <c r="A975" s="13"/>
      <c r="B975" s="230"/>
      <c r="C975" s="231"/>
      <c r="D975" s="232" t="s">
        <v>296</v>
      </c>
      <c r="E975" s="233" t="s">
        <v>28</v>
      </c>
      <c r="F975" s="234" t="s">
        <v>463</v>
      </c>
      <c r="G975" s="231"/>
      <c r="H975" s="233" t="s">
        <v>28</v>
      </c>
      <c r="I975" s="235"/>
      <c r="J975" s="231"/>
      <c r="K975" s="231"/>
      <c r="L975" s="236"/>
      <c r="M975" s="237"/>
      <c r="N975" s="238"/>
      <c r="O975" s="238"/>
      <c r="P975" s="238"/>
      <c r="Q975" s="238"/>
      <c r="R975" s="238"/>
      <c r="S975" s="238"/>
      <c r="T975" s="239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0" t="s">
        <v>296</v>
      </c>
      <c r="AU975" s="240" t="s">
        <v>106</v>
      </c>
      <c r="AV975" s="13" t="s">
        <v>82</v>
      </c>
      <c r="AW975" s="13" t="s">
        <v>35</v>
      </c>
      <c r="AX975" s="13" t="s">
        <v>74</v>
      </c>
      <c r="AY975" s="240" t="s">
        <v>285</v>
      </c>
    </row>
    <row r="976" spans="1:51" s="14" customFormat="1" ht="12">
      <c r="A976" s="14"/>
      <c r="B976" s="241"/>
      <c r="C976" s="242"/>
      <c r="D976" s="232" t="s">
        <v>296</v>
      </c>
      <c r="E976" s="243" t="s">
        <v>28</v>
      </c>
      <c r="F976" s="244" t="s">
        <v>324</v>
      </c>
      <c r="G976" s="242"/>
      <c r="H976" s="245">
        <v>6</v>
      </c>
      <c r="I976" s="246"/>
      <c r="J976" s="242"/>
      <c r="K976" s="242"/>
      <c r="L976" s="247"/>
      <c r="M976" s="248"/>
      <c r="N976" s="249"/>
      <c r="O976" s="249"/>
      <c r="P976" s="249"/>
      <c r="Q976" s="249"/>
      <c r="R976" s="249"/>
      <c r="S976" s="249"/>
      <c r="T976" s="250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1" t="s">
        <v>296</v>
      </c>
      <c r="AU976" s="251" t="s">
        <v>106</v>
      </c>
      <c r="AV976" s="14" t="s">
        <v>106</v>
      </c>
      <c r="AW976" s="14" t="s">
        <v>35</v>
      </c>
      <c r="AX976" s="14" t="s">
        <v>82</v>
      </c>
      <c r="AY976" s="251" t="s">
        <v>285</v>
      </c>
    </row>
    <row r="977" spans="1:65" s="2" customFormat="1" ht="62.7" customHeight="1">
      <c r="A977" s="42"/>
      <c r="B977" s="43"/>
      <c r="C977" s="212" t="s">
        <v>1440</v>
      </c>
      <c r="D977" s="212" t="s">
        <v>287</v>
      </c>
      <c r="E977" s="213" t="s">
        <v>1441</v>
      </c>
      <c r="F977" s="214" t="s">
        <v>1442</v>
      </c>
      <c r="G977" s="215" t="s">
        <v>315</v>
      </c>
      <c r="H977" s="216">
        <v>13.052</v>
      </c>
      <c r="I977" s="217"/>
      <c r="J977" s="218">
        <f>ROUND(I977*H977,2)</f>
        <v>0</v>
      </c>
      <c r="K977" s="214" t="s">
        <v>28</v>
      </c>
      <c r="L977" s="48"/>
      <c r="M977" s="219" t="s">
        <v>28</v>
      </c>
      <c r="N977" s="220" t="s">
        <v>46</v>
      </c>
      <c r="O977" s="88"/>
      <c r="P977" s="221">
        <f>O977*H977</f>
        <v>0</v>
      </c>
      <c r="Q977" s="221">
        <v>0.0457</v>
      </c>
      <c r="R977" s="221">
        <f>Q977*H977</f>
        <v>0.5964763999999999</v>
      </c>
      <c r="S977" s="221">
        <v>0</v>
      </c>
      <c r="T977" s="222">
        <f>S977*H977</f>
        <v>0</v>
      </c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R977" s="223" t="s">
        <v>379</v>
      </c>
      <c r="AT977" s="223" t="s">
        <v>287</v>
      </c>
      <c r="AU977" s="223" t="s">
        <v>106</v>
      </c>
      <c r="AY977" s="21" t="s">
        <v>285</v>
      </c>
      <c r="BE977" s="224">
        <f>IF(N977="základní",J977,0)</f>
        <v>0</v>
      </c>
      <c r="BF977" s="224">
        <f>IF(N977="snížená",J977,0)</f>
        <v>0</v>
      </c>
      <c r="BG977" s="224">
        <f>IF(N977="zákl. přenesená",J977,0)</f>
        <v>0</v>
      </c>
      <c r="BH977" s="224">
        <f>IF(N977="sníž. přenesená",J977,0)</f>
        <v>0</v>
      </c>
      <c r="BI977" s="224">
        <f>IF(N977="nulová",J977,0)</f>
        <v>0</v>
      </c>
      <c r="BJ977" s="21" t="s">
        <v>106</v>
      </c>
      <c r="BK977" s="224">
        <f>ROUND(I977*H977,2)</f>
        <v>0</v>
      </c>
      <c r="BL977" s="21" t="s">
        <v>379</v>
      </c>
      <c r="BM977" s="223" t="s">
        <v>1443</v>
      </c>
    </row>
    <row r="978" spans="1:51" s="13" customFormat="1" ht="12">
      <c r="A978" s="13"/>
      <c r="B978" s="230"/>
      <c r="C978" s="231"/>
      <c r="D978" s="232" t="s">
        <v>296</v>
      </c>
      <c r="E978" s="233" t="s">
        <v>28</v>
      </c>
      <c r="F978" s="234" t="s">
        <v>463</v>
      </c>
      <c r="G978" s="231"/>
      <c r="H978" s="233" t="s">
        <v>28</v>
      </c>
      <c r="I978" s="235"/>
      <c r="J978" s="231"/>
      <c r="K978" s="231"/>
      <c r="L978" s="236"/>
      <c r="M978" s="237"/>
      <c r="N978" s="238"/>
      <c r="O978" s="238"/>
      <c r="P978" s="238"/>
      <c r="Q978" s="238"/>
      <c r="R978" s="238"/>
      <c r="S978" s="238"/>
      <c r="T978" s="239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0" t="s">
        <v>296</v>
      </c>
      <c r="AU978" s="240" t="s">
        <v>106</v>
      </c>
      <c r="AV978" s="13" t="s">
        <v>82</v>
      </c>
      <c r="AW978" s="13" t="s">
        <v>35</v>
      </c>
      <c r="AX978" s="13" t="s">
        <v>74</v>
      </c>
      <c r="AY978" s="240" t="s">
        <v>285</v>
      </c>
    </row>
    <row r="979" spans="1:51" s="14" customFormat="1" ht="12">
      <c r="A979" s="14"/>
      <c r="B979" s="241"/>
      <c r="C979" s="242"/>
      <c r="D979" s="232" t="s">
        <v>296</v>
      </c>
      <c r="E979" s="243" t="s">
        <v>28</v>
      </c>
      <c r="F979" s="244" t="s">
        <v>1444</v>
      </c>
      <c r="G979" s="242"/>
      <c r="H979" s="245">
        <v>13.052</v>
      </c>
      <c r="I979" s="246"/>
      <c r="J979" s="242"/>
      <c r="K979" s="242"/>
      <c r="L979" s="247"/>
      <c r="M979" s="248"/>
      <c r="N979" s="249"/>
      <c r="O979" s="249"/>
      <c r="P979" s="249"/>
      <c r="Q979" s="249"/>
      <c r="R979" s="249"/>
      <c r="S979" s="249"/>
      <c r="T979" s="250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1" t="s">
        <v>296</v>
      </c>
      <c r="AU979" s="251" t="s">
        <v>106</v>
      </c>
      <c r="AV979" s="14" t="s">
        <v>106</v>
      </c>
      <c r="AW979" s="14" t="s">
        <v>35</v>
      </c>
      <c r="AX979" s="14" t="s">
        <v>74</v>
      </c>
      <c r="AY979" s="251" t="s">
        <v>285</v>
      </c>
    </row>
    <row r="980" spans="1:51" s="15" customFormat="1" ht="12">
      <c r="A980" s="15"/>
      <c r="B980" s="252"/>
      <c r="C980" s="253"/>
      <c r="D980" s="232" t="s">
        <v>296</v>
      </c>
      <c r="E980" s="254" t="s">
        <v>212</v>
      </c>
      <c r="F980" s="255" t="s">
        <v>299</v>
      </c>
      <c r="G980" s="253"/>
      <c r="H980" s="256">
        <v>13.052</v>
      </c>
      <c r="I980" s="257"/>
      <c r="J980" s="253"/>
      <c r="K980" s="253"/>
      <c r="L980" s="258"/>
      <c r="M980" s="259"/>
      <c r="N980" s="260"/>
      <c r="O980" s="260"/>
      <c r="P980" s="260"/>
      <c r="Q980" s="260"/>
      <c r="R980" s="260"/>
      <c r="S980" s="260"/>
      <c r="T980" s="261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T980" s="262" t="s">
        <v>296</v>
      </c>
      <c r="AU980" s="262" t="s">
        <v>106</v>
      </c>
      <c r="AV980" s="15" t="s">
        <v>292</v>
      </c>
      <c r="AW980" s="15" t="s">
        <v>35</v>
      </c>
      <c r="AX980" s="15" t="s">
        <v>82</v>
      </c>
      <c r="AY980" s="262" t="s">
        <v>285</v>
      </c>
    </row>
    <row r="981" spans="1:65" s="2" customFormat="1" ht="44.25" customHeight="1">
      <c r="A981" s="42"/>
      <c r="B981" s="43"/>
      <c r="C981" s="212" t="s">
        <v>1445</v>
      </c>
      <c r="D981" s="212" t="s">
        <v>287</v>
      </c>
      <c r="E981" s="213" t="s">
        <v>1446</v>
      </c>
      <c r="F981" s="214" t="s">
        <v>1447</v>
      </c>
      <c r="G981" s="215" t="s">
        <v>315</v>
      </c>
      <c r="H981" s="216">
        <v>13.052</v>
      </c>
      <c r="I981" s="217"/>
      <c r="J981" s="218">
        <f>ROUND(I981*H981,2)</f>
        <v>0</v>
      </c>
      <c r="K981" s="214" t="s">
        <v>291</v>
      </c>
      <c r="L981" s="48"/>
      <c r="M981" s="219" t="s">
        <v>28</v>
      </c>
      <c r="N981" s="220" t="s">
        <v>46</v>
      </c>
      <c r="O981" s="88"/>
      <c r="P981" s="221">
        <f>O981*H981</f>
        <v>0</v>
      </c>
      <c r="Q981" s="221">
        <v>0.0002</v>
      </c>
      <c r="R981" s="221">
        <f>Q981*H981</f>
        <v>0.0026104</v>
      </c>
      <c r="S981" s="221">
        <v>0</v>
      </c>
      <c r="T981" s="222">
        <f>S981*H981</f>
        <v>0</v>
      </c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R981" s="223" t="s">
        <v>379</v>
      </c>
      <c r="AT981" s="223" t="s">
        <v>287</v>
      </c>
      <c r="AU981" s="223" t="s">
        <v>106</v>
      </c>
      <c r="AY981" s="21" t="s">
        <v>285</v>
      </c>
      <c r="BE981" s="224">
        <f>IF(N981="základní",J981,0)</f>
        <v>0</v>
      </c>
      <c r="BF981" s="224">
        <f>IF(N981="snížená",J981,0)</f>
        <v>0</v>
      </c>
      <c r="BG981" s="224">
        <f>IF(N981="zákl. přenesená",J981,0)</f>
        <v>0</v>
      </c>
      <c r="BH981" s="224">
        <f>IF(N981="sníž. přenesená",J981,0)</f>
        <v>0</v>
      </c>
      <c r="BI981" s="224">
        <f>IF(N981="nulová",J981,0)</f>
        <v>0</v>
      </c>
      <c r="BJ981" s="21" t="s">
        <v>106</v>
      </c>
      <c r="BK981" s="224">
        <f>ROUND(I981*H981,2)</f>
        <v>0</v>
      </c>
      <c r="BL981" s="21" t="s">
        <v>379</v>
      </c>
      <c r="BM981" s="223" t="s">
        <v>1448</v>
      </c>
    </row>
    <row r="982" spans="1:47" s="2" customFormat="1" ht="12">
      <c r="A982" s="42"/>
      <c r="B982" s="43"/>
      <c r="C982" s="44"/>
      <c r="D982" s="225" t="s">
        <v>294</v>
      </c>
      <c r="E982" s="44"/>
      <c r="F982" s="226" t="s">
        <v>1449</v>
      </c>
      <c r="G982" s="44"/>
      <c r="H982" s="44"/>
      <c r="I982" s="227"/>
      <c r="J982" s="44"/>
      <c r="K982" s="44"/>
      <c r="L982" s="48"/>
      <c r="M982" s="228"/>
      <c r="N982" s="229"/>
      <c r="O982" s="88"/>
      <c r="P982" s="88"/>
      <c r="Q982" s="88"/>
      <c r="R982" s="88"/>
      <c r="S982" s="88"/>
      <c r="T982" s="89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T982" s="21" t="s">
        <v>294</v>
      </c>
      <c r="AU982" s="21" t="s">
        <v>106</v>
      </c>
    </row>
    <row r="983" spans="1:51" s="14" customFormat="1" ht="12">
      <c r="A983" s="14"/>
      <c r="B983" s="241"/>
      <c r="C983" s="242"/>
      <c r="D983" s="232" t="s">
        <v>296</v>
      </c>
      <c r="E983" s="243" t="s">
        <v>28</v>
      </c>
      <c r="F983" s="244" t="s">
        <v>212</v>
      </c>
      <c r="G983" s="242"/>
      <c r="H983" s="245">
        <v>13.052</v>
      </c>
      <c r="I983" s="246"/>
      <c r="J983" s="242"/>
      <c r="K983" s="242"/>
      <c r="L983" s="247"/>
      <c r="M983" s="248"/>
      <c r="N983" s="249"/>
      <c r="O983" s="249"/>
      <c r="P983" s="249"/>
      <c r="Q983" s="249"/>
      <c r="R983" s="249"/>
      <c r="S983" s="249"/>
      <c r="T983" s="250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51" t="s">
        <v>296</v>
      </c>
      <c r="AU983" s="251" t="s">
        <v>106</v>
      </c>
      <c r="AV983" s="14" t="s">
        <v>106</v>
      </c>
      <c r="AW983" s="14" t="s">
        <v>35</v>
      </c>
      <c r="AX983" s="14" t="s">
        <v>82</v>
      </c>
      <c r="AY983" s="251" t="s">
        <v>285</v>
      </c>
    </row>
    <row r="984" spans="1:65" s="2" customFormat="1" ht="55.5" customHeight="1">
      <c r="A984" s="42"/>
      <c r="B984" s="43"/>
      <c r="C984" s="212" t="s">
        <v>1450</v>
      </c>
      <c r="D984" s="212" t="s">
        <v>287</v>
      </c>
      <c r="E984" s="213" t="s">
        <v>1451</v>
      </c>
      <c r="F984" s="214" t="s">
        <v>1452</v>
      </c>
      <c r="G984" s="215" t="s">
        <v>673</v>
      </c>
      <c r="H984" s="216">
        <v>4.645</v>
      </c>
      <c r="I984" s="217"/>
      <c r="J984" s="218">
        <f>ROUND(I984*H984,2)</f>
        <v>0</v>
      </c>
      <c r="K984" s="214" t="s">
        <v>291</v>
      </c>
      <c r="L984" s="48"/>
      <c r="M984" s="219" t="s">
        <v>28</v>
      </c>
      <c r="N984" s="220" t="s">
        <v>46</v>
      </c>
      <c r="O984" s="88"/>
      <c r="P984" s="221">
        <f>O984*H984</f>
        <v>0</v>
      </c>
      <c r="Q984" s="221">
        <v>0.0002</v>
      </c>
      <c r="R984" s="221">
        <f>Q984*H984</f>
        <v>0.0009289999999999999</v>
      </c>
      <c r="S984" s="221">
        <v>0</v>
      </c>
      <c r="T984" s="222">
        <f>S984*H984</f>
        <v>0</v>
      </c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R984" s="223" t="s">
        <v>379</v>
      </c>
      <c r="AT984" s="223" t="s">
        <v>287</v>
      </c>
      <c r="AU984" s="223" t="s">
        <v>106</v>
      </c>
      <c r="AY984" s="21" t="s">
        <v>285</v>
      </c>
      <c r="BE984" s="224">
        <f>IF(N984="základní",J984,0)</f>
        <v>0</v>
      </c>
      <c r="BF984" s="224">
        <f>IF(N984="snížená",J984,0)</f>
        <v>0</v>
      </c>
      <c r="BG984" s="224">
        <f>IF(N984="zákl. přenesená",J984,0)</f>
        <v>0</v>
      </c>
      <c r="BH984" s="224">
        <f>IF(N984="sníž. přenesená",J984,0)</f>
        <v>0</v>
      </c>
      <c r="BI984" s="224">
        <f>IF(N984="nulová",J984,0)</f>
        <v>0</v>
      </c>
      <c r="BJ984" s="21" t="s">
        <v>106</v>
      </c>
      <c r="BK984" s="224">
        <f>ROUND(I984*H984,2)</f>
        <v>0</v>
      </c>
      <c r="BL984" s="21" t="s">
        <v>379</v>
      </c>
      <c r="BM984" s="223" t="s">
        <v>1453</v>
      </c>
    </row>
    <row r="985" spans="1:47" s="2" customFormat="1" ht="12">
      <c r="A985" s="42"/>
      <c r="B985" s="43"/>
      <c r="C985" s="44"/>
      <c r="D985" s="225" t="s">
        <v>294</v>
      </c>
      <c r="E985" s="44"/>
      <c r="F985" s="226" t="s">
        <v>1454</v>
      </c>
      <c r="G985" s="44"/>
      <c r="H985" s="44"/>
      <c r="I985" s="227"/>
      <c r="J985" s="44"/>
      <c r="K985" s="44"/>
      <c r="L985" s="48"/>
      <c r="M985" s="228"/>
      <c r="N985" s="229"/>
      <c r="O985" s="88"/>
      <c r="P985" s="88"/>
      <c r="Q985" s="88"/>
      <c r="R985" s="88"/>
      <c r="S985" s="88"/>
      <c r="T985" s="89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T985" s="21" t="s">
        <v>294</v>
      </c>
      <c r="AU985" s="21" t="s">
        <v>106</v>
      </c>
    </row>
    <row r="986" spans="1:51" s="13" customFormat="1" ht="12">
      <c r="A986" s="13"/>
      <c r="B986" s="230"/>
      <c r="C986" s="231"/>
      <c r="D986" s="232" t="s">
        <v>296</v>
      </c>
      <c r="E986" s="233" t="s">
        <v>28</v>
      </c>
      <c r="F986" s="234" t="s">
        <v>463</v>
      </c>
      <c r="G986" s="231"/>
      <c r="H986" s="233" t="s">
        <v>28</v>
      </c>
      <c r="I986" s="235"/>
      <c r="J986" s="231"/>
      <c r="K986" s="231"/>
      <c r="L986" s="236"/>
      <c r="M986" s="237"/>
      <c r="N986" s="238"/>
      <c r="O986" s="238"/>
      <c r="P986" s="238"/>
      <c r="Q986" s="238"/>
      <c r="R986" s="238"/>
      <c r="S986" s="238"/>
      <c r="T986" s="239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0" t="s">
        <v>296</v>
      </c>
      <c r="AU986" s="240" t="s">
        <v>106</v>
      </c>
      <c r="AV986" s="13" t="s">
        <v>82</v>
      </c>
      <c r="AW986" s="13" t="s">
        <v>35</v>
      </c>
      <c r="AX986" s="13" t="s">
        <v>74</v>
      </c>
      <c r="AY986" s="240" t="s">
        <v>285</v>
      </c>
    </row>
    <row r="987" spans="1:51" s="14" customFormat="1" ht="12">
      <c r="A987" s="14"/>
      <c r="B987" s="241"/>
      <c r="C987" s="242"/>
      <c r="D987" s="232" t="s">
        <v>296</v>
      </c>
      <c r="E987" s="243" t="s">
        <v>28</v>
      </c>
      <c r="F987" s="244" t="s">
        <v>1455</v>
      </c>
      <c r="G987" s="242"/>
      <c r="H987" s="245">
        <v>4.645</v>
      </c>
      <c r="I987" s="246"/>
      <c r="J987" s="242"/>
      <c r="K987" s="242"/>
      <c r="L987" s="247"/>
      <c r="M987" s="248"/>
      <c r="N987" s="249"/>
      <c r="O987" s="249"/>
      <c r="P987" s="249"/>
      <c r="Q987" s="249"/>
      <c r="R987" s="249"/>
      <c r="S987" s="249"/>
      <c r="T987" s="250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1" t="s">
        <v>296</v>
      </c>
      <c r="AU987" s="251" t="s">
        <v>106</v>
      </c>
      <c r="AV987" s="14" t="s">
        <v>106</v>
      </c>
      <c r="AW987" s="14" t="s">
        <v>35</v>
      </c>
      <c r="AX987" s="14" t="s">
        <v>82</v>
      </c>
      <c r="AY987" s="251" t="s">
        <v>285</v>
      </c>
    </row>
    <row r="988" spans="1:65" s="2" customFormat="1" ht="33" customHeight="1">
      <c r="A988" s="42"/>
      <c r="B988" s="43"/>
      <c r="C988" s="212" t="s">
        <v>1456</v>
      </c>
      <c r="D988" s="212" t="s">
        <v>287</v>
      </c>
      <c r="E988" s="213" t="s">
        <v>1457</v>
      </c>
      <c r="F988" s="214" t="s">
        <v>1458</v>
      </c>
      <c r="G988" s="215" t="s">
        <v>315</v>
      </c>
      <c r="H988" s="216">
        <v>26.104</v>
      </c>
      <c r="I988" s="217"/>
      <c r="J988" s="218">
        <f>ROUND(I988*H988,2)</f>
        <v>0</v>
      </c>
      <c r="K988" s="214" t="s">
        <v>291</v>
      </c>
      <c r="L988" s="48"/>
      <c r="M988" s="219" t="s">
        <v>28</v>
      </c>
      <c r="N988" s="220" t="s">
        <v>46</v>
      </c>
      <c r="O988" s="88"/>
      <c r="P988" s="221">
        <f>O988*H988</f>
        <v>0</v>
      </c>
      <c r="Q988" s="221">
        <v>0.0032</v>
      </c>
      <c r="R988" s="221">
        <f>Q988*H988</f>
        <v>0.0835328</v>
      </c>
      <c r="S988" s="221">
        <v>0</v>
      </c>
      <c r="T988" s="222">
        <f>S988*H988</f>
        <v>0</v>
      </c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R988" s="223" t="s">
        <v>379</v>
      </c>
      <c r="AT988" s="223" t="s">
        <v>287</v>
      </c>
      <c r="AU988" s="223" t="s">
        <v>106</v>
      </c>
      <c r="AY988" s="21" t="s">
        <v>285</v>
      </c>
      <c r="BE988" s="224">
        <f>IF(N988="základní",J988,0)</f>
        <v>0</v>
      </c>
      <c r="BF988" s="224">
        <f>IF(N988="snížená",J988,0)</f>
        <v>0</v>
      </c>
      <c r="BG988" s="224">
        <f>IF(N988="zákl. přenesená",J988,0)</f>
        <v>0</v>
      </c>
      <c r="BH988" s="224">
        <f>IF(N988="sníž. přenesená",J988,0)</f>
        <v>0</v>
      </c>
      <c r="BI988" s="224">
        <f>IF(N988="nulová",J988,0)</f>
        <v>0</v>
      </c>
      <c r="BJ988" s="21" t="s">
        <v>106</v>
      </c>
      <c r="BK988" s="224">
        <f>ROUND(I988*H988,2)</f>
        <v>0</v>
      </c>
      <c r="BL988" s="21" t="s">
        <v>379</v>
      </c>
      <c r="BM988" s="223" t="s">
        <v>1459</v>
      </c>
    </row>
    <row r="989" spans="1:47" s="2" customFormat="1" ht="12">
      <c r="A989" s="42"/>
      <c r="B989" s="43"/>
      <c r="C989" s="44"/>
      <c r="D989" s="225" t="s">
        <v>294</v>
      </c>
      <c r="E989" s="44"/>
      <c r="F989" s="226" t="s">
        <v>1460</v>
      </c>
      <c r="G989" s="44"/>
      <c r="H989" s="44"/>
      <c r="I989" s="227"/>
      <c r="J989" s="44"/>
      <c r="K989" s="44"/>
      <c r="L989" s="48"/>
      <c r="M989" s="228"/>
      <c r="N989" s="229"/>
      <c r="O989" s="88"/>
      <c r="P989" s="88"/>
      <c r="Q989" s="88"/>
      <c r="R989" s="88"/>
      <c r="S989" s="88"/>
      <c r="T989" s="89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T989" s="21" t="s">
        <v>294</v>
      </c>
      <c r="AU989" s="21" t="s">
        <v>106</v>
      </c>
    </row>
    <row r="990" spans="1:51" s="14" customFormat="1" ht="12">
      <c r="A990" s="14"/>
      <c r="B990" s="241"/>
      <c r="C990" s="242"/>
      <c r="D990" s="232" t="s">
        <v>296</v>
      </c>
      <c r="E990" s="243" t="s">
        <v>28</v>
      </c>
      <c r="F990" s="244" t="s">
        <v>1461</v>
      </c>
      <c r="G990" s="242"/>
      <c r="H990" s="245">
        <v>26.104</v>
      </c>
      <c r="I990" s="246"/>
      <c r="J990" s="242"/>
      <c r="K990" s="242"/>
      <c r="L990" s="247"/>
      <c r="M990" s="248"/>
      <c r="N990" s="249"/>
      <c r="O990" s="249"/>
      <c r="P990" s="249"/>
      <c r="Q990" s="249"/>
      <c r="R990" s="249"/>
      <c r="S990" s="249"/>
      <c r="T990" s="250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51" t="s">
        <v>296</v>
      </c>
      <c r="AU990" s="251" t="s">
        <v>106</v>
      </c>
      <c r="AV990" s="14" t="s">
        <v>106</v>
      </c>
      <c r="AW990" s="14" t="s">
        <v>35</v>
      </c>
      <c r="AX990" s="14" t="s">
        <v>82</v>
      </c>
      <c r="AY990" s="251" t="s">
        <v>285</v>
      </c>
    </row>
    <row r="991" spans="1:65" s="2" customFormat="1" ht="49.05" customHeight="1">
      <c r="A991" s="42"/>
      <c r="B991" s="43"/>
      <c r="C991" s="212" t="s">
        <v>1462</v>
      </c>
      <c r="D991" s="212" t="s">
        <v>287</v>
      </c>
      <c r="E991" s="213" t="s">
        <v>1463</v>
      </c>
      <c r="F991" s="214" t="s">
        <v>1464</v>
      </c>
      <c r="G991" s="215" t="s">
        <v>315</v>
      </c>
      <c r="H991" s="216">
        <v>9.49</v>
      </c>
      <c r="I991" s="217"/>
      <c r="J991" s="218">
        <f>ROUND(I991*H991,2)</f>
        <v>0</v>
      </c>
      <c r="K991" s="214" t="s">
        <v>291</v>
      </c>
      <c r="L991" s="48"/>
      <c r="M991" s="219" t="s">
        <v>28</v>
      </c>
      <c r="N991" s="220" t="s">
        <v>46</v>
      </c>
      <c r="O991" s="88"/>
      <c r="P991" s="221">
        <f>O991*H991</f>
        <v>0</v>
      </c>
      <c r="Q991" s="221">
        <v>0.01259</v>
      </c>
      <c r="R991" s="221">
        <f>Q991*H991</f>
        <v>0.1194791</v>
      </c>
      <c r="S991" s="221">
        <v>0</v>
      </c>
      <c r="T991" s="222">
        <f>S991*H991</f>
        <v>0</v>
      </c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R991" s="223" t="s">
        <v>379</v>
      </c>
      <c r="AT991" s="223" t="s">
        <v>287</v>
      </c>
      <c r="AU991" s="223" t="s">
        <v>106</v>
      </c>
      <c r="AY991" s="21" t="s">
        <v>285</v>
      </c>
      <c r="BE991" s="224">
        <f>IF(N991="základní",J991,0)</f>
        <v>0</v>
      </c>
      <c r="BF991" s="224">
        <f>IF(N991="snížená",J991,0)</f>
        <v>0</v>
      </c>
      <c r="BG991" s="224">
        <f>IF(N991="zákl. přenesená",J991,0)</f>
        <v>0</v>
      </c>
      <c r="BH991" s="224">
        <f>IF(N991="sníž. přenesená",J991,0)</f>
        <v>0</v>
      </c>
      <c r="BI991" s="224">
        <f>IF(N991="nulová",J991,0)</f>
        <v>0</v>
      </c>
      <c r="BJ991" s="21" t="s">
        <v>106</v>
      </c>
      <c r="BK991" s="224">
        <f>ROUND(I991*H991,2)</f>
        <v>0</v>
      </c>
      <c r="BL991" s="21" t="s">
        <v>379</v>
      </c>
      <c r="BM991" s="223" t="s">
        <v>1465</v>
      </c>
    </row>
    <row r="992" spans="1:47" s="2" customFormat="1" ht="12">
      <c r="A992" s="42"/>
      <c r="B992" s="43"/>
      <c r="C992" s="44"/>
      <c r="D992" s="225" t="s">
        <v>294</v>
      </c>
      <c r="E992" s="44"/>
      <c r="F992" s="226" t="s">
        <v>1466</v>
      </c>
      <c r="G992" s="44"/>
      <c r="H992" s="44"/>
      <c r="I992" s="227"/>
      <c r="J992" s="44"/>
      <c r="K992" s="44"/>
      <c r="L992" s="48"/>
      <c r="M992" s="228"/>
      <c r="N992" s="229"/>
      <c r="O992" s="88"/>
      <c r="P992" s="88"/>
      <c r="Q992" s="88"/>
      <c r="R992" s="88"/>
      <c r="S992" s="88"/>
      <c r="T992" s="89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T992" s="21" t="s">
        <v>294</v>
      </c>
      <c r="AU992" s="21" t="s">
        <v>106</v>
      </c>
    </row>
    <row r="993" spans="1:51" s="13" customFormat="1" ht="12">
      <c r="A993" s="13"/>
      <c r="B993" s="230"/>
      <c r="C993" s="231"/>
      <c r="D993" s="232" t="s">
        <v>296</v>
      </c>
      <c r="E993" s="233" t="s">
        <v>28</v>
      </c>
      <c r="F993" s="234" t="s">
        <v>469</v>
      </c>
      <c r="G993" s="231"/>
      <c r="H993" s="233" t="s">
        <v>28</v>
      </c>
      <c r="I993" s="235"/>
      <c r="J993" s="231"/>
      <c r="K993" s="231"/>
      <c r="L993" s="236"/>
      <c r="M993" s="237"/>
      <c r="N993" s="238"/>
      <c r="O993" s="238"/>
      <c r="P993" s="238"/>
      <c r="Q993" s="238"/>
      <c r="R993" s="238"/>
      <c r="S993" s="238"/>
      <c r="T993" s="239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0" t="s">
        <v>296</v>
      </c>
      <c r="AU993" s="240" t="s">
        <v>106</v>
      </c>
      <c r="AV993" s="13" t="s">
        <v>82</v>
      </c>
      <c r="AW993" s="13" t="s">
        <v>35</v>
      </c>
      <c r="AX993" s="13" t="s">
        <v>74</v>
      </c>
      <c r="AY993" s="240" t="s">
        <v>285</v>
      </c>
    </row>
    <row r="994" spans="1:51" s="14" customFormat="1" ht="12">
      <c r="A994" s="14"/>
      <c r="B994" s="241"/>
      <c r="C994" s="242"/>
      <c r="D994" s="232" t="s">
        <v>296</v>
      </c>
      <c r="E994" s="243" t="s">
        <v>28</v>
      </c>
      <c r="F994" s="244" t="s">
        <v>215</v>
      </c>
      <c r="G994" s="242"/>
      <c r="H994" s="245">
        <v>9.49</v>
      </c>
      <c r="I994" s="246"/>
      <c r="J994" s="242"/>
      <c r="K994" s="242"/>
      <c r="L994" s="247"/>
      <c r="M994" s="248"/>
      <c r="N994" s="249"/>
      <c r="O994" s="249"/>
      <c r="P994" s="249"/>
      <c r="Q994" s="249"/>
      <c r="R994" s="249"/>
      <c r="S994" s="249"/>
      <c r="T994" s="250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1" t="s">
        <v>296</v>
      </c>
      <c r="AU994" s="251" t="s">
        <v>106</v>
      </c>
      <c r="AV994" s="14" t="s">
        <v>106</v>
      </c>
      <c r="AW994" s="14" t="s">
        <v>35</v>
      </c>
      <c r="AX994" s="14" t="s">
        <v>74</v>
      </c>
      <c r="AY994" s="251" t="s">
        <v>285</v>
      </c>
    </row>
    <row r="995" spans="1:51" s="15" customFormat="1" ht="12">
      <c r="A995" s="15"/>
      <c r="B995" s="252"/>
      <c r="C995" s="253"/>
      <c r="D995" s="232" t="s">
        <v>296</v>
      </c>
      <c r="E995" s="254" t="s">
        <v>214</v>
      </c>
      <c r="F995" s="255" t="s">
        <v>299</v>
      </c>
      <c r="G995" s="253"/>
      <c r="H995" s="256">
        <v>9.49</v>
      </c>
      <c r="I995" s="257"/>
      <c r="J995" s="253"/>
      <c r="K995" s="253"/>
      <c r="L995" s="258"/>
      <c r="M995" s="259"/>
      <c r="N995" s="260"/>
      <c r="O995" s="260"/>
      <c r="P995" s="260"/>
      <c r="Q995" s="260"/>
      <c r="R995" s="260"/>
      <c r="S995" s="260"/>
      <c r="T995" s="261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T995" s="262" t="s">
        <v>296</v>
      </c>
      <c r="AU995" s="262" t="s">
        <v>106</v>
      </c>
      <c r="AV995" s="15" t="s">
        <v>292</v>
      </c>
      <c r="AW995" s="15" t="s">
        <v>35</v>
      </c>
      <c r="AX995" s="15" t="s">
        <v>82</v>
      </c>
      <c r="AY995" s="262" t="s">
        <v>285</v>
      </c>
    </row>
    <row r="996" spans="1:65" s="2" customFormat="1" ht="37.8" customHeight="1">
      <c r="A996" s="42"/>
      <c r="B996" s="43"/>
      <c r="C996" s="212" t="s">
        <v>160</v>
      </c>
      <c r="D996" s="212" t="s">
        <v>287</v>
      </c>
      <c r="E996" s="213" t="s">
        <v>1467</v>
      </c>
      <c r="F996" s="214" t="s">
        <v>1468</v>
      </c>
      <c r="G996" s="215" t="s">
        <v>315</v>
      </c>
      <c r="H996" s="216">
        <v>9.49</v>
      </c>
      <c r="I996" s="217"/>
      <c r="J996" s="218">
        <f>ROUND(I996*H996,2)</f>
        <v>0</v>
      </c>
      <c r="K996" s="214" t="s">
        <v>291</v>
      </c>
      <c r="L996" s="48"/>
      <c r="M996" s="219" t="s">
        <v>28</v>
      </c>
      <c r="N996" s="220" t="s">
        <v>46</v>
      </c>
      <c r="O996" s="88"/>
      <c r="P996" s="221">
        <f>O996*H996</f>
        <v>0</v>
      </c>
      <c r="Q996" s="221">
        <v>0.0001</v>
      </c>
      <c r="R996" s="221">
        <f>Q996*H996</f>
        <v>0.0009490000000000001</v>
      </c>
      <c r="S996" s="221">
        <v>0</v>
      </c>
      <c r="T996" s="222">
        <f>S996*H996</f>
        <v>0</v>
      </c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R996" s="223" t="s">
        <v>379</v>
      </c>
      <c r="AT996" s="223" t="s">
        <v>287</v>
      </c>
      <c r="AU996" s="223" t="s">
        <v>106</v>
      </c>
      <c r="AY996" s="21" t="s">
        <v>285</v>
      </c>
      <c r="BE996" s="224">
        <f>IF(N996="základní",J996,0)</f>
        <v>0</v>
      </c>
      <c r="BF996" s="224">
        <f>IF(N996="snížená",J996,0)</f>
        <v>0</v>
      </c>
      <c r="BG996" s="224">
        <f>IF(N996="zákl. přenesená",J996,0)</f>
        <v>0</v>
      </c>
      <c r="BH996" s="224">
        <f>IF(N996="sníž. přenesená",J996,0)</f>
        <v>0</v>
      </c>
      <c r="BI996" s="224">
        <f>IF(N996="nulová",J996,0)</f>
        <v>0</v>
      </c>
      <c r="BJ996" s="21" t="s">
        <v>106</v>
      </c>
      <c r="BK996" s="224">
        <f>ROUND(I996*H996,2)</f>
        <v>0</v>
      </c>
      <c r="BL996" s="21" t="s">
        <v>379</v>
      </c>
      <c r="BM996" s="223" t="s">
        <v>1469</v>
      </c>
    </row>
    <row r="997" spans="1:47" s="2" customFormat="1" ht="12">
      <c r="A997" s="42"/>
      <c r="B997" s="43"/>
      <c r="C997" s="44"/>
      <c r="D997" s="225" t="s">
        <v>294</v>
      </c>
      <c r="E997" s="44"/>
      <c r="F997" s="226" t="s">
        <v>1470</v>
      </c>
      <c r="G997" s="44"/>
      <c r="H997" s="44"/>
      <c r="I997" s="227"/>
      <c r="J997" s="44"/>
      <c r="K997" s="44"/>
      <c r="L997" s="48"/>
      <c r="M997" s="228"/>
      <c r="N997" s="229"/>
      <c r="O997" s="88"/>
      <c r="P997" s="88"/>
      <c r="Q997" s="88"/>
      <c r="R997" s="88"/>
      <c r="S997" s="88"/>
      <c r="T997" s="89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T997" s="21" t="s">
        <v>294</v>
      </c>
      <c r="AU997" s="21" t="s">
        <v>106</v>
      </c>
    </row>
    <row r="998" spans="1:51" s="14" customFormat="1" ht="12">
      <c r="A998" s="14"/>
      <c r="B998" s="241"/>
      <c r="C998" s="242"/>
      <c r="D998" s="232" t="s">
        <v>296</v>
      </c>
      <c r="E998" s="243" t="s">
        <v>28</v>
      </c>
      <c r="F998" s="244" t="s">
        <v>214</v>
      </c>
      <c r="G998" s="242"/>
      <c r="H998" s="245">
        <v>9.49</v>
      </c>
      <c r="I998" s="246"/>
      <c r="J998" s="242"/>
      <c r="K998" s="242"/>
      <c r="L998" s="247"/>
      <c r="M998" s="248"/>
      <c r="N998" s="249"/>
      <c r="O998" s="249"/>
      <c r="P998" s="249"/>
      <c r="Q998" s="249"/>
      <c r="R998" s="249"/>
      <c r="S998" s="249"/>
      <c r="T998" s="250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51" t="s">
        <v>296</v>
      </c>
      <c r="AU998" s="251" t="s">
        <v>106</v>
      </c>
      <c r="AV998" s="14" t="s">
        <v>106</v>
      </c>
      <c r="AW998" s="14" t="s">
        <v>35</v>
      </c>
      <c r="AX998" s="14" t="s">
        <v>82</v>
      </c>
      <c r="AY998" s="251" t="s">
        <v>285</v>
      </c>
    </row>
    <row r="999" spans="1:65" s="2" customFormat="1" ht="44.25" customHeight="1">
      <c r="A999" s="42"/>
      <c r="B999" s="43"/>
      <c r="C999" s="212" t="s">
        <v>1471</v>
      </c>
      <c r="D999" s="212" t="s">
        <v>287</v>
      </c>
      <c r="E999" s="213" t="s">
        <v>1472</v>
      </c>
      <c r="F999" s="214" t="s">
        <v>1473</v>
      </c>
      <c r="G999" s="215" t="s">
        <v>315</v>
      </c>
      <c r="H999" s="216">
        <v>9.49</v>
      </c>
      <c r="I999" s="217"/>
      <c r="J999" s="218">
        <f>ROUND(I999*H999,2)</f>
        <v>0</v>
      </c>
      <c r="K999" s="214" t="s">
        <v>291</v>
      </c>
      <c r="L999" s="48"/>
      <c r="M999" s="219" t="s">
        <v>28</v>
      </c>
      <c r="N999" s="220" t="s">
        <v>46</v>
      </c>
      <c r="O999" s="88"/>
      <c r="P999" s="221">
        <f>O999*H999</f>
        <v>0</v>
      </c>
      <c r="Q999" s="221">
        <v>0</v>
      </c>
      <c r="R999" s="221">
        <f>Q999*H999</f>
        <v>0</v>
      </c>
      <c r="S999" s="221">
        <v>0</v>
      </c>
      <c r="T999" s="222">
        <f>S999*H999</f>
        <v>0</v>
      </c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R999" s="223" t="s">
        <v>379</v>
      </c>
      <c r="AT999" s="223" t="s">
        <v>287</v>
      </c>
      <c r="AU999" s="223" t="s">
        <v>106</v>
      </c>
      <c r="AY999" s="21" t="s">
        <v>285</v>
      </c>
      <c r="BE999" s="224">
        <f>IF(N999="základní",J999,0)</f>
        <v>0</v>
      </c>
      <c r="BF999" s="224">
        <f>IF(N999="snížená",J999,0)</f>
        <v>0</v>
      </c>
      <c r="BG999" s="224">
        <f>IF(N999="zákl. přenesená",J999,0)</f>
        <v>0</v>
      </c>
      <c r="BH999" s="224">
        <f>IF(N999="sníž. přenesená",J999,0)</f>
        <v>0</v>
      </c>
      <c r="BI999" s="224">
        <f>IF(N999="nulová",J999,0)</f>
        <v>0</v>
      </c>
      <c r="BJ999" s="21" t="s">
        <v>106</v>
      </c>
      <c r="BK999" s="224">
        <f>ROUND(I999*H999,2)</f>
        <v>0</v>
      </c>
      <c r="BL999" s="21" t="s">
        <v>379</v>
      </c>
      <c r="BM999" s="223" t="s">
        <v>1474</v>
      </c>
    </row>
    <row r="1000" spans="1:47" s="2" customFormat="1" ht="12">
      <c r="A1000" s="42"/>
      <c r="B1000" s="43"/>
      <c r="C1000" s="44"/>
      <c r="D1000" s="225" t="s">
        <v>294</v>
      </c>
      <c r="E1000" s="44"/>
      <c r="F1000" s="226" t="s">
        <v>1475</v>
      </c>
      <c r="G1000" s="44"/>
      <c r="H1000" s="44"/>
      <c r="I1000" s="227"/>
      <c r="J1000" s="44"/>
      <c r="K1000" s="44"/>
      <c r="L1000" s="48"/>
      <c r="M1000" s="228"/>
      <c r="N1000" s="229"/>
      <c r="O1000" s="88"/>
      <c r="P1000" s="88"/>
      <c r="Q1000" s="88"/>
      <c r="R1000" s="88"/>
      <c r="S1000" s="88"/>
      <c r="T1000" s="89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T1000" s="21" t="s">
        <v>294</v>
      </c>
      <c r="AU1000" s="21" t="s">
        <v>106</v>
      </c>
    </row>
    <row r="1001" spans="1:51" s="14" customFormat="1" ht="12">
      <c r="A1001" s="14"/>
      <c r="B1001" s="241"/>
      <c r="C1001" s="242"/>
      <c r="D1001" s="232" t="s">
        <v>296</v>
      </c>
      <c r="E1001" s="243" t="s">
        <v>28</v>
      </c>
      <c r="F1001" s="244" t="s">
        <v>214</v>
      </c>
      <c r="G1001" s="242"/>
      <c r="H1001" s="245">
        <v>9.49</v>
      </c>
      <c r="I1001" s="246"/>
      <c r="J1001" s="242"/>
      <c r="K1001" s="242"/>
      <c r="L1001" s="247"/>
      <c r="M1001" s="248"/>
      <c r="N1001" s="249"/>
      <c r="O1001" s="249"/>
      <c r="P1001" s="249"/>
      <c r="Q1001" s="249"/>
      <c r="R1001" s="249"/>
      <c r="S1001" s="249"/>
      <c r="T1001" s="250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51" t="s">
        <v>296</v>
      </c>
      <c r="AU1001" s="251" t="s">
        <v>106</v>
      </c>
      <c r="AV1001" s="14" t="s">
        <v>106</v>
      </c>
      <c r="AW1001" s="14" t="s">
        <v>35</v>
      </c>
      <c r="AX1001" s="14" t="s">
        <v>82</v>
      </c>
      <c r="AY1001" s="251" t="s">
        <v>285</v>
      </c>
    </row>
    <row r="1002" spans="1:65" s="2" customFormat="1" ht="16.5" customHeight="1">
      <c r="A1002" s="42"/>
      <c r="B1002" s="43"/>
      <c r="C1002" s="263" t="s">
        <v>1476</v>
      </c>
      <c r="D1002" s="263" t="s">
        <v>380</v>
      </c>
      <c r="E1002" s="264" t="s">
        <v>1477</v>
      </c>
      <c r="F1002" s="265" t="s">
        <v>1305</v>
      </c>
      <c r="G1002" s="266" t="s">
        <v>315</v>
      </c>
      <c r="H1002" s="267">
        <v>11.388</v>
      </c>
      <c r="I1002" s="268"/>
      <c r="J1002" s="269">
        <f>ROUND(I1002*H1002,2)</f>
        <v>0</v>
      </c>
      <c r="K1002" s="265" t="s">
        <v>28</v>
      </c>
      <c r="L1002" s="270"/>
      <c r="M1002" s="271" t="s">
        <v>28</v>
      </c>
      <c r="N1002" s="272" t="s">
        <v>46</v>
      </c>
      <c r="O1002" s="88"/>
      <c r="P1002" s="221">
        <f>O1002*H1002</f>
        <v>0</v>
      </c>
      <c r="Q1002" s="221">
        <v>0.00014</v>
      </c>
      <c r="R1002" s="221">
        <f>Q1002*H1002</f>
        <v>0.0015943199999999998</v>
      </c>
      <c r="S1002" s="221">
        <v>0</v>
      </c>
      <c r="T1002" s="222">
        <f>S1002*H1002</f>
        <v>0</v>
      </c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R1002" s="223" t="s">
        <v>477</v>
      </c>
      <c r="AT1002" s="223" t="s">
        <v>380</v>
      </c>
      <c r="AU1002" s="223" t="s">
        <v>106</v>
      </c>
      <c r="AY1002" s="21" t="s">
        <v>285</v>
      </c>
      <c r="BE1002" s="224">
        <f>IF(N1002="základní",J1002,0)</f>
        <v>0</v>
      </c>
      <c r="BF1002" s="224">
        <f>IF(N1002="snížená",J1002,0)</f>
        <v>0</v>
      </c>
      <c r="BG1002" s="224">
        <f>IF(N1002="zákl. přenesená",J1002,0)</f>
        <v>0</v>
      </c>
      <c r="BH1002" s="224">
        <f>IF(N1002="sníž. přenesená",J1002,0)</f>
        <v>0</v>
      </c>
      <c r="BI1002" s="224">
        <f>IF(N1002="nulová",J1002,0)</f>
        <v>0</v>
      </c>
      <c r="BJ1002" s="21" t="s">
        <v>106</v>
      </c>
      <c r="BK1002" s="224">
        <f>ROUND(I1002*H1002,2)</f>
        <v>0</v>
      </c>
      <c r="BL1002" s="21" t="s">
        <v>379</v>
      </c>
      <c r="BM1002" s="223" t="s">
        <v>1478</v>
      </c>
    </row>
    <row r="1003" spans="1:51" s="14" customFormat="1" ht="12">
      <c r="A1003" s="14"/>
      <c r="B1003" s="241"/>
      <c r="C1003" s="242"/>
      <c r="D1003" s="232" t="s">
        <v>296</v>
      </c>
      <c r="E1003" s="243" t="s">
        <v>28</v>
      </c>
      <c r="F1003" s="244" t="s">
        <v>1479</v>
      </c>
      <c r="G1003" s="242"/>
      <c r="H1003" s="245">
        <v>11.388</v>
      </c>
      <c r="I1003" s="246"/>
      <c r="J1003" s="242"/>
      <c r="K1003" s="242"/>
      <c r="L1003" s="247"/>
      <c r="M1003" s="248"/>
      <c r="N1003" s="249"/>
      <c r="O1003" s="249"/>
      <c r="P1003" s="249"/>
      <c r="Q1003" s="249"/>
      <c r="R1003" s="249"/>
      <c r="S1003" s="249"/>
      <c r="T1003" s="250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51" t="s">
        <v>296</v>
      </c>
      <c r="AU1003" s="251" t="s">
        <v>106</v>
      </c>
      <c r="AV1003" s="14" t="s">
        <v>106</v>
      </c>
      <c r="AW1003" s="14" t="s">
        <v>35</v>
      </c>
      <c r="AX1003" s="14" t="s">
        <v>82</v>
      </c>
      <c r="AY1003" s="251" t="s">
        <v>285</v>
      </c>
    </row>
    <row r="1004" spans="1:65" s="2" customFormat="1" ht="44.25" customHeight="1">
      <c r="A1004" s="42"/>
      <c r="B1004" s="43"/>
      <c r="C1004" s="212" t="s">
        <v>1480</v>
      </c>
      <c r="D1004" s="212" t="s">
        <v>287</v>
      </c>
      <c r="E1004" s="213" t="s">
        <v>1481</v>
      </c>
      <c r="F1004" s="214" t="s">
        <v>1482</v>
      </c>
      <c r="G1004" s="215" t="s">
        <v>315</v>
      </c>
      <c r="H1004" s="216">
        <v>9.49</v>
      </c>
      <c r="I1004" s="217"/>
      <c r="J1004" s="218">
        <f>ROUND(I1004*H1004,2)</f>
        <v>0</v>
      </c>
      <c r="K1004" s="214" t="s">
        <v>291</v>
      </c>
      <c r="L1004" s="48"/>
      <c r="M1004" s="219" t="s">
        <v>28</v>
      </c>
      <c r="N1004" s="220" t="s">
        <v>46</v>
      </c>
      <c r="O1004" s="88"/>
      <c r="P1004" s="221">
        <f>O1004*H1004</f>
        <v>0</v>
      </c>
      <c r="Q1004" s="221">
        <v>0</v>
      </c>
      <c r="R1004" s="221">
        <f>Q1004*H1004</f>
        <v>0</v>
      </c>
      <c r="S1004" s="221">
        <v>0</v>
      </c>
      <c r="T1004" s="222">
        <f>S1004*H1004</f>
        <v>0</v>
      </c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R1004" s="223" t="s">
        <v>379</v>
      </c>
      <c r="AT1004" s="223" t="s">
        <v>287</v>
      </c>
      <c r="AU1004" s="223" t="s">
        <v>106</v>
      </c>
      <c r="AY1004" s="21" t="s">
        <v>285</v>
      </c>
      <c r="BE1004" s="224">
        <f>IF(N1004="základní",J1004,0)</f>
        <v>0</v>
      </c>
      <c r="BF1004" s="224">
        <f>IF(N1004="snížená",J1004,0)</f>
        <v>0</v>
      </c>
      <c r="BG1004" s="224">
        <f>IF(N1004="zákl. přenesená",J1004,0)</f>
        <v>0</v>
      </c>
      <c r="BH1004" s="224">
        <f>IF(N1004="sníž. přenesená",J1004,0)</f>
        <v>0</v>
      </c>
      <c r="BI1004" s="224">
        <f>IF(N1004="nulová",J1004,0)</f>
        <v>0</v>
      </c>
      <c r="BJ1004" s="21" t="s">
        <v>106</v>
      </c>
      <c r="BK1004" s="224">
        <f>ROUND(I1004*H1004,2)</f>
        <v>0</v>
      </c>
      <c r="BL1004" s="21" t="s">
        <v>379</v>
      </c>
      <c r="BM1004" s="223" t="s">
        <v>1483</v>
      </c>
    </row>
    <row r="1005" spans="1:47" s="2" customFormat="1" ht="12">
      <c r="A1005" s="42"/>
      <c r="B1005" s="43"/>
      <c r="C1005" s="44"/>
      <c r="D1005" s="225" t="s">
        <v>294</v>
      </c>
      <c r="E1005" s="44"/>
      <c r="F1005" s="226" t="s">
        <v>1484</v>
      </c>
      <c r="G1005" s="44"/>
      <c r="H1005" s="44"/>
      <c r="I1005" s="227"/>
      <c r="J1005" s="44"/>
      <c r="K1005" s="44"/>
      <c r="L1005" s="48"/>
      <c r="M1005" s="228"/>
      <c r="N1005" s="229"/>
      <c r="O1005" s="88"/>
      <c r="P1005" s="88"/>
      <c r="Q1005" s="88"/>
      <c r="R1005" s="88"/>
      <c r="S1005" s="88"/>
      <c r="T1005" s="89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T1005" s="21" t="s">
        <v>294</v>
      </c>
      <c r="AU1005" s="21" t="s">
        <v>106</v>
      </c>
    </row>
    <row r="1006" spans="1:51" s="14" customFormat="1" ht="12">
      <c r="A1006" s="14"/>
      <c r="B1006" s="241"/>
      <c r="C1006" s="242"/>
      <c r="D1006" s="232" t="s">
        <v>296</v>
      </c>
      <c r="E1006" s="243" t="s">
        <v>28</v>
      </c>
      <c r="F1006" s="244" t="s">
        <v>214</v>
      </c>
      <c r="G1006" s="242"/>
      <c r="H1006" s="245">
        <v>9.49</v>
      </c>
      <c r="I1006" s="246"/>
      <c r="J1006" s="242"/>
      <c r="K1006" s="242"/>
      <c r="L1006" s="247"/>
      <c r="M1006" s="248"/>
      <c r="N1006" s="249"/>
      <c r="O1006" s="249"/>
      <c r="P1006" s="249"/>
      <c r="Q1006" s="249"/>
      <c r="R1006" s="249"/>
      <c r="S1006" s="249"/>
      <c r="T1006" s="250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1" t="s">
        <v>296</v>
      </c>
      <c r="AU1006" s="251" t="s">
        <v>106</v>
      </c>
      <c r="AV1006" s="14" t="s">
        <v>106</v>
      </c>
      <c r="AW1006" s="14" t="s">
        <v>35</v>
      </c>
      <c r="AX1006" s="14" t="s">
        <v>82</v>
      </c>
      <c r="AY1006" s="251" t="s">
        <v>285</v>
      </c>
    </row>
    <row r="1007" spans="1:65" s="2" customFormat="1" ht="24.15" customHeight="1">
      <c r="A1007" s="42"/>
      <c r="B1007" s="43"/>
      <c r="C1007" s="263" t="s">
        <v>1485</v>
      </c>
      <c r="D1007" s="263" t="s">
        <v>380</v>
      </c>
      <c r="E1007" s="264" t="s">
        <v>1486</v>
      </c>
      <c r="F1007" s="265" t="s">
        <v>1487</v>
      </c>
      <c r="G1007" s="266" t="s">
        <v>315</v>
      </c>
      <c r="H1007" s="267">
        <v>10.439</v>
      </c>
      <c r="I1007" s="268"/>
      <c r="J1007" s="269">
        <f>ROUND(I1007*H1007,2)</f>
        <v>0</v>
      </c>
      <c r="K1007" s="265" t="s">
        <v>291</v>
      </c>
      <c r="L1007" s="270"/>
      <c r="M1007" s="271" t="s">
        <v>28</v>
      </c>
      <c r="N1007" s="272" t="s">
        <v>46</v>
      </c>
      <c r="O1007" s="88"/>
      <c r="P1007" s="221">
        <f>O1007*H1007</f>
        <v>0</v>
      </c>
      <c r="Q1007" s="221">
        <v>0.0028</v>
      </c>
      <c r="R1007" s="221">
        <f>Q1007*H1007</f>
        <v>0.0292292</v>
      </c>
      <c r="S1007" s="221">
        <v>0</v>
      </c>
      <c r="T1007" s="222">
        <f>S1007*H1007</f>
        <v>0</v>
      </c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R1007" s="223" t="s">
        <v>477</v>
      </c>
      <c r="AT1007" s="223" t="s">
        <v>380</v>
      </c>
      <c r="AU1007" s="223" t="s">
        <v>106</v>
      </c>
      <c r="AY1007" s="21" t="s">
        <v>285</v>
      </c>
      <c r="BE1007" s="224">
        <f>IF(N1007="základní",J1007,0)</f>
        <v>0</v>
      </c>
      <c r="BF1007" s="224">
        <f>IF(N1007="snížená",J1007,0)</f>
        <v>0</v>
      </c>
      <c r="BG1007" s="224">
        <f>IF(N1007="zákl. přenesená",J1007,0)</f>
        <v>0</v>
      </c>
      <c r="BH1007" s="224">
        <f>IF(N1007="sníž. přenesená",J1007,0)</f>
        <v>0</v>
      </c>
      <c r="BI1007" s="224">
        <f>IF(N1007="nulová",J1007,0)</f>
        <v>0</v>
      </c>
      <c r="BJ1007" s="21" t="s">
        <v>106</v>
      </c>
      <c r="BK1007" s="224">
        <f>ROUND(I1007*H1007,2)</f>
        <v>0</v>
      </c>
      <c r="BL1007" s="21" t="s">
        <v>379</v>
      </c>
      <c r="BM1007" s="223" t="s">
        <v>1488</v>
      </c>
    </row>
    <row r="1008" spans="1:51" s="14" customFormat="1" ht="12">
      <c r="A1008" s="14"/>
      <c r="B1008" s="241"/>
      <c r="C1008" s="242"/>
      <c r="D1008" s="232" t="s">
        <v>296</v>
      </c>
      <c r="E1008" s="243" t="s">
        <v>28</v>
      </c>
      <c r="F1008" s="244" t="s">
        <v>1489</v>
      </c>
      <c r="G1008" s="242"/>
      <c r="H1008" s="245">
        <v>10.439</v>
      </c>
      <c r="I1008" s="246"/>
      <c r="J1008" s="242"/>
      <c r="K1008" s="242"/>
      <c r="L1008" s="247"/>
      <c r="M1008" s="248"/>
      <c r="N1008" s="249"/>
      <c r="O1008" s="249"/>
      <c r="P1008" s="249"/>
      <c r="Q1008" s="249"/>
      <c r="R1008" s="249"/>
      <c r="S1008" s="249"/>
      <c r="T1008" s="250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51" t="s">
        <v>296</v>
      </c>
      <c r="AU1008" s="251" t="s">
        <v>106</v>
      </c>
      <c r="AV1008" s="14" t="s">
        <v>106</v>
      </c>
      <c r="AW1008" s="14" t="s">
        <v>35</v>
      </c>
      <c r="AX1008" s="14" t="s">
        <v>82</v>
      </c>
      <c r="AY1008" s="251" t="s">
        <v>285</v>
      </c>
    </row>
    <row r="1009" spans="1:65" s="2" customFormat="1" ht="33" customHeight="1">
      <c r="A1009" s="42"/>
      <c r="B1009" s="43"/>
      <c r="C1009" s="212" t="s">
        <v>1490</v>
      </c>
      <c r="D1009" s="212" t="s">
        <v>287</v>
      </c>
      <c r="E1009" s="213" t="s">
        <v>1491</v>
      </c>
      <c r="F1009" s="214" t="s">
        <v>1492</v>
      </c>
      <c r="G1009" s="215" t="s">
        <v>315</v>
      </c>
      <c r="H1009" s="216">
        <v>9.49</v>
      </c>
      <c r="I1009" s="217"/>
      <c r="J1009" s="218">
        <f>ROUND(I1009*H1009,2)</f>
        <v>0</v>
      </c>
      <c r="K1009" s="214" t="s">
        <v>291</v>
      </c>
      <c r="L1009" s="48"/>
      <c r="M1009" s="219" t="s">
        <v>28</v>
      </c>
      <c r="N1009" s="220" t="s">
        <v>46</v>
      </c>
      <c r="O1009" s="88"/>
      <c r="P1009" s="221">
        <f>O1009*H1009</f>
        <v>0</v>
      </c>
      <c r="Q1009" s="221">
        <v>0.0016</v>
      </c>
      <c r="R1009" s="221">
        <f>Q1009*H1009</f>
        <v>0.015184000000000001</v>
      </c>
      <c r="S1009" s="221">
        <v>0</v>
      </c>
      <c r="T1009" s="222">
        <f>S1009*H1009</f>
        <v>0</v>
      </c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R1009" s="223" t="s">
        <v>379</v>
      </c>
      <c r="AT1009" s="223" t="s">
        <v>287</v>
      </c>
      <c r="AU1009" s="223" t="s">
        <v>106</v>
      </c>
      <c r="AY1009" s="21" t="s">
        <v>285</v>
      </c>
      <c r="BE1009" s="224">
        <f>IF(N1009="základní",J1009,0)</f>
        <v>0</v>
      </c>
      <c r="BF1009" s="224">
        <f>IF(N1009="snížená",J1009,0)</f>
        <v>0</v>
      </c>
      <c r="BG1009" s="224">
        <f>IF(N1009="zákl. přenesená",J1009,0)</f>
        <v>0</v>
      </c>
      <c r="BH1009" s="224">
        <f>IF(N1009="sníž. přenesená",J1009,0)</f>
        <v>0</v>
      </c>
      <c r="BI1009" s="224">
        <f>IF(N1009="nulová",J1009,0)</f>
        <v>0</v>
      </c>
      <c r="BJ1009" s="21" t="s">
        <v>106</v>
      </c>
      <c r="BK1009" s="224">
        <f>ROUND(I1009*H1009,2)</f>
        <v>0</v>
      </c>
      <c r="BL1009" s="21" t="s">
        <v>379</v>
      </c>
      <c r="BM1009" s="223" t="s">
        <v>1493</v>
      </c>
    </row>
    <row r="1010" spans="1:47" s="2" customFormat="1" ht="12">
      <c r="A1010" s="42"/>
      <c r="B1010" s="43"/>
      <c r="C1010" s="44"/>
      <c r="D1010" s="225" t="s">
        <v>294</v>
      </c>
      <c r="E1010" s="44"/>
      <c r="F1010" s="226" t="s">
        <v>1494</v>
      </c>
      <c r="G1010" s="44"/>
      <c r="H1010" s="44"/>
      <c r="I1010" s="227"/>
      <c r="J1010" s="44"/>
      <c r="K1010" s="44"/>
      <c r="L1010" s="48"/>
      <c r="M1010" s="228"/>
      <c r="N1010" s="229"/>
      <c r="O1010" s="88"/>
      <c r="P1010" s="88"/>
      <c r="Q1010" s="88"/>
      <c r="R1010" s="88"/>
      <c r="S1010" s="88"/>
      <c r="T1010" s="89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T1010" s="21" t="s">
        <v>294</v>
      </c>
      <c r="AU1010" s="21" t="s">
        <v>106</v>
      </c>
    </row>
    <row r="1011" spans="1:51" s="14" customFormat="1" ht="12">
      <c r="A1011" s="14"/>
      <c r="B1011" s="241"/>
      <c r="C1011" s="242"/>
      <c r="D1011" s="232" t="s">
        <v>296</v>
      </c>
      <c r="E1011" s="243" t="s">
        <v>28</v>
      </c>
      <c r="F1011" s="244" t="s">
        <v>214</v>
      </c>
      <c r="G1011" s="242"/>
      <c r="H1011" s="245">
        <v>9.49</v>
      </c>
      <c r="I1011" s="246"/>
      <c r="J1011" s="242"/>
      <c r="K1011" s="242"/>
      <c r="L1011" s="247"/>
      <c r="M1011" s="248"/>
      <c r="N1011" s="249"/>
      <c r="O1011" s="249"/>
      <c r="P1011" s="249"/>
      <c r="Q1011" s="249"/>
      <c r="R1011" s="249"/>
      <c r="S1011" s="249"/>
      <c r="T1011" s="250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1" t="s">
        <v>296</v>
      </c>
      <c r="AU1011" s="251" t="s">
        <v>106</v>
      </c>
      <c r="AV1011" s="14" t="s">
        <v>106</v>
      </c>
      <c r="AW1011" s="14" t="s">
        <v>35</v>
      </c>
      <c r="AX1011" s="14" t="s">
        <v>82</v>
      </c>
      <c r="AY1011" s="251" t="s">
        <v>285</v>
      </c>
    </row>
    <row r="1012" spans="1:65" s="2" customFormat="1" ht="55.5" customHeight="1">
      <c r="A1012" s="42"/>
      <c r="B1012" s="43"/>
      <c r="C1012" s="212" t="s">
        <v>1495</v>
      </c>
      <c r="D1012" s="212" t="s">
        <v>287</v>
      </c>
      <c r="E1012" s="213" t="s">
        <v>1496</v>
      </c>
      <c r="F1012" s="214" t="s">
        <v>1497</v>
      </c>
      <c r="G1012" s="215" t="s">
        <v>460</v>
      </c>
      <c r="H1012" s="216">
        <v>5</v>
      </c>
      <c r="I1012" s="217"/>
      <c r="J1012" s="218">
        <f>ROUND(I1012*H1012,2)</f>
        <v>0</v>
      </c>
      <c r="K1012" s="214" t="s">
        <v>291</v>
      </c>
      <c r="L1012" s="48"/>
      <c r="M1012" s="219" t="s">
        <v>28</v>
      </c>
      <c r="N1012" s="220" t="s">
        <v>46</v>
      </c>
      <c r="O1012" s="88"/>
      <c r="P1012" s="221">
        <f>O1012*H1012</f>
        <v>0</v>
      </c>
      <c r="Q1012" s="221">
        <v>0.00064</v>
      </c>
      <c r="R1012" s="221">
        <f>Q1012*H1012</f>
        <v>0.0032</v>
      </c>
      <c r="S1012" s="221">
        <v>0.0022</v>
      </c>
      <c r="T1012" s="222">
        <f>S1012*H1012</f>
        <v>0.011000000000000001</v>
      </c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R1012" s="223" t="s">
        <v>379</v>
      </c>
      <c r="AT1012" s="223" t="s">
        <v>287</v>
      </c>
      <c r="AU1012" s="223" t="s">
        <v>106</v>
      </c>
      <c r="AY1012" s="21" t="s">
        <v>285</v>
      </c>
      <c r="BE1012" s="224">
        <f>IF(N1012="základní",J1012,0)</f>
        <v>0</v>
      </c>
      <c r="BF1012" s="224">
        <f>IF(N1012="snížená",J1012,0)</f>
        <v>0</v>
      </c>
      <c r="BG1012" s="224">
        <f>IF(N1012="zákl. přenesená",J1012,0)</f>
        <v>0</v>
      </c>
      <c r="BH1012" s="224">
        <f>IF(N1012="sníž. přenesená",J1012,0)</f>
        <v>0</v>
      </c>
      <c r="BI1012" s="224">
        <f>IF(N1012="nulová",J1012,0)</f>
        <v>0</v>
      </c>
      <c r="BJ1012" s="21" t="s">
        <v>106</v>
      </c>
      <c r="BK1012" s="224">
        <f>ROUND(I1012*H1012,2)</f>
        <v>0</v>
      </c>
      <c r="BL1012" s="21" t="s">
        <v>379</v>
      </c>
      <c r="BM1012" s="223" t="s">
        <v>1498</v>
      </c>
    </row>
    <row r="1013" spans="1:47" s="2" customFormat="1" ht="12">
      <c r="A1013" s="42"/>
      <c r="B1013" s="43"/>
      <c r="C1013" s="44"/>
      <c r="D1013" s="225" t="s">
        <v>294</v>
      </c>
      <c r="E1013" s="44"/>
      <c r="F1013" s="226" t="s">
        <v>1499</v>
      </c>
      <c r="G1013" s="44"/>
      <c r="H1013" s="44"/>
      <c r="I1013" s="227"/>
      <c r="J1013" s="44"/>
      <c r="K1013" s="44"/>
      <c r="L1013" s="48"/>
      <c r="M1013" s="228"/>
      <c r="N1013" s="229"/>
      <c r="O1013" s="88"/>
      <c r="P1013" s="88"/>
      <c r="Q1013" s="88"/>
      <c r="R1013" s="88"/>
      <c r="S1013" s="88"/>
      <c r="T1013" s="89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T1013" s="21" t="s">
        <v>294</v>
      </c>
      <c r="AU1013" s="21" t="s">
        <v>106</v>
      </c>
    </row>
    <row r="1014" spans="1:51" s="13" customFormat="1" ht="12">
      <c r="A1014" s="13"/>
      <c r="B1014" s="230"/>
      <c r="C1014" s="231"/>
      <c r="D1014" s="232" t="s">
        <v>296</v>
      </c>
      <c r="E1014" s="233" t="s">
        <v>28</v>
      </c>
      <c r="F1014" s="234" t="s">
        <v>463</v>
      </c>
      <c r="G1014" s="231"/>
      <c r="H1014" s="233" t="s">
        <v>28</v>
      </c>
      <c r="I1014" s="235"/>
      <c r="J1014" s="231"/>
      <c r="K1014" s="231"/>
      <c r="L1014" s="236"/>
      <c r="M1014" s="237"/>
      <c r="N1014" s="238"/>
      <c r="O1014" s="238"/>
      <c r="P1014" s="238"/>
      <c r="Q1014" s="238"/>
      <c r="R1014" s="238"/>
      <c r="S1014" s="238"/>
      <c r="T1014" s="239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0" t="s">
        <v>296</v>
      </c>
      <c r="AU1014" s="240" t="s">
        <v>106</v>
      </c>
      <c r="AV1014" s="13" t="s">
        <v>82</v>
      </c>
      <c r="AW1014" s="13" t="s">
        <v>35</v>
      </c>
      <c r="AX1014" s="13" t="s">
        <v>74</v>
      </c>
      <c r="AY1014" s="240" t="s">
        <v>285</v>
      </c>
    </row>
    <row r="1015" spans="1:51" s="14" customFormat="1" ht="12">
      <c r="A1015" s="14"/>
      <c r="B1015" s="241"/>
      <c r="C1015" s="242"/>
      <c r="D1015" s="232" t="s">
        <v>296</v>
      </c>
      <c r="E1015" s="243" t="s">
        <v>28</v>
      </c>
      <c r="F1015" s="244" t="s">
        <v>319</v>
      </c>
      <c r="G1015" s="242"/>
      <c r="H1015" s="245">
        <v>5</v>
      </c>
      <c r="I1015" s="246"/>
      <c r="J1015" s="242"/>
      <c r="K1015" s="242"/>
      <c r="L1015" s="247"/>
      <c r="M1015" s="248"/>
      <c r="N1015" s="249"/>
      <c r="O1015" s="249"/>
      <c r="P1015" s="249"/>
      <c r="Q1015" s="249"/>
      <c r="R1015" s="249"/>
      <c r="S1015" s="249"/>
      <c r="T1015" s="250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51" t="s">
        <v>296</v>
      </c>
      <c r="AU1015" s="251" t="s">
        <v>106</v>
      </c>
      <c r="AV1015" s="14" t="s">
        <v>106</v>
      </c>
      <c r="AW1015" s="14" t="s">
        <v>35</v>
      </c>
      <c r="AX1015" s="14" t="s">
        <v>82</v>
      </c>
      <c r="AY1015" s="251" t="s">
        <v>285</v>
      </c>
    </row>
    <row r="1016" spans="1:65" s="2" customFormat="1" ht="37.8" customHeight="1">
      <c r="A1016" s="42"/>
      <c r="B1016" s="43"/>
      <c r="C1016" s="212" t="s">
        <v>1500</v>
      </c>
      <c r="D1016" s="212" t="s">
        <v>287</v>
      </c>
      <c r="E1016" s="213" t="s">
        <v>1501</v>
      </c>
      <c r="F1016" s="214" t="s">
        <v>1502</v>
      </c>
      <c r="G1016" s="215" t="s">
        <v>460</v>
      </c>
      <c r="H1016" s="216">
        <v>1</v>
      </c>
      <c r="I1016" s="217"/>
      <c r="J1016" s="218">
        <f>ROUND(I1016*H1016,2)</f>
        <v>0</v>
      </c>
      <c r="K1016" s="214" t="s">
        <v>291</v>
      </c>
      <c r="L1016" s="48"/>
      <c r="M1016" s="219" t="s">
        <v>28</v>
      </c>
      <c r="N1016" s="220" t="s">
        <v>46</v>
      </c>
      <c r="O1016" s="88"/>
      <c r="P1016" s="221">
        <f>O1016*H1016</f>
        <v>0</v>
      </c>
      <c r="Q1016" s="221">
        <v>0.01583</v>
      </c>
      <c r="R1016" s="221">
        <f>Q1016*H1016</f>
        <v>0.01583</v>
      </c>
      <c r="S1016" s="221">
        <v>0</v>
      </c>
      <c r="T1016" s="222">
        <f>S1016*H1016</f>
        <v>0</v>
      </c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R1016" s="223" t="s">
        <v>379</v>
      </c>
      <c r="AT1016" s="223" t="s">
        <v>287</v>
      </c>
      <c r="AU1016" s="223" t="s">
        <v>106</v>
      </c>
      <c r="AY1016" s="21" t="s">
        <v>285</v>
      </c>
      <c r="BE1016" s="224">
        <f>IF(N1016="základní",J1016,0)</f>
        <v>0</v>
      </c>
      <c r="BF1016" s="224">
        <f>IF(N1016="snížená",J1016,0)</f>
        <v>0</v>
      </c>
      <c r="BG1016" s="224">
        <f>IF(N1016="zákl. přenesená",J1016,0)</f>
        <v>0</v>
      </c>
      <c r="BH1016" s="224">
        <f>IF(N1016="sníž. přenesená",J1016,0)</f>
        <v>0</v>
      </c>
      <c r="BI1016" s="224">
        <f>IF(N1016="nulová",J1016,0)</f>
        <v>0</v>
      </c>
      <c r="BJ1016" s="21" t="s">
        <v>106</v>
      </c>
      <c r="BK1016" s="224">
        <f>ROUND(I1016*H1016,2)</f>
        <v>0</v>
      </c>
      <c r="BL1016" s="21" t="s">
        <v>379</v>
      </c>
      <c r="BM1016" s="223" t="s">
        <v>1503</v>
      </c>
    </row>
    <row r="1017" spans="1:47" s="2" customFormat="1" ht="12">
      <c r="A1017" s="42"/>
      <c r="B1017" s="43"/>
      <c r="C1017" s="44"/>
      <c r="D1017" s="225" t="s">
        <v>294</v>
      </c>
      <c r="E1017" s="44"/>
      <c r="F1017" s="226" t="s">
        <v>1504</v>
      </c>
      <c r="G1017" s="44"/>
      <c r="H1017" s="44"/>
      <c r="I1017" s="227"/>
      <c r="J1017" s="44"/>
      <c r="K1017" s="44"/>
      <c r="L1017" s="48"/>
      <c r="M1017" s="228"/>
      <c r="N1017" s="229"/>
      <c r="O1017" s="88"/>
      <c r="P1017" s="88"/>
      <c r="Q1017" s="88"/>
      <c r="R1017" s="88"/>
      <c r="S1017" s="88"/>
      <c r="T1017" s="89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T1017" s="21" t="s">
        <v>294</v>
      </c>
      <c r="AU1017" s="21" t="s">
        <v>106</v>
      </c>
    </row>
    <row r="1018" spans="1:51" s="13" customFormat="1" ht="12">
      <c r="A1018" s="13"/>
      <c r="B1018" s="230"/>
      <c r="C1018" s="231"/>
      <c r="D1018" s="232" t="s">
        <v>296</v>
      </c>
      <c r="E1018" s="233" t="s">
        <v>28</v>
      </c>
      <c r="F1018" s="234" t="s">
        <v>463</v>
      </c>
      <c r="G1018" s="231"/>
      <c r="H1018" s="233" t="s">
        <v>28</v>
      </c>
      <c r="I1018" s="235"/>
      <c r="J1018" s="231"/>
      <c r="K1018" s="231"/>
      <c r="L1018" s="236"/>
      <c r="M1018" s="237"/>
      <c r="N1018" s="238"/>
      <c r="O1018" s="238"/>
      <c r="P1018" s="238"/>
      <c r="Q1018" s="238"/>
      <c r="R1018" s="238"/>
      <c r="S1018" s="238"/>
      <c r="T1018" s="239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0" t="s">
        <v>296</v>
      </c>
      <c r="AU1018" s="240" t="s">
        <v>106</v>
      </c>
      <c r="AV1018" s="13" t="s">
        <v>82</v>
      </c>
      <c r="AW1018" s="13" t="s">
        <v>35</v>
      </c>
      <c r="AX1018" s="13" t="s">
        <v>74</v>
      </c>
      <c r="AY1018" s="240" t="s">
        <v>285</v>
      </c>
    </row>
    <row r="1019" spans="1:51" s="14" customFormat="1" ht="12">
      <c r="A1019" s="14"/>
      <c r="B1019" s="241"/>
      <c r="C1019" s="242"/>
      <c r="D1019" s="232" t="s">
        <v>296</v>
      </c>
      <c r="E1019" s="243" t="s">
        <v>28</v>
      </c>
      <c r="F1019" s="244" t="s">
        <v>82</v>
      </c>
      <c r="G1019" s="242"/>
      <c r="H1019" s="245">
        <v>1</v>
      </c>
      <c r="I1019" s="246"/>
      <c r="J1019" s="242"/>
      <c r="K1019" s="242"/>
      <c r="L1019" s="247"/>
      <c r="M1019" s="248"/>
      <c r="N1019" s="249"/>
      <c r="O1019" s="249"/>
      <c r="P1019" s="249"/>
      <c r="Q1019" s="249"/>
      <c r="R1019" s="249"/>
      <c r="S1019" s="249"/>
      <c r="T1019" s="250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1" t="s">
        <v>296</v>
      </c>
      <c r="AU1019" s="251" t="s">
        <v>106</v>
      </c>
      <c r="AV1019" s="14" t="s">
        <v>106</v>
      </c>
      <c r="AW1019" s="14" t="s">
        <v>35</v>
      </c>
      <c r="AX1019" s="14" t="s">
        <v>82</v>
      </c>
      <c r="AY1019" s="251" t="s">
        <v>285</v>
      </c>
    </row>
    <row r="1020" spans="1:65" s="2" customFormat="1" ht="55.5" customHeight="1">
      <c r="A1020" s="42"/>
      <c r="B1020" s="43"/>
      <c r="C1020" s="212" t="s">
        <v>1505</v>
      </c>
      <c r="D1020" s="212" t="s">
        <v>287</v>
      </c>
      <c r="E1020" s="213" t="s">
        <v>1506</v>
      </c>
      <c r="F1020" s="214" t="s">
        <v>1507</v>
      </c>
      <c r="G1020" s="215" t="s">
        <v>460</v>
      </c>
      <c r="H1020" s="216">
        <v>1</v>
      </c>
      <c r="I1020" s="217"/>
      <c r="J1020" s="218">
        <f>ROUND(I1020*H1020,2)</f>
        <v>0</v>
      </c>
      <c r="K1020" s="214" t="s">
        <v>291</v>
      </c>
      <c r="L1020" s="48"/>
      <c r="M1020" s="219" t="s">
        <v>28</v>
      </c>
      <c r="N1020" s="220" t="s">
        <v>46</v>
      </c>
      <c r="O1020" s="88"/>
      <c r="P1020" s="221">
        <f>O1020*H1020</f>
        <v>0</v>
      </c>
      <c r="Q1020" s="221">
        <v>0</v>
      </c>
      <c r="R1020" s="221">
        <f>Q1020*H1020</f>
        <v>0</v>
      </c>
      <c r="S1020" s="221">
        <v>0</v>
      </c>
      <c r="T1020" s="222">
        <f>S1020*H1020</f>
        <v>0</v>
      </c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R1020" s="223" t="s">
        <v>379</v>
      </c>
      <c r="AT1020" s="223" t="s">
        <v>287</v>
      </c>
      <c r="AU1020" s="223" t="s">
        <v>106</v>
      </c>
      <c r="AY1020" s="21" t="s">
        <v>285</v>
      </c>
      <c r="BE1020" s="224">
        <f>IF(N1020="základní",J1020,0)</f>
        <v>0</v>
      </c>
      <c r="BF1020" s="224">
        <f>IF(N1020="snížená",J1020,0)</f>
        <v>0</v>
      </c>
      <c r="BG1020" s="224">
        <f>IF(N1020="zákl. přenesená",J1020,0)</f>
        <v>0</v>
      </c>
      <c r="BH1020" s="224">
        <f>IF(N1020="sníž. přenesená",J1020,0)</f>
        <v>0</v>
      </c>
      <c r="BI1020" s="224">
        <f>IF(N1020="nulová",J1020,0)</f>
        <v>0</v>
      </c>
      <c r="BJ1020" s="21" t="s">
        <v>106</v>
      </c>
      <c r="BK1020" s="224">
        <f>ROUND(I1020*H1020,2)</f>
        <v>0</v>
      </c>
      <c r="BL1020" s="21" t="s">
        <v>379</v>
      </c>
      <c r="BM1020" s="223" t="s">
        <v>1508</v>
      </c>
    </row>
    <row r="1021" spans="1:47" s="2" customFormat="1" ht="12">
      <c r="A1021" s="42"/>
      <c r="B1021" s="43"/>
      <c r="C1021" s="44"/>
      <c r="D1021" s="225" t="s">
        <v>294</v>
      </c>
      <c r="E1021" s="44"/>
      <c r="F1021" s="226" t="s">
        <v>1509</v>
      </c>
      <c r="G1021" s="44"/>
      <c r="H1021" s="44"/>
      <c r="I1021" s="227"/>
      <c r="J1021" s="44"/>
      <c r="K1021" s="44"/>
      <c r="L1021" s="48"/>
      <c r="M1021" s="228"/>
      <c r="N1021" s="229"/>
      <c r="O1021" s="88"/>
      <c r="P1021" s="88"/>
      <c r="Q1021" s="88"/>
      <c r="R1021" s="88"/>
      <c r="S1021" s="88"/>
      <c r="T1021" s="89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T1021" s="21" t="s">
        <v>294</v>
      </c>
      <c r="AU1021" s="21" t="s">
        <v>106</v>
      </c>
    </row>
    <row r="1022" spans="1:51" s="13" customFormat="1" ht="12">
      <c r="A1022" s="13"/>
      <c r="B1022" s="230"/>
      <c r="C1022" s="231"/>
      <c r="D1022" s="232" t="s">
        <v>296</v>
      </c>
      <c r="E1022" s="233" t="s">
        <v>28</v>
      </c>
      <c r="F1022" s="234" t="s">
        <v>463</v>
      </c>
      <c r="G1022" s="231"/>
      <c r="H1022" s="233" t="s">
        <v>28</v>
      </c>
      <c r="I1022" s="235"/>
      <c r="J1022" s="231"/>
      <c r="K1022" s="231"/>
      <c r="L1022" s="236"/>
      <c r="M1022" s="237"/>
      <c r="N1022" s="238"/>
      <c r="O1022" s="238"/>
      <c r="P1022" s="238"/>
      <c r="Q1022" s="238"/>
      <c r="R1022" s="238"/>
      <c r="S1022" s="238"/>
      <c r="T1022" s="239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40" t="s">
        <v>296</v>
      </c>
      <c r="AU1022" s="240" t="s">
        <v>106</v>
      </c>
      <c r="AV1022" s="13" t="s">
        <v>82</v>
      </c>
      <c r="AW1022" s="13" t="s">
        <v>35</v>
      </c>
      <c r="AX1022" s="13" t="s">
        <v>74</v>
      </c>
      <c r="AY1022" s="240" t="s">
        <v>285</v>
      </c>
    </row>
    <row r="1023" spans="1:51" s="14" customFormat="1" ht="12">
      <c r="A1023" s="14"/>
      <c r="B1023" s="241"/>
      <c r="C1023" s="242"/>
      <c r="D1023" s="232" t="s">
        <v>296</v>
      </c>
      <c r="E1023" s="243" t="s">
        <v>28</v>
      </c>
      <c r="F1023" s="244" t="s">
        <v>82</v>
      </c>
      <c r="G1023" s="242"/>
      <c r="H1023" s="245">
        <v>1</v>
      </c>
      <c r="I1023" s="246"/>
      <c r="J1023" s="242"/>
      <c r="K1023" s="242"/>
      <c r="L1023" s="247"/>
      <c r="M1023" s="248"/>
      <c r="N1023" s="249"/>
      <c r="O1023" s="249"/>
      <c r="P1023" s="249"/>
      <c r="Q1023" s="249"/>
      <c r="R1023" s="249"/>
      <c r="S1023" s="249"/>
      <c r="T1023" s="250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51" t="s">
        <v>296</v>
      </c>
      <c r="AU1023" s="251" t="s">
        <v>106</v>
      </c>
      <c r="AV1023" s="14" t="s">
        <v>106</v>
      </c>
      <c r="AW1023" s="14" t="s">
        <v>35</v>
      </c>
      <c r="AX1023" s="14" t="s">
        <v>82</v>
      </c>
      <c r="AY1023" s="251" t="s">
        <v>285</v>
      </c>
    </row>
    <row r="1024" spans="1:65" s="2" customFormat="1" ht="24.15" customHeight="1">
      <c r="A1024" s="42"/>
      <c r="B1024" s="43"/>
      <c r="C1024" s="263" t="s">
        <v>1510</v>
      </c>
      <c r="D1024" s="263" t="s">
        <v>380</v>
      </c>
      <c r="E1024" s="264" t="s">
        <v>1511</v>
      </c>
      <c r="F1024" s="265" t="s">
        <v>1512</v>
      </c>
      <c r="G1024" s="266" t="s">
        <v>460</v>
      </c>
      <c r="H1024" s="267">
        <v>1</v>
      </c>
      <c r="I1024" s="268"/>
      <c r="J1024" s="269">
        <f>ROUND(I1024*H1024,2)</f>
        <v>0</v>
      </c>
      <c r="K1024" s="265" t="s">
        <v>291</v>
      </c>
      <c r="L1024" s="270"/>
      <c r="M1024" s="271" t="s">
        <v>28</v>
      </c>
      <c r="N1024" s="272" t="s">
        <v>46</v>
      </c>
      <c r="O1024" s="88"/>
      <c r="P1024" s="221">
        <f>O1024*H1024</f>
        <v>0</v>
      </c>
      <c r="Q1024" s="221">
        <v>0.045</v>
      </c>
      <c r="R1024" s="221">
        <f>Q1024*H1024</f>
        <v>0.045</v>
      </c>
      <c r="S1024" s="221">
        <v>0</v>
      </c>
      <c r="T1024" s="222">
        <f>S1024*H1024</f>
        <v>0</v>
      </c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R1024" s="223" t="s">
        <v>477</v>
      </c>
      <c r="AT1024" s="223" t="s">
        <v>380</v>
      </c>
      <c r="AU1024" s="223" t="s">
        <v>106</v>
      </c>
      <c r="AY1024" s="21" t="s">
        <v>285</v>
      </c>
      <c r="BE1024" s="224">
        <f>IF(N1024="základní",J1024,0)</f>
        <v>0</v>
      </c>
      <c r="BF1024" s="224">
        <f>IF(N1024="snížená",J1024,0)</f>
        <v>0</v>
      </c>
      <c r="BG1024" s="224">
        <f>IF(N1024="zákl. přenesená",J1024,0)</f>
        <v>0</v>
      </c>
      <c r="BH1024" s="224">
        <f>IF(N1024="sníž. přenesená",J1024,0)</f>
        <v>0</v>
      </c>
      <c r="BI1024" s="224">
        <f>IF(N1024="nulová",J1024,0)</f>
        <v>0</v>
      </c>
      <c r="BJ1024" s="21" t="s">
        <v>106</v>
      </c>
      <c r="BK1024" s="224">
        <f>ROUND(I1024*H1024,2)</f>
        <v>0</v>
      </c>
      <c r="BL1024" s="21" t="s">
        <v>379</v>
      </c>
      <c r="BM1024" s="223" t="s">
        <v>1513</v>
      </c>
    </row>
    <row r="1025" spans="1:51" s="13" customFormat="1" ht="12">
      <c r="A1025" s="13"/>
      <c r="B1025" s="230"/>
      <c r="C1025" s="231"/>
      <c r="D1025" s="232" t="s">
        <v>296</v>
      </c>
      <c r="E1025" s="233" t="s">
        <v>28</v>
      </c>
      <c r="F1025" s="234" t="s">
        <v>463</v>
      </c>
      <c r="G1025" s="231"/>
      <c r="H1025" s="233" t="s">
        <v>28</v>
      </c>
      <c r="I1025" s="235"/>
      <c r="J1025" s="231"/>
      <c r="K1025" s="231"/>
      <c r="L1025" s="236"/>
      <c r="M1025" s="237"/>
      <c r="N1025" s="238"/>
      <c r="O1025" s="238"/>
      <c r="P1025" s="238"/>
      <c r="Q1025" s="238"/>
      <c r="R1025" s="238"/>
      <c r="S1025" s="238"/>
      <c r="T1025" s="239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0" t="s">
        <v>296</v>
      </c>
      <c r="AU1025" s="240" t="s">
        <v>106</v>
      </c>
      <c r="AV1025" s="13" t="s">
        <v>82</v>
      </c>
      <c r="AW1025" s="13" t="s">
        <v>35</v>
      </c>
      <c r="AX1025" s="13" t="s">
        <v>74</v>
      </c>
      <c r="AY1025" s="240" t="s">
        <v>285</v>
      </c>
    </row>
    <row r="1026" spans="1:51" s="14" customFormat="1" ht="12">
      <c r="A1026" s="14"/>
      <c r="B1026" s="241"/>
      <c r="C1026" s="242"/>
      <c r="D1026" s="232" t="s">
        <v>296</v>
      </c>
      <c r="E1026" s="243" t="s">
        <v>28</v>
      </c>
      <c r="F1026" s="244" t="s">
        <v>82</v>
      </c>
      <c r="G1026" s="242"/>
      <c r="H1026" s="245">
        <v>1</v>
      </c>
      <c r="I1026" s="246"/>
      <c r="J1026" s="242"/>
      <c r="K1026" s="242"/>
      <c r="L1026" s="247"/>
      <c r="M1026" s="248"/>
      <c r="N1026" s="249"/>
      <c r="O1026" s="249"/>
      <c r="P1026" s="249"/>
      <c r="Q1026" s="249"/>
      <c r="R1026" s="249"/>
      <c r="S1026" s="249"/>
      <c r="T1026" s="250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51" t="s">
        <v>296</v>
      </c>
      <c r="AU1026" s="251" t="s">
        <v>106</v>
      </c>
      <c r="AV1026" s="14" t="s">
        <v>106</v>
      </c>
      <c r="AW1026" s="14" t="s">
        <v>35</v>
      </c>
      <c r="AX1026" s="14" t="s">
        <v>82</v>
      </c>
      <c r="AY1026" s="251" t="s">
        <v>285</v>
      </c>
    </row>
    <row r="1027" spans="1:65" s="2" customFormat="1" ht="78" customHeight="1">
      <c r="A1027" s="42"/>
      <c r="B1027" s="43"/>
      <c r="C1027" s="212" t="s">
        <v>1514</v>
      </c>
      <c r="D1027" s="212" t="s">
        <v>287</v>
      </c>
      <c r="E1027" s="213" t="s">
        <v>1515</v>
      </c>
      <c r="F1027" s="214" t="s">
        <v>1516</v>
      </c>
      <c r="G1027" s="215" t="s">
        <v>383</v>
      </c>
      <c r="H1027" s="216">
        <v>0.928</v>
      </c>
      <c r="I1027" s="217"/>
      <c r="J1027" s="218">
        <f>ROUND(I1027*H1027,2)</f>
        <v>0</v>
      </c>
      <c r="K1027" s="214" t="s">
        <v>291</v>
      </c>
      <c r="L1027" s="48"/>
      <c r="M1027" s="219" t="s">
        <v>28</v>
      </c>
      <c r="N1027" s="220" t="s">
        <v>46</v>
      </c>
      <c r="O1027" s="88"/>
      <c r="P1027" s="221">
        <f>O1027*H1027</f>
        <v>0</v>
      </c>
      <c r="Q1027" s="221">
        <v>0</v>
      </c>
      <c r="R1027" s="221">
        <f>Q1027*H1027</f>
        <v>0</v>
      </c>
      <c r="S1027" s="221">
        <v>0</v>
      </c>
      <c r="T1027" s="222">
        <f>S1027*H1027</f>
        <v>0</v>
      </c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R1027" s="223" t="s">
        <v>379</v>
      </c>
      <c r="AT1027" s="223" t="s">
        <v>287</v>
      </c>
      <c r="AU1027" s="223" t="s">
        <v>106</v>
      </c>
      <c r="AY1027" s="21" t="s">
        <v>285</v>
      </c>
      <c r="BE1027" s="224">
        <f>IF(N1027="základní",J1027,0)</f>
        <v>0</v>
      </c>
      <c r="BF1027" s="224">
        <f>IF(N1027="snížená",J1027,0)</f>
        <v>0</v>
      </c>
      <c r="BG1027" s="224">
        <f>IF(N1027="zákl. přenesená",J1027,0)</f>
        <v>0</v>
      </c>
      <c r="BH1027" s="224">
        <f>IF(N1027="sníž. přenesená",J1027,0)</f>
        <v>0</v>
      </c>
      <c r="BI1027" s="224">
        <f>IF(N1027="nulová",J1027,0)</f>
        <v>0</v>
      </c>
      <c r="BJ1027" s="21" t="s">
        <v>106</v>
      </c>
      <c r="BK1027" s="224">
        <f>ROUND(I1027*H1027,2)</f>
        <v>0</v>
      </c>
      <c r="BL1027" s="21" t="s">
        <v>379</v>
      </c>
      <c r="BM1027" s="223" t="s">
        <v>1517</v>
      </c>
    </row>
    <row r="1028" spans="1:47" s="2" customFormat="1" ht="12">
      <c r="A1028" s="42"/>
      <c r="B1028" s="43"/>
      <c r="C1028" s="44"/>
      <c r="D1028" s="225" t="s">
        <v>294</v>
      </c>
      <c r="E1028" s="44"/>
      <c r="F1028" s="226" t="s">
        <v>1518</v>
      </c>
      <c r="G1028" s="44"/>
      <c r="H1028" s="44"/>
      <c r="I1028" s="227"/>
      <c r="J1028" s="44"/>
      <c r="K1028" s="44"/>
      <c r="L1028" s="48"/>
      <c r="M1028" s="228"/>
      <c r="N1028" s="229"/>
      <c r="O1028" s="88"/>
      <c r="P1028" s="88"/>
      <c r="Q1028" s="88"/>
      <c r="R1028" s="88"/>
      <c r="S1028" s="88"/>
      <c r="T1028" s="89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T1028" s="21" t="s">
        <v>294</v>
      </c>
      <c r="AU1028" s="21" t="s">
        <v>106</v>
      </c>
    </row>
    <row r="1029" spans="1:63" s="12" customFormat="1" ht="22.8" customHeight="1">
      <c r="A1029" s="12"/>
      <c r="B1029" s="196"/>
      <c r="C1029" s="197"/>
      <c r="D1029" s="198" t="s">
        <v>73</v>
      </c>
      <c r="E1029" s="210" t="s">
        <v>1519</v>
      </c>
      <c r="F1029" s="210" t="s">
        <v>1520</v>
      </c>
      <c r="G1029" s="197"/>
      <c r="H1029" s="197"/>
      <c r="I1029" s="200"/>
      <c r="J1029" s="211">
        <f>BK1029</f>
        <v>0</v>
      </c>
      <c r="K1029" s="197"/>
      <c r="L1029" s="202"/>
      <c r="M1029" s="203"/>
      <c r="N1029" s="204"/>
      <c r="O1029" s="204"/>
      <c r="P1029" s="205">
        <f>SUM(P1030:P1111)</f>
        <v>0</v>
      </c>
      <c r="Q1029" s="204"/>
      <c r="R1029" s="205">
        <f>SUM(R1030:R1111)</f>
        <v>0.14364133</v>
      </c>
      <c r="S1029" s="204"/>
      <c r="T1029" s="206">
        <f>SUM(T1030:T1111)</f>
        <v>0.17957230000000002</v>
      </c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R1029" s="207" t="s">
        <v>106</v>
      </c>
      <c r="AT1029" s="208" t="s">
        <v>73</v>
      </c>
      <c r="AU1029" s="208" t="s">
        <v>82</v>
      </c>
      <c r="AY1029" s="207" t="s">
        <v>285</v>
      </c>
      <c r="BK1029" s="209">
        <f>SUM(BK1030:BK1111)</f>
        <v>0</v>
      </c>
    </row>
    <row r="1030" spans="1:65" s="2" customFormat="1" ht="24.15" customHeight="1">
      <c r="A1030" s="42"/>
      <c r="B1030" s="43"/>
      <c r="C1030" s="212" t="s">
        <v>1521</v>
      </c>
      <c r="D1030" s="212" t="s">
        <v>287</v>
      </c>
      <c r="E1030" s="213" t="s">
        <v>1522</v>
      </c>
      <c r="F1030" s="214" t="s">
        <v>1523</v>
      </c>
      <c r="G1030" s="215" t="s">
        <v>315</v>
      </c>
      <c r="H1030" s="216">
        <v>11.73</v>
      </c>
      <c r="I1030" s="217"/>
      <c r="J1030" s="218">
        <f>ROUND(I1030*H1030,2)</f>
        <v>0</v>
      </c>
      <c r="K1030" s="214" t="s">
        <v>291</v>
      </c>
      <c r="L1030" s="48"/>
      <c r="M1030" s="219" t="s">
        <v>28</v>
      </c>
      <c r="N1030" s="220" t="s">
        <v>46</v>
      </c>
      <c r="O1030" s="88"/>
      <c r="P1030" s="221">
        <f>O1030*H1030</f>
        <v>0</v>
      </c>
      <c r="Q1030" s="221">
        <v>0</v>
      </c>
      <c r="R1030" s="221">
        <f>Q1030*H1030</f>
        <v>0</v>
      </c>
      <c r="S1030" s="221">
        <v>0.00594</v>
      </c>
      <c r="T1030" s="222">
        <f>S1030*H1030</f>
        <v>0.06967620000000001</v>
      </c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R1030" s="223" t="s">
        <v>379</v>
      </c>
      <c r="AT1030" s="223" t="s">
        <v>287</v>
      </c>
      <c r="AU1030" s="223" t="s">
        <v>106</v>
      </c>
      <c r="AY1030" s="21" t="s">
        <v>285</v>
      </c>
      <c r="BE1030" s="224">
        <f>IF(N1030="základní",J1030,0)</f>
        <v>0</v>
      </c>
      <c r="BF1030" s="224">
        <f>IF(N1030="snížená",J1030,0)</f>
        <v>0</v>
      </c>
      <c r="BG1030" s="224">
        <f>IF(N1030="zákl. přenesená",J1030,0)</f>
        <v>0</v>
      </c>
      <c r="BH1030" s="224">
        <f>IF(N1030="sníž. přenesená",J1030,0)</f>
        <v>0</v>
      </c>
      <c r="BI1030" s="224">
        <f>IF(N1030="nulová",J1030,0)</f>
        <v>0</v>
      </c>
      <c r="BJ1030" s="21" t="s">
        <v>106</v>
      </c>
      <c r="BK1030" s="224">
        <f>ROUND(I1030*H1030,2)</f>
        <v>0</v>
      </c>
      <c r="BL1030" s="21" t="s">
        <v>379</v>
      </c>
      <c r="BM1030" s="223" t="s">
        <v>1524</v>
      </c>
    </row>
    <row r="1031" spans="1:47" s="2" customFormat="1" ht="12">
      <c r="A1031" s="42"/>
      <c r="B1031" s="43"/>
      <c r="C1031" s="44"/>
      <c r="D1031" s="225" t="s">
        <v>294</v>
      </c>
      <c r="E1031" s="44"/>
      <c r="F1031" s="226" t="s">
        <v>1525</v>
      </c>
      <c r="G1031" s="44"/>
      <c r="H1031" s="44"/>
      <c r="I1031" s="227"/>
      <c r="J1031" s="44"/>
      <c r="K1031" s="44"/>
      <c r="L1031" s="48"/>
      <c r="M1031" s="228"/>
      <c r="N1031" s="229"/>
      <c r="O1031" s="88"/>
      <c r="P1031" s="88"/>
      <c r="Q1031" s="88"/>
      <c r="R1031" s="88"/>
      <c r="S1031" s="88"/>
      <c r="T1031" s="89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T1031" s="21" t="s">
        <v>294</v>
      </c>
      <c r="AU1031" s="21" t="s">
        <v>106</v>
      </c>
    </row>
    <row r="1032" spans="1:51" s="13" customFormat="1" ht="12">
      <c r="A1032" s="13"/>
      <c r="B1032" s="230"/>
      <c r="C1032" s="231"/>
      <c r="D1032" s="232" t="s">
        <v>296</v>
      </c>
      <c r="E1032" s="233" t="s">
        <v>28</v>
      </c>
      <c r="F1032" s="234" t="s">
        <v>817</v>
      </c>
      <c r="G1032" s="231"/>
      <c r="H1032" s="233" t="s">
        <v>28</v>
      </c>
      <c r="I1032" s="235"/>
      <c r="J1032" s="231"/>
      <c r="K1032" s="231"/>
      <c r="L1032" s="236"/>
      <c r="M1032" s="237"/>
      <c r="N1032" s="238"/>
      <c r="O1032" s="238"/>
      <c r="P1032" s="238"/>
      <c r="Q1032" s="238"/>
      <c r="R1032" s="238"/>
      <c r="S1032" s="238"/>
      <c r="T1032" s="239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0" t="s">
        <v>296</v>
      </c>
      <c r="AU1032" s="240" t="s">
        <v>106</v>
      </c>
      <c r="AV1032" s="13" t="s">
        <v>82</v>
      </c>
      <c r="AW1032" s="13" t="s">
        <v>35</v>
      </c>
      <c r="AX1032" s="13" t="s">
        <v>74</v>
      </c>
      <c r="AY1032" s="240" t="s">
        <v>285</v>
      </c>
    </row>
    <row r="1033" spans="1:51" s="14" customFormat="1" ht="12">
      <c r="A1033" s="14"/>
      <c r="B1033" s="241"/>
      <c r="C1033" s="242"/>
      <c r="D1033" s="232" t="s">
        <v>296</v>
      </c>
      <c r="E1033" s="243" t="s">
        <v>28</v>
      </c>
      <c r="F1033" s="244" t="s">
        <v>1288</v>
      </c>
      <c r="G1033" s="242"/>
      <c r="H1033" s="245">
        <v>11.73</v>
      </c>
      <c r="I1033" s="246"/>
      <c r="J1033" s="242"/>
      <c r="K1033" s="242"/>
      <c r="L1033" s="247"/>
      <c r="M1033" s="248"/>
      <c r="N1033" s="249"/>
      <c r="O1033" s="249"/>
      <c r="P1033" s="249"/>
      <c r="Q1033" s="249"/>
      <c r="R1033" s="249"/>
      <c r="S1033" s="249"/>
      <c r="T1033" s="250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1" t="s">
        <v>296</v>
      </c>
      <c r="AU1033" s="251" t="s">
        <v>106</v>
      </c>
      <c r="AV1033" s="14" t="s">
        <v>106</v>
      </c>
      <c r="AW1033" s="14" t="s">
        <v>35</v>
      </c>
      <c r="AX1033" s="14" t="s">
        <v>82</v>
      </c>
      <c r="AY1033" s="251" t="s">
        <v>285</v>
      </c>
    </row>
    <row r="1034" spans="1:65" s="2" customFormat="1" ht="24.15" customHeight="1">
      <c r="A1034" s="42"/>
      <c r="B1034" s="43"/>
      <c r="C1034" s="212" t="s">
        <v>1526</v>
      </c>
      <c r="D1034" s="212" t="s">
        <v>287</v>
      </c>
      <c r="E1034" s="213" t="s">
        <v>1527</v>
      </c>
      <c r="F1034" s="214" t="s">
        <v>1528</v>
      </c>
      <c r="G1034" s="215" t="s">
        <v>673</v>
      </c>
      <c r="H1034" s="216">
        <v>9.7</v>
      </c>
      <c r="I1034" s="217"/>
      <c r="J1034" s="218">
        <f>ROUND(I1034*H1034,2)</f>
        <v>0</v>
      </c>
      <c r="K1034" s="214" t="s">
        <v>291</v>
      </c>
      <c r="L1034" s="48"/>
      <c r="M1034" s="219" t="s">
        <v>28</v>
      </c>
      <c r="N1034" s="220" t="s">
        <v>46</v>
      </c>
      <c r="O1034" s="88"/>
      <c r="P1034" s="221">
        <f>O1034*H1034</f>
        <v>0</v>
      </c>
      <c r="Q1034" s="221">
        <v>0</v>
      </c>
      <c r="R1034" s="221">
        <f>Q1034*H1034</f>
        <v>0</v>
      </c>
      <c r="S1034" s="221">
        <v>0.00191</v>
      </c>
      <c r="T1034" s="222">
        <f>S1034*H1034</f>
        <v>0.018527</v>
      </c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R1034" s="223" t="s">
        <v>379</v>
      </c>
      <c r="AT1034" s="223" t="s">
        <v>287</v>
      </c>
      <c r="AU1034" s="223" t="s">
        <v>106</v>
      </c>
      <c r="AY1034" s="21" t="s">
        <v>285</v>
      </c>
      <c r="BE1034" s="224">
        <f>IF(N1034="základní",J1034,0)</f>
        <v>0</v>
      </c>
      <c r="BF1034" s="224">
        <f>IF(N1034="snížená",J1034,0)</f>
        <v>0</v>
      </c>
      <c r="BG1034" s="224">
        <f>IF(N1034="zákl. přenesená",J1034,0)</f>
        <v>0</v>
      </c>
      <c r="BH1034" s="224">
        <f>IF(N1034="sníž. přenesená",J1034,0)</f>
        <v>0</v>
      </c>
      <c r="BI1034" s="224">
        <f>IF(N1034="nulová",J1034,0)</f>
        <v>0</v>
      </c>
      <c r="BJ1034" s="21" t="s">
        <v>106</v>
      </c>
      <c r="BK1034" s="224">
        <f>ROUND(I1034*H1034,2)</f>
        <v>0</v>
      </c>
      <c r="BL1034" s="21" t="s">
        <v>379</v>
      </c>
      <c r="BM1034" s="223" t="s">
        <v>1529</v>
      </c>
    </row>
    <row r="1035" spans="1:47" s="2" customFormat="1" ht="12">
      <c r="A1035" s="42"/>
      <c r="B1035" s="43"/>
      <c r="C1035" s="44"/>
      <c r="D1035" s="225" t="s">
        <v>294</v>
      </c>
      <c r="E1035" s="44"/>
      <c r="F1035" s="226" t="s">
        <v>1530</v>
      </c>
      <c r="G1035" s="44"/>
      <c r="H1035" s="44"/>
      <c r="I1035" s="227"/>
      <c r="J1035" s="44"/>
      <c r="K1035" s="44"/>
      <c r="L1035" s="48"/>
      <c r="M1035" s="228"/>
      <c r="N1035" s="229"/>
      <c r="O1035" s="88"/>
      <c r="P1035" s="88"/>
      <c r="Q1035" s="88"/>
      <c r="R1035" s="88"/>
      <c r="S1035" s="88"/>
      <c r="T1035" s="89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T1035" s="21" t="s">
        <v>294</v>
      </c>
      <c r="AU1035" s="21" t="s">
        <v>106</v>
      </c>
    </row>
    <row r="1036" spans="1:51" s="13" customFormat="1" ht="12">
      <c r="A1036" s="13"/>
      <c r="B1036" s="230"/>
      <c r="C1036" s="231"/>
      <c r="D1036" s="232" t="s">
        <v>296</v>
      </c>
      <c r="E1036" s="233" t="s">
        <v>28</v>
      </c>
      <c r="F1036" s="234" t="s">
        <v>817</v>
      </c>
      <c r="G1036" s="231"/>
      <c r="H1036" s="233" t="s">
        <v>28</v>
      </c>
      <c r="I1036" s="235"/>
      <c r="J1036" s="231"/>
      <c r="K1036" s="231"/>
      <c r="L1036" s="236"/>
      <c r="M1036" s="237"/>
      <c r="N1036" s="238"/>
      <c r="O1036" s="238"/>
      <c r="P1036" s="238"/>
      <c r="Q1036" s="238"/>
      <c r="R1036" s="238"/>
      <c r="S1036" s="238"/>
      <c r="T1036" s="239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0" t="s">
        <v>296</v>
      </c>
      <c r="AU1036" s="240" t="s">
        <v>106</v>
      </c>
      <c r="AV1036" s="13" t="s">
        <v>82</v>
      </c>
      <c r="AW1036" s="13" t="s">
        <v>35</v>
      </c>
      <c r="AX1036" s="13" t="s">
        <v>74</v>
      </c>
      <c r="AY1036" s="240" t="s">
        <v>285</v>
      </c>
    </row>
    <row r="1037" spans="1:51" s="14" customFormat="1" ht="12">
      <c r="A1037" s="14"/>
      <c r="B1037" s="241"/>
      <c r="C1037" s="242"/>
      <c r="D1037" s="232" t="s">
        <v>296</v>
      </c>
      <c r="E1037" s="243" t="s">
        <v>28</v>
      </c>
      <c r="F1037" s="244" t="s">
        <v>1531</v>
      </c>
      <c r="G1037" s="242"/>
      <c r="H1037" s="245">
        <v>9.7</v>
      </c>
      <c r="I1037" s="246"/>
      <c r="J1037" s="242"/>
      <c r="K1037" s="242"/>
      <c r="L1037" s="247"/>
      <c r="M1037" s="248"/>
      <c r="N1037" s="249"/>
      <c r="O1037" s="249"/>
      <c r="P1037" s="249"/>
      <c r="Q1037" s="249"/>
      <c r="R1037" s="249"/>
      <c r="S1037" s="249"/>
      <c r="T1037" s="250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1" t="s">
        <v>296</v>
      </c>
      <c r="AU1037" s="251" t="s">
        <v>106</v>
      </c>
      <c r="AV1037" s="14" t="s">
        <v>106</v>
      </c>
      <c r="AW1037" s="14" t="s">
        <v>35</v>
      </c>
      <c r="AX1037" s="14" t="s">
        <v>82</v>
      </c>
      <c r="AY1037" s="251" t="s">
        <v>285</v>
      </c>
    </row>
    <row r="1038" spans="1:65" s="2" customFormat="1" ht="24.15" customHeight="1">
      <c r="A1038" s="42"/>
      <c r="B1038" s="43"/>
      <c r="C1038" s="212" t="s">
        <v>1532</v>
      </c>
      <c r="D1038" s="212" t="s">
        <v>287</v>
      </c>
      <c r="E1038" s="213" t="s">
        <v>1533</v>
      </c>
      <c r="F1038" s="214" t="s">
        <v>1534</v>
      </c>
      <c r="G1038" s="215" t="s">
        <v>673</v>
      </c>
      <c r="H1038" s="216">
        <v>19.73</v>
      </c>
      <c r="I1038" s="217"/>
      <c r="J1038" s="218">
        <f>ROUND(I1038*H1038,2)</f>
        <v>0</v>
      </c>
      <c r="K1038" s="214" t="s">
        <v>291</v>
      </c>
      <c r="L1038" s="48"/>
      <c r="M1038" s="219" t="s">
        <v>28</v>
      </c>
      <c r="N1038" s="220" t="s">
        <v>46</v>
      </c>
      <c r="O1038" s="88"/>
      <c r="P1038" s="221">
        <f>O1038*H1038</f>
        <v>0</v>
      </c>
      <c r="Q1038" s="221">
        <v>0</v>
      </c>
      <c r="R1038" s="221">
        <f>Q1038*H1038</f>
        <v>0</v>
      </c>
      <c r="S1038" s="221">
        <v>0.00167</v>
      </c>
      <c r="T1038" s="222">
        <f>S1038*H1038</f>
        <v>0.0329491</v>
      </c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R1038" s="223" t="s">
        <v>379</v>
      </c>
      <c r="AT1038" s="223" t="s">
        <v>287</v>
      </c>
      <c r="AU1038" s="223" t="s">
        <v>106</v>
      </c>
      <c r="AY1038" s="21" t="s">
        <v>285</v>
      </c>
      <c r="BE1038" s="224">
        <f>IF(N1038="základní",J1038,0)</f>
        <v>0</v>
      </c>
      <c r="BF1038" s="224">
        <f>IF(N1038="snížená",J1038,0)</f>
        <v>0</v>
      </c>
      <c r="BG1038" s="224">
        <f>IF(N1038="zákl. přenesená",J1038,0)</f>
        <v>0</v>
      </c>
      <c r="BH1038" s="224">
        <f>IF(N1038="sníž. přenesená",J1038,0)</f>
        <v>0</v>
      </c>
      <c r="BI1038" s="224">
        <f>IF(N1038="nulová",J1038,0)</f>
        <v>0</v>
      </c>
      <c r="BJ1038" s="21" t="s">
        <v>106</v>
      </c>
      <c r="BK1038" s="224">
        <f>ROUND(I1038*H1038,2)</f>
        <v>0</v>
      </c>
      <c r="BL1038" s="21" t="s">
        <v>379</v>
      </c>
      <c r="BM1038" s="223" t="s">
        <v>1535</v>
      </c>
    </row>
    <row r="1039" spans="1:47" s="2" customFormat="1" ht="12">
      <c r="A1039" s="42"/>
      <c r="B1039" s="43"/>
      <c r="C1039" s="44"/>
      <c r="D1039" s="225" t="s">
        <v>294</v>
      </c>
      <c r="E1039" s="44"/>
      <c r="F1039" s="226" t="s">
        <v>1536</v>
      </c>
      <c r="G1039" s="44"/>
      <c r="H1039" s="44"/>
      <c r="I1039" s="227"/>
      <c r="J1039" s="44"/>
      <c r="K1039" s="44"/>
      <c r="L1039" s="48"/>
      <c r="M1039" s="228"/>
      <c r="N1039" s="229"/>
      <c r="O1039" s="88"/>
      <c r="P1039" s="88"/>
      <c r="Q1039" s="88"/>
      <c r="R1039" s="88"/>
      <c r="S1039" s="88"/>
      <c r="T1039" s="89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T1039" s="21" t="s">
        <v>294</v>
      </c>
      <c r="AU1039" s="21" t="s">
        <v>106</v>
      </c>
    </row>
    <row r="1040" spans="1:51" s="13" customFormat="1" ht="12">
      <c r="A1040" s="13"/>
      <c r="B1040" s="230"/>
      <c r="C1040" s="231"/>
      <c r="D1040" s="232" t="s">
        <v>296</v>
      </c>
      <c r="E1040" s="233" t="s">
        <v>28</v>
      </c>
      <c r="F1040" s="234" t="s">
        <v>817</v>
      </c>
      <c r="G1040" s="231"/>
      <c r="H1040" s="233" t="s">
        <v>28</v>
      </c>
      <c r="I1040" s="235"/>
      <c r="J1040" s="231"/>
      <c r="K1040" s="231"/>
      <c r="L1040" s="236"/>
      <c r="M1040" s="237"/>
      <c r="N1040" s="238"/>
      <c r="O1040" s="238"/>
      <c r="P1040" s="238"/>
      <c r="Q1040" s="238"/>
      <c r="R1040" s="238"/>
      <c r="S1040" s="238"/>
      <c r="T1040" s="239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0" t="s">
        <v>296</v>
      </c>
      <c r="AU1040" s="240" t="s">
        <v>106</v>
      </c>
      <c r="AV1040" s="13" t="s">
        <v>82</v>
      </c>
      <c r="AW1040" s="13" t="s">
        <v>35</v>
      </c>
      <c r="AX1040" s="13" t="s">
        <v>74</v>
      </c>
      <c r="AY1040" s="240" t="s">
        <v>285</v>
      </c>
    </row>
    <row r="1041" spans="1:51" s="14" customFormat="1" ht="12">
      <c r="A1041" s="14"/>
      <c r="B1041" s="241"/>
      <c r="C1041" s="242"/>
      <c r="D1041" s="232" t="s">
        <v>296</v>
      </c>
      <c r="E1041" s="243" t="s">
        <v>28</v>
      </c>
      <c r="F1041" s="244" t="s">
        <v>1537</v>
      </c>
      <c r="G1041" s="242"/>
      <c r="H1041" s="245">
        <v>13.73</v>
      </c>
      <c r="I1041" s="246"/>
      <c r="J1041" s="242"/>
      <c r="K1041" s="242"/>
      <c r="L1041" s="247"/>
      <c r="M1041" s="248"/>
      <c r="N1041" s="249"/>
      <c r="O1041" s="249"/>
      <c r="P1041" s="249"/>
      <c r="Q1041" s="249"/>
      <c r="R1041" s="249"/>
      <c r="S1041" s="249"/>
      <c r="T1041" s="250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51" t="s">
        <v>296</v>
      </c>
      <c r="AU1041" s="251" t="s">
        <v>106</v>
      </c>
      <c r="AV1041" s="14" t="s">
        <v>106</v>
      </c>
      <c r="AW1041" s="14" t="s">
        <v>35</v>
      </c>
      <c r="AX1041" s="14" t="s">
        <v>74</v>
      </c>
      <c r="AY1041" s="251" t="s">
        <v>285</v>
      </c>
    </row>
    <row r="1042" spans="1:51" s="13" customFormat="1" ht="12">
      <c r="A1042" s="13"/>
      <c r="B1042" s="230"/>
      <c r="C1042" s="231"/>
      <c r="D1042" s="232" t="s">
        <v>296</v>
      </c>
      <c r="E1042" s="233" t="s">
        <v>28</v>
      </c>
      <c r="F1042" s="234" t="s">
        <v>818</v>
      </c>
      <c r="G1042" s="231"/>
      <c r="H1042" s="233" t="s">
        <v>28</v>
      </c>
      <c r="I1042" s="235"/>
      <c r="J1042" s="231"/>
      <c r="K1042" s="231"/>
      <c r="L1042" s="236"/>
      <c r="M1042" s="237"/>
      <c r="N1042" s="238"/>
      <c r="O1042" s="238"/>
      <c r="P1042" s="238"/>
      <c r="Q1042" s="238"/>
      <c r="R1042" s="238"/>
      <c r="S1042" s="238"/>
      <c r="T1042" s="239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0" t="s">
        <v>296</v>
      </c>
      <c r="AU1042" s="240" t="s">
        <v>106</v>
      </c>
      <c r="AV1042" s="13" t="s">
        <v>82</v>
      </c>
      <c r="AW1042" s="13" t="s">
        <v>35</v>
      </c>
      <c r="AX1042" s="13" t="s">
        <v>74</v>
      </c>
      <c r="AY1042" s="240" t="s">
        <v>285</v>
      </c>
    </row>
    <row r="1043" spans="1:51" s="14" customFormat="1" ht="12">
      <c r="A1043" s="14"/>
      <c r="B1043" s="241"/>
      <c r="C1043" s="242"/>
      <c r="D1043" s="232" t="s">
        <v>296</v>
      </c>
      <c r="E1043" s="243" t="s">
        <v>28</v>
      </c>
      <c r="F1043" s="244" t="s">
        <v>1538</v>
      </c>
      <c r="G1043" s="242"/>
      <c r="H1043" s="245">
        <v>6</v>
      </c>
      <c r="I1043" s="246"/>
      <c r="J1043" s="242"/>
      <c r="K1043" s="242"/>
      <c r="L1043" s="247"/>
      <c r="M1043" s="248"/>
      <c r="N1043" s="249"/>
      <c r="O1043" s="249"/>
      <c r="P1043" s="249"/>
      <c r="Q1043" s="249"/>
      <c r="R1043" s="249"/>
      <c r="S1043" s="249"/>
      <c r="T1043" s="250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51" t="s">
        <v>296</v>
      </c>
      <c r="AU1043" s="251" t="s">
        <v>106</v>
      </c>
      <c r="AV1043" s="14" t="s">
        <v>106</v>
      </c>
      <c r="AW1043" s="14" t="s">
        <v>35</v>
      </c>
      <c r="AX1043" s="14" t="s">
        <v>74</v>
      </c>
      <c r="AY1043" s="251" t="s">
        <v>285</v>
      </c>
    </row>
    <row r="1044" spans="1:51" s="15" customFormat="1" ht="12">
      <c r="A1044" s="15"/>
      <c r="B1044" s="252"/>
      <c r="C1044" s="253"/>
      <c r="D1044" s="232" t="s">
        <v>296</v>
      </c>
      <c r="E1044" s="254" t="s">
        <v>28</v>
      </c>
      <c r="F1044" s="255" t="s">
        <v>299</v>
      </c>
      <c r="G1044" s="253"/>
      <c r="H1044" s="256">
        <v>19.73</v>
      </c>
      <c r="I1044" s="257"/>
      <c r="J1044" s="253"/>
      <c r="K1044" s="253"/>
      <c r="L1044" s="258"/>
      <c r="M1044" s="259"/>
      <c r="N1044" s="260"/>
      <c r="O1044" s="260"/>
      <c r="P1044" s="260"/>
      <c r="Q1044" s="260"/>
      <c r="R1044" s="260"/>
      <c r="S1044" s="260"/>
      <c r="T1044" s="261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T1044" s="262" t="s">
        <v>296</v>
      </c>
      <c r="AU1044" s="262" t="s">
        <v>106</v>
      </c>
      <c r="AV1044" s="15" t="s">
        <v>292</v>
      </c>
      <c r="AW1044" s="15" t="s">
        <v>35</v>
      </c>
      <c r="AX1044" s="15" t="s">
        <v>82</v>
      </c>
      <c r="AY1044" s="262" t="s">
        <v>285</v>
      </c>
    </row>
    <row r="1045" spans="1:65" s="2" customFormat="1" ht="24.15" customHeight="1">
      <c r="A1045" s="42"/>
      <c r="B1045" s="43"/>
      <c r="C1045" s="212" t="s">
        <v>1539</v>
      </c>
      <c r="D1045" s="212" t="s">
        <v>287</v>
      </c>
      <c r="E1045" s="213" t="s">
        <v>1540</v>
      </c>
      <c r="F1045" s="214" t="s">
        <v>1541</v>
      </c>
      <c r="G1045" s="215" t="s">
        <v>673</v>
      </c>
      <c r="H1045" s="216">
        <v>5.8</v>
      </c>
      <c r="I1045" s="217"/>
      <c r="J1045" s="218">
        <f>ROUND(I1045*H1045,2)</f>
        <v>0</v>
      </c>
      <c r="K1045" s="214" t="s">
        <v>291</v>
      </c>
      <c r="L1045" s="48"/>
      <c r="M1045" s="219" t="s">
        <v>28</v>
      </c>
      <c r="N1045" s="220" t="s">
        <v>46</v>
      </c>
      <c r="O1045" s="88"/>
      <c r="P1045" s="221">
        <f>O1045*H1045</f>
        <v>0</v>
      </c>
      <c r="Q1045" s="221">
        <v>0</v>
      </c>
      <c r="R1045" s="221">
        <f>Q1045*H1045</f>
        <v>0</v>
      </c>
      <c r="S1045" s="221">
        <v>0.0026</v>
      </c>
      <c r="T1045" s="222">
        <f>S1045*H1045</f>
        <v>0.01508</v>
      </c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R1045" s="223" t="s">
        <v>379</v>
      </c>
      <c r="AT1045" s="223" t="s">
        <v>287</v>
      </c>
      <c r="AU1045" s="223" t="s">
        <v>106</v>
      </c>
      <c r="AY1045" s="21" t="s">
        <v>285</v>
      </c>
      <c r="BE1045" s="224">
        <f>IF(N1045="základní",J1045,0)</f>
        <v>0</v>
      </c>
      <c r="BF1045" s="224">
        <f>IF(N1045="snížená",J1045,0)</f>
        <v>0</v>
      </c>
      <c r="BG1045" s="224">
        <f>IF(N1045="zákl. přenesená",J1045,0)</f>
        <v>0</v>
      </c>
      <c r="BH1045" s="224">
        <f>IF(N1045="sníž. přenesená",J1045,0)</f>
        <v>0</v>
      </c>
      <c r="BI1045" s="224">
        <f>IF(N1045="nulová",J1045,0)</f>
        <v>0</v>
      </c>
      <c r="BJ1045" s="21" t="s">
        <v>106</v>
      </c>
      <c r="BK1045" s="224">
        <f>ROUND(I1045*H1045,2)</f>
        <v>0</v>
      </c>
      <c r="BL1045" s="21" t="s">
        <v>379</v>
      </c>
      <c r="BM1045" s="223" t="s">
        <v>1542</v>
      </c>
    </row>
    <row r="1046" spans="1:47" s="2" customFormat="1" ht="12">
      <c r="A1046" s="42"/>
      <c r="B1046" s="43"/>
      <c r="C1046" s="44"/>
      <c r="D1046" s="225" t="s">
        <v>294</v>
      </c>
      <c r="E1046" s="44"/>
      <c r="F1046" s="226" t="s">
        <v>1543</v>
      </c>
      <c r="G1046" s="44"/>
      <c r="H1046" s="44"/>
      <c r="I1046" s="227"/>
      <c r="J1046" s="44"/>
      <c r="K1046" s="44"/>
      <c r="L1046" s="48"/>
      <c r="M1046" s="228"/>
      <c r="N1046" s="229"/>
      <c r="O1046" s="88"/>
      <c r="P1046" s="88"/>
      <c r="Q1046" s="88"/>
      <c r="R1046" s="88"/>
      <c r="S1046" s="88"/>
      <c r="T1046" s="89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T1046" s="21" t="s">
        <v>294</v>
      </c>
      <c r="AU1046" s="21" t="s">
        <v>106</v>
      </c>
    </row>
    <row r="1047" spans="1:51" s="13" customFormat="1" ht="12">
      <c r="A1047" s="13"/>
      <c r="B1047" s="230"/>
      <c r="C1047" s="231"/>
      <c r="D1047" s="232" t="s">
        <v>296</v>
      </c>
      <c r="E1047" s="233" t="s">
        <v>28</v>
      </c>
      <c r="F1047" s="234" t="s">
        <v>817</v>
      </c>
      <c r="G1047" s="231"/>
      <c r="H1047" s="233" t="s">
        <v>28</v>
      </c>
      <c r="I1047" s="235"/>
      <c r="J1047" s="231"/>
      <c r="K1047" s="231"/>
      <c r="L1047" s="236"/>
      <c r="M1047" s="237"/>
      <c r="N1047" s="238"/>
      <c r="O1047" s="238"/>
      <c r="P1047" s="238"/>
      <c r="Q1047" s="238"/>
      <c r="R1047" s="238"/>
      <c r="S1047" s="238"/>
      <c r="T1047" s="239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0" t="s">
        <v>296</v>
      </c>
      <c r="AU1047" s="240" t="s">
        <v>106</v>
      </c>
      <c r="AV1047" s="13" t="s">
        <v>82</v>
      </c>
      <c r="AW1047" s="13" t="s">
        <v>35</v>
      </c>
      <c r="AX1047" s="13" t="s">
        <v>74</v>
      </c>
      <c r="AY1047" s="240" t="s">
        <v>285</v>
      </c>
    </row>
    <row r="1048" spans="1:51" s="14" customFormat="1" ht="12">
      <c r="A1048" s="14"/>
      <c r="B1048" s="241"/>
      <c r="C1048" s="242"/>
      <c r="D1048" s="232" t="s">
        <v>296</v>
      </c>
      <c r="E1048" s="243" t="s">
        <v>28</v>
      </c>
      <c r="F1048" s="244" t="s">
        <v>1544</v>
      </c>
      <c r="G1048" s="242"/>
      <c r="H1048" s="245">
        <v>5.8</v>
      </c>
      <c r="I1048" s="246"/>
      <c r="J1048" s="242"/>
      <c r="K1048" s="242"/>
      <c r="L1048" s="247"/>
      <c r="M1048" s="248"/>
      <c r="N1048" s="249"/>
      <c r="O1048" s="249"/>
      <c r="P1048" s="249"/>
      <c r="Q1048" s="249"/>
      <c r="R1048" s="249"/>
      <c r="S1048" s="249"/>
      <c r="T1048" s="250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1" t="s">
        <v>296</v>
      </c>
      <c r="AU1048" s="251" t="s">
        <v>106</v>
      </c>
      <c r="AV1048" s="14" t="s">
        <v>106</v>
      </c>
      <c r="AW1048" s="14" t="s">
        <v>35</v>
      </c>
      <c r="AX1048" s="14" t="s">
        <v>82</v>
      </c>
      <c r="AY1048" s="251" t="s">
        <v>285</v>
      </c>
    </row>
    <row r="1049" spans="1:65" s="2" customFormat="1" ht="16.5" customHeight="1">
      <c r="A1049" s="42"/>
      <c r="B1049" s="43"/>
      <c r="C1049" s="212" t="s">
        <v>1545</v>
      </c>
      <c r="D1049" s="212" t="s">
        <v>287</v>
      </c>
      <c r="E1049" s="213" t="s">
        <v>1546</v>
      </c>
      <c r="F1049" s="214" t="s">
        <v>1547</v>
      </c>
      <c r="G1049" s="215" t="s">
        <v>673</v>
      </c>
      <c r="H1049" s="216">
        <v>4</v>
      </c>
      <c r="I1049" s="217"/>
      <c r="J1049" s="218">
        <f>ROUND(I1049*H1049,2)</f>
        <v>0</v>
      </c>
      <c r="K1049" s="214" t="s">
        <v>291</v>
      </c>
      <c r="L1049" s="48"/>
      <c r="M1049" s="219" t="s">
        <v>28</v>
      </c>
      <c r="N1049" s="220" t="s">
        <v>46</v>
      </c>
      <c r="O1049" s="88"/>
      <c r="P1049" s="221">
        <f>O1049*H1049</f>
        <v>0</v>
      </c>
      <c r="Q1049" s="221">
        <v>0</v>
      </c>
      <c r="R1049" s="221">
        <f>Q1049*H1049</f>
        <v>0</v>
      </c>
      <c r="S1049" s="221">
        <v>0.00394</v>
      </c>
      <c r="T1049" s="222">
        <f>S1049*H1049</f>
        <v>0.01576</v>
      </c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R1049" s="223" t="s">
        <v>379</v>
      </c>
      <c r="AT1049" s="223" t="s">
        <v>287</v>
      </c>
      <c r="AU1049" s="223" t="s">
        <v>106</v>
      </c>
      <c r="AY1049" s="21" t="s">
        <v>285</v>
      </c>
      <c r="BE1049" s="224">
        <f>IF(N1049="základní",J1049,0)</f>
        <v>0</v>
      </c>
      <c r="BF1049" s="224">
        <f>IF(N1049="snížená",J1049,0)</f>
        <v>0</v>
      </c>
      <c r="BG1049" s="224">
        <f>IF(N1049="zákl. přenesená",J1049,0)</f>
        <v>0</v>
      </c>
      <c r="BH1049" s="224">
        <f>IF(N1049="sníž. přenesená",J1049,0)</f>
        <v>0</v>
      </c>
      <c r="BI1049" s="224">
        <f>IF(N1049="nulová",J1049,0)</f>
        <v>0</v>
      </c>
      <c r="BJ1049" s="21" t="s">
        <v>106</v>
      </c>
      <c r="BK1049" s="224">
        <f>ROUND(I1049*H1049,2)</f>
        <v>0</v>
      </c>
      <c r="BL1049" s="21" t="s">
        <v>379</v>
      </c>
      <c r="BM1049" s="223" t="s">
        <v>1548</v>
      </c>
    </row>
    <row r="1050" spans="1:47" s="2" customFormat="1" ht="12">
      <c r="A1050" s="42"/>
      <c r="B1050" s="43"/>
      <c r="C1050" s="44"/>
      <c r="D1050" s="225" t="s">
        <v>294</v>
      </c>
      <c r="E1050" s="44"/>
      <c r="F1050" s="226" t="s">
        <v>1549</v>
      </c>
      <c r="G1050" s="44"/>
      <c r="H1050" s="44"/>
      <c r="I1050" s="227"/>
      <c r="J1050" s="44"/>
      <c r="K1050" s="44"/>
      <c r="L1050" s="48"/>
      <c r="M1050" s="228"/>
      <c r="N1050" s="229"/>
      <c r="O1050" s="88"/>
      <c r="P1050" s="88"/>
      <c r="Q1050" s="88"/>
      <c r="R1050" s="88"/>
      <c r="S1050" s="88"/>
      <c r="T1050" s="89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T1050" s="21" t="s">
        <v>294</v>
      </c>
      <c r="AU1050" s="21" t="s">
        <v>106</v>
      </c>
    </row>
    <row r="1051" spans="1:51" s="13" customFormat="1" ht="12">
      <c r="A1051" s="13"/>
      <c r="B1051" s="230"/>
      <c r="C1051" s="231"/>
      <c r="D1051" s="232" t="s">
        <v>296</v>
      </c>
      <c r="E1051" s="233" t="s">
        <v>28</v>
      </c>
      <c r="F1051" s="234" t="s">
        <v>817</v>
      </c>
      <c r="G1051" s="231"/>
      <c r="H1051" s="233" t="s">
        <v>28</v>
      </c>
      <c r="I1051" s="235"/>
      <c r="J1051" s="231"/>
      <c r="K1051" s="231"/>
      <c r="L1051" s="236"/>
      <c r="M1051" s="237"/>
      <c r="N1051" s="238"/>
      <c r="O1051" s="238"/>
      <c r="P1051" s="238"/>
      <c r="Q1051" s="238"/>
      <c r="R1051" s="238"/>
      <c r="S1051" s="238"/>
      <c r="T1051" s="239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0" t="s">
        <v>296</v>
      </c>
      <c r="AU1051" s="240" t="s">
        <v>106</v>
      </c>
      <c r="AV1051" s="13" t="s">
        <v>82</v>
      </c>
      <c r="AW1051" s="13" t="s">
        <v>35</v>
      </c>
      <c r="AX1051" s="13" t="s">
        <v>74</v>
      </c>
      <c r="AY1051" s="240" t="s">
        <v>285</v>
      </c>
    </row>
    <row r="1052" spans="1:51" s="14" customFormat="1" ht="12">
      <c r="A1052" s="14"/>
      <c r="B1052" s="241"/>
      <c r="C1052" s="242"/>
      <c r="D1052" s="232" t="s">
        <v>296</v>
      </c>
      <c r="E1052" s="243" t="s">
        <v>28</v>
      </c>
      <c r="F1052" s="244" t="s">
        <v>292</v>
      </c>
      <c r="G1052" s="242"/>
      <c r="H1052" s="245">
        <v>4</v>
      </c>
      <c r="I1052" s="246"/>
      <c r="J1052" s="242"/>
      <c r="K1052" s="242"/>
      <c r="L1052" s="247"/>
      <c r="M1052" s="248"/>
      <c r="N1052" s="249"/>
      <c r="O1052" s="249"/>
      <c r="P1052" s="249"/>
      <c r="Q1052" s="249"/>
      <c r="R1052" s="249"/>
      <c r="S1052" s="249"/>
      <c r="T1052" s="250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1" t="s">
        <v>296</v>
      </c>
      <c r="AU1052" s="251" t="s">
        <v>106</v>
      </c>
      <c r="AV1052" s="14" t="s">
        <v>106</v>
      </c>
      <c r="AW1052" s="14" t="s">
        <v>35</v>
      </c>
      <c r="AX1052" s="14" t="s">
        <v>82</v>
      </c>
      <c r="AY1052" s="251" t="s">
        <v>285</v>
      </c>
    </row>
    <row r="1053" spans="1:65" s="2" customFormat="1" ht="24.15" customHeight="1">
      <c r="A1053" s="42"/>
      <c r="B1053" s="43"/>
      <c r="C1053" s="212" t="s">
        <v>1550</v>
      </c>
      <c r="D1053" s="212" t="s">
        <v>287</v>
      </c>
      <c r="E1053" s="213" t="s">
        <v>1551</v>
      </c>
      <c r="F1053" s="214" t="s">
        <v>1552</v>
      </c>
      <c r="G1053" s="215" t="s">
        <v>673</v>
      </c>
      <c r="H1053" s="216">
        <v>7</v>
      </c>
      <c r="I1053" s="217"/>
      <c r="J1053" s="218">
        <f>ROUND(I1053*H1053,2)</f>
        <v>0</v>
      </c>
      <c r="K1053" s="214" t="s">
        <v>291</v>
      </c>
      <c r="L1053" s="48"/>
      <c r="M1053" s="219" t="s">
        <v>28</v>
      </c>
      <c r="N1053" s="220" t="s">
        <v>46</v>
      </c>
      <c r="O1053" s="88"/>
      <c r="P1053" s="221">
        <f>O1053*H1053</f>
        <v>0</v>
      </c>
      <c r="Q1053" s="221">
        <v>0</v>
      </c>
      <c r="R1053" s="221">
        <f>Q1053*H1053</f>
        <v>0</v>
      </c>
      <c r="S1053" s="221">
        <v>0.00394</v>
      </c>
      <c r="T1053" s="222">
        <f>S1053*H1053</f>
        <v>0.02758</v>
      </c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R1053" s="223" t="s">
        <v>379</v>
      </c>
      <c r="AT1053" s="223" t="s">
        <v>287</v>
      </c>
      <c r="AU1053" s="223" t="s">
        <v>106</v>
      </c>
      <c r="AY1053" s="21" t="s">
        <v>285</v>
      </c>
      <c r="BE1053" s="224">
        <f>IF(N1053="základní",J1053,0)</f>
        <v>0</v>
      </c>
      <c r="BF1053" s="224">
        <f>IF(N1053="snížená",J1053,0)</f>
        <v>0</v>
      </c>
      <c r="BG1053" s="224">
        <f>IF(N1053="zákl. přenesená",J1053,0)</f>
        <v>0</v>
      </c>
      <c r="BH1053" s="224">
        <f>IF(N1053="sníž. přenesená",J1053,0)</f>
        <v>0</v>
      </c>
      <c r="BI1053" s="224">
        <f>IF(N1053="nulová",J1053,0)</f>
        <v>0</v>
      </c>
      <c r="BJ1053" s="21" t="s">
        <v>106</v>
      </c>
      <c r="BK1053" s="224">
        <f>ROUND(I1053*H1053,2)</f>
        <v>0</v>
      </c>
      <c r="BL1053" s="21" t="s">
        <v>379</v>
      </c>
      <c r="BM1053" s="223" t="s">
        <v>1553</v>
      </c>
    </row>
    <row r="1054" spans="1:47" s="2" customFormat="1" ht="12">
      <c r="A1054" s="42"/>
      <c r="B1054" s="43"/>
      <c r="C1054" s="44"/>
      <c r="D1054" s="225" t="s">
        <v>294</v>
      </c>
      <c r="E1054" s="44"/>
      <c r="F1054" s="226" t="s">
        <v>1554</v>
      </c>
      <c r="G1054" s="44"/>
      <c r="H1054" s="44"/>
      <c r="I1054" s="227"/>
      <c r="J1054" s="44"/>
      <c r="K1054" s="44"/>
      <c r="L1054" s="48"/>
      <c r="M1054" s="228"/>
      <c r="N1054" s="229"/>
      <c r="O1054" s="88"/>
      <c r="P1054" s="88"/>
      <c r="Q1054" s="88"/>
      <c r="R1054" s="88"/>
      <c r="S1054" s="88"/>
      <c r="T1054" s="89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T1054" s="21" t="s">
        <v>294</v>
      </c>
      <c r="AU1054" s="21" t="s">
        <v>106</v>
      </c>
    </row>
    <row r="1055" spans="1:51" s="13" customFormat="1" ht="12">
      <c r="A1055" s="13"/>
      <c r="B1055" s="230"/>
      <c r="C1055" s="231"/>
      <c r="D1055" s="232" t="s">
        <v>296</v>
      </c>
      <c r="E1055" s="233" t="s">
        <v>28</v>
      </c>
      <c r="F1055" s="234" t="s">
        <v>718</v>
      </c>
      <c r="G1055" s="231"/>
      <c r="H1055" s="233" t="s">
        <v>28</v>
      </c>
      <c r="I1055" s="235"/>
      <c r="J1055" s="231"/>
      <c r="K1055" s="231"/>
      <c r="L1055" s="236"/>
      <c r="M1055" s="237"/>
      <c r="N1055" s="238"/>
      <c r="O1055" s="238"/>
      <c r="P1055" s="238"/>
      <c r="Q1055" s="238"/>
      <c r="R1055" s="238"/>
      <c r="S1055" s="238"/>
      <c r="T1055" s="239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0" t="s">
        <v>296</v>
      </c>
      <c r="AU1055" s="240" t="s">
        <v>106</v>
      </c>
      <c r="AV1055" s="13" t="s">
        <v>82</v>
      </c>
      <c r="AW1055" s="13" t="s">
        <v>35</v>
      </c>
      <c r="AX1055" s="13" t="s">
        <v>74</v>
      </c>
      <c r="AY1055" s="240" t="s">
        <v>285</v>
      </c>
    </row>
    <row r="1056" spans="1:51" s="13" customFormat="1" ht="12">
      <c r="A1056" s="13"/>
      <c r="B1056" s="230"/>
      <c r="C1056" s="231"/>
      <c r="D1056" s="232" t="s">
        <v>296</v>
      </c>
      <c r="E1056" s="233" t="s">
        <v>28</v>
      </c>
      <c r="F1056" s="234" t="s">
        <v>718</v>
      </c>
      <c r="G1056" s="231"/>
      <c r="H1056" s="233" t="s">
        <v>28</v>
      </c>
      <c r="I1056" s="235"/>
      <c r="J1056" s="231"/>
      <c r="K1056" s="231"/>
      <c r="L1056" s="236"/>
      <c r="M1056" s="237"/>
      <c r="N1056" s="238"/>
      <c r="O1056" s="238"/>
      <c r="P1056" s="238"/>
      <c r="Q1056" s="238"/>
      <c r="R1056" s="238"/>
      <c r="S1056" s="238"/>
      <c r="T1056" s="239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0" t="s">
        <v>296</v>
      </c>
      <c r="AU1056" s="240" t="s">
        <v>106</v>
      </c>
      <c r="AV1056" s="13" t="s">
        <v>82</v>
      </c>
      <c r="AW1056" s="13" t="s">
        <v>35</v>
      </c>
      <c r="AX1056" s="13" t="s">
        <v>74</v>
      </c>
      <c r="AY1056" s="240" t="s">
        <v>285</v>
      </c>
    </row>
    <row r="1057" spans="1:51" s="14" customFormat="1" ht="12">
      <c r="A1057" s="14"/>
      <c r="B1057" s="241"/>
      <c r="C1057" s="242"/>
      <c r="D1057" s="232" t="s">
        <v>296</v>
      </c>
      <c r="E1057" s="243" t="s">
        <v>28</v>
      </c>
      <c r="F1057" s="244" t="s">
        <v>1555</v>
      </c>
      <c r="G1057" s="242"/>
      <c r="H1057" s="245">
        <v>7</v>
      </c>
      <c r="I1057" s="246"/>
      <c r="J1057" s="242"/>
      <c r="K1057" s="242"/>
      <c r="L1057" s="247"/>
      <c r="M1057" s="248"/>
      <c r="N1057" s="249"/>
      <c r="O1057" s="249"/>
      <c r="P1057" s="249"/>
      <c r="Q1057" s="249"/>
      <c r="R1057" s="249"/>
      <c r="S1057" s="249"/>
      <c r="T1057" s="250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1" t="s">
        <v>296</v>
      </c>
      <c r="AU1057" s="251" t="s">
        <v>106</v>
      </c>
      <c r="AV1057" s="14" t="s">
        <v>106</v>
      </c>
      <c r="AW1057" s="14" t="s">
        <v>35</v>
      </c>
      <c r="AX1057" s="14" t="s">
        <v>82</v>
      </c>
      <c r="AY1057" s="251" t="s">
        <v>285</v>
      </c>
    </row>
    <row r="1058" spans="1:65" s="2" customFormat="1" ht="37.8" customHeight="1">
      <c r="A1058" s="42"/>
      <c r="B1058" s="43"/>
      <c r="C1058" s="212" t="s">
        <v>1556</v>
      </c>
      <c r="D1058" s="212" t="s">
        <v>287</v>
      </c>
      <c r="E1058" s="213" t="s">
        <v>1557</v>
      </c>
      <c r="F1058" s="214" t="s">
        <v>1558</v>
      </c>
      <c r="G1058" s="215" t="s">
        <v>673</v>
      </c>
      <c r="H1058" s="216">
        <v>26.295</v>
      </c>
      <c r="I1058" s="217"/>
      <c r="J1058" s="218">
        <f>ROUND(I1058*H1058,2)</f>
        <v>0</v>
      </c>
      <c r="K1058" s="214" t="s">
        <v>28</v>
      </c>
      <c r="L1058" s="48"/>
      <c r="M1058" s="219" t="s">
        <v>28</v>
      </c>
      <c r="N1058" s="220" t="s">
        <v>46</v>
      </c>
      <c r="O1058" s="88"/>
      <c r="P1058" s="221">
        <f>O1058*H1058</f>
        <v>0</v>
      </c>
      <c r="Q1058" s="221">
        <v>0.00291</v>
      </c>
      <c r="R1058" s="221">
        <f>Q1058*H1058</f>
        <v>0.07651845</v>
      </c>
      <c r="S1058" s="221">
        <v>0</v>
      </c>
      <c r="T1058" s="222">
        <f>S1058*H1058</f>
        <v>0</v>
      </c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R1058" s="223" t="s">
        <v>379</v>
      </c>
      <c r="AT1058" s="223" t="s">
        <v>287</v>
      </c>
      <c r="AU1058" s="223" t="s">
        <v>106</v>
      </c>
      <c r="AY1058" s="21" t="s">
        <v>285</v>
      </c>
      <c r="BE1058" s="224">
        <f>IF(N1058="základní",J1058,0)</f>
        <v>0</v>
      </c>
      <c r="BF1058" s="224">
        <f>IF(N1058="snížená",J1058,0)</f>
        <v>0</v>
      </c>
      <c r="BG1058" s="224">
        <f>IF(N1058="zákl. přenesená",J1058,0)</f>
        <v>0</v>
      </c>
      <c r="BH1058" s="224">
        <f>IF(N1058="sníž. přenesená",J1058,0)</f>
        <v>0</v>
      </c>
      <c r="BI1058" s="224">
        <f>IF(N1058="nulová",J1058,0)</f>
        <v>0</v>
      </c>
      <c r="BJ1058" s="21" t="s">
        <v>106</v>
      </c>
      <c r="BK1058" s="224">
        <f>ROUND(I1058*H1058,2)</f>
        <v>0</v>
      </c>
      <c r="BL1058" s="21" t="s">
        <v>379</v>
      </c>
      <c r="BM1058" s="223" t="s">
        <v>1559</v>
      </c>
    </row>
    <row r="1059" spans="1:51" s="13" customFormat="1" ht="12">
      <c r="A1059" s="13"/>
      <c r="B1059" s="230"/>
      <c r="C1059" s="231"/>
      <c r="D1059" s="232" t="s">
        <v>296</v>
      </c>
      <c r="E1059" s="233" t="s">
        <v>28</v>
      </c>
      <c r="F1059" s="234" t="s">
        <v>1560</v>
      </c>
      <c r="G1059" s="231"/>
      <c r="H1059" s="233" t="s">
        <v>28</v>
      </c>
      <c r="I1059" s="235"/>
      <c r="J1059" s="231"/>
      <c r="K1059" s="231"/>
      <c r="L1059" s="236"/>
      <c r="M1059" s="237"/>
      <c r="N1059" s="238"/>
      <c r="O1059" s="238"/>
      <c r="P1059" s="238"/>
      <c r="Q1059" s="238"/>
      <c r="R1059" s="238"/>
      <c r="S1059" s="238"/>
      <c r="T1059" s="239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0" t="s">
        <v>296</v>
      </c>
      <c r="AU1059" s="240" t="s">
        <v>106</v>
      </c>
      <c r="AV1059" s="13" t="s">
        <v>82</v>
      </c>
      <c r="AW1059" s="13" t="s">
        <v>35</v>
      </c>
      <c r="AX1059" s="13" t="s">
        <v>74</v>
      </c>
      <c r="AY1059" s="240" t="s">
        <v>285</v>
      </c>
    </row>
    <row r="1060" spans="1:51" s="13" customFormat="1" ht="12">
      <c r="A1060" s="13"/>
      <c r="B1060" s="230"/>
      <c r="C1060" s="231"/>
      <c r="D1060" s="232" t="s">
        <v>296</v>
      </c>
      <c r="E1060" s="233" t="s">
        <v>28</v>
      </c>
      <c r="F1060" s="234" t="s">
        <v>1561</v>
      </c>
      <c r="G1060" s="231"/>
      <c r="H1060" s="233" t="s">
        <v>28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0" t="s">
        <v>296</v>
      </c>
      <c r="AU1060" s="240" t="s">
        <v>106</v>
      </c>
      <c r="AV1060" s="13" t="s">
        <v>82</v>
      </c>
      <c r="AW1060" s="13" t="s">
        <v>35</v>
      </c>
      <c r="AX1060" s="13" t="s">
        <v>74</v>
      </c>
      <c r="AY1060" s="240" t="s">
        <v>285</v>
      </c>
    </row>
    <row r="1061" spans="1:51" s="13" customFormat="1" ht="12">
      <c r="A1061" s="13"/>
      <c r="B1061" s="230"/>
      <c r="C1061" s="231"/>
      <c r="D1061" s="232" t="s">
        <v>296</v>
      </c>
      <c r="E1061" s="233" t="s">
        <v>28</v>
      </c>
      <c r="F1061" s="234" t="s">
        <v>1562</v>
      </c>
      <c r="G1061" s="231"/>
      <c r="H1061" s="233" t="s">
        <v>28</v>
      </c>
      <c r="I1061" s="235"/>
      <c r="J1061" s="231"/>
      <c r="K1061" s="231"/>
      <c r="L1061" s="236"/>
      <c r="M1061" s="237"/>
      <c r="N1061" s="238"/>
      <c r="O1061" s="238"/>
      <c r="P1061" s="238"/>
      <c r="Q1061" s="238"/>
      <c r="R1061" s="238"/>
      <c r="S1061" s="238"/>
      <c r="T1061" s="239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40" t="s">
        <v>296</v>
      </c>
      <c r="AU1061" s="240" t="s">
        <v>106</v>
      </c>
      <c r="AV1061" s="13" t="s">
        <v>82</v>
      </c>
      <c r="AW1061" s="13" t="s">
        <v>35</v>
      </c>
      <c r="AX1061" s="13" t="s">
        <v>74</v>
      </c>
      <c r="AY1061" s="240" t="s">
        <v>285</v>
      </c>
    </row>
    <row r="1062" spans="1:51" s="14" customFormat="1" ht="12">
      <c r="A1062" s="14"/>
      <c r="B1062" s="241"/>
      <c r="C1062" s="242"/>
      <c r="D1062" s="232" t="s">
        <v>296</v>
      </c>
      <c r="E1062" s="243" t="s">
        <v>28</v>
      </c>
      <c r="F1062" s="244" t="s">
        <v>1563</v>
      </c>
      <c r="G1062" s="242"/>
      <c r="H1062" s="245">
        <v>10.115</v>
      </c>
      <c r="I1062" s="246"/>
      <c r="J1062" s="242"/>
      <c r="K1062" s="242"/>
      <c r="L1062" s="247"/>
      <c r="M1062" s="248"/>
      <c r="N1062" s="249"/>
      <c r="O1062" s="249"/>
      <c r="P1062" s="249"/>
      <c r="Q1062" s="249"/>
      <c r="R1062" s="249"/>
      <c r="S1062" s="249"/>
      <c r="T1062" s="250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51" t="s">
        <v>296</v>
      </c>
      <c r="AU1062" s="251" t="s">
        <v>106</v>
      </c>
      <c r="AV1062" s="14" t="s">
        <v>106</v>
      </c>
      <c r="AW1062" s="14" t="s">
        <v>35</v>
      </c>
      <c r="AX1062" s="14" t="s">
        <v>74</v>
      </c>
      <c r="AY1062" s="251" t="s">
        <v>285</v>
      </c>
    </row>
    <row r="1063" spans="1:51" s="14" customFormat="1" ht="12">
      <c r="A1063" s="14"/>
      <c r="B1063" s="241"/>
      <c r="C1063" s="242"/>
      <c r="D1063" s="232" t="s">
        <v>296</v>
      </c>
      <c r="E1063" s="243" t="s">
        <v>28</v>
      </c>
      <c r="F1063" s="244" t="s">
        <v>1564</v>
      </c>
      <c r="G1063" s="242"/>
      <c r="H1063" s="245">
        <v>16.18</v>
      </c>
      <c r="I1063" s="246"/>
      <c r="J1063" s="242"/>
      <c r="K1063" s="242"/>
      <c r="L1063" s="247"/>
      <c r="M1063" s="248"/>
      <c r="N1063" s="249"/>
      <c r="O1063" s="249"/>
      <c r="P1063" s="249"/>
      <c r="Q1063" s="249"/>
      <c r="R1063" s="249"/>
      <c r="S1063" s="249"/>
      <c r="T1063" s="250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51" t="s">
        <v>296</v>
      </c>
      <c r="AU1063" s="251" t="s">
        <v>106</v>
      </c>
      <c r="AV1063" s="14" t="s">
        <v>106</v>
      </c>
      <c r="AW1063" s="14" t="s">
        <v>35</v>
      </c>
      <c r="AX1063" s="14" t="s">
        <v>74</v>
      </c>
      <c r="AY1063" s="251" t="s">
        <v>285</v>
      </c>
    </row>
    <row r="1064" spans="1:51" s="15" customFormat="1" ht="12">
      <c r="A1064" s="15"/>
      <c r="B1064" s="252"/>
      <c r="C1064" s="253"/>
      <c r="D1064" s="232" t="s">
        <v>296</v>
      </c>
      <c r="E1064" s="254" t="s">
        <v>28</v>
      </c>
      <c r="F1064" s="255" t="s">
        <v>299</v>
      </c>
      <c r="G1064" s="253"/>
      <c r="H1064" s="256">
        <v>26.295</v>
      </c>
      <c r="I1064" s="257"/>
      <c r="J1064" s="253"/>
      <c r="K1064" s="253"/>
      <c r="L1064" s="258"/>
      <c r="M1064" s="259"/>
      <c r="N1064" s="260"/>
      <c r="O1064" s="260"/>
      <c r="P1064" s="260"/>
      <c r="Q1064" s="260"/>
      <c r="R1064" s="260"/>
      <c r="S1064" s="260"/>
      <c r="T1064" s="261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T1064" s="262" t="s">
        <v>296</v>
      </c>
      <c r="AU1064" s="262" t="s">
        <v>106</v>
      </c>
      <c r="AV1064" s="15" t="s">
        <v>292</v>
      </c>
      <c r="AW1064" s="15" t="s">
        <v>35</v>
      </c>
      <c r="AX1064" s="15" t="s">
        <v>82</v>
      </c>
      <c r="AY1064" s="262" t="s">
        <v>285</v>
      </c>
    </row>
    <row r="1065" spans="1:65" s="2" customFormat="1" ht="24.15" customHeight="1">
      <c r="A1065" s="42"/>
      <c r="B1065" s="43"/>
      <c r="C1065" s="212" t="s">
        <v>1565</v>
      </c>
      <c r="D1065" s="212" t="s">
        <v>287</v>
      </c>
      <c r="E1065" s="213" t="s">
        <v>1566</v>
      </c>
      <c r="F1065" s="214" t="s">
        <v>1567</v>
      </c>
      <c r="G1065" s="215" t="s">
        <v>673</v>
      </c>
      <c r="H1065" s="216">
        <v>5.06</v>
      </c>
      <c r="I1065" s="217"/>
      <c r="J1065" s="218">
        <f>ROUND(I1065*H1065,2)</f>
        <v>0</v>
      </c>
      <c r="K1065" s="214" t="s">
        <v>291</v>
      </c>
      <c r="L1065" s="48"/>
      <c r="M1065" s="219" t="s">
        <v>28</v>
      </c>
      <c r="N1065" s="220" t="s">
        <v>46</v>
      </c>
      <c r="O1065" s="88"/>
      <c r="P1065" s="221">
        <f>O1065*H1065</f>
        <v>0</v>
      </c>
      <c r="Q1065" s="221">
        <v>0.00132</v>
      </c>
      <c r="R1065" s="221">
        <f>Q1065*H1065</f>
        <v>0.0066792</v>
      </c>
      <c r="S1065" s="221">
        <v>0</v>
      </c>
      <c r="T1065" s="222">
        <f>S1065*H1065</f>
        <v>0</v>
      </c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R1065" s="223" t="s">
        <v>379</v>
      </c>
      <c r="AT1065" s="223" t="s">
        <v>287</v>
      </c>
      <c r="AU1065" s="223" t="s">
        <v>106</v>
      </c>
      <c r="AY1065" s="21" t="s">
        <v>285</v>
      </c>
      <c r="BE1065" s="224">
        <f>IF(N1065="základní",J1065,0)</f>
        <v>0</v>
      </c>
      <c r="BF1065" s="224">
        <f>IF(N1065="snížená",J1065,0)</f>
        <v>0</v>
      </c>
      <c r="BG1065" s="224">
        <f>IF(N1065="zákl. přenesená",J1065,0)</f>
        <v>0</v>
      </c>
      <c r="BH1065" s="224">
        <f>IF(N1065="sníž. přenesená",J1065,0)</f>
        <v>0</v>
      </c>
      <c r="BI1065" s="224">
        <f>IF(N1065="nulová",J1065,0)</f>
        <v>0</v>
      </c>
      <c r="BJ1065" s="21" t="s">
        <v>106</v>
      </c>
      <c r="BK1065" s="224">
        <f>ROUND(I1065*H1065,2)</f>
        <v>0</v>
      </c>
      <c r="BL1065" s="21" t="s">
        <v>379</v>
      </c>
      <c r="BM1065" s="223" t="s">
        <v>1568</v>
      </c>
    </row>
    <row r="1066" spans="1:47" s="2" customFormat="1" ht="12">
      <c r="A1066" s="42"/>
      <c r="B1066" s="43"/>
      <c r="C1066" s="44"/>
      <c r="D1066" s="225" t="s">
        <v>294</v>
      </c>
      <c r="E1066" s="44"/>
      <c r="F1066" s="226" t="s">
        <v>1569</v>
      </c>
      <c r="G1066" s="44"/>
      <c r="H1066" s="44"/>
      <c r="I1066" s="227"/>
      <c r="J1066" s="44"/>
      <c r="K1066" s="44"/>
      <c r="L1066" s="48"/>
      <c r="M1066" s="228"/>
      <c r="N1066" s="229"/>
      <c r="O1066" s="88"/>
      <c r="P1066" s="88"/>
      <c r="Q1066" s="88"/>
      <c r="R1066" s="88"/>
      <c r="S1066" s="88"/>
      <c r="T1066" s="89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T1066" s="21" t="s">
        <v>294</v>
      </c>
      <c r="AU1066" s="21" t="s">
        <v>106</v>
      </c>
    </row>
    <row r="1067" spans="1:51" s="13" customFormat="1" ht="12">
      <c r="A1067" s="13"/>
      <c r="B1067" s="230"/>
      <c r="C1067" s="231"/>
      <c r="D1067" s="232" t="s">
        <v>296</v>
      </c>
      <c r="E1067" s="233" t="s">
        <v>28</v>
      </c>
      <c r="F1067" s="234" t="s">
        <v>1560</v>
      </c>
      <c r="G1067" s="231"/>
      <c r="H1067" s="233" t="s">
        <v>28</v>
      </c>
      <c r="I1067" s="235"/>
      <c r="J1067" s="231"/>
      <c r="K1067" s="231"/>
      <c r="L1067" s="236"/>
      <c r="M1067" s="237"/>
      <c r="N1067" s="238"/>
      <c r="O1067" s="238"/>
      <c r="P1067" s="238"/>
      <c r="Q1067" s="238"/>
      <c r="R1067" s="238"/>
      <c r="S1067" s="238"/>
      <c r="T1067" s="239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0" t="s">
        <v>296</v>
      </c>
      <c r="AU1067" s="240" t="s">
        <v>106</v>
      </c>
      <c r="AV1067" s="13" t="s">
        <v>82</v>
      </c>
      <c r="AW1067" s="13" t="s">
        <v>35</v>
      </c>
      <c r="AX1067" s="13" t="s">
        <v>74</v>
      </c>
      <c r="AY1067" s="240" t="s">
        <v>285</v>
      </c>
    </row>
    <row r="1068" spans="1:51" s="13" customFormat="1" ht="12">
      <c r="A1068" s="13"/>
      <c r="B1068" s="230"/>
      <c r="C1068" s="231"/>
      <c r="D1068" s="232" t="s">
        <v>296</v>
      </c>
      <c r="E1068" s="233" t="s">
        <v>28</v>
      </c>
      <c r="F1068" s="234" t="s">
        <v>1570</v>
      </c>
      <c r="G1068" s="231"/>
      <c r="H1068" s="233" t="s">
        <v>28</v>
      </c>
      <c r="I1068" s="235"/>
      <c r="J1068" s="231"/>
      <c r="K1068" s="231"/>
      <c r="L1068" s="236"/>
      <c r="M1068" s="237"/>
      <c r="N1068" s="238"/>
      <c r="O1068" s="238"/>
      <c r="P1068" s="238"/>
      <c r="Q1068" s="238"/>
      <c r="R1068" s="238"/>
      <c r="S1068" s="238"/>
      <c r="T1068" s="239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0" t="s">
        <v>296</v>
      </c>
      <c r="AU1068" s="240" t="s">
        <v>106</v>
      </c>
      <c r="AV1068" s="13" t="s">
        <v>82</v>
      </c>
      <c r="AW1068" s="13" t="s">
        <v>35</v>
      </c>
      <c r="AX1068" s="13" t="s">
        <v>74</v>
      </c>
      <c r="AY1068" s="240" t="s">
        <v>285</v>
      </c>
    </row>
    <row r="1069" spans="1:51" s="14" customFormat="1" ht="12">
      <c r="A1069" s="14"/>
      <c r="B1069" s="241"/>
      <c r="C1069" s="242"/>
      <c r="D1069" s="232" t="s">
        <v>296</v>
      </c>
      <c r="E1069" s="243" t="s">
        <v>28</v>
      </c>
      <c r="F1069" s="244" t="s">
        <v>1571</v>
      </c>
      <c r="G1069" s="242"/>
      <c r="H1069" s="245">
        <v>5.06</v>
      </c>
      <c r="I1069" s="246"/>
      <c r="J1069" s="242"/>
      <c r="K1069" s="242"/>
      <c r="L1069" s="247"/>
      <c r="M1069" s="248"/>
      <c r="N1069" s="249"/>
      <c r="O1069" s="249"/>
      <c r="P1069" s="249"/>
      <c r="Q1069" s="249"/>
      <c r="R1069" s="249"/>
      <c r="S1069" s="249"/>
      <c r="T1069" s="250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1" t="s">
        <v>296</v>
      </c>
      <c r="AU1069" s="251" t="s">
        <v>106</v>
      </c>
      <c r="AV1069" s="14" t="s">
        <v>106</v>
      </c>
      <c r="AW1069" s="14" t="s">
        <v>35</v>
      </c>
      <c r="AX1069" s="14" t="s">
        <v>82</v>
      </c>
      <c r="AY1069" s="251" t="s">
        <v>285</v>
      </c>
    </row>
    <row r="1070" spans="1:65" s="2" customFormat="1" ht="33" customHeight="1">
      <c r="A1070" s="42"/>
      <c r="B1070" s="43"/>
      <c r="C1070" s="212" t="s">
        <v>1572</v>
      </c>
      <c r="D1070" s="212" t="s">
        <v>287</v>
      </c>
      <c r="E1070" s="213" t="s">
        <v>1573</v>
      </c>
      <c r="F1070" s="214" t="s">
        <v>1574</v>
      </c>
      <c r="G1070" s="215" t="s">
        <v>673</v>
      </c>
      <c r="H1070" s="216">
        <v>10.614</v>
      </c>
      <c r="I1070" s="217"/>
      <c r="J1070" s="218">
        <f>ROUND(I1070*H1070,2)</f>
        <v>0</v>
      </c>
      <c r="K1070" s="214" t="s">
        <v>291</v>
      </c>
      <c r="L1070" s="48"/>
      <c r="M1070" s="219" t="s">
        <v>28</v>
      </c>
      <c r="N1070" s="220" t="s">
        <v>46</v>
      </c>
      <c r="O1070" s="88"/>
      <c r="P1070" s="221">
        <f>O1070*H1070</f>
        <v>0</v>
      </c>
      <c r="Q1070" s="221">
        <v>0.00103</v>
      </c>
      <c r="R1070" s="221">
        <f>Q1070*H1070</f>
        <v>0.010932420000000002</v>
      </c>
      <c r="S1070" s="221">
        <v>0</v>
      </c>
      <c r="T1070" s="222">
        <f>S1070*H1070</f>
        <v>0</v>
      </c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R1070" s="223" t="s">
        <v>379</v>
      </c>
      <c r="AT1070" s="223" t="s">
        <v>287</v>
      </c>
      <c r="AU1070" s="223" t="s">
        <v>106</v>
      </c>
      <c r="AY1070" s="21" t="s">
        <v>285</v>
      </c>
      <c r="BE1070" s="224">
        <f>IF(N1070="základní",J1070,0)</f>
        <v>0</v>
      </c>
      <c r="BF1070" s="224">
        <f>IF(N1070="snížená",J1070,0)</f>
        <v>0</v>
      </c>
      <c r="BG1070" s="224">
        <f>IF(N1070="zákl. přenesená",J1070,0)</f>
        <v>0</v>
      </c>
      <c r="BH1070" s="224">
        <f>IF(N1070="sníž. přenesená",J1070,0)</f>
        <v>0</v>
      </c>
      <c r="BI1070" s="224">
        <f>IF(N1070="nulová",J1070,0)</f>
        <v>0</v>
      </c>
      <c r="BJ1070" s="21" t="s">
        <v>106</v>
      </c>
      <c r="BK1070" s="224">
        <f>ROUND(I1070*H1070,2)</f>
        <v>0</v>
      </c>
      <c r="BL1070" s="21" t="s">
        <v>379</v>
      </c>
      <c r="BM1070" s="223" t="s">
        <v>1575</v>
      </c>
    </row>
    <row r="1071" spans="1:47" s="2" customFormat="1" ht="12">
      <c r="A1071" s="42"/>
      <c r="B1071" s="43"/>
      <c r="C1071" s="44"/>
      <c r="D1071" s="225" t="s">
        <v>294</v>
      </c>
      <c r="E1071" s="44"/>
      <c r="F1071" s="226" t="s">
        <v>1576</v>
      </c>
      <c r="G1071" s="44"/>
      <c r="H1071" s="44"/>
      <c r="I1071" s="227"/>
      <c r="J1071" s="44"/>
      <c r="K1071" s="44"/>
      <c r="L1071" s="48"/>
      <c r="M1071" s="228"/>
      <c r="N1071" s="229"/>
      <c r="O1071" s="88"/>
      <c r="P1071" s="88"/>
      <c r="Q1071" s="88"/>
      <c r="R1071" s="88"/>
      <c r="S1071" s="88"/>
      <c r="T1071" s="89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T1071" s="21" t="s">
        <v>294</v>
      </c>
      <c r="AU1071" s="21" t="s">
        <v>106</v>
      </c>
    </row>
    <row r="1072" spans="1:51" s="13" customFormat="1" ht="12">
      <c r="A1072" s="13"/>
      <c r="B1072" s="230"/>
      <c r="C1072" s="231"/>
      <c r="D1072" s="232" t="s">
        <v>296</v>
      </c>
      <c r="E1072" s="233" t="s">
        <v>28</v>
      </c>
      <c r="F1072" s="234" t="s">
        <v>1560</v>
      </c>
      <c r="G1072" s="231"/>
      <c r="H1072" s="233" t="s">
        <v>28</v>
      </c>
      <c r="I1072" s="235"/>
      <c r="J1072" s="231"/>
      <c r="K1072" s="231"/>
      <c r="L1072" s="236"/>
      <c r="M1072" s="237"/>
      <c r="N1072" s="238"/>
      <c r="O1072" s="238"/>
      <c r="P1072" s="238"/>
      <c r="Q1072" s="238"/>
      <c r="R1072" s="238"/>
      <c r="S1072" s="238"/>
      <c r="T1072" s="239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0" t="s">
        <v>296</v>
      </c>
      <c r="AU1072" s="240" t="s">
        <v>106</v>
      </c>
      <c r="AV1072" s="13" t="s">
        <v>82</v>
      </c>
      <c r="AW1072" s="13" t="s">
        <v>35</v>
      </c>
      <c r="AX1072" s="13" t="s">
        <v>74</v>
      </c>
      <c r="AY1072" s="240" t="s">
        <v>285</v>
      </c>
    </row>
    <row r="1073" spans="1:51" s="13" customFormat="1" ht="12">
      <c r="A1073" s="13"/>
      <c r="B1073" s="230"/>
      <c r="C1073" s="231"/>
      <c r="D1073" s="232" t="s">
        <v>296</v>
      </c>
      <c r="E1073" s="233" t="s">
        <v>28</v>
      </c>
      <c r="F1073" s="234" t="s">
        <v>1577</v>
      </c>
      <c r="G1073" s="231"/>
      <c r="H1073" s="233" t="s">
        <v>28</v>
      </c>
      <c r="I1073" s="235"/>
      <c r="J1073" s="231"/>
      <c r="K1073" s="231"/>
      <c r="L1073" s="236"/>
      <c r="M1073" s="237"/>
      <c r="N1073" s="238"/>
      <c r="O1073" s="238"/>
      <c r="P1073" s="238"/>
      <c r="Q1073" s="238"/>
      <c r="R1073" s="238"/>
      <c r="S1073" s="238"/>
      <c r="T1073" s="239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0" t="s">
        <v>296</v>
      </c>
      <c r="AU1073" s="240" t="s">
        <v>106</v>
      </c>
      <c r="AV1073" s="13" t="s">
        <v>82</v>
      </c>
      <c r="AW1073" s="13" t="s">
        <v>35</v>
      </c>
      <c r="AX1073" s="13" t="s">
        <v>74</v>
      </c>
      <c r="AY1073" s="240" t="s">
        <v>285</v>
      </c>
    </row>
    <row r="1074" spans="1:51" s="13" customFormat="1" ht="12">
      <c r="A1074" s="13"/>
      <c r="B1074" s="230"/>
      <c r="C1074" s="231"/>
      <c r="D1074" s="232" t="s">
        <v>296</v>
      </c>
      <c r="E1074" s="233" t="s">
        <v>28</v>
      </c>
      <c r="F1074" s="234" t="s">
        <v>1578</v>
      </c>
      <c r="G1074" s="231"/>
      <c r="H1074" s="233" t="s">
        <v>28</v>
      </c>
      <c r="I1074" s="235"/>
      <c r="J1074" s="231"/>
      <c r="K1074" s="231"/>
      <c r="L1074" s="236"/>
      <c r="M1074" s="237"/>
      <c r="N1074" s="238"/>
      <c r="O1074" s="238"/>
      <c r="P1074" s="238"/>
      <c r="Q1074" s="238"/>
      <c r="R1074" s="238"/>
      <c r="S1074" s="238"/>
      <c r="T1074" s="239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40" t="s">
        <v>296</v>
      </c>
      <c r="AU1074" s="240" t="s">
        <v>106</v>
      </c>
      <c r="AV1074" s="13" t="s">
        <v>82</v>
      </c>
      <c r="AW1074" s="13" t="s">
        <v>35</v>
      </c>
      <c r="AX1074" s="13" t="s">
        <v>74</v>
      </c>
      <c r="AY1074" s="240" t="s">
        <v>285</v>
      </c>
    </row>
    <row r="1075" spans="1:51" s="14" customFormat="1" ht="12">
      <c r="A1075" s="14"/>
      <c r="B1075" s="241"/>
      <c r="C1075" s="242"/>
      <c r="D1075" s="232" t="s">
        <v>296</v>
      </c>
      <c r="E1075" s="243" t="s">
        <v>28</v>
      </c>
      <c r="F1075" s="244" t="s">
        <v>1579</v>
      </c>
      <c r="G1075" s="242"/>
      <c r="H1075" s="245">
        <v>10.614</v>
      </c>
      <c r="I1075" s="246"/>
      <c r="J1075" s="242"/>
      <c r="K1075" s="242"/>
      <c r="L1075" s="247"/>
      <c r="M1075" s="248"/>
      <c r="N1075" s="249"/>
      <c r="O1075" s="249"/>
      <c r="P1075" s="249"/>
      <c r="Q1075" s="249"/>
      <c r="R1075" s="249"/>
      <c r="S1075" s="249"/>
      <c r="T1075" s="250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51" t="s">
        <v>296</v>
      </c>
      <c r="AU1075" s="251" t="s">
        <v>106</v>
      </c>
      <c r="AV1075" s="14" t="s">
        <v>106</v>
      </c>
      <c r="AW1075" s="14" t="s">
        <v>35</v>
      </c>
      <c r="AX1075" s="14" t="s">
        <v>82</v>
      </c>
      <c r="AY1075" s="251" t="s">
        <v>285</v>
      </c>
    </row>
    <row r="1076" spans="1:65" s="2" customFormat="1" ht="49.05" customHeight="1">
      <c r="A1076" s="42"/>
      <c r="B1076" s="43"/>
      <c r="C1076" s="212" t="s">
        <v>1580</v>
      </c>
      <c r="D1076" s="212" t="s">
        <v>287</v>
      </c>
      <c r="E1076" s="213" t="s">
        <v>1581</v>
      </c>
      <c r="F1076" s="214" t="s">
        <v>1582</v>
      </c>
      <c r="G1076" s="215" t="s">
        <v>673</v>
      </c>
      <c r="H1076" s="216">
        <v>5.315</v>
      </c>
      <c r="I1076" s="217"/>
      <c r="J1076" s="218">
        <f>ROUND(I1076*H1076,2)</f>
        <v>0</v>
      </c>
      <c r="K1076" s="214" t="s">
        <v>28</v>
      </c>
      <c r="L1076" s="48"/>
      <c r="M1076" s="219" t="s">
        <v>28</v>
      </c>
      <c r="N1076" s="220" t="s">
        <v>46</v>
      </c>
      <c r="O1076" s="88"/>
      <c r="P1076" s="221">
        <f>O1076*H1076</f>
        <v>0</v>
      </c>
      <c r="Q1076" s="221">
        <v>0.00278</v>
      </c>
      <c r="R1076" s="221">
        <f>Q1076*H1076</f>
        <v>0.014775700000000001</v>
      </c>
      <c r="S1076" s="221">
        <v>0</v>
      </c>
      <c r="T1076" s="222">
        <f>S1076*H1076</f>
        <v>0</v>
      </c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R1076" s="223" t="s">
        <v>379</v>
      </c>
      <c r="AT1076" s="223" t="s">
        <v>287</v>
      </c>
      <c r="AU1076" s="223" t="s">
        <v>106</v>
      </c>
      <c r="AY1076" s="21" t="s">
        <v>285</v>
      </c>
      <c r="BE1076" s="224">
        <f>IF(N1076="základní",J1076,0)</f>
        <v>0</v>
      </c>
      <c r="BF1076" s="224">
        <f>IF(N1076="snížená",J1076,0)</f>
        <v>0</v>
      </c>
      <c r="BG1076" s="224">
        <f>IF(N1076="zákl. přenesená",J1076,0)</f>
        <v>0</v>
      </c>
      <c r="BH1076" s="224">
        <f>IF(N1076="sníž. přenesená",J1076,0)</f>
        <v>0</v>
      </c>
      <c r="BI1076" s="224">
        <f>IF(N1076="nulová",J1076,0)</f>
        <v>0</v>
      </c>
      <c r="BJ1076" s="21" t="s">
        <v>106</v>
      </c>
      <c r="BK1076" s="224">
        <f>ROUND(I1076*H1076,2)</f>
        <v>0</v>
      </c>
      <c r="BL1076" s="21" t="s">
        <v>379</v>
      </c>
      <c r="BM1076" s="223" t="s">
        <v>1583</v>
      </c>
    </row>
    <row r="1077" spans="1:51" s="13" customFormat="1" ht="12">
      <c r="A1077" s="13"/>
      <c r="B1077" s="230"/>
      <c r="C1077" s="231"/>
      <c r="D1077" s="232" t="s">
        <v>296</v>
      </c>
      <c r="E1077" s="233" t="s">
        <v>28</v>
      </c>
      <c r="F1077" s="234" t="s">
        <v>1560</v>
      </c>
      <c r="G1077" s="231"/>
      <c r="H1077" s="233" t="s">
        <v>28</v>
      </c>
      <c r="I1077" s="235"/>
      <c r="J1077" s="231"/>
      <c r="K1077" s="231"/>
      <c r="L1077" s="236"/>
      <c r="M1077" s="237"/>
      <c r="N1077" s="238"/>
      <c r="O1077" s="238"/>
      <c r="P1077" s="238"/>
      <c r="Q1077" s="238"/>
      <c r="R1077" s="238"/>
      <c r="S1077" s="238"/>
      <c r="T1077" s="239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0" t="s">
        <v>296</v>
      </c>
      <c r="AU1077" s="240" t="s">
        <v>106</v>
      </c>
      <c r="AV1077" s="13" t="s">
        <v>82</v>
      </c>
      <c r="AW1077" s="13" t="s">
        <v>35</v>
      </c>
      <c r="AX1077" s="13" t="s">
        <v>74</v>
      </c>
      <c r="AY1077" s="240" t="s">
        <v>285</v>
      </c>
    </row>
    <row r="1078" spans="1:51" s="14" customFormat="1" ht="12">
      <c r="A1078" s="14"/>
      <c r="B1078" s="241"/>
      <c r="C1078" s="242"/>
      <c r="D1078" s="232" t="s">
        <v>296</v>
      </c>
      <c r="E1078" s="243" t="s">
        <v>28</v>
      </c>
      <c r="F1078" s="244" t="s">
        <v>1584</v>
      </c>
      <c r="G1078" s="242"/>
      <c r="H1078" s="245">
        <v>5.315</v>
      </c>
      <c r="I1078" s="246"/>
      <c r="J1078" s="242"/>
      <c r="K1078" s="242"/>
      <c r="L1078" s="247"/>
      <c r="M1078" s="248"/>
      <c r="N1078" s="249"/>
      <c r="O1078" s="249"/>
      <c r="P1078" s="249"/>
      <c r="Q1078" s="249"/>
      <c r="R1078" s="249"/>
      <c r="S1078" s="249"/>
      <c r="T1078" s="250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51" t="s">
        <v>296</v>
      </c>
      <c r="AU1078" s="251" t="s">
        <v>106</v>
      </c>
      <c r="AV1078" s="14" t="s">
        <v>106</v>
      </c>
      <c r="AW1078" s="14" t="s">
        <v>35</v>
      </c>
      <c r="AX1078" s="14" t="s">
        <v>82</v>
      </c>
      <c r="AY1078" s="251" t="s">
        <v>285</v>
      </c>
    </row>
    <row r="1079" spans="1:65" s="2" customFormat="1" ht="16.5" customHeight="1">
      <c r="A1079" s="42"/>
      <c r="B1079" s="43"/>
      <c r="C1079" s="212" t="s">
        <v>1585</v>
      </c>
      <c r="D1079" s="212" t="s">
        <v>287</v>
      </c>
      <c r="E1079" s="213" t="s">
        <v>1586</v>
      </c>
      <c r="F1079" s="214" t="s">
        <v>1587</v>
      </c>
      <c r="G1079" s="215" t="s">
        <v>460</v>
      </c>
      <c r="H1079" s="216">
        <v>1</v>
      </c>
      <c r="I1079" s="217"/>
      <c r="J1079" s="218">
        <f>ROUND(I1079*H1079,2)</f>
        <v>0</v>
      </c>
      <c r="K1079" s="214" t="s">
        <v>291</v>
      </c>
      <c r="L1079" s="48"/>
      <c r="M1079" s="219" t="s">
        <v>28</v>
      </c>
      <c r="N1079" s="220" t="s">
        <v>46</v>
      </c>
      <c r="O1079" s="88"/>
      <c r="P1079" s="221">
        <f>O1079*H1079</f>
        <v>0</v>
      </c>
      <c r="Q1079" s="221">
        <v>0</v>
      </c>
      <c r="R1079" s="221">
        <f>Q1079*H1079</f>
        <v>0</v>
      </c>
      <c r="S1079" s="221">
        <v>0</v>
      </c>
      <c r="T1079" s="222">
        <f>S1079*H1079</f>
        <v>0</v>
      </c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R1079" s="223" t="s">
        <v>379</v>
      </c>
      <c r="AT1079" s="223" t="s">
        <v>287</v>
      </c>
      <c r="AU1079" s="223" t="s">
        <v>106</v>
      </c>
      <c r="AY1079" s="21" t="s">
        <v>285</v>
      </c>
      <c r="BE1079" s="224">
        <f>IF(N1079="základní",J1079,0)</f>
        <v>0</v>
      </c>
      <c r="BF1079" s="224">
        <f>IF(N1079="snížená",J1079,0)</f>
        <v>0</v>
      </c>
      <c r="BG1079" s="224">
        <f>IF(N1079="zákl. přenesená",J1079,0)</f>
        <v>0</v>
      </c>
      <c r="BH1079" s="224">
        <f>IF(N1079="sníž. přenesená",J1079,0)</f>
        <v>0</v>
      </c>
      <c r="BI1079" s="224">
        <f>IF(N1079="nulová",J1079,0)</f>
        <v>0</v>
      </c>
      <c r="BJ1079" s="21" t="s">
        <v>106</v>
      </c>
      <c r="BK1079" s="224">
        <f>ROUND(I1079*H1079,2)</f>
        <v>0</v>
      </c>
      <c r="BL1079" s="21" t="s">
        <v>379</v>
      </c>
      <c r="BM1079" s="223" t="s">
        <v>1588</v>
      </c>
    </row>
    <row r="1080" spans="1:47" s="2" customFormat="1" ht="12">
      <c r="A1080" s="42"/>
      <c r="B1080" s="43"/>
      <c r="C1080" s="44"/>
      <c r="D1080" s="225" t="s">
        <v>294</v>
      </c>
      <c r="E1080" s="44"/>
      <c r="F1080" s="226" t="s">
        <v>1589</v>
      </c>
      <c r="G1080" s="44"/>
      <c r="H1080" s="44"/>
      <c r="I1080" s="227"/>
      <c r="J1080" s="44"/>
      <c r="K1080" s="44"/>
      <c r="L1080" s="48"/>
      <c r="M1080" s="228"/>
      <c r="N1080" s="229"/>
      <c r="O1080" s="88"/>
      <c r="P1080" s="88"/>
      <c r="Q1080" s="88"/>
      <c r="R1080" s="88"/>
      <c r="S1080" s="88"/>
      <c r="T1080" s="89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T1080" s="21" t="s">
        <v>294</v>
      </c>
      <c r="AU1080" s="21" t="s">
        <v>106</v>
      </c>
    </row>
    <row r="1081" spans="1:51" s="13" customFormat="1" ht="12">
      <c r="A1081" s="13"/>
      <c r="B1081" s="230"/>
      <c r="C1081" s="231"/>
      <c r="D1081" s="232" t="s">
        <v>296</v>
      </c>
      <c r="E1081" s="233" t="s">
        <v>28</v>
      </c>
      <c r="F1081" s="234" t="s">
        <v>718</v>
      </c>
      <c r="G1081" s="231"/>
      <c r="H1081" s="233" t="s">
        <v>28</v>
      </c>
      <c r="I1081" s="235"/>
      <c r="J1081" s="231"/>
      <c r="K1081" s="231"/>
      <c r="L1081" s="236"/>
      <c r="M1081" s="237"/>
      <c r="N1081" s="238"/>
      <c r="O1081" s="238"/>
      <c r="P1081" s="238"/>
      <c r="Q1081" s="238"/>
      <c r="R1081" s="238"/>
      <c r="S1081" s="238"/>
      <c r="T1081" s="239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0" t="s">
        <v>296</v>
      </c>
      <c r="AU1081" s="240" t="s">
        <v>106</v>
      </c>
      <c r="AV1081" s="13" t="s">
        <v>82</v>
      </c>
      <c r="AW1081" s="13" t="s">
        <v>35</v>
      </c>
      <c r="AX1081" s="13" t="s">
        <v>74</v>
      </c>
      <c r="AY1081" s="240" t="s">
        <v>285</v>
      </c>
    </row>
    <row r="1082" spans="1:51" s="14" customFormat="1" ht="12">
      <c r="A1082" s="14"/>
      <c r="B1082" s="241"/>
      <c r="C1082" s="242"/>
      <c r="D1082" s="232" t="s">
        <v>296</v>
      </c>
      <c r="E1082" s="243" t="s">
        <v>28</v>
      </c>
      <c r="F1082" s="244" t="s">
        <v>82</v>
      </c>
      <c r="G1082" s="242"/>
      <c r="H1082" s="245">
        <v>1</v>
      </c>
      <c r="I1082" s="246"/>
      <c r="J1082" s="242"/>
      <c r="K1082" s="242"/>
      <c r="L1082" s="247"/>
      <c r="M1082" s="248"/>
      <c r="N1082" s="249"/>
      <c r="O1082" s="249"/>
      <c r="P1082" s="249"/>
      <c r="Q1082" s="249"/>
      <c r="R1082" s="249"/>
      <c r="S1082" s="249"/>
      <c r="T1082" s="250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1" t="s">
        <v>296</v>
      </c>
      <c r="AU1082" s="251" t="s">
        <v>106</v>
      </c>
      <c r="AV1082" s="14" t="s">
        <v>106</v>
      </c>
      <c r="AW1082" s="14" t="s">
        <v>35</v>
      </c>
      <c r="AX1082" s="14" t="s">
        <v>82</v>
      </c>
      <c r="AY1082" s="251" t="s">
        <v>285</v>
      </c>
    </row>
    <row r="1083" spans="1:65" s="2" customFormat="1" ht="16.5" customHeight="1">
      <c r="A1083" s="42"/>
      <c r="B1083" s="43"/>
      <c r="C1083" s="212" t="s">
        <v>1590</v>
      </c>
      <c r="D1083" s="212" t="s">
        <v>287</v>
      </c>
      <c r="E1083" s="213" t="s">
        <v>1591</v>
      </c>
      <c r="F1083" s="214" t="s">
        <v>1592</v>
      </c>
      <c r="G1083" s="215" t="s">
        <v>673</v>
      </c>
      <c r="H1083" s="216">
        <v>7</v>
      </c>
      <c r="I1083" s="217"/>
      <c r="J1083" s="218">
        <f>ROUND(I1083*H1083,2)</f>
        <v>0</v>
      </c>
      <c r="K1083" s="214" t="s">
        <v>291</v>
      </c>
      <c r="L1083" s="48"/>
      <c r="M1083" s="219" t="s">
        <v>28</v>
      </c>
      <c r="N1083" s="220" t="s">
        <v>46</v>
      </c>
      <c r="O1083" s="88"/>
      <c r="P1083" s="221">
        <f>O1083*H1083</f>
        <v>0</v>
      </c>
      <c r="Q1083" s="221">
        <v>0</v>
      </c>
      <c r="R1083" s="221">
        <f>Q1083*H1083</f>
        <v>0</v>
      </c>
      <c r="S1083" s="221">
        <v>0</v>
      </c>
      <c r="T1083" s="222">
        <f>S1083*H1083</f>
        <v>0</v>
      </c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R1083" s="223" t="s">
        <v>379</v>
      </c>
      <c r="AT1083" s="223" t="s">
        <v>287</v>
      </c>
      <c r="AU1083" s="223" t="s">
        <v>106</v>
      </c>
      <c r="AY1083" s="21" t="s">
        <v>285</v>
      </c>
      <c r="BE1083" s="224">
        <f>IF(N1083="základní",J1083,0)</f>
        <v>0</v>
      </c>
      <c r="BF1083" s="224">
        <f>IF(N1083="snížená",J1083,0)</f>
        <v>0</v>
      </c>
      <c r="BG1083" s="224">
        <f>IF(N1083="zákl. přenesená",J1083,0)</f>
        <v>0</v>
      </c>
      <c r="BH1083" s="224">
        <f>IF(N1083="sníž. přenesená",J1083,0)</f>
        <v>0</v>
      </c>
      <c r="BI1083" s="224">
        <f>IF(N1083="nulová",J1083,0)</f>
        <v>0</v>
      </c>
      <c r="BJ1083" s="21" t="s">
        <v>106</v>
      </c>
      <c r="BK1083" s="224">
        <f>ROUND(I1083*H1083,2)</f>
        <v>0</v>
      </c>
      <c r="BL1083" s="21" t="s">
        <v>379</v>
      </c>
      <c r="BM1083" s="223" t="s">
        <v>1593</v>
      </c>
    </row>
    <row r="1084" spans="1:47" s="2" customFormat="1" ht="12">
      <c r="A1084" s="42"/>
      <c r="B1084" s="43"/>
      <c r="C1084" s="44"/>
      <c r="D1084" s="225" t="s">
        <v>294</v>
      </c>
      <c r="E1084" s="44"/>
      <c r="F1084" s="226" t="s">
        <v>1594</v>
      </c>
      <c r="G1084" s="44"/>
      <c r="H1084" s="44"/>
      <c r="I1084" s="227"/>
      <c r="J1084" s="44"/>
      <c r="K1084" s="44"/>
      <c r="L1084" s="48"/>
      <c r="M1084" s="228"/>
      <c r="N1084" s="229"/>
      <c r="O1084" s="88"/>
      <c r="P1084" s="88"/>
      <c r="Q1084" s="88"/>
      <c r="R1084" s="88"/>
      <c r="S1084" s="88"/>
      <c r="T1084" s="89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T1084" s="21" t="s">
        <v>294</v>
      </c>
      <c r="AU1084" s="21" t="s">
        <v>106</v>
      </c>
    </row>
    <row r="1085" spans="1:51" s="13" customFormat="1" ht="12">
      <c r="A1085" s="13"/>
      <c r="B1085" s="230"/>
      <c r="C1085" s="231"/>
      <c r="D1085" s="232" t="s">
        <v>296</v>
      </c>
      <c r="E1085" s="233" t="s">
        <v>28</v>
      </c>
      <c r="F1085" s="234" t="s">
        <v>718</v>
      </c>
      <c r="G1085" s="231"/>
      <c r="H1085" s="233" t="s">
        <v>28</v>
      </c>
      <c r="I1085" s="235"/>
      <c r="J1085" s="231"/>
      <c r="K1085" s="231"/>
      <c r="L1085" s="236"/>
      <c r="M1085" s="237"/>
      <c r="N1085" s="238"/>
      <c r="O1085" s="238"/>
      <c r="P1085" s="238"/>
      <c r="Q1085" s="238"/>
      <c r="R1085" s="238"/>
      <c r="S1085" s="238"/>
      <c r="T1085" s="239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0" t="s">
        <v>296</v>
      </c>
      <c r="AU1085" s="240" t="s">
        <v>106</v>
      </c>
      <c r="AV1085" s="13" t="s">
        <v>82</v>
      </c>
      <c r="AW1085" s="13" t="s">
        <v>35</v>
      </c>
      <c r="AX1085" s="13" t="s">
        <v>74</v>
      </c>
      <c r="AY1085" s="240" t="s">
        <v>285</v>
      </c>
    </row>
    <row r="1086" spans="1:51" s="14" customFormat="1" ht="12">
      <c r="A1086" s="14"/>
      <c r="B1086" s="241"/>
      <c r="C1086" s="242"/>
      <c r="D1086" s="232" t="s">
        <v>296</v>
      </c>
      <c r="E1086" s="243" t="s">
        <v>28</v>
      </c>
      <c r="F1086" s="244" t="s">
        <v>1555</v>
      </c>
      <c r="G1086" s="242"/>
      <c r="H1086" s="245">
        <v>7</v>
      </c>
      <c r="I1086" s="246"/>
      <c r="J1086" s="242"/>
      <c r="K1086" s="242"/>
      <c r="L1086" s="247"/>
      <c r="M1086" s="248"/>
      <c r="N1086" s="249"/>
      <c r="O1086" s="249"/>
      <c r="P1086" s="249"/>
      <c r="Q1086" s="249"/>
      <c r="R1086" s="249"/>
      <c r="S1086" s="249"/>
      <c r="T1086" s="250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51" t="s">
        <v>296</v>
      </c>
      <c r="AU1086" s="251" t="s">
        <v>106</v>
      </c>
      <c r="AV1086" s="14" t="s">
        <v>106</v>
      </c>
      <c r="AW1086" s="14" t="s">
        <v>35</v>
      </c>
      <c r="AX1086" s="14" t="s">
        <v>82</v>
      </c>
      <c r="AY1086" s="251" t="s">
        <v>285</v>
      </c>
    </row>
    <row r="1087" spans="1:65" s="2" customFormat="1" ht="16.5" customHeight="1">
      <c r="A1087" s="42"/>
      <c r="B1087" s="43"/>
      <c r="C1087" s="212" t="s">
        <v>1595</v>
      </c>
      <c r="D1087" s="212" t="s">
        <v>287</v>
      </c>
      <c r="E1087" s="213" t="s">
        <v>1596</v>
      </c>
      <c r="F1087" s="214" t="s">
        <v>1597</v>
      </c>
      <c r="G1087" s="215" t="s">
        <v>460</v>
      </c>
      <c r="H1087" s="216">
        <v>5</v>
      </c>
      <c r="I1087" s="217"/>
      <c r="J1087" s="218">
        <f>ROUND(I1087*H1087,2)</f>
        <v>0</v>
      </c>
      <c r="K1087" s="214" t="s">
        <v>291</v>
      </c>
      <c r="L1087" s="48"/>
      <c r="M1087" s="219" t="s">
        <v>28</v>
      </c>
      <c r="N1087" s="220" t="s">
        <v>46</v>
      </c>
      <c r="O1087" s="88"/>
      <c r="P1087" s="221">
        <f>O1087*H1087</f>
        <v>0</v>
      </c>
      <c r="Q1087" s="221">
        <v>0</v>
      </c>
      <c r="R1087" s="221">
        <f>Q1087*H1087</f>
        <v>0</v>
      </c>
      <c r="S1087" s="221">
        <v>0</v>
      </c>
      <c r="T1087" s="222">
        <f>S1087*H1087</f>
        <v>0</v>
      </c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R1087" s="223" t="s">
        <v>379</v>
      </c>
      <c r="AT1087" s="223" t="s">
        <v>287</v>
      </c>
      <c r="AU1087" s="223" t="s">
        <v>106</v>
      </c>
      <c r="AY1087" s="21" t="s">
        <v>285</v>
      </c>
      <c r="BE1087" s="224">
        <f>IF(N1087="základní",J1087,0)</f>
        <v>0</v>
      </c>
      <c r="BF1087" s="224">
        <f>IF(N1087="snížená",J1087,0)</f>
        <v>0</v>
      </c>
      <c r="BG1087" s="224">
        <f>IF(N1087="zákl. přenesená",J1087,0)</f>
        <v>0</v>
      </c>
      <c r="BH1087" s="224">
        <f>IF(N1087="sníž. přenesená",J1087,0)</f>
        <v>0</v>
      </c>
      <c r="BI1087" s="224">
        <f>IF(N1087="nulová",J1087,0)</f>
        <v>0</v>
      </c>
      <c r="BJ1087" s="21" t="s">
        <v>106</v>
      </c>
      <c r="BK1087" s="224">
        <f>ROUND(I1087*H1087,2)</f>
        <v>0</v>
      </c>
      <c r="BL1087" s="21" t="s">
        <v>379</v>
      </c>
      <c r="BM1087" s="223" t="s">
        <v>1598</v>
      </c>
    </row>
    <row r="1088" spans="1:47" s="2" customFormat="1" ht="12">
      <c r="A1088" s="42"/>
      <c r="B1088" s="43"/>
      <c r="C1088" s="44"/>
      <c r="D1088" s="225" t="s">
        <v>294</v>
      </c>
      <c r="E1088" s="44"/>
      <c r="F1088" s="226" t="s">
        <v>1599</v>
      </c>
      <c r="G1088" s="44"/>
      <c r="H1088" s="44"/>
      <c r="I1088" s="227"/>
      <c r="J1088" s="44"/>
      <c r="K1088" s="44"/>
      <c r="L1088" s="48"/>
      <c r="M1088" s="228"/>
      <c r="N1088" s="229"/>
      <c r="O1088" s="88"/>
      <c r="P1088" s="88"/>
      <c r="Q1088" s="88"/>
      <c r="R1088" s="88"/>
      <c r="S1088" s="88"/>
      <c r="T1088" s="89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T1088" s="21" t="s">
        <v>294</v>
      </c>
      <c r="AU1088" s="21" t="s">
        <v>106</v>
      </c>
    </row>
    <row r="1089" spans="1:51" s="13" customFormat="1" ht="12">
      <c r="A1089" s="13"/>
      <c r="B1089" s="230"/>
      <c r="C1089" s="231"/>
      <c r="D1089" s="232" t="s">
        <v>296</v>
      </c>
      <c r="E1089" s="233" t="s">
        <v>28</v>
      </c>
      <c r="F1089" s="234" t="s">
        <v>718</v>
      </c>
      <c r="G1089" s="231"/>
      <c r="H1089" s="233" t="s">
        <v>28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0" t="s">
        <v>296</v>
      </c>
      <c r="AU1089" s="240" t="s">
        <v>106</v>
      </c>
      <c r="AV1089" s="13" t="s">
        <v>82</v>
      </c>
      <c r="AW1089" s="13" t="s">
        <v>35</v>
      </c>
      <c r="AX1089" s="13" t="s">
        <v>74</v>
      </c>
      <c r="AY1089" s="240" t="s">
        <v>285</v>
      </c>
    </row>
    <row r="1090" spans="1:51" s="14" customFormat="1" ht="12">
      <c r="A1090" s="14"/>
      <c r="B1090" s="241"/>
      <c r="C1090" s="242"/>
      <c r="D1090" s="232" t="s">
        <v>296</v>
      </c>
      <c r="E1090" s="243" t="s">
        <v>28</v>
      </c>
      <c r="F1090" s="244" t="s">
        <v>319</v>
      </c>
      <c r="G1090" s="242"/>
      <c r="H1090" s="245">
        <v>5</v>
      </c>
      <c r="I1090" s="246"/>
      <c r="J1090" s="242"/>
      <c r="K1090" s="242"/>
      <c r="L1090" s="247"/>
      <c r="M1090" s="248"/>
      <c r="N1090" s="249"/>
      <c r="O1090" s="249"/>
      <c r="P1090" s="249"/>
      <c r="Q1090" s="249"/>
      <c r="R1090" s="249"/>
      <c r="S1090" s="249"/>
      <c r="T1090" s="250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1" t="s">
        <v>296</v>
      </c>
      <c r="AU1090" s="251" t="s">
        <v>106</v>
      </c>
      <c r="AV1090" s="14" t="s">
        <v>106</v>
      </c>
      <c r="AW1090" s="14" t="s">
        <v>35</v>
      </c>
      <c r="AX1090" s="14" t="s">
        <v>82</v>
      </c>
      <c r="AY1090" s="251" t="s">
        <v>285</v>
      </c>
    </row>
    <row r="1091" spans="1:65" s="2" customFormat="1" ht="24.15" customHeight="1">
      <c r="A1091" s="42"/>
      <c r="B1091" s="43"/>
      <c r="C1091" s="212" t="s">
        <v>1600</v>
      </c>
      <c r="D1091" s="212" t="s">
        <v>287</v>
      </c>
      <c r="E1091" s="213" t="s">
        <v>1601</v>
      </c>
      <c r="F1091" s="214" t="s">
        <v>1602</v>
      </c>
      <c r="G1091" s="215" t="s">
        <v>460</v>
      </c>
      <c r="H1091" s="216">
        <v>1</v>
      </c>
      <c r="I1091" s="217"/>
      <c r="J1091" s="218">
        <f>ROUND(I1091*H1091,2)</f>
        <v>0</v>
      </c>
      <c r="K1091" s="214" t="s">
        <v>291</v>
      </c>
      <c r="L1091" s="48"/>
      <c r="M1091" s="219" t="s">
        <v>28</v>
      </c>
      <c r="N1091" s="220" t="s">
        <v>46</v>
      </c>
      <c r="O1091" s="88"/>
      <c r="P1091" s="221">
        <f>O1091*H1091</f>
        <v>0</v>
      </c>
      <c r="Q1091" s="221">
        <v>0</v>
      </c>
      <c r="R1091" s="221">
        <f>Q1091*H1091</f>
        <v>0</v>
      </c>
      <c r="S1091" s="221">
        <v>0</v>
      </c>
      <c r="T1091" s="222">
        <f>S1091*H1091</f>
        <v>0</v>
      </c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R1091" s="223" t="s">
        <v>379</v>
      </c>
      <c r="AT1091" s="223" t="s">
        <v>287</v>
      </c>
      <c r="AU1091" s="223" t="s">
        <v>106</v>
      </c>
      <c r="AY1091" s="21" t="s">
        <v>285</v>
      </c>
      <c r="BE1091" s="224">
        <f>IF(N1091="základní",J1091,0)</f>
        <v>0</v>
      </c>
      <c r="BF1091" s="224">
        <f>IF(N1091="snížená",J1091,0)</f>
        <v>0</v>
      </c>
      <c r="BG1091" s="224">
        <f>IF(N1091="zákl. přenesená",J1091,0)</f>
        <v>0</v>
      </c>
      <c r="BH1091" s="224">
        <f>IF(N1091="sníž. přenesená",J1091,0)</f>
        <v>0</v>
      </c>
      <c r="BI1091" s="224">
        <f>IF(N1091="nulová",J1091,0)</f>
        <v>0</v>
      </c>
      <c r="BJ1091" s="21" t="s">
        <v>106</v>
      </c>
      <c r="BK1091" s="224">
        <f>ROUND(I1091*H1091,2)</f>
        <v>0</v>
      </c>
      <c r="BL1091" s="21" t="s">
        <v>379</v>
      </c>
      <c r="BM1091" s="223" t="s">
        <v>1603</v>
      </c>
    </row>
    <row r="1092" spans="1:47" s="2" customFormat="1" ht="12">
      <c r="A1092" s="42"/>
      <c r="B1092" s="43"/>
      <c r="C1092" s="44"/>
      <c r="D1092" s="225" t="s">
        <v>294</v>
      </c>
      <c r="E1092" s="44"/>
      <c r="F1092" s="226" t="s">
        <v>1604</v>
      </c>
      <c r="G1092" s="44"/>
      <c r="H1092" s="44"/>
      <c r="I1092" s="227"/>
      <c r="J1092" s="44"/>
      <c r="K1092" s="44"/>
      <c r="L1092" s="48"/>
      <c r="M1092" s="228"/>
      <c r="N1092" s="229"/>
      <c r="O1092" s="88"/>
      <c r="P1092" s="88"/>
      <c r="Q1092" s="88"/>
      <c r="R1092" s="88"/>
      <c r="S1092" s="88"/>
      <c r="T1092" s="89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T1092" s="21" t="s">
        <v>294</v>
      </c>
      <c r="AU1092" s="21" t="s">
        <v>106</v>
      </c>
    </row>
    <row r="1093" spans="1:51" s="13" customFormat="1" ht="12">
      <c r="A1093" s="13"/>
      <c r="B1093" s="230"/>
      <c r="C1093" s="231"/>
      <c r="D1093" s="232" t="s">
        <v>296</v>
      </c>
      <c r="E1093" s="233" t="s">
        <v>28</v>
      </c>
      <c r="F1093" s="234" t="s">
        <v>718</v>
      </c>
      <c r="G1093" s="231"/>
      <c r="H1093" s="233" t="s">
        <v>28</v>
      </c>
      <c r="I1093" s="235"/>
      <c r="J1093" s="231"/>
      <c r="K1093" s="231"/>
      <c r="L1093" s="236"/>
      <c r="M1093" s="237"/>
      <c r="N1093" s="238"/>
      <c r="O1093" s="238"/>
      <c r="P1093" s="238"/>
      <c r="Q1093" s="238"/>
      <c r="R1093" s="238"/>
      <c r="S1093" s="238"/>
      <c r="T1093" s="239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0" t="s">
        <v>296</v>
      </c>
      <c r="AU1093" s="240" t="s">
        <v>106</v>
      </c>
      <c r="AV1093" s="13" t="s">
        <v>82</v>
      </c>
      <c r="AW1093" s="13" t="s">
        <v>35</v>
      </c>
      <c r="AX1093" s="13" t="s">
        <v>74</v>
      </c>
      <c r="AY1093" s="240" t="s">
        <v>285</v>
      </c>
    </row>
    <row r="1094" spans="1:51" s="14" customFormat="1" ht="12">
      <c r="A1094" s="14"/>
      <c r="B1094" s="241"/>
      <c r="C1094" s="242"/>
      <c r="D1094" s="232" t="s">
        <v>296</v>
      </c>
      <c r="E1094" s="243" t="s">
        <v>28</v>
      </c>
      <c r="F1094" s="244" t="s">
        <v>82</v>
      </c>
      <c r="G1094" s="242"/>
      <c r="H1094" s="245">
        <v>1</v>
      </c>
      <c r="I1094" s="246"/>
      <c r="J1094" s="242"/>
      <c r="K1094" s="242"/>
      <c r="L1094" s="247"/>
      <c r="M1094" s="248"/>
      <c r="N1094" s="249"/>
      <c r="O1094" s="249"/>
      <c r="P1094" s="249"/>
      <c r="Q1094" s="249"/>
      <c r="R1094" s="249"/>
      <c r="S1094" s="249"/>
      <c r="T1094" s="250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1" t="s">
        <v>296</v>
      </c>
      <c r="AU1094" s="251" t="s">
        <v>106</v>
      </c>
      <c r="AV1094" s="14" t="s">
        <v>106</v>
      </c>
      <c r="AW1094" s="14" t="s">
        <v>35</v>
      </c>
      <c r="AX1094" s="14" t="s">
        <v>82</v>
      </c>
      <c r="AY1094" s="251" t="s">
        <v>285</v>
      </c>
    </row>
    <row r="1095" spans="1:65" s="2" customFormat="1" ht="24.15" customHeight="1">
      <c r="A1095" s="42"/>
      <c r="B1095" s="43"/>
      <c r="C1095" s="212" t="s">
        <v>1605</v>
      </c>
      <c r="D1095" s="212" t="s">
        <v>287</v>
      </c>
      <c r="E1095" s="213" t="s">
        <v>1606</v>
      </c>
      <c r="F1095" s="214" t="s">
        <v>1607</v>
      </c>
      <c r="G1095" s="215" t="s">
        <v>673</v>
      </c>
      <c r="H1095" s="216">
        <v>5.315</v>
      </c>
      <c r="I1095" s="217"/>
      <c r="J1095" s="218">
        <f>ROUND(I1095*H1095,2)</f>
        <v>0</v>
      </c>
      <c r="K1095" s="214" t="s">
        <v>291</v>
      </c>
      <c r="L1095" s="48"/>
      <c r="M1095" s="219" t="s">
        <v>28</v>
      </c>
      <c r="N1095" s="220" t="s">
        <v>46</v>
      </c>
      <c r="O1095" s="88"/>
      <c r="P1095" s="221">
        <f>O1095*H1095</f>
        <v>0</v>
      </c>
      <c r="Q1095" s="221">
        <v>0.00201</v>
      </c>
      <c r="R1095" s="221">
        <f>Q1095*H1095</f>
        <v>0.01068315</v>
      </c>
      <c r="S1095" s="221">
        <v>0</v>
      </c>
      <c r="T1095" s="222">
        <f>S1095*H1095</f>
        <v>0</v>
      </c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R1095" s="223" t="s">
        <v>379</v>
      </c>
      <c r="AT1095" s="223" t="s">
        <v>287</v>
      </c>
      <c r="AU1095" s="223" t="s">
        <v>106</v>
      </c>
      <c r="AY1095" s="21" t="s">
        <v>285</v>
      </c>
      <c r="BE1095" s="224">
        <f>IF(N1095="základní",J1095,0)</f>
        <v>0</v>
      </c>
      <c r="BF1095" s="224">
        <f>IF(N1095="snížená",J1095,0)</f>
        <v>0</v>
      </c>
      <c r="BG1095" s="224">
        <f>IF(N1095="zákl. přenesená",J1095,0)</f>
        <v>0</v>
      </c>
      <c r="BH1095" s="224">
        <f>IF(N1095="sníž. přenesená",J1095,0)</f>
        <v>0</v>
      </c>
      <c r="BI1095" s="224">
        <f>IF(N1095="nulová",J1095,0)</f>
        <v>0</v>
      </c>
      <c r="BJ1095" s="21" t="s">
        <v>106</v>
      </c>
      <c r="BK1095" s="224">
        <f>ROUND(I1095*H1095,2)</f>
        <v>0</v>
      </c>
      <c r="BL1095" s="21" t="s">
        <v>379</v>
      </c>
      <c r="BM1095" s="223" t="s">
        <v>1608</v>
      </c>
    </row>
    <row r="1096" spans="1:47" s="2" customFormat="1" ht="12">
      <c r="A1096" s="42"/>
      <c r="B1096" s="43"/>
      <c r="C1096" s="44"/>
      <c r="D1096" s="225" t="s">
        <v>294</v>
      </c>
      <c r="E1096" s="44"/>
      <c r="F1096" s="226" t="s">
        <v>1609</v>
      </c>
      <c r="G1096" s="44"/>
      <c r="H1096" s="44"/>
      <c r="I1096" s="227"/>
      <c r="J1096" s="44"/>
      <c r="K1096" s="44"/>
      <c r="L1096" s="48"/>
      <c r="M1096" s="228"/>
      <c r="N1096" s="229"/>
      <c r="O1096" s="88"/>
      <c r="P1096" s="88"/>
      <c r="Q1096" s="88"/>
      <c r="R1096" s="88"/>
      <c r="S1096" s="88"/>
      <c r="T1096" s="89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T1096" s="21" t="s">
        <v>294</v>
      </c>
      <c r="AU1096" s="21" t="s">
        <v>106</v>
      </c>
    </row>
    <row r="1097" spans="1:51" s="13" customFormat="1" ht="12">
      <c r="A1097" s="13"/>
      <c r="B1097" s="230"/>
      <c r="C1097" s="231"/>
      <c r="D1097" s="232" t="s">
        <v>296</v>
      </c>
      <c r="E1097" s="233" t="s">
        <v>28</v>
      </c>
      <c r="F1097" s="234" t="s">
        <v>1560</v>
      </c>
      <c r="G1097" s="231"/>
      <c r="H1097" s="233" t="s">
        <v>28</v>
      </c>
      <c r="I1097" s="235"/>
      <c r="J1097" s="231"/>
      <c r="K1097" s="231"/>
      <c r="L1097" s="236"/>
      <c r="M1097" s="237"/>
      <c r="N1097" s="238"/>
      <c r="O1097" s="238"/>
      <c r="P1097" s="238"/>
      <c r="Q1097" s="238"/>
      <c r="R1097" s="238"/>
      <c r="S1097" s="238"/>
      <c r="T1097" s="239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40" t="s">
        <v>296</v>
      </c>
      <c r="AU1097" s="240" t="s">
        <v>106</v>
      </c>
      <c r="AV1097" s="13" t="s">
        <v>82</v>
      </c>
      <c r="AW1097" s="13" t="s">
        <v>35</v>
      </c>
      <c r="AX1097" s="13" t="s">
        <v>74</v>
      </c>
      <c r="AY1097" s="240" t="s">
        <v>285</v>
      </c>
    </row>
    <row r="1098" spans="1:51" s="13" customFormat="1" ht="12">
      <c r="A1098" s="13"/>
      <c r="B1098" s="230"/>
      <c r="C1098" s="231"/>
      <c r="D1098" s="232" t="s">
        <v>296</v>
      </c>
      <c r="E1098" s="233" t="s">
        <v>28</v>
      </c>
      <c r="F1098" s="234" t="s">
        <v>1610</v>
      </c>
      <c r="G1098" s="231"/>
      <c r="H1098" s="233" t="s">
        <v>28</v>
      </c>
      <c r="I1098" s="235"/>
      <c r="J1098" s="231"/>
      <c r="K1098" s="231"/>
      <c r="L1098" s="236"/>
      <c r="M1098" s="237"/>
      <c r="N1098" s="238"/>
      <c r="O1098" s="238"/>
      <c r="P1098" s="238"/>
      <c r="Q1098" s="238"/>
      <c r="R1098" s="238"/>
      <c r="S1098" s="238"/>
      <c r="T1098" s="239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0" t="s">
        <v>296</v>
      </c>
      <c r="AU1098" s="240" t="s">
        <v>106</v>
      </c>
      <c r="AV1098" s="13" t="s">
        <v>82</v>
      </c>
      <c r="AW1098" s="13" t="s">
        <v>35</v>
      </c>
      <c r="AX1098" s="13" t="s">
        <v>74</v>
      </c>
      <c r="AY1098" s="240" t="s">
        <v>285</v>
      </c>
    </row>
    <row r="1099" spans="1:51" s="14" customFormat="1" ht="12">
      <c r="A1099" s="14"/>
      <c r="B1099" s="241"/>
      <c r="C1099" s="242"/>
      <c r="D1099" s="232" t="s">
        <v>296</v>
      </c>
      <c r="E1099" s="243" t="s">
        <v>28</v>
      </c>
      <c r="F1099" s="244" t="s">
        <v>1584</v>
      </c>
      <c r="G1099" s="242"/>
      <c r="H1099" s="245">
        <v>5.315</v>
      </c>
      <c r="I1099" s="246"/>
      <c r="J1099" s="242"/>
      <c r="K1099" s="242"/>
      <c r="L1099" s="247"/>
      <c r="M1099" s="248"/>
      <c r="N1099" s="249"/>
      <c r="O1099" s="249"/>
      <c r="P1099" s="249"/>
      <c r="Q1099" s="249"/>
      <c r="R1099" s="249"/>
      <c r="S1099" s="249"/>
      <c r="T1099" s="250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51" t="s">
        <v>296</v>
      </c>
      <c r="AU1099" s="251" t="s">
        <v>106</v>
      </c>
      <c r="AV1099" s="14" t="s">
        <v>106</v>
      </c>
      <c r="AW1099" s="14" t="s">
        <v>35</v>
      </c>
      <c r="AX1099" s="14" t="s">
        <v>82</v>
      </c>
      <c r="AY1099" s="251" t="s">
        <v>285</v>
      </c>
    </row>
    <row r="1100" spans="1:65" s="2" customFormat="1" ht="37.8" customHeight="1">
      <c r="A1100" s="42"/>
      <c r="B1100" s="43"/>
      <c r="C1100" s="212" t="s">
        <v>1611</v>
      </c>
      <c r="D1100" s="212" t="s">
        <v>287</v>
      </c>
      <c r="E1100" s="213" t="s">
        <v>1612</v>
      </c>
      <c r="F1100" s="214" t="s">
        <v>1613</v>
      </c>
      <c r="G1100" s="215" t="s">
        <v>460</v>
      </c>
      <c r="H1100" s="216">
        <v>1</v>
      </c>
      <c r="I1100" s="217"/>
      <c r="J1100" s="218">
        <f>ROUND(I1100*H1100,2)</f>
        <v>0</v>
      </c>
      <c r="K1100" s="214" t="s">
        <v>291</v>
      </c>
      <c r="L1100" s="48"/>
      <c r="M1100" s="219" t="s">
        <v>28</v>
      </c>
      <c r="N1100" s="220" t="s">
        <v>46</v>
      </c>
      <c r="O1100" s="88"/>
      <c r="P1100" s="221">
        <f>O1100*H1100</f>
        <v>0</v>
      </c>
      <c r="Q1100" s="221">
        <v>0.00329</v>
      </c>
      <c r="R1100" s="221">
        <f>Q1100*H1100</f>
        <v>0.00329</v>
      </c>
      <c r="S1100" s="221">
        <v>0</v>
      </c>
      <c r="T1100" s="222">
        <f>S1100*H1100</f>
        <v>0</v>
      </c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R1100" s="223" t="s">
        <v>379</v>
      </c>
      <c r="AT1100" s="223" t="s">
        <v>287</v>
      </c>
      <c r="AU1100" s="223" t="s">
        <v>106</v>
      </c>
      <c r="AY1100" s="21" t="s">
        <v>285</v>
      </c>
      <c r="BE1100" s="224">
        <f>IF(N1100="základní",J1100,0)</f>
        <v>0</v>
      </c>
      <c r="BF1100" s="224">
        <f>IF(N1100="snížená",J1100,0)</f>
        <v>0</v>
      </c>
      <c r="BG1100" s="224">
        <f>IF(N1100="zákl. přenesená",J1100,0)</f>
        <v>0</v>
      </c>
      <c r="BH1100" s="224">
        <f>IF(N1100="sníž. přenesená",J1100,0)</f>
        <v>0</v>
      </c>
      <c r="BI1100" s="224">
        <f>IF(N1100="nulová",J1100,0)</f>
        <v>0</v>
      </c>
      <c r="BJ1100" s="21" t="s">
        <v>106</v>
      </c>
      <c r="BK1100" s="224">
        <f>ROUND(I1100*H1100,2)</f>
        <v>0</v>
      </c>
      <c r="BL1100" s="21" t="s">
        <v>379</v>
      </c>
      <c r="BM1100" s="223" t="s">
        <v>1614</v>
      </c>
    </row>
    <row r="1101" spans="1:47" s="2" customFormat="1" ht="12">
      <c r="A1101" s="42"/>
      <c r="B1101" s="43"/>
      <c r="C1101" s="44"/>
      <c r="D1101" s="225" t="s">
        <v>294</v>
      </c>
      <c r="E1101" s="44"/>
      <c r="F1101" s="226" t="s">
        <v>1615</v>
      </c>
      <c r="G1101" s="44"/>
      <c r="H1101" s="44"/>
      <c r="I1101" s="227"/>
      <c r="J1101" s="44"/>
      <c r="K1101" s="44"/>
      <c r="L1101" s="48"/>
      <c r="M1101" s="228"/>
      <c r="N1101" s="229"/>
      <c r="O1101" s="88"/>
      <c r="P1101" s="88"/>
      <c r="Q1101" s="88"/>
      <c r="R1101" s="88"/>
      <c r="S1101" s="88"/>
      <c r="T1101" s="89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T1101" s="21" t="s">
        <v>294</v>
      </c>
      <c r="AU1101" s="21" t="s">
        <v>106</v>
      </c>
    </row>
    <row r="1102" spans="1:51" s="13" customFormat="1" ht="12">
      <c r="A1102" s="13"/>
      <c r="B1102" s="230"/>
      <c r="C1102" s="231"/>
      <c r="D1102" s="232" t="s">
        <v>296</v>
      </c>
      <c r="E1102" s="233" t="s">
        <v>28</v>
      </c>
      <c r="F1102" s="234" t="s">
        <v>1560</v>
      </c>
      <c r="G1102" s="231"/>
      <c r="H1102" s="233" t="s">
        <v>28</v>
      </c>
      <c r="I1102" s="235"/>
      <c r="J1102" s="231"/>
      <c r="K1102" s="231"/>
      <c r="L1102" s="236"/>
      <c r="M1102" s="237"/>
      <c r="N1102" s="238"/>
      <c r="O1102" s="238"/>
      <c r="P1102" s="238"/>
      <c r="Q1102" s="238"/>
      <c r="R1102" s="238"/>
      <c r="S1102" s="238"/>
      <c r="T1102" s="239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40" t="s">
        <v>296</v>
      </c>
      <c r="AU1102" s="240" t="s">
        <v>106</v>
      </c>
      <c r="AV1102" s="13" t="s">
        <v>82</v>
      </c>
      <c r="AW1102" s="13" t="s">
        <v>35</v>
      </c>
      <c r="AX1102" s="13" t="s">
        <v>74</v>
      </c>
      <c r="AY1102" s="240" t="s">
        <v>285</v>
      </c>
    </row>
    <row r="1103" spans="1:51" s="13" customFormat="1" ht="12">
      <c r="A1103" s="13"/>
      <c r="B1103" s="230"/>
      <c r="C1103" s="231"/>
      <c r="D1103" s="232" t="s">
        <v>296</v>
      </c>
      <c r="E1103" s="233" t="s">
        <v>28</v>
      </c>
      <c r="F1103" s="234" t="s">
        <v>1616</v>
      </c>
      <c r="G1103" s="231"/>
      <c r="H1103" s="233" t="s">
        <v>28</v>
      </c>
      <c r="I1103" s="235"/>
      <c r="J1103" s="231"/>
      <c r="K1103" s="231"/>
      <c r="L1103" s="236"/>
      <c r="M1103" s="237"/>
      <c r="N1103" s="238"/>
      <c r="O1103" s="238"/>
      <c r="P1103" s="238"/>
      <c r="Q1103" s="238"/>
      <c r="R1103" s="238"/>
      <c r="S1103" s="238"/>
      <c r="T1103" s="239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0" t="s">
        <v>296</v>
      </c>
      <c r="AU1103" s="240" t="s">
        <v>106</v>
      </c>
      <c r="AV1103" s="13" t="s">
        <v>82</v>
      </c>
      <c r="AW1103" s="13" t="s">
        <v>35</v>
      </c>
      <c r="AX1103" s="13" t="s">
        <v>74</v>
      </c>
      <c r="AY1103" s="240" t="s">
        <v>285</v>
      </c>
    </row>
    <row r="1104" spans="1:51" s="14" customFormat="1" ht="12">
      <c r="A1104" s="14"/>
      <c r="B1104" s="241"/>
      <c r="C1104" s="242"/>
      <c r="D1104" s="232" t="s">
        <v>296</v>
      </c>
      <c r="E1104" s="243" t="s">
        <v>28</v>
      </c>
      <c r="F1104" s="244" t="s">
        <v>82</v>
      </c>
      <c r="G1104" s="242"/>
      <c r="H1104" s="245">
        <v>1</v>
      </c>
      <c r="I1104" s="246"/>
      <c r="J1104" s="242"/>
      <c r="K1104" s="242"/>
      <c r="L1104" s="247"/>
      <c r="M1104" s="248"/>
      <c r="N1104" s="249"/>
      <c r="O1104" s="249"/>
      <c r="P1104" s="249"/>
      <c r="Q1104" s="249"/>
      <c r="R1104" s="249"/>
      <c r="S1104" s="249"/>
      <c r="T1104" s="250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51" t="s">
        <v>296</v>
      </c>
      <c r="AU1104" s="251" t="s">
        <v>106</v>
      </c>
      <c r="AV1104" s="14" t="s">
        <v>106</v>
      </c>
      <c r="AW1104" s="14" t="s">
        <v>35</v>
      </c>
      <c r="AX1104" s="14" t="s">
        <v>82</v>
      </c>
      <c r="AY1104" s="251" t="s">
        <v>285</v>
      </c>
    </row>
    <row r="1105" spans="1:65" s="2" customFormat="1" ht="24.15" customHeight="1">
      <c r="A1105" s="42"/>
      <c r="B1105" s="43"/>
      <c r="C1105" s="212" t="s">
        <v>1617</v>
      </c>
      <c r="D1105" s="212" t="s">
        <v>287</v>
      </c>
      <c r="E1105" s="213" t="s">
        <v>1618</v>
      </c>
      <c r="F1105" s="214" t="s">
        <v>1619</v>
      </c>
      <c r="G1105" s="215" t="s">
        <v>673</v>
      </c>
      <c r="H1105" s="216">
        <v>6.763</v>
      </c>
      <c r="I1105" s="217"/>
      <c r="J1105" s="218">
        <f>ROUND(I1105*H1105,2)</f>
        <v>0</v>
      </c>
      <c r="K1105" s="214" t="s">
        <v>291</v>
      </c>
      <c r="L1105" s="48"/>
      <c r="M1105" s="219" t="s">
        <v>28</v>
      </c>
      <c r="N1105" s="220" t="s">
        <v>46</v>
      </c>
      <c r="O1105" s="88"/>
      <c r="P1105" s="221">
        <f>O1105*H1105</f>
        <v>0</v>
      </c>
      <c r="Q1105" s="221">
        <v>0.00307</v>
      </c>
      <c r="R1105" s="221">
        <f>Q1105*H1105</f>
        <v>0.02076241</v>
      </c>
      <c r="S1105" s="221">
        <v>0</v>
      </c>
      <c r="T1105" s="222">
        <f>S1105*H1105</f>
        <v>0</v>
      </c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R1105" s="223" t="s">
        <v>379</v>
      </c>
      <c r="AT1105" s="223" t="s">
        <v>287</v>
      </c>
      <c r="AU1105" s="223" t="s">
        <v>106</v>
      </c>
      <c r="AY1105" s="21" t="s">
        <v>285</v>
      </c>
      <c r="BE1105" s="224">
        <f>IF(N1105="základní",J1105,0)</f>
        <v>0</v>
      </c>
      <c r="BF1105" s="224">
        <f>IF(N1105="snížená",J1105,0)</f>
        <v>0</v>
      </c>
      <c r="BG1105" s="224">
        <f>IF(N1105="zákl. přenesená",J1105,0)</f>
        <v>0</v>
      </c>
      <c r="BH1105" s="224">
        <f>IF(N1105="sníž. přenesená",J1105,0)</f>
        <v>0</v>
      </c>
      <c r="BI1105" s="224">
        <f>IF(N1105="nulová",J1105,0)</f>
        <v>0</v>
      </c>
      <c r="BJ1105" s="21" t="s">
        <v>106</v>
      </c>
      <c r="BK1105" s="224">
        <f>ROUND(I1105*H1105,2)</f>
        <v>0</v>
      </c>
      <c r="BL1105" s="21" t="s">
        <v>379</v>
      </c>
      <c r="BM1105" s="223" t="s">
        <v>1620</v>
      </c>
    </row>
    <row r="1106" spans="1:47" s="2" customFormat="1" ht="12">
      <c r="A1106" s="42"/>
      <c r="B1106" s="43"/>
      <c r="C1106" s="44"/>
      <c r="D1106" s="225" t="s">
        <v>294</v>
      </c>
      <c r="E1106" s="44"/>
      <c r="F1106" s="226" t="s">
        <v>1621</v>
      </c>
      <c r="G1106" s="44"/>
      <c r="H1106" s="44"/>
      <c r="I1106" s="227"/>
      <c r="J1106" s="44"/>
      <c r="K1106" s="44"/>
      <c r="L1106" s="48"/>
      <c r="M1106" s="228"/>
      <c r="N1106" s="229"/>
      <c r="O1106" s="88"/>
      <c r="P1106" s="88"/>
      <c r="Q1106" s="88"/>
      <c r="R1106" s="88"/>
      <c r="S1106" s="88"/>
      <c r="T1106" s="89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T1106" s="21" t="s">
        <v>294</v>
      </c>
      <c r="AU1106" s="21" t="s">
        <v>106</v>
      </c>
    </row>
    <row r="1107" spans="1:51" s="13" customFormat="1" ht="12">
      <c r="A1107" s="13"/>
      <c r="B1107" s="230"/>
      <c r="C1107" s="231"/>
      <c r="D1107" s="232" t="s">
        <v>296</v>
      </c>
      <c r="E1107" s="233" t="s">
        <v>28</v>
      </c>
      <c r="F1107" s="234" t="s">
        <v>1560</v>
      </c>
      <c r="G1107" s="231"/>
      <c r="H1107" s="233" t="s">
        <v>28</v>
      </c>
      <c r="I1107" s="235"/>
      <c r="J1107" s="231"/>
      <c r="K1107" s="231"/>
      <c r="L1107" s="236"/>
      <c r="M1107" s="237"/>
      <c r="N1107" s="238"/>
      <c r="O1107" s="238"/>
      <c r="P1107" s="238"/>
      <c r="Q1107" s="238"/>
      <c r="R1107" s="238"/>
      <c r="S1107" s="238"/>
      <c r="T1107" s="239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0" t="s">
        <v>296</v>
      </c>
      <c r="AU1107" s="240" t="s">
        <v>106</v>
      </c>
      <c r="AV1107" s="13" t="s">
        <v>82</v>
      </c>
      <c r="AW1107" s="13" t="s">
        <v>35</v>
      </c>
      <c r="AX1107" s="13" t="s">
        <v>74</v>
      </c>
      <c r="AY1107" s="240" t="s">
        <v>285</v>
      </c>
    </row>
    <row r="1108" spans="1:51" s="13" customFormat="1" ht="12">
      <c r="A1108" s="13"/>
      <c r="B1108" s="230"/>
      <c r="C1108" s="231"/>
      <c r="D1108" s="232" t="s">
        <v>296</v>
      </c>
      <c r="E1108" s="233" t="s">
        <v>28</v>
      </c>
      <c r="F1108" s="234" t="s">
        <v>1616</v>
      </c>
      <c r="G1108" s="231"/>
      <c r="H1108" s="233" t="s">
        <v>28</v>
      </c>
      <c r="I1108" s="235"/>
      <c r="J1108" s="231"/>
      <c r="K1108" s="231"/>
      <c r="L1108" s="236"/>
      <c r="M1108" s="237"/>
      <c r="N1108" s="238"/>
      <c r="O1108" s="238"/>
      <c r="P1108" s="238"/>
      <c r="Q1108" s="238"/>
      <c r="R1108" s="238"/>
      <c r="S1108" s="238"/>
      <c r="T1108" s="239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0" t="s">
        <v>296</v>
      </c>
      <c r="AU1108" s="240" t="s">
        <v>106</v>
      </c>
      <c r="AV1108" s="13" t="s">
        <v>82</v>
      </c>
      <c r="AW1108" s="13" t="s">
        <v>35</v>
      </c>
      <c r="AX1108" s="13" t="s">
        <v>74</v>
      </c>
      <c r="AY1108" s="240" t="s">
        <v>285</v>
      </c>
    </row>
    <row r="1109" spans="1:51" s="14" customFormat="1" ht="12">
      <c r="A1109" s="14"/>
      <c r="B1109" s="241"/>
      <c r="C1109" s="242"/>
      <c r="D1109" s="232" t="s">
        <v>296</v>
      </c>
      <c r="E1109" s="243" t="s">
        <v>28</v>
      </c>
      <c r="F1109" s="244" t="s">
        <v>1622</v>
      </c>
      <c r="G1109" s="242"/>
      <c r="H1109" s="245">
        <v>6.763</v>
      </c>
      <c r="I1109" s="246"/>
      <c r="J1109" s="242"/>
      <c r="K1109" s="242"/>
      <c r="L1109" s="247"/>
      <c r="M1109" s="248"/>
      <c r="N1109" s="249"/>
      <c r="O1109" s="249"/>
      <c r="P1109" s="249"/>
      <c r="Q1109" s="249"/>
      <c r="R1109" s="249"/>
      <c r="S1109" s="249"/>
      <c r="T1109" s="250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51" t="s">
        <v>296</v>
      </c>
      <c r="AU1109" s="251" t="s">
        <v>106</v>
      </c>
      <c r="AV1109" s="14" t="s">
        <v>106</v>
      </c>
      <c r="AW1109" s="14" t="s">
        <v>35</v>
      </c>
      <c r="AX1109" s="14" t="s">
        <v>82</v>
      </c>
      <c r="AY1109" s="251" t="s">
        <v>285</v>
      </c>
    </row>
    <row r="1110" spans="1:65" s="2" customFormat="1" ht="55.5" customHeight="1">
      <c r="A1110" s="42"/>
      <c r="B1110" s="43"/>
      <c r="C1110" s="212" t="s">
        <v>1623</v>
      </c>
      <c r="D1110" s="212" t="s">
        <v>287</v>
      </c>
      <c r="E1110" s="213" t="s">
        <v>1624</v>
      </c>
      <c r="F1110" s="214" t="s">
        <v>1625</v>
      </c>
      <c r="G1110" s="215" t="s">
        <v>383</v>
      </c>
      <c r="H1110" s="216">
        <v>0.144</v>
      </c>
      <c r="I1110" s="217"/>
      <c r="J1110" s="218">
        <f>ROUND(I1110*H1110,2)</f>
        <v>0</v>
      </c>
      <c r="K1110" s="214" t="s">
        <v>291</v>
      </c>
      <c r="L1110" s="48"/>
      <c r="M1110" s="219" t="s">
        <v>28</v>
      </c>
      <c r="N1110" s="220" t="s">
        <v>46</v>
      </c>
      <c r="O1110" s="88"/>
      <c r="P1110" s="221">
        <f>O1110*H1110</f>
        <v>0</v>
      </c>
      <c r="Q1110" s="221">
        <v>0</v>
      </c>
      <c r="R1110" s="221">
        <f>Q1110*H1110</f>
        <v>0</v>
      </c>
      <c r="S1110" s="221">
        <v>0</v>
      </c>
      <c r="T1110" s="222">
        <f>S1110*H1110</f>
        <v>0</v>
      </c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R1110" s="223" t="s">
        <v>379</v>
      </c>
      <c r="AT1110" s="223" t="s">
        <v>287</v>
      </c>
      <c r="AU1110" s="223" t="s">
        <v>106</v>
      </c>
      <c r="AY1110" s="21" t="s">
        <v>285</v>
      </c>
      <c r="BE1110" s="224">
        <f>IF(N1110="základní",J1110,0)</f>
        <v>0</v>
      </c>
      <c r="BF1110" s="224">
        <f>IF(N1110="snížená",J1110,0)</f>
        <v>0</v>
      </c>
      <c r="BG1110" s="224">
        <f>IF(N1110="zákl. přenesená",J1110,0)</f>
        <v>0</v>
      </c>
      <c r="BH1110" s="224">
        <f>IF(N1110="sníž. přenesená",J1110,0)</f>
        <v>0</v>
      </c>
      <c r="BI1110" s="224">
        <f>IF(N1110="nulová",J1110,0)</f>
        <v>0</v>
      </c>
      <c r="BJ1110" s="21" t="s">
        <v>106</v>
      </c>
      <c r="BK1110" s="224">
        <f>ROUND(I1110*H1110,2)</f>
        <v>0</v>
      </c>
      <c r="BL1110" s="21" t="s">
        <v>379</v>
      </c>
      <c r="BM1110" s="223" t="s">
        <v>1626</v>
      </c>
    </row>
    <row r="1111" spans="1:47" s="2" customFormat="1" ht="12">
      <c r="A1111" s="42"/>
      <c r="B1111" s="43"/>
      <c r="C1111" s="44"/>
      <c r="D1111" s="225" t="s">
        <v>294</v>
      </c>
      <c r="E1111" s="44"/>
      <c r="F1111" s="226" t="s">
        <v>1627</v>
      </c>
      <c r="G1111" s="44"/>
      <c r="H1111" s="44"/>
      <c r="I1111" s="227"/>
      <c r="J1111" s="44"/>
      <c r="K1111" s="44"/>
      <c r="L1111" s="48"/>
      <c r="M1111" s="228"/>
      <c r="N1111" s="229"/>
      <c r="O1111" s="88"/>
      <c r="P1111" s="88"/>
      <c r="Q1111" s="88"/>
      <c r="R1111" s="88"/>
      <c r="S1111" s="88"/>
      <c r="T1111" s="89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T1111" s="21" t="s">
        <v>294</v>
      </c>
      <c r="AU1111" s="21" t="s">
        <v>106</v>
      </c>
    </row>
    <row r="1112" spans="1:63" s="12" customFormat="1" ht="22.8" customHeight="1">
      <c r="A1112" s="12"/>
      <c r="B1112" s="196"/>
      <c r="C1112" s="197"/>
      <c r="D1112" s="198" t="s">
        <v>73</v>
      </c>
      <c r="E1112" s="210" t="s">
        <v>1628</v>
      </c>
      <c r="F1112" s="210" t="s">
        <v>1629</v>
      </c>
      <c r="G1112" s="197"/>
      <c r="H1112" s="197"/>
      <c r="I1112" s="200"/>
      <c r="J1112" s="211">
        <f>BK1112</f>
        <v>0</v>
      </c>
      <c r="K1112" s="197"/>
      <c r="L1112" s="202"/>
      <c r="M1112" s="203"/>
      <c r="N1112" s="204"/>
      <c r="O1112" s="204"/>
      <c r="P1112" s="205">
        <f>SUM(P1113:P1127)</f>
        <v>0</v>
      </c>
      <c r="Q1112" s="204"/>
      <c r="R1112" s="205">
        <f>SUM(R1113:R1127)</f>
        <v>0.13937688</v>
      </c>
      <c r="S1112" s="204"/>
      <c r="T1112" s="206">
        <f>SUM(T1113:T1127)</f>
        <v>0</v>
      </c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R1112" s="207" t="s">
        <v>106</v>
      </c>
      <c r="AT1112" s="208" t="s">
        <v>73</v>
      </c>
      <c r="AU1112" s="208" t="s">
        <v>82</v>
      </c>
      <c r="AY1112" s="207" t="s">
        <v>285</v>
      </c>
      <c r="BK1112" s="209">
        <f>SUM(BK1113:BK1127)</f>
        <v>0</v>
      </c>
    </row>
    <row r="1113" spans="1:65" s="2" customFormat="1" ht="24.15" customHeight="1">
      <c r="A1113" s="42"/>
      <c r="B1113" s="43"/>
      <c r="C1113" s="212" t="s">
        <v>1630</v>
      </c>
      <c r="D1113" s="212" t="s">
        <v>287</v>
      </c>
      <c r="E1113" s="213" t="s">
        <v>1631</v>
      </c>
      <c r="F1113" s="214" t="s">
        <v>1632</v>
      </c>
      <c r="G1113" s="215" t="s">
        <v>315</v>
      </c>
      <c r="H1113" s="216">
        <v>14.409</v>
      </c>
      <c r="I1113" s="217"/>
      <c r="J1113" s="218">
        <f>ROUND(I1113*H1113,2)</f>
        <v>0</v>
      </c>
      <c r="K1113" s="214" t="s">
        <v>291</v>
      </c>
      <c r="L1113" s="48"/>
      <c r="M1113" s="219" t="s">
        <v>28</v>
      </c>
      <c r="N1113" s="220" t="s">
        <v>46</v>
      </c>
      <c r="O1113" s="88"/>
      <c r="P1113" s="221">
        <f>O1113*H1113</f>
        <v>0</v>
      </c>
      <c r="Q1113" s="221">
        <v>0.00952</v>
      </c>
      <c r="R1113" s="221">
        <f>Q1113*H1113</f>
        <v>0.13717368000000002</v>
      </c>
      <c r="S1113" s="221">
        <v>0</v>
      </c>
      <c r="T1113" s="222">
        <f>S1113*H1113</f>
        <v>0</v>
      </c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R1113" s="223" t="s">
        <v>379</v>
      </c>
      <c r="AT1113" s="223" t="s">
        <v>287</v>
      </c>
      <c r="AU1113" s="223" t="s">
        <v>106</v>
      </c>
      <c r="AY1113" s="21" t="s">
        <v>285</v>
      </c>
      <c r="BE1113" s="224">
        <f>IF(N1113="základní",J1113,0)</f>
        <v>0</v>
      </c>
      <c r="BF1113" s="224">
        <f>IF(N1113="snížená",J1113,0)</f>
        <v>0</v>
      </c>
      <c r="BG1113" s="224">
        <f>IF(N1113="zákl. přenesená",J1113,0)</f>
        <v>0</v>
      </c>
      <c r="BH1113" s="224">
        <f>IF(N1113="sníž. přenesená",J1113,0)</f>
        <v>0</v>
      </c>
      <c r="BI1113" s="224">
        <f>IF(N1113="nulová",J1113,0)</f>
        <v>0</v>
      </c>
      <c r="BJ1113" s="21" t="s">
        <v>106</v>
      </c>
      <c r="BK1113" s="224">
        <f>ROUND(I1113*H1113,2)</f>
        <v>0</v>
      </c>
      <c r="BL1113" s="21" t="s">
        <v>379</v>
      </c>
      <c r="BM1113" s="223" t="s">
        <v>1633</v>
      </c>
    </row>
    <row r="1114" spans="1:47" s="2" customFormat="1" ht="12">
      <c r="A1114" s="42"/>
      <c r="B1114" s="43"/>
      <c r="C1114" s="44"/>
      <c r="D1114" s="225" t="s">
        <v>294</v>
      </c>
      <c r="E1114" s="44"/>
      <c r="F1114" s="226" t="s">
        <v>1634</v>
      </c>
      <c r="G1114" s="44"/>
      <c r="H1114" s="44"/>
      <c r="I1114" s="227"/>
      <c r="J1114" s="44"/>
      <c r="K1114" s="44"/>
      <c r="L1114" s="48"/>
      <c r="M1114" s="228"/>
      <c r="N1114" s="229"/>
      <c r="O1114" s="88"/>
      <c r="P1114" s="88"/>
      <c r="Q1114" s="88"/>
      <c r="R1114" s="88"/>
      <c r="S1114" s="88"/>
      <c r="T1114" s="89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T1114" s="21" t="s">
        <v>294</v>
      </c>
      <c r="AU1114" s="21" t="s">
        <v>106</v>
      </c>
    </row>
    <row r="1115" spans="1:51" s="14" customFormat="1" ht="12">
      <c r="A1115" s="14"/>
      <c r="B1115" s="241"/>
      <c r="C1115" s="242"/>
      <c r="D1115" s="232" t="s">
        <v>296</v>
      </c>
      <c r="E1115" s="243" t="s">
        <v>28</v>
      </c>
      <c r="F1115" s="244" t="s">
        <v>112</v>
      </c>
      <c r="G1115" s="242"/>
      <c r="H1115" s="245">
        <v>14.409</v>
      </c>
      <c r="I1115" s="246"/>
      <c r="J1115" s="242"/>
      <c r="K1115" s="242"/>
      <c r="L1115" s="247"/>
      <c r="M1115" s="248"/>
      <c r="N1115" s="249"/>
      <c r="O1115" s="249"/>
      <c r="P1115" s="249"/>
      <c r="Q1115" s="249"/>
      <c r="R1115" s="249"/>
      <c r="S1115" s="249"/>
      <c r="T1115" s="250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51" t="s">
        <v>296</v>
      </c>
      <c r="AU1115" s="251" t="s">
        <v>106</v>
      </c>
      <c r="AV1115" s="14" t="s">
        <v>106</v>
      </c>
      <c r="AW1115" s="14" t="s">
        <v>35</v>
      </c>
      <c r="AX1115" s="14" t="s">
        <v>82</v>
      </c>
      <c r="AY1115" s="251" t="s">
        <v>285</v>
      </c>
    </row>
    <row r="1116" spans="1:65" s="2" customFormat="1" ht="33" customHeight="1">
      <c r="A1116" s="42"/>
      <c r="B1116" s="43"/>
      <c r="C1116" s="212" t="s">
        <v>1635</v>
      </c>
      <c r="D1116" s="212" t="s">
        <v>287</v>
      </c>
      <c r="E1116" s="213" t="s">
        <v>1636</v>
      </c>
      <c r="F1116" s="214" t="s">
        <v>1637</v>
      </c>
      <c r="G1116" s="215" t="s">
        <v>315</v>
      </c>
      <c r="H1116" s="216">
        <v>12.25</v>
      </c>
      <c r="I1116" s="217"/>
      <c r="J1116" s="218">
        <f>ROUND(I1116*H1116,2)</f>
        <v>0</v>
      </c>
      <c r="K1116" s="214" t="s">
        <v>291</v>
      </c>
      <c r="L1116" s="48"/>
      <c r="M1116" s="219" t="s">
        <v>28</v>
      </c>
      <c r="N1116" s="220" t="s">
        <v>46</v>
      </c>
      <c r="O1116" s="88"/>
      <c r="P1116" s="221">
        <f>O1116*H1116</f>
        <v>0</v>
      </c>
      <c r="Q1116" s="221">
        <v>0</v>
      </c>
      <c r="R1116" s="221">
        <f>Q1116*H1116</f>
        <v>0</v>
      </c>
      <c r="S1116" s="221">
        <v>0</v>
      </c>
      <c r="T1116" s="222">
        <f>S1116*H1116</f>
        <v>0</v>
      </c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R1116" s="223" t="s">
        <v>379</v>
      </c>
      <c r="AT1116" s="223" t="s">
        <v>287</v>
      </c>
      <c r="AU1116" s="223" t="s">
        <v>106</v>
      </c>
      <c r="AY1116" s="21" t="s">
        <v>285</v>
      </c>
      <c r="BE1116" s="224">
        <f>IF(N1116="základní",J1116,0)</f>
        <v>0</v>
      </c>
      <c r="BF1116" s="224">
        <f>IF(N1116="snížená",J1116,0)</f>
        <v>0</v>
      </c>
      <c r="BG1116" s="224">
        <f>IF(N1116="zákl. přenesená",J1116,0)</f>
        <v>0</v>
      </c>
      <c r="BH1116" s="224">
        <f>IF(N1116="sníž. přenesená",J1116,0)</f>
        <v>0</v>
      </c>
      <c r="BI1116" s="224">
        <f>IF(N1116="nulová",J1116,0)</f>
        <v>0</v>
      </c>
      <c r="BJ1116" s="21" t="s">
        <v>106</v>
      </c>
      <c r="BK1116" s="224">
        <f>ROUND(I1116*H1116,2)</f>
        <v>0</v>
      </c>
      <c r="BL1116" s="21" t="s">
        <v>379</v>
      </c>
      <c r="BM1116" s="223" t="s">
        <v>1638</v>
      </c>
    </row>
    <row r="1117" spans="1:47" s="2" customFormat="1" ht="12">
      <c r="A1117" s="42"/>
      <c r="B1117" s="43"/>
      <c r="C1117" s="44"/>
      <c r="D1117" s="225" t="s">
        <v>294</v>
      </c>
      <c r="E1117" s="44"/>
      <c r="F1117" s="226" t="s">
        <v>1639</v>
      </c>
      <c r="G1117" s="44"/>
      <c r="H1117" s="44"/>
      <c r="I1117" s="227"/>
      <c r="J1117" s="44"/>
      <c r="K1117" s="44"/>
      <c r="L1117" s="48"/>
      <c r="M1117" s="228"/>
      <c r="N1117" s="229"/>
      <c r="O1117" s="88"/>
      <c r="P1117" s="88"/>
      <c r="Q1117" s="88"/>
      <c r="R1117" s="88"/>
      <c r="S1117" s="88"/>
      <c r="T1117" s="89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T1117" s="21" t="s">
        <v>294</v>
      </c>
      <c r="AU1117" s="21" t="s">
        <v>106</v>
      </c>
    </row>
    <row r="1118" spans="1:51" s="14" customFormat="1" ht="12">
      <c r="A1118" s="14"/>
      <c r="B1118" s="241"/>
      <c r="C1118" s="242"/>
      <c r="D1118" s="232" t="s">
        <v>296</v>
      </c>
      <c r="E1118" s="243" t="s">
        <v>28</v>
      </c>
      <c r="F1118" s="244" t="s">
        <v>231</v>
      </c>
      <c r="G1118" s="242"/>
      <c r="H1118" s="245">
        <v>12.25</v>
      </c>
      <c r="I1118" s="246"/>
      <c r="J1118" s="242"/>
      <c r="K1118" s="242"/>
      <c r="L1118" s="247"/>
      <c r="M1118" s="248"/>
      <c r="N1118" s="249"/>
      <c r="O1118" s="249"/>
      <c r="P1118" s="249"/>
      <c r="Q1118" s="249"/>
      <c r="R1118" s="249"/>
      <c r="S1118" s="249"/>
      <c r="T1118" s="250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51" t="s">
        <v>296</v>
      </c>
      <c r="AU1118" s="251" t="s">
        <v>106</v>
      </c>
      <c r="AV1118" s="14" t="s">
        <v>106</v>
      </c>
      <c r="AW1118" s="14" t="s">
        <v>35</v>
      </c>
      <c r="AX1118" s="14" t="s">
        <v>82</v>
      </c>
      <c r="AY1118" s="251" t="s">
        <v>285</v>
      </c>
    </row>
    <row r="1119" spans="1:65" s="2" customFormat="1" ht="16.5" customHeight="1">
      <c r="A1119" s="42"/>
      <c r="B1119" s="43"/>
      <c r="C1119" s="263" t="s">
        <v>1640</v>
      </c>
      <c r="D1119" s="263" t="s">
        <v>380</v>
      </c>
      <c r="E1119" s="264" t="s">
        <v>1641</v>
      </c>
      <c r="F1119" s="265" t="s">
        <v>1642</v>
      </c>
      <c r="G1119" s="266" t="s">
        <v>315</v>
      </c>
      <c r="H1119" s="267">
        <v>14.7</v>
      </c>
      <c r="I1119" s="268"/>
      <c r="J1119" s="269">
        <f>ROUND(I1119*H1119,2)</f>
        <v>0</v>
      </c>
      <c r="K1119" s="265" t="s">
        <v>28</v>
      </c>
      <c r="L1119" s="270"/>
      <c r="M1119" s="271" t="s">
        <v>28</v>
      </c>
      <c r="N1119" s="272" t="s">
        <v>46</v>
      </c>
      <c r="O1119" s="88"/>
      <c r="P1119" s="221">
        <f>O1119*H1119</f>
        <v>0</v>
      </c>
      <c r="Q1119" s="221">
        <v>0.00013</v>
      </c>
      <c r="R1119" s="221">
        <f>Q1119*H1119</f>
        <v>0.0019109999999999997</v>
      </c>
      <c r="S1119" s="221">
        <v>0</v>
      </c>
      <c r="T1119" s="222">
        <f>S1119*H1119</f>
        <v>0</v>
      </c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R1119" s="223" t="s">
        <v>477</v>
      </c>
      <c r="AT1119" s="223" t="s">
        <v>380</v>
      </c>
      <c r="AU1119" s="223" t="s">
        <v>106</v>
      </c>
      <c r="AY1119" s="21" t="s">
        <v>285</v>
      </c>
      <c r="BE1119" s="224">
        <f>IF(N1119="základní",J1119,0)</f>
        <v>0</v>
      </c>
      <c r="BF1119" s="224">
        <f>IF(N1119="snížená",J1119,0)</f>
        <v>0</v>
      </c>
      <c r="BG1119" s="224">
        <f>IF(N1119="zákl. přenesená",J1119,0)</f>
        <v>0</v>
      </c>
      <c r="BH1119" s="224">
        <f>IF(N1119="sníž. přenesená",J1119,0)</f>
        <v>0</v>
      </c>
      <c r="BI1119" s="224">
        <f>IF(N1119="nulová",J1119,0)</f>
        <v>0</v>
      </c>
      <c r="BJ1119" s="21" t="s">
        <v>106</v>
      </c>
      <c r="BK1119" s="224">
        <f>ROUND(I1119*H1119,2)</f>
        <v>0</v>
      </c>
      <c r="BL1119" s="21" t="s">
        <v>379</v>
      </c>
      <c r="BM1119" s="223" t="s">
        <v>1643</v>
      </c>
    </row>
    <row r="1120" spans="1:51" s="14" customFormat="1" ht="12">
      <c r="A1120" s="14"/>
      <c r="B1120" s="241"/>
      <c r="C1120" s="242"/>
      <c r="D1120" s="232" t="s">
        <v>296</v>
      </c>
      <c r="E1120" s="243" t="s">
        <v>28</v>
      </c>
      <c r="F1120" s="244" t="s">
        <v>1644</v>
      </c>
      <c r="G1120" s="242"/>
      <c r="H1120" s="245">
        <v>14.7</v>
      </c>
      <c r="I1120" s="246"/>
      <c r="J1120" s="242"/>
      <c r="K1120" s="242"/>
      <c r="L1120" s="247"/>
      <c r="M1120" s="248"/>
      <c r="N1120" s="249"/>
      <c r="O1120" s="249"/>
      <c r="P1120" s="249"/>
      <c r="Q1120" s="249"/>
      <c r="R1120" s="249"/>
      <c r="S1120" s="249"/>
      <c r="T1120" s="250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51" t="s">
        <v>296</v>
      </c>
      <c r="AU1120" s="251" t="s">
        <v>106</v>
      </c>
      <c r="AV1120" s="14" t="s">
        <v>106</v>
      </c>
      <c r="AW1120" s="14" t="s">
        <v>35</v>
      </c>
      <c r="AX1120" s="14" t="s">
        <v>82</v>
      </c>
      <c r="AY1120" s="251" t="s">
        <v>285</v>
      </c>
    </row>
    <row r="1121" spans="1:65" s="2" customFormat="1" ht="24.15" customHeight="1">
      <c r="A1121" s="42"/>
      <c r="B1121" s="43"/>
      <c r="C1121" s="212" t="s">
        <v>1645</v>
      </c>
      <c r="D1121" s="212" t="s">
        <v>287</v>
      </c>
      <c r="E1121" s="213" t="s">
        <v>1646</v>
      </c>
      <c r="F1121" s="214" t="s">
        <v>1647</v>
      </c>
      <c r="G1121" s="215" t="s">
        <v>673</v>
      </c>
      <c r="H1121" s="216">
        <v>24.35</v>
      </c>
      <c r="I1121" s="217"/>
      <c r="J1121" s="218">
        <f>ROUND(I1121*H1121,2)</f>
        <v>0</v>
      </c>
      <c r="K1121" s="214" t="s">
        <v>291</v>
      </c>
      <c r="L1121" s="48"/>
      <c r="M1121" s="219" t="s">
        <v>28</v>
      </c>
      <c r="N1121" s="220" t="s">
        <v>46</v>
      </c>
      <c r="O1121" s="88"/>
      <c r="P1121" s="221">
        <f>O1121*H1121</f>
        <v>0</v>
      </c>
      <c r="Q1121" s="221">
        <v>0</v>
      </c>
      <c r="R1121" s="221">
        <f>Q1121*H1121</f>
        <v>0</v>
      </c>
      <c r="S1121" s="221">
        <v>0</v>
      </c>
      <c r="T1121" s="222">
        <f>S1121*H1121</f>
        <v>0</v>
      </c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R1121" s="223" t="s">
        <v>379</v>
      </c>
      <c r="AT1121" s="223" t="s">
        <v>287</v>
      </c>
      <c r="AU1121" s="223" t="s">
        <v>106</v>
      </c>
      <c r="AY1121" s="21" t="s">
        <v>285</v>
      </c>
      <c r="BE1121" s="224">
        <f>IF(N1121="základní",J1121,0)</f>
        <v>0</v>
      </c>
      <c r="BF1121" s="224">
        <f>IF(N1121="snížená",J1121,0)</f>
        <v>0</v>
      </c>
      <c r="BG1121" s="224">
        <f>IF(N1121="zákl. přenesená",J1121,0)</f>
        <v>0</v>
      </c>
      <c r="BH1121" s="224">
        <f>IF(N1121="sníž. přenesená",J1121,0)</f>
        <v>0</v>
      </c>
      <c r="BI1121" s="224">
        <f>IF(N1121="nulová",J1121,0)</f>
        <v>0</v>
      </c>
      <c r="BJ1121" s="21" t="s">
        <v>106</v>
      </c>
      <c r="BK1121" s="224">
        <f>ROUND(I1121*H1121,2)</f>
        <v>0</v>
      </c>
      <c r="BL1121" s="21" t="s">
        <v>379</v>
      </c>
      <c r="BM1121" s="223" t="s">
        <v>1648</v>
      </c>
    </row>
    <row r="1122" spans="1:47" s="2" customFormat="1" ht="12">
      <c r="A1122" s="42"/>
      <c r="B1122" s="43"/>
      <c r="C1122" s="44"/>
      <c r="D1122" s="225" t="s">
        <v>294</v>
      </c>
      <c r="E1122" s="44"/>
      <c r="F1122" s="226" t="s">
        <v>1649</v>
      </c>
      <c r="G1122" s="44"/>
      <c r="H1122" s="44"/>
      <c r="I1122" s="227"/>
      <c r="J1122" s="44"/>
      <c r="K1122" s="44"/>
      <c r="L1122" s="48"/>
      <c r="M1122" s="228"/>
      <c r="N1122" s="229"/>
      <c r="O1122" s="88"/>
      <c r="P1122" s="88"/>
      <c r="Q1122" s="88"/>
      <c r="R1122" s="88"/>
      <c r="S1122" s="88"/>
      <c r="T1122" s="89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T1122" s="21" t="s">
        <v>294</v>
      </c>
      <c r="AU1122" s="21" t="s">
        <v>106</v>
      </c>
    </row>
    <row r="1123" spans="1:51" s="14" customFormat="1" ht="12">
      <c r="A1123" s="14"/>
      <c r="B1123" s="241"/>
      <c r="C1123" s="242"/>
      <c r="D1123" s="232" t="s">
        <v>296</v>
      </c>
      <c r="E1123" s="243" t="s">
        <v>28</v>
      </c>
      <c r="F1123" s="244" t="s">
        <v>225</v>
      </c>
      <c r="G1123" s="242"/>
      <c r="H1123" s="245">
        <v>24.35</v>
      </c>
      <c r="I1123" s="246"/>
      <c r="J1123" s="242"/>
      <c r="K1123" s="242"/>
      <c r="L1123" s="247"/>
      <c r="M1123" s="248"/>
      <c r="N1123" s="249"/>
      <c r="O1123" s="249"/>
      <c r="P1123" s="249"/>
      <c r="Q1123" s="249"/>
      <c r="R1123" s="249"/>
      <c r="S1123" s="249"/>
      <c r="T1123" s="250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51" t="s">
        <v>296</v>
      </c>
      <c r="AU1123" s="251" t="s">
        <v>106</v>
      </c>
      <c r="AV1123" s="14" t="s">
        <v>106</v>
      </c>
      <c r="AW1123" s="14" t="s">
        <v>35</v>
      </c>
      <c r="AX1123" s="14" t="s">
        <v>82</v>
      </c>
      <c r="AY1123" s="251" t="s">
        <v>285</v>
      </c>
    </row>
    <row r="1124" spans="1:65" s="2" customFormat="1" ht="24.15" customHeight="1">
      <c r="A1124" s="42"/>
      <c r="B1124" s="43"/>
      <c r="C1124" s="263" t="s">
        <v>1650</v>
      </c>
      <c r="D1124" s="263" t="s">
        <v>380</v>
      </c>
      <c r="E1124" s="264" t="s">
        <v>1651</v>
      </c>
      <c r="F1124" s="265" t="s">
        <v>1652</v>
      </c>
      <c r="G1124" s="266" t="s">
        <v>673</v>
      </c>
      <c r="H1124" s="267">
        <v>29.22</v>
      </c>
      <c r="I1124" s="268"/>
      <c r="J1124" s="269">
        <f>ROUND(I1124*H1124,2)</f>
        <v>0</v>
      </c>
      <c r="K1124" s="265" t="s">
        <v>291</v>
      </c>
      <c r="L1124" s="270"/>
      <c r="M1124" s="271" t="s">
        <v>28</v>
      </c>
      <c r="N1124" s="272" t="s">
        <v>46</v>
      </c>
      <c r="O1124" s="88"/>
      <c r="P1124" s="221">
        <f>O1124*H1124</f>
        <v>0</v>
      </c>
      <c r="Q1124" s="221">
        <v>1E-05</v>
      </c>
      <c r="R1124" s="221">
        <f>Q1124*H1124</f>
        <v>0.0002922</v>
      </c>
      <c r="S1124" s="221">
        <v>0</v>
      </c>
      <c r="T1124" s="222">
        <f>S1124*H1124</f>
        <v>0</v>
      </c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R1124" s="223" t="s">
        <v>477</v>
      </c>
      <c r="AT1124" s="223" t="s">
        <v>380</v>
      </c>
      <c r="AU1124" s="223" t="s">
        <v>106</v>
      </c>
      <c r="AY1124" s="21" t="s">
        <v>285</v>
      </c>
      <c r="BE1124" s="224">
        <f>IF(N1124="základní",J1124,0)</f>
        <v>0</v>
      </c>
      <c r="BF1124" s="224">
        <f>IF(N1124="snížená",J1124,0)</f>
        <v>0</v>
      </c>
      <c r="BG1124" s="224">
        <f>IF(N1124="zákl. přenesená",J1124,0)</f>
        <v>0</v>
      </c>
      <c r="BH1124" s="224">
        <f>IF(N1124="sníž. přenesená",J1124,0)</f>
        <v>0</v>
      </c>
      <c r="BI1124" s="224">
        <f>IF(N1124="nulová",J1124,0)</f>
        <v>0</v>
      </c>
      <c r="BJ1124" s="21" t="s">
        <v>106</v>
      </c>
      <c r="BK1124" s="224">
        <f>ROUND(I1124*H1124,2)</f>
        <v>0</v>
      </c>
      <c r="BL1124" s="21" t="s">
        <v>379</v>
      </c>
      <c r="BM1124" s="223" t="s">
        <v>1653</v>
      </c>
    </row>
    <row r="1125" spans="1:51" s="14" customFormat="1" ht="12">
      <c r="A1125" s="14"/>
      <c r="B1125" s="241"/>
      <c r="C1125" s="242"/>
      <c r="D1125" s="232" t="s">
        <v>296</v>
      </c>
      <c r="E1125" s="243" t="s">
        <v>28</v>
      </c>
      <c r="F1125" s="244" t="s">
        <v>1654</v>
      </c>
      <c r="G1125" s="242"/>
      <c r="H1125" s="245">
        <v>29.22</v>
      </c>
      <c r="I1125" s="246"/>
      <c r="J1125" s="242"/>
      <c r="K1125" s="242"/>
      <c r="L1125" s="247"/>
      <c r="M1125" s="248"/>
      <c r="N1125" s="249"/>
      <c r="O1125" s="249"/>
      <c r="P1125" s="249"/>
      <c r="Q1125" s="249"/>
      <c r="R1125" s="249"/>
      <c r="S1125" s="249"/>
      <c r="T1125" s="250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51" t="s">
        <v>296</v>
      </c>
      <c r="AU1125" s="251" t="s">
        <v>106</v>
      </c>
      <c r="AV1125" s="14" t="s">
        <v>106</v>
      </c>
      <c r="AW1125" s="14" t="s">
        <v>35</v>
      </c>
      <c r="AX1125" s="14" t="s">
        <v>82</v>
      </c>
      <c r="AY1125" s="251" t="s">
        <v>285</v>
      </c>
    </row>
    <row r="1126" spans="1:65" s="2" customFormat="1" ht="55.5" customHeight="1">
      <c r="A1126" s="42"/>
      <c r="B1126" s="43"/>
      <c r="C1126" s="212" t="s">
        <v>1655</v>
      </c>
      <c r="D1126" s="212" t="s">
        <v>287</v>
      </c>
      <c r="E1126" s="213" t="s">
        <v>1656</v>
      </c>
      <c r="F1126" s="214" t="s">
        <v>1657</v>
      </c>
      <c r="G1126" s="215" t="s">
        <v>383</v>
      </c>
      <c r="H1126" s="216">
        <v>0.139</v>
      </c>
      <c r="I1126" s="217"/>
      <c r="J1126" s="218">
        <f>ROUND(I1126*H1126,2)</f>
        <v>0</v>
      </c>
      <c r="K1126" s="214" t="s">
        <v>291</v>
      </c>
      <c r="L1126" s="48"/>
      <c r="M1126" s="219" t="s">
        <v>28</v>
      </c>
      <c r="N1126" s="220" t="s">
        <v>46</v>
      </c>
      <c r="O1126" s="88"/>
      <c r="P1126" s="221">
        <f>O1126*H1126</f>
        <v>0</v>
      </c>
      <c r="Q1126" s="221">
        <v>0</v>
      </c>
      <c r="R1126" s="221">
        <f>Q1126*H1126</f>
        <v>0</v>
      </c>
      <c r="S1126" s="221">
        <v>0</v>
      </c>
      <c r="T1126" s="222">
        <f>S1126*H1126</f>
        <v>0</v>
      </c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R1126" s="223" t="s">
        <v>379</v>
      </c>
      <c r="AT1126" s="223" t="s">
        <v>287</v>
      </c>
      <c r="AU1126" s="223" t="s">
        <v>106</v>
      </c>
      <c r="AY1126" s="21" t="s">
        <v>285</v>
      </c>
      <c r="BE1126" s="224">
        <f>IF(N1126="základní",J1126,0)</f>
        <v>0</v>
      </c>
      <c r="BF1126" s="224">
        <f>IF(N1126="snížená",J1126,0)</f>
        <v>0</v>
      </c>
      <c r="BG1126" s="224">
        <f>IF(N1126="zákl. přenesená",J1126,0)</f>
        <v>0</v>
      </c>
      <c r="BH1126" s="224">
        <f>IF(N1126="sníž. přenesená",J1126,0)</f>
        <v>0</v>
      </c>
      <c r="BI1126" s="224">
        <f>IF(N1126="nulová",J1126,0)</f>
        <v>0</v>
      </c>
      <c r="BJ1126" s="21" t="s">
        <v>106</v>
      </c>
      <c r="BK1126" s="224">
        <f>ROUND(I1126*H1126,2)</f>
        <v>0</v>
      </c>
      <c r="BL1126" s="21" t="s">
        <v>379</v>
      </c>
      <c r="BM1126" s="223" t="s">
        <v>1658</v>
      </c>
    </row>
    <row r="1127" spans="1:47" s="2" customFormat="1" ht="12">
      <c r="A1127" s="42"/>
      <c r="B1127" s="43"/>
      <c r="C1127" s="44"/>
      <c r="D1127" s="225" t="s">
        <v>294</v>
      </c>
      <c r="E1127" s="44"/>
      <c r="F1127" s="226" t="s">
        <v>1659</v>
      </c>
      <c r="G1127" s="44"/>
      <c r="H1127" s="44"/>
      <c r="I1127" s="227"/>
      <c r="J1127" s="44"/>
      <c r="K1127" s="44"/>
      <c r="L1127" s="48"/>
      <c r="M1127" s="228"/>
      <c r="N1127" s="229"/>
      <c r="O1127" s="88"/>
      <c r="P1127" s="88"/>
      <c r="Q1127" s="88"/>
      <c r="R1127" s="88"/>
      <c r="S1127" s="88"/>
      <c r="T1127" s="89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T1127" s="21" t="s">
        <v>294</v>
      </c>
      <c r="AU1127" s="21" t="s">
        <v>106</v>
      </c>
    </row>
    <row r="1128" spans="1:63" s="12" customFormat="1" ht="22.8" customHeight="1">
      <c r="A1128" s="12"/>
      <c r="B1128" s="196"/>
      <c r="C1128" s="197"/>
      <c r="D1128" s="198" t="s">
        <v>73</v>
      </c>
      <c r="E1128" s="210" t="s">
        <v>1660</v>
      </c>
      <c r="F1128" s="210" t="s">
        <v>1661</v>
      </c>
      <c r="G1128" s="197"/>
      <c r="H1128" s="197"/>
      <c r="I1128" s="200"/>
      <c r="J1128" s="211">
        <f>BK1128</f>
        <v>0</v>
      </c>
      <c r="K1128" s="197"/>
      <c r="L1128" s="202"/>
      <c r="M1128" s="203"/>
      <c r="N1128" s="204"/>
      <c r="O1128" s="204"/>
      <c r="P1128" s="205">
        <f>SUM(P1129:P1239)</f>
        <v>0</v>
      </c>
      <c r="Q1128" s="204"/>
      <c r="R1128" s="205">
        <f>SUM(R1129:R1239)</f>
        <v>0.8081895</v>
      </c>
      <c r="S1128" s="204"/>
      <c r="T1128" s="206">
        <f>SUM(T1129:T1239)</f>
        <v>0.396</v>
      </c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R1128" s="207" t="s">
        <v>106</v>
      </c>
      <c r="AT1128" s="208" t="s">
        <v>73</v>
      </c>
      <c r="AU1128" s="208" t="s">
        <v>82</v>
      </c>
      <c r="AY1128" s="207" t="s">
        <v>285</v>
      </c>
      <c r="BK1128" s="209">
        <f>SUM(BK1129:BK1239)</f>
        <v>0</v>
      </c>
    </row>
    <row r="1129" spans="1:65" s="2" customFormat="1" ht="37.8" customHeight="1">
      <c r="A1129" s="42"/>
      <c r="B1129" s="43"/>
      <c r="C1129" s="212" t="s">
        <v>1662</v>
      </c>
      <c r="D1129" s="212" t="s">
        <v>287</v>
      </c>
      <c r="E1129" s="213" t="s">
        <v>1663</v>
      </c>
      <c r="F1129" s="214" t="s">
        <v>1664</v>
      </c>
      <c r="G1129" s="215" t="s">
        <v>460</v>
      </c>
      <c r="H1129" s="216">
        <v>1</v>
      </c>
      <c r="I1129" s="217"/>
      <c r="J1129" s="218">
        <f>ROUND(I1129*H1129,2)</f>
        <v>0</v>
      </c>
      <c r="K1129" s="214" t="s">
        <v>291</v>
      </c>
      <c r="L1129" s="48"/>
      <c r="M1129" s="219" t="s">
        <v>28</v>
      </c>
      <c r="N1129" s="220" t="s">
        <v>46</v>
      </c>
      <c r="O1129" s="88"/>
      <c r="P1129" s="221">
        <f>O1129*H1129</f>
        <v>0</v>
      </c>
      <c r="Q1129" s="221">
        <v>0</v>
      </c>
      <c r="R1129" s="221">
        <f>Q1129*H1129</f>
        <v>0</v>
      </c>
      <c r="S1129" s="221">
        <v>0</v>
      </c>
      <c r="T1129" s="222">
        <f>S1129*H1129</f>
        <v>0</v>
      </c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R1129" s="223" t="s">
        <v>379</v>
      </c>
      <c r="AT1129" s="223" t="s">
        <v>287</v>
      </c>
      <c r="AU1129" s="223" t="s">
        <v>106</v>
      </c>
      <c r="AY1129" s="21" t="s">
        <v>285</v>
      </c>
      <c r="BE1129" s="224">
        <f>IF(N1129="základní",J1129,0)</f>
        <v>0</v>
      </c>
      <c r="BF1129" s="224">
        <f>IF(N1129="snížená",J1129,0)</f>
        <v>0</v>
      </c>
      <c r="BG1129" s="224">
        <f>IF(N1129="zákl. přenesená",J1129,0)</f>
        <v>0</v>
      </c>
      <c r="BH1129" s="224">
        <f>IF(N1129="sníž. přenesená",J1129,0)</f>
        <v>0</v>
      </c>
      <c r="BI1129" s="224">
        <f>IF(N1129="nulová",J1129,0)</f>
        <v>0</v>
      </c>
      <c r="BJ1129" s="21" t="s">
        <v>106</v>
      </c>
      <c r="BK1129" s="224">
        <f>ROUND(I1129*H1129,2)</f>
        <v>0</v>
      </c>
      <c r="BL1129" s="21" t="s">
        <v>379</v>
      </c>
      <c r="BM1129" s="223" t="s">
        <v>1665</v>
      </c>
    </row>
    <row r="1130" spans="1:47" s="2" customFormat="1" ht="12">
      <c r="A1130" s="42"/>
      <c r="B1130" s="43"/>
      <c r="C1130" s="44"/>
      <c r="D1130" s="225" t="s">
        <v>294</v>
      </c>
      <c r="E1130" s="44"/>
      <c r="F1130" s="226" t="s">
        <v>1666</v>
      </c>
      <c r="G1130" s="44"/>
      <c r="H1130" s="44"/>
      <c r="I1130" s="227"/>
      <c r="J1130" s="44"/>
      <c r="K1130" s="44"/>
      <c r="L1130" s="48"/>
      <c r="M1130" s="228"/>
      <c r="N1130" s="229"/>
      <c r="O1130" s="88"/>
      <c r="P1130" s="88"/>
      <c r="Q1130" s="88"/>
      <c r="R1130" s="88"/>
      <c r="S1130" s="88"/>
      <c r="T1130" s="89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T1130" s="21" t="s">
        <v>294</v>
      </c>
      <c r="AU1130" s="21" t="s">
        <v>106</v>
      </c>
    </row>
    <row r="1131" spans="1:51" s="13" customFormat="1" ht="12">
      <c r="A1131" s="13"/>
      <c r="B1131" s="230"/>
      <c r="C1131" s="231"/>
      <c r="D1131" s="232" t="s">
        <v>296</v>
      </c>
      <c r="E1131" s="233" t="s">
        <v>28</v>
      </c>
      <c r="F1131" s="234" t="s">
        <v>1667</v>
      </c>
      <c r="G1131" s="231"/>
      <c r="H1131" s="233" t="s">
        <v>28</v>
      </c>
      <c r="I1131" s="235"/>
      <c r="J1131" s="231"/>
      <c r="K1131" s="231"/>
      <c r="L1131" s="236"/>
      <c r="M1131" s="237"/>
      <c r="N1131" s="238"/>
      <c r="O1131" s="238"/>
      <c r="P1131" s="238"/>
      <c r="Q1131" s="238"/>
      <c r="R1131" s="238"/>
      <c r="S1131" s="238"/>
      <c r="T1131" s="239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40" t="s">
        <v>296</v>
      </c>
      <c r="AU1131" s="240" t="s">
        <v>106</v>
      </c>
      <c r="AV1131" s="13" t="s">
        <v>82</v>
      </c>
      <c r="AW1131" s="13" t="s">
        <v>35</v>
      </c>
      <c r="AX1131" s="13" t="s">
        <v>74</v>
      </c>
      <c r="AY1131" s="240" t="s">
        <v>285</v>
      </c>
    </row>
    <row r="1132" spans="1:51" s="14" customFormat="1" ht="12">
      <c r="A1132" s="14"/>
      <c r="B1132" s="241"/>
      <c r="C1132" s="242"/>
      <c r="D1132" s="232" t="s">
        <v>296</v>
      </c>
      <c r="E1132" s="243" t="s">
        <v>28</v>
      </c>
      <c r="F1132" s="244" t="s">
        <v>82</v>
      </c>
      <c r="G1132" s="242"/>
      <c r="H1132" s="245">
        <v>1</v>
      </c>
      <c r="I1132" s="246"/>
      <c r="J1132" s="242"/>
      <c r="K1132" s="242"/>
      <c r="L1132" s="247"/>
      <c r="M1132" s="248"/>
      <c r="N1132" s="249"/>
      <c r="O1132" s="249"/>
      <c r="P1132" s="249"/>
      <c r="Q1132" s="249"/>
      <c r="R1132" s="249"/>
      <c r="S1132" s="249"/>
      <c r="T1132" s="250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51" t="s">
        <v>296</v>
      </c>
      <c r="AU1132" s="251" t="s">
        <v>106</v>
      </c>
      <c r="AV1132" s="14" t="s">
        <v>106</v>
      </c>
      <c r="AW1132" s="14" t="s">
        <v>35</v>
      </c>
      <c r="AX1132" s="14" t="s">
        <v>82</v>
      </c>
      <c r="AY1132" s="251" t="s">
        <v>285</v>
      </c>
    </row>
    <row r="1133" spans="1:65" s="2" customFormat="1" ht="37.8" customHeight="1">
      <c r="A1133" s="42"/>
      <c r="B1133" s="43"/>
      <c r="C1133" s="212" t="s">
        <v>1668</v>
      </c>
      <c r="D1133" s="212" t="s">
        <v>287</v>
      </c>
      <c r="E1133" s="213" t="s">
        <v>1669</v>
      </c>
      <c r="F1133" s="214" t="s">
        <v>1670</v>
      </c>
      <c r="G1133" s="215" t="s">
        <v>460</v>
      </c>
      <c r="H1133" s="216">
        <v>2</v>
      </c>
      <c r="I1133" s="217"/>
      <c r="J1133" s="218">
        <f>ROUND(I1133*H1133,2)</f>
        <v>0</v>
      </c>
      <c r="K1133" s="214" t="s">
        <v>291</v>
      </c>
      <c r="L1133" s="48"/>
      <c r="M1133" s="219" t="s">
        <v>28</v>
      </c>
      <c r="N1133" s="220" t="s">
        <v>46</v>
      </c>
      <c r="O1133" s="88"/>
      <c r="P1133" s="221">
        <f>O1133*H1133</f>
        <v>0</v>
      </c>
      <c r="Q1133" s="221">
        <v>0</v>
      </c>
      <c r="R1133" s="221">
        <f>Q1133*H1133</f>
        <v>0</v>
      </c>
      <c r="S1133" s="221">
        <v>0</v>
      </c>
      <c r="T1133" s="222">
        <f>S1133*H1133</f>
        <v>0</v>
      </c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R1133" s="223" t="s">
        <v>379</v>
      </c>
      <c r="AT1133" s="223" t="s">
        <v>287</v>
      </c>
      <c r="AU1133" s="223" t="s">
        <v>106</v>
      </c>
      <c r="AY1133" s="21" t="s">
        <v>285</v>
      </c>
      <c r="BE1133" s="224">
        <f>IF(N1133="základní",J1133,0)</f>
        <v>0</v>
      </c>
      <c r="BF1133" s="224">
        <f>IF(N1133="snížená",J1133,0)</f>
        <v>0</v>
      </c>
      <c r="BG1133" s="224">
        <f>IF(N1133="zákl. přenesená",J1133,0)</f>
        <v>0</v>
      </c>
      <c r="BH1133" s="224">
        <f>IF(N1133="sníž. přenesená",J1133,0)</f>
        <v>0</v>
      </c>
      <c r="BI1133" s="224">
        <f>IF(N1133="nulová",J1133,0)</f>
        <v>0</v>
      </c>
      <c r="BJ1133" s="21" t="s">
        <v>106</v>
      </c>
      <c r="BK1133" s="224">
        <f>ROUND(I1133*H1133,2)</f>
        <v>0</v>
      </c>
      <c r="BL1133" s="21" t="s">
        <v>379</v>
      </c>
      <c r="BM1133" s="223" t="s">
        <v>1671</v>
      </c>
    </row>
    <row r="1134" spans="1:47" s="2" customFormat="1" ht="12">
      <c r="A1134" s="42"/>
      <c r="B1134" s="43"/>
      <c r="C1134" s="44"/>
      <c r="D1134" s="225" t="s">
        <v>294</v>
      </c>
      <c r="E1134" s="44"/>
      <c r="F1134" s="226" t="s">
        <v>1672</v>
      </c>
      <c r="G1134" s="44"/>
      <c r="H1134" s="44"/>
      <c r="I1134" s="227"/>
      <c r="J1134" s="44"/>
      <c r="K1134" s="44"/>
      <c r="L1134" s="48"/>
      <c r="M1134" s="228"/>
      <c r="N1134" s="229"/>
      <c r="O1134" s="88"/>
      <c r="P1134" s="88"/>
      <c r="Q1134" s="88"/>
      <c r="R1134" s="88"/>
      <c r="S1134" s="88"/>
      <c r="T1134" s="89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T1134" s="21" t="s">
        <v>294</v>
      </c>
      <c r="AU1134" s="21" t="s">
        <v>106</v>
      </c>
    </row>
    <row r="1135" spans="1:51" s="13" customFormat="1" ht="12">
      <c r="A1135" s="13"/>
      <c r="B1135" s="230"/>
      <c r="C1135" s="231"/>
      <c r="D1135" s="232" t="s">
        <v>296</v>
      </c>
      <c r="E1135" s="233" t="s">
        <v>28</v>
      </c>
      <c r="F1135" s="234" t="s">
        <v>1667</v>
      </c>
      <c r="G1135" s="231"/>
      <c r="H1135" s="233" t="s">
        <v>28</v>
      </c>
      <c r="I1135" s="235"/>
      <c r="J1135" s="231"/>
      <c r="K1135" s="231"/>
      <c r="L1135" s="236"/>
      <c r="M1135" s="237"/>
      <c r="N1135" s="238"/>
      <c r="O1135" s="238"/>
      <c r="P1135" s="238"/>
      <c r="Q1135" s="238"/>
      <c r="R1135" s="238"/>
      <c r="S1135" s="238"/>
      <c r="T1135" s="239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40" t="s">
        <v>296</v>
      </c>
      <c r="AU1135" s="240" t="s">
        <v>106</v>
      </c>
      <c r="AV1135" s="13" t="s">
        <v>82</v>
      </c>
      <c r="AW1135" s="13" t="s">
        <v>35</v>
      </c>
      <c r="AX1135" s="13" t="s">
        <v>74</v>
      </c>
      <c r="AY1135" s="240" t="s">
        <v>285</v>
      </c>
    </row>
    <row r="1136" spans="1:51" s="14" customFormat="1" ht="12">
      <c r="A1136" s="14"/>
      <c r="B1136" s="241"/>
      <c r="C1136" s="242"/>
      <c r="D1136" s="232" t="s">
        <v>296</v>
      </c>
      <c r="E1136" s="243" t="s">
        <v>28</v>
      </c>
      <c r="F1136" s="244" t="s">
        <v>106</v>
      </c>
      <c r="G1136" s="242"/>
      <c r="H1136" s="245">
        <v>2</v>
      </c>
      <c r="I1136" s="246"/>
      <c r="J1136" s="242"/>
      <c r="K1136" s="242"/>
      <c r="L1136" s="247"/>
      <c r="M1136" s="248"/>
      <c r="N1136" s="249"/>
      <c r="O1136" s="249"/>
      <c r="P1136" s="249"/>
      <c r="Q1136" s="249"/>
      <c r="R1136" s="249"/>
      <c r="S1136" s="249"/>
      <c r="T1136" s="250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51" t="s">
        <v>296</v>
      </c>
      <c r="AU1136" s="251" t="s">
        <v>106</v>
      </c>
      <c r="AV1136" s="14" t="s">
        <v>106</v>
      </c>
      <c r="AW1136" s="14" t="s">
        <v>35</v>
      </c>
      <c r="AX1136" s="14" t="s">
        <v>82</v>
      </c>
      <c r="AY1136" s="251" t="s">
        <v>285</v>
      </c>
    </row>
    <row r="1137" spans="1:65" s="2" customFormat="1" ht="24.15" customHeight="1">
      <c r="A1137" s="42"/>
      <c r="B1137" s="43"/>
      <c r="C1137" s="263" t="s">
        <v>1673</v>
      </c>
      <c r="D1137" s="263" t="s">
        <v>380</v>
      </c>
      <c r="E1137" s="264" t="s">
        <v>1674</v>
      </c>
      <c r="F1137" s="265" t="s">
        <v>1675</v>
      </c>
      <c r="G1137" s="266" t="s">
        <v>460</v>
      </c>
      <c r="H1137" s="267">
        <v>1</v>
      </c>
      <c r="I1137" s="268"/>
      <c r="J1137" s="269">
        <f>ROUND(I1137*H1137,2)</f>
        <v>0</v>
      </c>
      <c r="K1137" s="265" t="s">
        <v>28</v>
      </c>
      <c r="L1137" s="270"/>
      <c r="M1137" s="271" t="s">
        <v>28</v>
      </c>
      <c r="N1137" s="272" t="s">
        <v>46</v>
      </c>
      <c r="O1137" s="88"/>
      <c r="P1137" s="221">
        <f>O1137*H1137</f>
        <v>0</v>
      </c>
      <c r="Q1137" s="221">
        <v>0.021</v>
      </c>
      <c r="R1137" s="221">
        <f>Q1137*H1137</f>
        <v>0.021</v>
      </c>
      <c r="S1137" s="221">
        <v>0</v>
      </c>
      <c r="T1137" s="222">
        <f>S1137*H1137</f>
        <v>0</v>
      </c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R1137" s="223" t="s">
        <v>477</v>
      </c>
      <c r="AT1137" s="223" t="s">
        <v>380</v>
      </c>
      <c r="AU1137" s="223" t="s">
        <v>106</v>
      </c>
      <c r="AY1137" s="21" t="s">
        <v>285</v>
      </c>
      <c r="BE1137" s="224">
        <f>IF(N1137="základní",J1137,0)</f>
        <v>0</v>
      </c>
      <c r="BF1137" s="224">
        <f>IF(N1137="snížená",J1137,0)</f>
        <v>0</v>
      </c>
      <c r="BG1137" s="224">
        <f>IF(N1137="zákl. přenesená",J1137,0)</f>
        <v>0</v>
      </c>
      <c r="BH1137" s="224">
        <f>IF(N1137="sníž. přenesená",J1137,0)</f>
        <v>0</v>
      </c>
      <c r="BI1137" s="224">
        <f>IF(N1137="nulová",J1137,0)</f>
        <v>0</v>
      </c>
      <c r="BJ1137" s="21" t="s">
        <v>106</v>
      </c>
      <c r="BK1137" s="224">
        <f>ROUND(I1137*H1137,2)</f>
        <v>0</v>
      </c>
      <c r="BL1137" s="21" t="s">
        <v>379</v>
      </c>
      <c r="BM1137" s="223" t="s">
        <v>1676</v>
      </c>
    </row>
    <row r="1138" spans="1:51" s="13" customFormat="1" ht="12">
      <c r="A1138" s="13"/>
      <c r="B1138" s="230"/>
      <c r="C1138" s="231"/>
      <c r="D1138" s="232" t="s">
        <v>296</v>
      </c>
      <c r="E1138" s="233" t="s">
        <v>28</v>
      </c>
      <c r="F1138" s="234" t="s">
        <v>1667</v>
      </c>
      <c r="G1138" s="231"/>
      <c r="H1138" s="233" t="s">
        <v>28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0" t="s">
        <v>296</v>
      </c>
      <c r="AU1138" s="240" t="s">
        <v>106</v>
      </c>
      <c r="AV1138" s="13" t="s">
        <v>82</v>
      </c>
      <c r="AW1138" s="13" t="s">
        <v>35</v>
      </c>
      <c r="AX1138" s="13" t="s">
        <v>74</v>
      </c>
      <c r="AY1138" s="240" t="s">
        <v>285</v>
      </c>
    </row>
    <row r="1139" spans="1:51" s="14" customFormat="1" ht="12">
      <c r="A1139" s="14"/>
      <c r="B1139" s="241"/>
      <c r="C1139" s="242"/>
      <c r="D1139" s="232" t="s">
        <v>296</v>
      </c>
      <c r="E1139" s="243" t="s">
        <v>28</v>
      </c>
      <c r="F1139" s="244" t="s">
        <v>82</v>
      </c>
      <c r="G1139" s="242"/>
      <c r="H1139" s="245">
        <v>1</v>
      </c>
      <c r="I1139" s="246"/>
      <c r="J1139" s="242"/>
      <c r="K1139" s="242"/>
      <c r="L1139" s="247"/>
      <c r="M1139" s="248"/>
      <c r="N1139" s="249"/>
      <c r="O1139" s="249"/>
      <c r="P1139" s="249"/>
      <c r="Q1139" s="249"/>
      <c r="R1139" s="249"/>
      <c r="S1139" s="249"/>
      <c r="T1139" s="250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51" t="s">
        <v>296</v>
      </c>
      <c r="AU1139" s="251" t="s">
        <v>106</v>
      </c>
      <c r="AV1139" s="14" t="s">
        <v>106</v>
      </c>
      <c r="AW1139" s="14" t="s">
        <v>35</v>
      </c>
      <c r="AX1139" s="14" t="s">
        <v>82</v>
      </c>
      <c r="AY1139" s="251" t="s">
        <v>285</v>
      </c>
    </row>
    <row r="1140" spans="1:65" s="2" customFormat="1" ht="24.15" customHeight="1">
      <c r="A1140" s="42"/>
      <c r="B1140" s="43"/>
      <c r="C1140" s="263" t="s">
        <v>1677</v>
      </c>
      <c r="D1140" s="263" t="s">
        <v>380</v>
      </c>
      <c r="E1140" s="264" t="s">
        <v>1678</v>
      </c>
      <c r="F1140" s="265" t="s">
        <v>1679</v>
      </c>
      <c r="G1140" s="266" t="s">
        <v>460</v>
      </c>
      <c r="H1140" s="267">
        <v>2</v>
      </c>
      <c r="I1140" s="268"/>
      <c r="J1140" s="269">
        <f>ROUND(I1140*H1140,2)</f>
        <v>0</v>
      </c>
      <c r="K1140" s="265" t="s">
        <v>28</v>
      </c>
      <c r="L1140" s="270"/>
      <c r="M1140" s="271" t="s">
        <v>28</v>
      </c>
      <c r="N1140" s="272" t="s">
        <v>46</v>
      </c>
      <c r="O1140" s="88"/>
      <c r="P1140" s="221">
        <f>O1140*H1140</f>
        <v>0</v>
      </c>
      <c r="Q1140" s="221">
        <v>0.0225</v>
      </c>
      <c r="R1140" s="221">
        <f>Q1140*H1140</f>
        <v>0.045</v>
      </c>
      <c r="S1140" s="221">
        <v>0</v>
      </c>
      <c r="T1140" s="222">
        <f>S1140*H1140</f>
        <v>0</v>
      </c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R1140" s="223" t="s">
        <v>477</v>
      </c>
      <c r="AT1140" s="223" t="s">
        <v>380</v>
      </c>
      <c r="AU1140" s="223" t="s">
        <v>106</v>
      </c>
      <c r="AY1140" s="21" t="s">
        <v>285</v>
      </c>
      <c r="BE1140" s="224">
        <f>IF(N1140="základní",J1140,0)</f>
        <v>0</v>
      </c>
      <c r="BF1140" s="224">
        <f>IF(N1140="snížená",J1140,0)</f>
        <v>0</v>
      </c>
      <c r="BG1140" s="224">
        <f>IF(N1140="zákl. přenesená",J1140,0)</f>
        <v>0</v>
      </c>
      <c r="BH1140" s="224">
        <f>IF(N1140="sníž. přenesená",J1140,0)</f>
        <v>0</v>
      </c>
      <c r="BI1140" s="224">
        <f>IF(N1140="nulová",J1140,0)</f>
        <v>0</v>
      </c>
      <c r="BJ1140" s="21" t="s">
        <v>106</v>
      </c>
      <c r="BK1140" s="224">
        <f>ROUND(I1140*H1140,2)</f>
        <v>0</v>
      </c>
      <c r="BL1140" s="21" t="s">
        <v>379</v>
      </c>
      <c r="BM1140" s="223" t="s">
        <v>1680</v>
      </c>
    </row>
    <row r="1141" spans="1:51" s="13" customFormat="1" ht="12">
      <c r="A1141" s="13"/>
      <c r="B1141" s="230"/>
      <c r="C1141" s="231"/>
      <c r="D1141" s="232" t="s">
        <v>296</v>
      </c>
      <c r="E1141" s="233" t="s">
        <v>28</v>
      </c>
      <c r="F1141" s="234" t="s">
        <v>1667</v>
      </c>
      <c r="G1141" s="231"/>
      <c r="H1141" s="233" t="s">
        <v>28</v>
      </c>
      <c r="I1141" s="235"/>
      <c r="J1141" s="231"/>
      <c r="K1141" s="231"/>
      <c r="L1141" s="236"/>
      <c r="M1141" s="237"/>
      <c r="N1141" s="238"/>
      <c r="O1141" s="238"/>
      <c r="P1141" s="238"/>
      <c r="Q1141" s="238"/>
      <c r="R1141" s="238"/>
      <c r="S1141" s="238"/>
      <c r="T1141" s="239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0" t="s">
        <v>296</v>
      </c>
      <c r="AU1141" s="240" t="s">
        <v>106</v>
      </c>
      <c r="AV1141" s="13" t="s">
        <v>82</v>
      </c>
      <c r="AW1141" s="13" t="s">
        <v>35</v>
      </c>
      <c r="AX1141" s="13" t="s">
        <v>74</v>
      </c>
      <c r="AY1141" s="240" t="s">
        <v>285</v>
      </c>
    </row>
    <row r="1142" spans="1:51" s="14" customFormat="1" ht="12">
      <c r="A1142" s="14"/>
      <c r="B1142" s="241"/>
      <c r="C1142" s="242"/>
      <c r="D1142" s="232" t="s">
        <v>296</v>
      </c>
      <c r="E1142" s="243" t="s">
        <v>28</v>
      </c>
      <c r="F1142" s="244" t="s">
        <v>106</v>
      </c>
      <c r="G1142" s="242"/>
      <c r="H1142" s="245">
        <v>2</v>
      </c>
      <c r="I1142" s="246"/>
      <c r="J1142" s="242"/>
      <c r="K1142" s="242"/>
      <c r="L1142" s="247"/>
      <c r="M1142" s="248"/>
      <c r="N1142" s="249"/>
      <c r="O1142" s="249"/>
      <c r="P1142" s="249"/>
      <c r="Q1142" s="249"/>
      <c r="R1142" s="249"/>
      <c r="S1142" s="249"/>
      <c r="T1142" s="250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51" t="s">
        <v>296</v>
      </c>
      <c r="AU1142" s="251" t="s">
        <v>106</v>
      </c>
      <c r="AV1142" s="14" t="s">
        <v>106</v>
      </c>
      <c r="AW1142" s="14" t="s">
        <v>35</v>
      </c>
      <c r="AX1142" s="14" t="s">
        <v>82</v>
      </c>
      <c r="AY1142" s="251" t="s">
        <v>285</v>
      </c>
    </row>
    <row r="1143" spans="1:65" s="2" customFormat="1" ht="44.25" customHeight="1">
      <c r="A1143" s="42"/>
      <c r="B1143" s="43"/>
      <c r="C1143" s="212" t="s">
        <v>1681</v>
      </c>
      <c r="D1143" s="212" t="s">
        <v>287</v>
      </c>
      <c r="E1143" s="213" t="s">
        <v>1682</v>
      </c>
      <c r="F1143" s="214" t="s">
        <v>1683</v>
      </c>
      <c r="G1143" s="215" t="s">
        <v>460</v>
      </c>
      <c r="H1143" s="216">
        <v>1</v>
      </c>
      <c r="I1143" s="217"/>
      <c r="J1143" s="218">
        <f>ROUND(I1143*H1143,2)</f>
        <v>0</v>
      </c>
      <c r="K1143" s="214" t="s">
        <v>291</v>
      </c>
      <c r="L1143" s="48"/>
      <c r="M1143" s="219" t="s">
        <v>28</v>
      </c>
      <c r="N1143" s="220" t="s">
        <v>46</v>
      </c>
      <c r="O1143" s="88"/>
      <c r="P1143" s="221">
        <f>O1143*H1143</f>
        <v>0</v>
      </c>
      <c r="Q1143" s="221">
        <v>0</v>
      </c>
      <c r="R1143" s="221">
        <f>Q1143*H1143</f>
        <v>0</v>
      </c>
      <c r="S1143" s="221">
        <v>0</v>
      </c>
      <c r="T1143" s="222">
        <f>S1143*H1143</f>
        <v>0</v>
      </c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R1143" s="223" t="s">
        <v>379</v>
      </c>
      <c r="AT1143" s="223" t="s">
        <v>287</v>
      </c>
      <c r="AU1143" s="223" t="s">
        <v>106</v>
      </c>
      <c r="AY1143" s="21" t="s">
        <v>285</v>
      </c>
      <c r="BE1143" s="224">
        <f>IF(N1143="základní",J1143,0)</f>
        <v>0</v>
      </c>
      <c r="BF1143" s="224">
        <f>IF(N1143="snížená",J1143,0)</f>
        <v>0</v>
      </c>
      <c r="BG1143" s="224">
        <f>IF(N1143="zákl. přenesená",J1143,0)</f>
        <v>0</v>
      </c>
      <c r="BH1143" s="224">
        <f>IF(N1143="sníž. přenesená",J1143,0)</f>
        <v>0</v>
      </c>
      <c r="BI1143" s="224">
        <f>IF(N1143="nulová",J1143,0)</f>
        <v>0</v>
      </c>
      <c r="BJ1143" s="21" t="s">
        <v>106</v>
      </c>
      <c r="BK1143" s="224">
        <f>ROUND(I1143*H1143,2)</f>
        <v>0</v>
      </c>
      <c r="BL1143" s="21" t="s">
        <v>379</v>
      </c>
      <c r="BM1143" s="223" t="s">
        <v>1684</v>
      </c>
    </row>
    <row r="1144" spans="1:47" s="2" customFormat="1" ht="12">
      <c r="A1144" s="42"/>
      <c r="B1144" s="43"/>
      <c r="C1144" s="44"/>
      <c r="D1144" s="225" t="s">
        <v>294</v>
      </c>
      <c r="E1144" s="44"/>
      <c r="F1144" s="226" t="s">
        <v>1685</v>
      </c>
      <c r="G1144" s="44"/>
      <c r="H1144" s="44"/>
      <c r="I1144" s="227"/>
      <c r="J1144" s="44"/>
      <c r="K1144" s="44"/>
      <c r="L1144" s="48"/>
      <c r="M1144" s="228"/>
      <c r="N1144" s="229"/>
      <c r="O1144" s="88"/>
      <c r="P1144" s="88"/>
      <c r="Q1144" s="88"/>
      <c r="R1144" s="88"/>
      <c r="S1144" s="88"/>
      <c r="T1144" s="89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T1144" s="21" t="s">
        <v>294</v>
      </c>
      <c r="AU1144" s="21" t="s">
        <v>106</v>
      </c>
    </row>
    <row r="1145" spans="1:51" s="13" customFormat="1" ht="12">
      <c r="A1145" s="13"/>
      <c r="B1145" s="230"/>
      <c r="C1145" s="231"/>
      <c r="D1145" s="232" t="s">
        <v>296</v>
      </c>
      <c r="E1145" s="233" t="s">
        <v>28</v>
      </c>
      <c r="F1145" s="234" t="s">
        <v>1667</v>
      </c>
      <c r="G1145" s="231"/>
      <c r="H1145" s="233" t="s">
        <v>28</v>
      </c>
      <c r="I1145" s="235"/>
      <c r="J1145" s="231"/>
      <c r="K1145" s="231"/>
      <c r="L1145" s="236"/>
      <c r="M1145" s="237"/>
      <c r="N1145" s="238"/>
      <c r="O1145" s="238"/>
      <c r="P1145" s="238"/>
      <c r="Q1145" s="238"/>
      <c r="R1145" s="238"/>
      <c r="S1145" s="238"/>
      <c r="T1145" s="239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0" t="s">
        <v>296</v>
      </c>
      <c r="AU1145" s="240" t="s">
        <v>106</v>
      </c>
      <c r="AV1145" s="13" t="s">
        <v>82</v>
      </c>
      <c r="AW1145" s="13" t="s">
        <v>35</v>
      </c>
      <c r="AX1145" s="13" t="s">
        <v>74</v>
      </c>
      <c r="AY1145" s="240" t="s">
        <v>285</v>
      </c>
    </row>
    <row r="1146" spans="1:51" s="14" customFormat="1" ht="12">
      <c r="A1146" s="14"/>
      <c r="B1146" s="241"/>
      <c r="C1146" s="242"/>
      <c r="D1146" s="232" t="s">
        <v>296</v>
      </c>
      <c r="E1146" s="243" t="s">
        <v>28</v>
      </c>
      <c r="F1146" s="244" t="s">
        <v>82</v>
      </c>
      <c r="G1146" s="242"/>
      <c r="H1146" s="245">
        <v>1</v>
      </c>
      <c r="I1146" s="246"/>
      <c r="J1146" s="242"/>
      <c r="K1146" s="242"/>
      <c r="L1146" s="247"/>
      <c r="M1146" s="248"/>
      <c r="N1146" s="249"/>
      <c r="O1146" s="249"/>
      <c r="P1146" s="249"/>
      <c r="Q1146" s="249"/>
      <c r="R1146" s="249"/>
      <c r="S1146" s="249"/>
      <c r="T1146" s="250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1" t="s">
        <v>296</v>
      </c>
      <c r="AU1146" s="251" t="s">
        <v>106</v>
      </c>
      <c r="AV1146" s="14" t="s">
        <v>106</v>
      </c>
      <c r="AW1146" s="14" t="s">
        <v>35</v>
      </c>
      <c r="AX1146" s="14" t="s">
        <v>82</v>
      </c>
      <c r="AY1146" s="251" t="s">
        <v>285</v>
      </c>
    </row>
    <row r="1147" spans="1:65" s="2" customFormat="1" ht="33" customHeight="1">
      <c r="A1147" s="42"/>
      <c r="B1147" s="43"/>
      <c r="C1147" s="263" t="s">
        <v>1686</v>
      </c>
      <c r="D1147" s="263" t="s">
        <v>380</v>
      </c>
      <c r="E1147" s="264" t="s">
        <v>1687</v>
      </c>
      <c r="F1147" s="265" t="s">
        <v>1688</v>
      </c>
      <c r="G1147" s="266" t="s">
        <v>460</v>
      </c>
      <c r="H1147" s="267">
        <v>1</v>
      </c>
      <c r="I1147" s="268"/>
      <c r="J1147" s="269">
        <f>ROUND(I1147*H1147,2)</f>
        <v>0</v>
      </c>
      <c r="K1147" s="265" t="s">
        <v>28</v>
      </c>
      <c r="L1147" s="270"/>
      <c r="M1147" s="271" t="s">
        <v>28</v>
      </c>
      <c r="N1147" s="272" t="s">
        <v>46</v>
      </c>
      <c r="O1147" s="88"/>
      <c r="P1147" s="221">
        <f>O1147*H1147</f>
        <v>0</v>
      </c>
      <c r="Q1147" s="221">
        <v>0.016</v>
      </c>
      <c r="R1147" s="221">
        <f>Q1147*H1147</f>
        <v>0.016</v>
      </c>
      <c r="S1147" s="221">
        <v>0</v>
      </c>
      <c r="T1147" s="222">
        <f>S1147*H1147</f>
        <v>0</v>
      </c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R1147" s="223" t="s">
        <v>477</v>
      </c>
      <c r="AT1147" s="223" t="s">
        <v>380</v>
      </c>
      <c r="AU1147" s="223" t="s">
        <v>106</v>
      </c>
      <c r="AY1147" s="21" t="s">
        <v>285</v>
      </c>
      <c r="BE1147" s="224">
        <f>IF(N1147="základní",J1147,0)</f>
        <v>0</v>
      </c>
      <c r="BF1147" s="224">
        <f>IF(N1147="snížená",J1147,0)</f>
        <v>0</v>
      </c>
      <c r="BG1147" s="224">
        <f>IF(N1147="zákl. přenesená",J1147,0)</f>
        <v>0</v>
      </c>
      <c r="BH1147" s="224">
        <f>IF(N1147="sníž. přenesená",J1147,0)</f>
        <v>0</v>
      </c>
      <c r="BI1147" s="224">
        <f>IF(N1147="nulová",J1147,0)</f>
        <v>0</v>
      </c>
      <c r="BJ1147" s="21" t="s">
        <v>106</v>
      </c>
      <c r="BK1147" s="224">
        <f>ROUND(I1147*H1147,2)</f>
        <v>0</v>
      </c>
      <c r="BL1147" s="21" t="s">
        <v>379</v>
      </c>
      <c r="BM1147" s="223" t="s">
        <v>1689</v>
      </c>
    </row>
    <row r="1148" spans="1:51" s="13" customFormat="1" ht="12">
      <c r="A1148" s="13"/>
      <c r="B1148" s="230"/>
      <c r="C1148" s="231"/>
      <c r="D1148" s="232" t="s">
        <v>296</v>
      </c>
      <c r="E1148" s="233" t="s">
        <v>28</v>
      </c>
      <c r="F1148" s="234" t="s">
        <v>1667</v>
      </c>
      <c r="G1148" s="231"/>
      <c r="H1148" s="233" t="s">
        <v>28</v>
      </c>
      <c r="I1148" s="235"/>
      <c r="J1148" s="231"/>
      <c r="K1148" s="231"/>
      <c r="L1148" s="236"/>
      <c r="M1148" s="237"/>
      <c r="N1148" s="238"/>
      <c r="O1148" s="238"/>
      <c r="P1148" s="238"/>
      <c r="Q1148" s="238"/>
      <c r="R1148" s="238"/>
      <c r="S1148" s="238"/>
      <c r="T1148" s="239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0" t="s">
        <v>296</v>
      </c>
      <c r="AU1148" s="240" t="s">
        <v>106</v>
      </c>
      <c r="AV1148" s="13" t="s">
        <v>82</v>
      </c>
      <c r="AW1148" s="13" t="s">
        <v>35</v>
      </c>
      <c r="AX1148" s="13" t="s">
        <v>74</v>
      </c>
      <c r="AY1148" s="240" t="s">
        <v>285</v>
      </c>
    </row>
    <row r="1149" spans="1:51" s="14" customFormat="1" ht="12">
      <c r="A1149" s="14"/>
      <c r="B1149" s="241"/>
      <c r="C1149" s="242"/>
      <c r="D1149" s="232" t="s">
        <v>296</v>
      </c>
      <c r="E1149" s="243" t="s">
        <v>28</v>
      </c>
      <c r="F1149" s="244" t="s">
        <v>82</v>
      </c>
      <c r="G1149" s="242"/>
      <c r="H1149" s="245">
        <v>1</v>
      </c>
      <c r="I1149" s="246"/>
      <c r="J1149" s="242"/>
      <c r="K1149" s="242"/>
      <c r="L1149" s="247"/>
      <c r="M1149" s="248"/>
      <c r="N1149" s="249"/>
      <c r="O1149" s="249"/>
      <c r="P1149" s="249"/>
      <c r="Q1149" s="249"/>
      <c r="R1149" s="249"/>
      <c r="S1149" s="249"/>
      <c r="T1149" s="250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51" t="s">
        <v>296</v>
      </c>
      <c r="AU1149" s="251" t="s">
        <v>106</v>
      </c>
      <c r="AV1149" s="14" t="s">
        <v>106</v>
      </c>
      <c r="AW1149" s="14" t="s">
        <v>35</v>
      </c>
      <c r="AX1149" s="14" t="s">
        <v>82</v>
      </c>
      <c r="AY1149" s="251" t="s">
        <v>285</v>
      </c>
    </row>
    <row r="1150" spans="1:65" s="2" customFormat="1" ht="44.25" customHeight="1">
      <c r="A1150" s="42"/>
      <c r="B1150" s="43"/>
      <c r="C1150" s="212" t="s">
        <v>1690</v>
      </c>
      <c r="D1150" s="212" t="s">
        <v>287</v>
      </c>
      <c r="E1150" s="213" t="s">
        <v>1691</v>
      </c>
      <c r="F1150" s="214" t="s">
        <v>1692</v>
      </c>
      <c r="G1150" s="215" t="s">
        <v>460</v>
      </c>
      <c r="H1150" s="216">
        <v>2</v>
      </c>
      <c r="I1150" s="217"/>
      <c r="J1150" s="218">
        <f>ROUND(I1150*H1150,2)</f>
        <v>0</v>
      </c>
      <c r="K1150" s="214" t="s">
        <v>291</v>
      </c>
      <c r="L1150" s="48"/>
      <c r="M1150" s="219" t="s">
        <v>28</v>
      </c>
      <c r="N1150" s="220" t="s">
        <v>46</v>
      </c>
      <c r="O1150" s="88"/>
      <c r="P1150" s="221">
        <f>O1150*H1150</f>
        <v>0</v>
      </c>
      <c r="Q1150" s="221">
        <v>0</v>
      </c>
      <c r="R1150" s="221">
        <f>Q1150*H1150</f>
        <v>0</v>
      </c>
      <c r="S1150" s="221">
        <v>0</v>
      </c>
      <c r="T1150" s="222">
        <f>S1150*H1150</f>
        <v>0</v>
      </c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R1150" s="223" t="s">
        <v>379</v>
      </c>
      <c r="AT1150" s="223" t="s">
        <v>287</v>
      </c>
      <c r="AU1150" s="223" t="s">
        <v>106</v>
      </c>
      <c r="AY1150" s="21" t="s">
        <v>285</v>
      </c>
      <c r="BE1150" s="224">
        <f>IF(N1150="základní",J1150,0)</f>
        <v>0</v>
      </c>
      <c r="BF1150" s="224">
        <f>IF(N1150="snížená",J1150,0)</f>
        <v>0</v>
      </c>
      <c r="BG1150" s="224">
        <f>IF(N1150="zákl. přenesená",J1150,0)</f>
        <v>0</v>
      </c>
      <c r="BH1150" s="224">
        <f>IF(N1150="sníž. přenesená",J1150,0)</f>
        <v>0</v>
      </c>
      <c r="BI1150" s="224">
        <f>IF(N1150="nulová",J1150,0)</f>
        <v>0</v>
      </c>
      <c r="BJ1150" s="21" t="s">
        <v>106</v>
      </c>
      <c r="BK1150" s="224">
        <f>ROUND(I1150*H1150,2)</f>
        <v>0</v>
      </c>
      <c r="BL1150" s="21" t="s">
        <v>379</v>
      </c>
      <c r="BM1150" s="223" t="s">
        <v>1693</v>
      </c>
    </row>
    <row r="1151" spans="1:47" s="2" customFormat="1" ht="12">
      <c r="A1151" s="42"/>
      <c r="B1151" s="43"/>
      <c r="C1151" s="44"/>
      <c r="D1151" s="225" t="s">
        <v>294</v>
      </c>
      <c r="E1151" s="44"/>
      <c r="F1151" s="226" t="s">
        <v>1694</v>
      </c>
      <c r="G1151" s="44"/>
      <c r="H1151" s="44"/>
      <c r="I1151" s="227"/>
      <c r="J1151" s="44"/>
      <c r="K1151" s="44"/>
      <c r="L1151" s="48"/>
      <c r="M1151" s="228"/>
      <c r="N1151" s="229"/>
      <c r="O1151" s="88"/>
      <c r="P1151" s="88"/>
      <c r="Q1151" s="88"/>
      <c r="R1151" s="88"/>
      <c r="S1151" s="88"/>
      <c r="T1151" s="89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T1151" s="21" t="s">
        <v>294</v>
      </c>
      <c r="AU1151" s="21" t="s">
        <v>106</v>
      </c>
    </row>
    <row r="1152" spans="1:51" s="13" customFormat="1" ht="12">
      <c r="A1152" s="13"/>
      <c r="B1152" s="230"/>
      <c r="C1152" s="231"/>
      <c r="D1152" s="232" t="s">
        <v>296</v>
      </c>
      <c r="E1152" s="233" t="s">
        <v>28</v>
      </c>
      <c r="F1152" s="234" t="s">
        <v>1667</v>
      </c>
      <c r="G1152" s="231"/>
      <c r="H1152" s="233" t="s">
        <v>28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0" t="s">
        <v>296</v>
      </c>
      <c r="AU1152" s="240" t="s">
        <v>106</v>
      </c>
      <c r="AV1152" s="13" t="s">
        <v>82</v>
      </c>
      <c r="AW1152" s="13" t="s">
        <v>35</v>
      </c>
      <c r="AX1152" s="13" t="s">
        <v>74</v>
      </c>
      <c r="AY1152" s="240" t="s">
        <v>285</v>
      </c>
    </row>
    <row r="1153" spans="1:51" s="14" customFormat="1" ht="12">
      <c r="A1153" s="14"/>
      <c r="B1153" s="241"/>
      <c r="C1153" s="242"/>
      <c r="D1153" s="232" t="s">
        <v>296</v>
      </c>
      <c r="E1153" s="243" t="s">
        <v>28</v>
      </c>
      <c r="F1153" s="244" t="s">
        <v>106</v>
      </c>
      <c r="G1153" s="242"/>
      <c r="H1153" s="245">
        <v>2</v>
      </c>
      <c r="I1153" s="246"/>
      <c r="J1153" s="242"/>
      <c r="K1153" s="242"/>
      <c r="L1153" s="247"/>
      <c r="M1153" s="248"/>
      <c r="N1153" s="249"/>
      <c r="O1153" s="249"/>
      <c r="P1153" s="249"/>
      <c r="Q1153" s="249"/>
      <c r="R1153" s="249"/>
      <c r="S1153" s="249"/>
      <c r="T1153" s="250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51" t="s">
        <v>296</v>
      </c>
      <c r="AU1153" s="251" t="s">
        <v>106</v>
      </c>
      <c r="AV1153" s="14" t="s">
        <v>106</v>
      </c>
      <c r="AW1153" s="14" t="s">
        <v>35</v>
      </c>
      <c r="AX1153" s="14" t="s">
        <v>82</v>
      </c>
      <c r="AY1153" s="251" t="s">
        <v>285</v>
      </c>
    </row>
    <row r="1154" spans="1:65" s="2" customFormat="1" ht="24.15" customHeight="1">
      <c r="A1154" s="42"/>
      <c r="B1154" s="43"/>
      <c r="C1154" s="263" t="s">
        <v>1695</v>
      </c>
      <c r="D1154" s="263" t="s">
        <v>380</v>
      </c>
      <c r="E1154" s="264" t="s">
        <v>1696</v>
      </c>
      <c r="F1154" s="265" t="s">
        <v>1697</v>
      </c>
      <c r="G1154" s="266" t="s">
        <v>460</v>
      </c>
      <c r="H1154" s="267">
        <v>1</v>
      </c>
      <c r="I1154" s="268"/>
      <c r="J1154" s="269">
        <f>ROUND(I1154*H1154,2)</f>
        <v>0</v>
      </c>
      <c r="K1154" s="265" t="s">
        <v>28</v>
      </c>
      <c r="L1154" s="270"/>
      <c r="M1154" s="271" t="s">
        <v>28</v>
      </c>
      <c r="N1154" s="272" t="s">
        <v>46</v>
      </c>
      <c r="O1154" s="88"/>
      <c r="P1154" s="221">
        <f>O1154*H1154</f>
        <v>0</v>
      </c>
      <c r="Q1154" s="221">
        <v>0.016</v>
      </c>
      <c r="R1154" s="221">
        <f>Q1154*H1154</f>
        <v>0.016</v>
      </c>
      <c r="S1154" s="221">
        <v>0</v>
      </c>
      <c r="T1154" s="222">
        <f>S1154*H1154</f>
        <v>0</v>
      </c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R1154" s="223" t="s">
        <v>477</v>
      </c>
      <c r="AT1154" s="223" t="s">
        <v>380</v>
      </c>
      <c r="AU1154" s="223" t="s">
        <v>106</v>
      </c>
      <c r="AY1154" s="21" t="s">
        <v>285</v>
      </c>
      <c r="BE1154" s="224">
        <f>IF(N1154="základní",J1154,0)</f>
        <v>0</v>
      </c>
      <c r="BF1154" s="224">
        <f>IF(N1154="snížená",J1154,0)</f>
        <v>0</v>
      </c>
      <c r="BG1154" s="224">
        <f>IF(N1154="zákl. přenesená",J1154,0)</f>
        <v>0</v>
      </c>
      <c r="BH1154" s="224">
        <f>IF(N1154="sníž. přenesená",J1154,0)</f>
        <v>0</v>
      </c>
      <c r="BI1154" s="224">
        <f>IF(N1154="nulová",J1154,0)</f>
        <v>0</v>
      </c>
      <c r="BJ1154" s="21" t="s">
        <v>106</v>
      </c>
      <c r="BK1154" s="224">
        <f>ROUND(I1154*H1154,2)</f>
        <v>0</v>
      </c>
      <c r="BL1154" s="21" t="s">
        <v>379</v>
      </c>
      <c r="BM1154" s="223" t="s">
        <v>1698</v>
      </c>
    </row>
    <row r="1155" spans="1:51" s="13" customFormat="1" ht="12">
      <c r="A1155" s="13"/>
      <c r="B1155" s="230"/>
      <c r="C1155" s="231"/>
      <c r="D1155" s="232" t="s">
        <v>296</v>
      </c>
      <c r="E1155" s="233" t="s">
        <v>28</v>
      </c>
      <c r="F1155" s="234" t="s">
        <v>1667</v>
      </c>
      <c r="G1155" s="231"/>
      <c r="H1155" s="233" t="s">
        <v>28</v>
      </c>
      <c r="I1155" s="235"/>
      <c r="J1155" s="231"/>
      <c r="K1155" s="231"/>
      <c r="L1155" s="236"/>
      <c r="M1155" s="237"/>
      <c r="N1155" s="238"/>
      <c r="O1155" s="238"/>
      <c r="P1155" s="238"/>
      <c r="Q1155" s="238"/>
      <c r="R1155" s="238"/>
      <c r="S1155" s="238"/>
      <c r="T1155" s="239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0" t="s">
        <v>296</v>
      </c>
      <c r="AU1155" s="240" t="s">
        <v>106</v>
      </c>
      <c r="AV1155" s="13" t="s">
        <v>82</v>
      </c>
      <c r="AW1155" s="13" t="s">
        <v>35</v>
      </c>
      <c r="AX1155" s="13" t="s">
        <v>74</v>
      </c>
      <c r="AY1155" s="240" t="s">
        <v>285</v>
      </c>
    </row>
    <row r="1156" spans="1:51" s="14" customFormat="1" ht="12">
      <c r="A1156" s="14"/>
      <c r="B1156" s="241"/>
      <c r="C1156" s="242"/>
      <c r="D1156" s="232" t="s">
        <v>296</v>
      </c>
      <c r="E1156" s="243" t="s">
        <v>28</v>
      </c>
      <c r="F1156" s="244" t="s">
        <v>82</v>
      </c>
      <c r="G1156" s="242"/>
      <c r="H1156" s="245">
        <v>1</v>
      </c>
      <c r="I1156" s="246"/>
      <c r="J1156" s="242"/>
      <c r="K1156" s="242"/>
      <c r="L1156" s="247"/>
      <c r="M1156" s="248"/>
      <c r="N1156" s="249"/>
      <c r="O1156" s="249"/>
      <c r="P1156" s="249"/>
      <c r="Q1156" s="249"/>
      <c r="R1156" s="249"/>
      <c r="S1156" s="249"/>
      <c r="T1156" s="250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51" t="s">
        <v>296</v>
      </c>
      <c r="AU1156" s="251" t="s">
        <v>106</v>
      </c>
      <c r="AV1156" s="14" t="s">
        <v>106</v>
      </c>
      <c r="AW1156" s="14" t="s">
        <v>35</v>
      </c>
      <c r="AX1156" s="14" t="s">
        <v>82</v>
      </c>
      <c r="AY1156" s="251" t="s">
        <v>285</v>
      </c>
    </row>
    <row r="1157" spans="1:65" s="2" customFormat="1" ht="24.15" customHeight="1">
      <c r="A1157" s="42"/>
      <c r="B1157" s="43"/>
      <c r="C1157" s="263" t="s">
        <v>1699</v>
      </c>
      <c r="D1157" s="263" t="s">
        <v>380</v>
      </c>
      <c r="E1157" s="264" t="s">
        <v>1700</v>
      </c>
      <c r="F1157" s="265" t="s">
        <v>1701</v>
      </c>
      <c r="G1157" s="266" t="s">
        <v>460</v>
      </c>
      <c r="H1157" s="267">
        <v>1</v>
      </c>
      <c r="I1157" s="268"/>
      <c r="J1157" s="269">
        <f>ROUND(I1157*H1157,2)</f>
        <v>0</v>
      </c>
      <c r="K1157" s="265" t="s">
        <v>28</v>
      </c>
      <c r="L1157" s="270"/>
      <c r="M1157" s="271" t="s">
        <v>28</v>
      </c>
      <c r="N1157" s="272" t="s">
        <v>46</v>
      </c>
      <c r="O1157" s="88"/>
      <c r="P1157" s="221">
        <f>O1157*H1157</f>
        <v>0</v>
      </c>
      <c r="Q1157" s="221">
        <v>0.016</v>
      </c>
      <c r="R1157" s="221">
        <f>Q1157*H1157</f>
        <v>0.016</v>
      </c>
      <c r="S1157" s="221">
        <v>0</v>
      </c>
      <c r="T1157" s="222">
        <f>S1157*H1157</f>
        <v>0</v>
      </c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R1157" s="223" t="s">
        <v>477</v>
      </c>
      <c r="AT1157" s="223" t="s">
        <v>380</v>
      </c>
      <c r="AU1157" s="223" t="s">
        <v>106</v>
      </c>
      <c r="AY1157" s="21" t="s">
        <v>285</v>
      </c>
      <c r="BE1157" s="224">
        <f>IF(N1157="základní",J1157,0)</f>
        <v>0</v>
      </c>
      <c r="BF1157" s="224">
        <f>IF(N1157="snížená",J1157,0)</f>
        <v>0</v>
      </c>
      <c r="BG1157" s="224">
        <f>IF(N1157="zákl. přenesená",J1157,0)</f>
        <v>0</v>
      </c>
      <c r="BH1157" s="224">
        <f>IF(N1157="sníž. přenesená",J1157,0)</f>
        <v>0</v>
      </c>
      <c r="BI1157" s="224">
        <f>IF(N1157="nulová",J1157,0)</f>
        <v>0</v>
      </c>
      <c r="BJ1157" s="21" t="s">
        <v>106</v>
      </c>
      <c r="BK1157" s="224">
        <f>ROUND(I1157*H1157,2)</f>
        <v>0</v>
      </c>
      <c r="BL1157" s="21" t="s">
        <v>379</v>
      </c>
      <c r="BM1157" s="223" t="s">
        <v>1702</v>
      </c>
    </row>
    <row r="1158" spans="1:51" s="13" customFormat="1" ht="12">
      <c r="A1158" s="13"/>
      <c r="B1158" s="230"/>
      <c r="C1158" s="231"/>
      <c r="D1158" s="232" t="s">
        <v>296</v>
      </c>
      <c r="E1158" s="233" t="s">
        <v>28</v>
      </c>
      <c r="F1158" s="234" t="s">
        <v>1667</v>
      </c>
      <c r="G1158" s="231"/>
      <c r="H1158" s="233" t="s">
        <v>28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0" t="s">
        <v>296</v>
      </c>
      <c r="AU1158" s="240" t="s">
        <v>106</v>
      </c>
      <c r="AV1158" s="13" t="s">
        <v>82</v>
      </c>
      <c r="AW1158" s="13" t="s">
        <v>35</v>
      </c>
      <c r="AX1158" s="13" t="s">
        <v>74</v>
      </c>
      <c r="AY1158" s="240" t="s">
        <v>285</v>
      </c>
    </row>
    <row r="1159" spans="1:51" s="14" customFormat="1" ht="12">
      <c r="A1159" s="14"/>
      <c r="B1159" s="241"/>
      <c r="C1159" s="242"/>
      <c r="D1159" s="232" t="s">
        <v>296</v>
      </c>
      <c r="E1159" s="243" t="s">
        <v>28</v>
      </c>
      <c r="F1159" s="244" t="s">
        <v>82</v>
      </c>
      <c r="G1159" s="242"/>
      <c r="H1159" s="245">
        <v>1</v>
      </c>
      <c r="I1159" s="246"/>
      <c r="J1159" s="242"/>
      <c r="K1159" s="242"/>
      <c r="L1159" s="247"/>
      <c r="M1159" s="248"/>
      <c r="N1159" s="249"/>
      <c r="O1159" s="249"/>
      <c r="P1159" s="249"/>
      <c r="Q1159" s="249"/>
      <c r="R1159" s="249"/>
      <c r="S1159" s="249"/>
      <c r="T1159" s="250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1" t="s">
        <v>296</v>
      </c>
      <c r="AU1159" s="251" t="s">
        <v>106</v>
      </c>
      <c r="AV1159" s="14" t="s">
        <v>106</v>
      </c>
      <c r="AW1159" s="14" t="s">
        <v>35</v>
      </c>
      <c r="AX1159" s="14" t="s">
        <v>82</v>
      </c>
      <c r="AY1159" s="251" t="s">
        <v>285</v>
      </c>
    </row>
    <row r="1160" spans="1:65" s="2" customFormat="1" ht="24.15" customHeight="1">
      <c r="A1160" s="42"/>
      <c r="B1160" s="43"/>
      <c r="C1160" s="212" t="s">
        <v>1703</v>
      </c>
      <c r="D1160" s="212" t="s">
        <v>287</v>
      </c>
      <c r="E1160" s="213" t="s">
        <v>1704</v>
      </c>
      <c r="F1160" s="214" t="s">
        <v>1705</v>
      </c>
      <c r="G1160" s="215" t="s">
        <v>460</v>
      </c>
      <c r="H1160" s="216">
        <v>3</v>
      </c>
      <c r="I1160" s="217"/>
      <c r="J1160" s="218">
        <f>ROUND(I1160*H1160,2)</f>
        <v>0</v>
      </c>
      <c r="K1160" s="214" t="s">
        <v>291</v>
      </c>
      <c r="L1160" s="48"/>
      <c r="M1160" s="219" t="s">
        <v>28</v>
      </c>
      <c r="N1160" s="220" t="s">
        <v>46</v>
      </c>
      <c r="O1160" s="88"/>
      <c r="P1160" s="221">
        <f>O1160*H1160</f>
        <v>0</v>
      </c>
      <c r="Q1160" s="221">
        <v>0</v>
      </c>
      <c r="R1160" s="221">
        <f>Q1160*H1160</f>
        <v>0</v>
      </c>
      <c r="S1160" s="221">
        <v>0</v>
      </c>
      <c r="T1160" s="222">
        <f>S1160*H1160</f>
        <v>0</v>
      </c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R1160" s="223" t="s">
        <v>379</v>
      </c>
      <c r="AT1160" s="223" t="s">
        <v>287</v>
      </c>
      <c r="AU1160" s="223" t="s">
        <v>106</v>
      </c>
      <c r="AY1160" s="21" t="s">
        <v>285</v>
      </c>
      <c r="BE1160" s="224">
        <f>IF(N1160="základní",J1160,0)</f>
        <v>0</v>
      </c>
      <c r="BF1160" s="224">
        <f>IF(N1160="snížená",J1160,0)</f>
        <v>0</v>
      </c>
      <c r="BG1160" s="224">
        <f>IF(N1160="zákl. přenesená",J1160,0)</f>
        <v>0</v>
      </c>
      <c r="BH1160" s="224">
        <f>IF(N1160="sníž. přenesená",J1160,0)</f>
        <v>0</v>
      </c>
      <c r="BI1160" s="224">
        <f>IF(N1160="nulová",J1160,0)</f>
        <v>0</v>
      </c>
      <c r="BJ1160" s="21" t="s">
        <v>106</v>
      </c>
      <c r="BK1160" s="224">
        <f>ROUND(I1160*H1160,2)</f>
        <v>0</v>
      </c>
      <c r="BL1160" s="21" t="s">
        <v>379</v>
      </c>
      <c r="BM1160" s="223" t="s">
        <v>1706</v>
      </c>
    </row>
    <row r="1161" spans="1:47" s="2" customFormat="1" ht="12">
      <c r="A1161" s="42"/>
      <c r="B1161" s="43"/>
      <c r="C1161" s="44"/>
      <c r="D1161" s="225" t="s">
        <v>294</v>
      </c>
      <c r="E1161" s="44"/>
      <c r="F1161" s="226" t="s">
        <v>1707</v>
      </c>
      <c r="G1161" s="44"/>
      <c r="H1161" s="44"/>
      <c r="I1161" s="227"/>
      <c r="J1161" s="44"/>
      <c r="K1161" s="44"/>
      <c r="L1161" s="48"/>
      <c r="M1161" s="228"/>
      <c r="N1161" s="229"/>
      <c r="O1161" s="88"/>
      <c r="P1161" s="88"/>
      <c r="Q1161" s="88"/>
      <c r="R1161" s="88"/>
      <c r="S1161" s="88"/>
      <c r="T1161" s="89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T1161" s="21" t="s">
        <v>294</v>
      </c>
      <c r="AU1161" s="21" t="s">
        <v>106</v>
      </c>
    </row>
    <row r="1162" spans="1:51" s="13" customFormat="1" ht="12">
      <c r="A1162" s="13"/>
      <c r="B1162" s="230"/>
      <c r="C1162" s="231"/>
      <c r="D1162" s="232" t="s">
        <v>296</v>
      </c>
      <c r="E1162" s="233" t="s">
        <v>28</v>
      </c>
      <c r="F1162" s="234" t="s">
        <v>1667</v>
      </c>
      <c r="G1162" s="231"/>
      <c r="H1162" s="233" t="s">
        <v>28</v>
      </c>
      <c r="I1162" s="235"/>
      <c r="J1162" s="231"/>
      <c r="K1162" s="231"/>
      <c r="L1162" s="236"/>
      <c r="M1162" s="237"/>
      <c r="N1162" s="238"/>
      <c r="O1162" s="238"/>
      <c r="P1162" s="238"/>
      <c r="Q1162" s="238"/>
      <c r="R1162" s="238"/>
      <c r="S1162" s="238"/>
      <c r="T1162" s="239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0" t="s">
        <v>296</v>
      </c>
      <c r="AU1162" s="240" t="s">
        <v>106</v>
      </c>
      <c r="AV1162" s="13" t="s">
        <v>82</v>
      </c>
      <c r="AW1162" s="13" t="s">
        <v>35</v>
      </c>
      <c r="AX1162" s="13" t="s">
        <v>74</v>
      </c>
      <c r="AY1162" s="240" t="s">
        <v>285</v>
      </c>
    </row>
    <row r="1163" spans="1:51" s="14" customFormat="1" ht="12">
      <c r="A1163" s="14"/>
      <c r="B1163" s="241"/>
      <c r="C1163" s="242"/>
      <c r="D1163" s="232" t="s">
        <v>296</v>
      </c>
      <c r="E1163" s="243" t="s">
        <v>28</v>
      </c>
      <c r="F1163" s="244" t="s">
        <v>305</v>
      </c>
      <c r="G1163" s="242"/>
      <c r="H1163" s="245">
        <v>3</v>
      </c>
      <c r="I1163" s="246"/>
      <c r="J1163" s="242"/>
      <c r="K1163" s="242"/>
      <c r="L1163" s="247"/>
      <c r="M1163" s="248"/>
      <c r="N1163" s="249"/>
      <c r="O1163" s="249"/>
      <c r="P1163" s="249"/>
      <c r="Q1163" s="249"/>
      <c r="R1163" s="249"/>
      <c r="S1163" s="249"/>
      <c r="T1163" s="250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51" t="s">
        <v>296</v>
      </c>
      <c r="AU1163" s="251" t="s">
        <v>106</v>
      </c>
      <c r="AV1163" s="14" t="s">
        <v>106</v>
      </c>
      <c r="AW1163" s="14" t="s">
        <v>35</v>
      </c>
      <c r="AX1163" s="14" t="s">
        <v>82</v>
      </c>
      <c r="AY1163" s="251" t="s">
        <v>285</v>
      </c>
    </row>
    <row r="1164" spans="1:65" s="2" customFormat="1" ht="16.5" customHeight="1">
      <c r="A1164" s="42"/>
      <c r="B1164" s="43"/>
      <c r="C1164" s="263" t="s">
        <v>1708</v>
      </c>
      <c r="D1164" s="263" t="s">
        <v>380</v>
      </c>
      <c r="E1164" s="264" t="s">
        <v>1709</v>
      </c>
      <c r="F1164" s="265" t="s">
        <v>1710</v>
      </c>
      <c r="G1164" s="266" t="s">
        <v>460</v>
      </c>
      <c r="H1164" s="267">
        <v>3</v>
      </c>
      <c r="I1164" s="268"/>
      <c r="J1164" s="269">
        <f>ROUND(I1164*H1164,2)</f>
        <v>0</v>
      </c>
      <c r="K1164" s="265" t="s">
        <v>28</v>
      </c>
      <c r="L1164" s="270"/>
      <c r="M1164" s="271" t="s">
        <v>28</v>
      </c>
      <c r="N1164" s="272" t="s">
        <v>46</v>
      </c>
      <c r="O1164" s="88"/>
      <c r="P1164" s="221">
        <f>O1164*H1164</f>
        <v>0</v>
      </c>
      <c r="Q1164" s="221">
        <v>0.00015</v>
      </c>
      <c r="R1164" s="221">
        <f>Q1164*H1164</f>
        <v>0.00045</v>
      </c>
      <c r="S1164" s="221">
        <v>0</v>
      </c>
      <c r="T1164" s="222">
        <f>S1164*H1164</f>
        <v>0</v>
      </c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R1164" s="223" t="s">
        <v>477</v>
      </c>
      <c r="AT1164" s="223" t="s">
        <v>380</v>
      </c>
      <c r="AU1164" s="223" t="s">
        <v>106</v>
      </c>
      <c r="AY1164" s="21" t="s">
        <v>285</v>
      </c>
      <c r="BE1164" s="224">
        <f>IF(N1164="základní",J1164,0)</f>
        <v>0</v>
      </c>
      <c r="BF1164" s="224">
        <f>IF(N1164="snížená",J1164,0)</f>
        <v>0</v>
      </c>
      <c r="BG1164" s="224">
        <f>IF(N1164="zákl. přenesená",J1164,0)</f>
        <v>0</v>
      </c>
      <c r="BH1164" s="224">
        <f>IF(N1164="sníž. přenesená",J1164,0)</f>
        <v>0</v>
      </c>
      <c r="BI1164" s="224">
        <f>IF(N1164="nulová",J1164,0)</f>
        <v>0</v>
      </c>
      <c r="BJ1164" s="21" t="s">
        <v>106</v>
      </c>
      <c r="BK1164" s="224">
        <f>ROUND(I1164*H1164,2)</f>
        <v>0</v>
      </c>
      <c r="BL1164" s="21" t="s">
        <v>379</v>
      </c>
      <c r="BM1164" s="223" t="s">
        <v>1711</v>
      </c>
    </row>
    <row r="1165" spans="1:51" s="13" customFormat="1" ht="12">
      <c r="A1165" s="13"/>
      <c r="B1165" s="230"/>
      <c r="C1165" s="231"/>
      <c r="D1165" s="232" t="s">
        <v>296</v>
      </c>
      <c r="E1165" s="233" t="s">
        <v>28</v>
      </c>
      <c r="F1165" s="234" t="s">
        <v>1667</v>
      </c>
      <c r="G1165" s="231"/>
      <c r="H1165" s="233" t="s">
        <v>28</v>
      </c>
      <c r="I1165" s="235"/>
      <c r="J1165" s="231"/>
      <c r="K1165" s="231"/>
      <c r="L1165" s="236"/>
      <c r="M1165" s="237"/>
      <c r="N1165" s="238"/>
      <c r="O1165" s="238"/>
      <c r="P1165" s="238"/>
      <c r="Q1165" s="238"/>
      <c r="R1165" s="238"/>
      <c r="S1165" s="238"/>
      <c r="T1165" s="239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0" t="s">
        <v>296</v>
      </c>
      <c r="AU1165" s="240" t="s">
        <v>106</v>
      </c>
      <c r="AV1165" s="13" t="s">
        <v>82</v>
      </c>
      <c r="AW1165" s="13" t="s">
        <v>35</v>
      </c>
      <c r="AX1165" s="13" t="s">
        <v>74</v>
      </c>
      <c r="AY1165" s="240" t="s">
        <v>285</v>
      </c>
    </row>
    <row r="1166" spans="1:51" s="14" customFormat="1" ht="12">
      <c r="A1166" s="14"/>
      <c r="B1166" s="241"/>
      <c r="C1166" s="242"/>
      <c r="D1166" s="232" t="s">
        <v>296</v>
      </c>
      <c r="E1166" s="243" t="s">
        <v>28</v>
      </c>
      <c r="F1166" s="244" t="s">
        <v>305</v>
      </c>
      <c r="G1166" s="242"/>
      <c r="H1166" s="245">
        <v>3</v>
      </c>
      <c r="I1166" s="246"/>
      <c r="J1166" s="242"/>
      <c r="K1166" s="242"/>
      <c r="L1166" s="247"/>
      <c r="M1166" s="248"/>
      <c r="N1166" s="249"/>
      <c r="O1166" s="249"/>
      <c r="P1166" s="249"/>
      <c r="Q1166" s="249"/>
      <c r="R1166" s="249"/>
      <c r="S1166" s="249"/>
      <c r="T1166" s="250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51" t="s">
        <v>296</v>
      </c>
      <c r="AU1166" s="251" t="s">
        <v>106</v>
      </c>
      <c r="AV1166" s="14" t="s">
        <v>106</v>
      </c>
      <c r="AW1166" s="14" t="s">
        <v>35</v>
      </c>
      <c r="AX1166" s="14" t="s">
        <v>82</v>
      </c>
      <c r="AY1166" s="251" t="s">
        <v>285</v>
      </c>
    </row>
    <row r="1167" spans="1:65" s="2" customFormat="1" ht="24.15" customHeight="1">
      <c r="A1167" s="42"/>
      <c r="B1167" s="43"/>
      <c r="C1167" s="212" t="s">
        <v>1712</v>
      </c>
      <c r="D1167" s="212" t="s">
        <v>287</v>
      </c>
      <c r="E1167" s="213" t="s">
        <v>1713</v>
      </c>
      <c r="F1167" s="214" t="s">
        <v>1714</v>
      </c>
      <c r="G1167" s="215" t="s">
        <v>460</v>
      </c>
      <c r="H1167" s="216">
        <v>6</v>
      </c>
      <c r="I1167" s="217"/>
      <c r="J1167" s="218">
        <f>ROUND(I1167*H1167,2)</f>
        <v>0</v>
      </c>
      <c r="K1167" s="214" t="s">
        <v>291</v>
      </c>
      <c r="L1167" s="48"/>
      <c r="M1167" s="219" t="s">
        <v>28</v>
      </c>
      <c r="N1167" s="220" t="s">
        <v>46</v>
      </c>
      <c r="O1167" s="88"/>
      <c r="P1167" s="221">
        <f>O1167*H1167</f>
        <v>0</v>
      </c>
      <c r="Q1167" s="221">
        <v>0</v>
      </c>
      <c r="R1167" s="221">
        <f>Q1167*H1167</f>
        <v>0</v>
      </c>
      <c r="S1167" s="221">
        <v>0</v>
      </c>
      <c r="T1167" s="222">
        <f>S1167*H1167</f>
        <v>0</v>
      </c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R1167" s="223" t="s">
        <v>379</v>
      </c>
      <c r="AT1167" s="223" t="s">
        <v>287</v>
      </c>
      <c r="AU1167" s="223" t="s">
        <v>106</v>
      </c>
      <c r="AY1167" s="21" t="s">
        <v>285</v>
      </c>
      <c r="BE1167" s="224">
        <f>IF(N1167="základní",J1167,0)</f>
        <v>0</v>
      </c>
      <c r="BF1167" s="224">
        <f>IF(N1167="snížená",J1167,0)</f>
        <v>0</v>
      </c>
      <c r="BG1167" s="224">
        <f>IF(N1167="zákl. přenesená",J1167,0)</f>
        <v>0</v>
      </c>
      <c r="BH1167" s="224">
        <f>IF(N1167="sníž. přenesená",J1167,0)</f>
        <v>0</v>
      </c>
      <c r="BI1167" s="224">
        <f>IF(N1167="nulová",J1167,0)</f>
        <v>0</v>
      </c>
      <c r="BJ1167" s="21" t="s">
        <v>106</v>
      </c>
      <c r="BK1167" s="224">
        <f>ROUND(I1167*H1167,2)</f>
        <v>0</v>
      </c>
      <c r="BL1167" s="21" t="s">
        <v>379</v>
      </c>
      <c r="BM1167" s="223" t="s">
        <v>1715</v>
      </c>
    </row>
    <row r="1168" spans="1:47" s="2" customFormat="1" ht="12">
      <c r="A1168" s="42"/>
      <c r="B1168" s="43"/>
      <c r="C1168" s="44"/>
      <c r="D1168" s="225" t="s">
        <v>294</v>
      </c>
      <c r="E1168" s="44"/>
      <c r="F1168" s="226" t="s">
        <v>1716</v>
      </c>
      <c r="G1168" s="44"/>
      <c r="H1168" s="44"/>
      <c r="I1168" s="227"/>
      <c r="J1168" s="44"/>
      <c r="K1168" s="44"/>
      <c r="L1168" s="48"/>
      <c r="M1168" s="228"/>
      <c r="N1168" s="229"/>
      <c r="O1168" s="88"/>
      <c r="P1168" s="88"/>
      <c r="Q1168" s="88"/>
      <c r="R1168" s="88"/>
      <c r="S1168" s="88"/>
      <c r="T1168" s="89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T1168" s="21" t="s">
        <v>294</v>
      </c>
      <c r="AU1168" s="21" t="s">
        <v>106</v>
      </c>
    </row>
    <row r="1169" spans="1:51" s="13" customFormat="1" ht="12">
      <c r="A1169" s="13"/>
      <c r="B1169" s="230"/>
      <c r="C1169" s="231"/>
      <c r="D1169" s="232" t="s">
        <v>296</v>
      </c>
      <c r="E1169" s="233" t="s">
        <v>28</v>
      </c>
      <c r="F1169" s="234" t="s">
        <v>1667</v>
      </c>
      <c r="G1169" s="231"/>
      <c r="H1169" s="233" t="s">
        <v>28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40" t="s">
        <v>296</v>
      </c>
      <c r="AU1169" s="240" t="s">
        <v>106</v>
      </c>
      <c r="AV1169" s="13" t="s">
        <v>82</v>
      </c>
      <c r="AW1169" s="13" t="s">
        <v>35</v>
      </c>
      <c r="AX1169" s="13" t="s">
        <v>74</v>
      </c>
      <c r="AY1169" s="240" t="s">
        <v>285</v>
      </c>
    </row>
    <row r="1170" spans="1:51" s="14" customFormat="1" ht="12">
      <c r="A1170" s="14"/>
      <c r="B1170" s="241"/>
      <c r="C1170" s="242"/>
      <c r="D1170" s="232" t="s">
        <v>296</v>
      </c>
      <c r="E1170" s="243" t="s">
        <v>28</v>
      </c>
      <c r="F1170" s="244" t="s">
        <v>1717</v>
      </c>
      <c r="G1170" s="242"/>
      <c r="H1170" s="245">
        <v>6</v>
      </c>
      <c r="I1170" s="246"/>
      <c r="J1170" s="242"/>
      <c r="K1170" s="242"/>
      <c r="L1170" s="247"/>
      <c r="M1170" s="248"/>
      <c r="N1170" s="249"/>
      <c r="O1170" s="249"/>
      <c r="P1170" s="249"/>
      <c r="Q1170" s="249"/>
      <c r="R1170" s="249"/>
      <c r="S1170" s="249"/>
      <c r="T1170" s="250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51" t="s">
        <v>296</v>
      </c>
      <c r="AU1170" s="251" t="s">
        <v>106</v>
      </c>
      <c r="AV1170" s="14" t="s">
        <v>106</v>
      </c>
      <c r="AW1170" s="14" t="s">
        <v>35</v>
      </c>
      <c r="AX1170" s="14" t="s">
        <v>82</v>
      </c>
      <c r="AY1170" s="251" t="s">
        <v>285</v>
      </c>
    </row>
    <row r="1171" spans="1:65" s="2" customFormat="1" ht="16.5" customHeight="1">
      <c r="A1171" s="42"/>
      <c r="B1171" s="43"/>
      <c r="C1171" s="263" t="s">
        <v>1718</v>
      </c>
      <c r="D1171" s="263" t="s">
        <v>380</v>
      </c>
      <c r="E1171" s="264" t="s">
        <v>1719</v>
      </c>
      <c r="F1171" s="265" t="s">
        <v>1720</v>
      </c>
      <c r="G1171" s="266" t="s">
        <v>460</v>
      </c>
      <c r="H1171" s="267">
        <v>3</v>
      </c>
      <c r="I1171" s="268"/>
      <c r="J1171" s="269">
        <f>ROUND(I1171*H1171,2)</f>
        <v>0</v>
      </c>
      <c r="K1171" s="265" t="s">
        <v>28</v>
      </c>
      <c r="L1171" s="270"/>
      <c r="M1171" s="271" t="s">
        <v>28</v>
      </c>
      <c r="N1171" s="272" t="s">
        <v>46</v>
      </c>
      <c r="O1171" s="88"/>
      <c r="P1171" s="221">
        <f>O1171*H1171</f>
        <v>0</v>
      </c>
      <c r="Q1171" s="221">
        <v>0.0022</v>
      </c>
      <c r="R1171" s="221">
        <f>Q1171*H1171</f>
        <v>0.0066</v>
      </c>
      <c r="S1171" s="221">
        <v>0</v>
      </c>
      <c r="T1171" s="222">
        <f>S1171*H1171</f>
        <v>0</v>
      </c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R1171" s="223" t="s">
        <v>477</v>
      </c>
      <c r="AT1171" s="223" t="s">
        <v>380</v>
      </c>
      <c r="AU1171" s="223" t="s">
        <v>106</v>
      </c>
      <c r="AY1171" s="21" t="s">
        <v>285</v>
      </c>
      <c r="BE1171" s="224">
        <f>IF(N1171="základní",J1171,0)</f>
        <v>0</v>
      </c>
      <c r="BF1171" s="224">
        <f>IF(N1171="snížená",J1171,0)</f>
        <v>0</v>
      </c>
      <c r="BG1171" s="224">
        <f>IF(N1171="zákl. přenesená",J1171,0)</f>
        <v>0</v>
      </c>
      <c r="BH1171" s="224">
        <f>IF(N1171="sníž. přenesená",J1171,0)</f>
        <v>0</v>
      </c>
      <c r="BI1171" s="224">
        <f>IF(N1171="nulová",J1171,0)</f>
        <v>0</v>
      </c>
      <c r="BJ1171" s="21" t="s">
        <v>106</v>
      </c>
      <c r="BK1171" s="224">
        <f>ROUND(I1171*H1171,2)</f>
        <v>0</v>
      </c>
      <c r="BL1171" s="21" t="s">
        <v>379</v>
      </c>
      <c r="BM1171" s="223" t="s">
        <v>1721</v>
      </c>
    </row>
    <row r="1172" spans="1:51" s="13" customFormat="1" ht="12">
      <c r="A1172" s="13"/>
      <c r="B1172" s="230"/>
      <c r="C1172" s="231"/>
      <c r="D1172" s="232" t="s">
        <v>296</v>
      </c>
      <c r="E1172" s="233" t="s">
        <v>28</v>
      </c>
      <c r="F1172" s="234" t="s">
        <v>1667</v>
      </c>
      <c r="G1172" s="231"/>
      <c r="H1172" s="233" t="s">
        <v>28</v>
      </c>
      <c r="I1172" s="235"/>
      <c r="J1172" s="231"/>
      <c r="K1172" s="231"/>
      <c r="L1172" s="236"/>
      <c r="M1172" s="237"/>
      <c r="N1172" s="238"/>
      <c r="O1172" s="238"/>
      <c r="P1172" s="238"/>
      <c r="Q1172" s="238"/>
      <c r="R1172" s="238"/>
      <c r="S1172" s="238"/>
      <c r="T1172" s="239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40" t="s">
        <v>296</v>
      </c>
      <c r="AU1172" s="240" t="s">
        <v>106</v>
      </c>
      <c r="AV1172" s="13" t="s">
        <v>82</v>
      </c>
      <c r="AW1172" s="13" t="s">
        <v>35</v>
      </c>
      <c r="AX1172" s="13" t="s">
        <v>74</v>
      </c>
      <c r="AY1172" s="240" t="s">
        <v>285</v>
      </c>
    </row>
    <row r="1173" spans="1:51" s="14" customFormat="1" ht="12">
      <c r="A1173" s="14"/>
      <c r="B1173" s="241"/>
      <c r="C1173" s="242"/>
      <c r="D1173" s="232" t="s">
        <v>296</v>
      </c>
      <c r="E1173" s="243" t="s">
        <v>28</v>
      </c>
      <c r="F1173" s="244" t="s">
        <v>305</v>
      </c>
      <c r="G1173" s="242"/>
      <c r="H1173" s="245">
        <v>3</v>
      </c>
      <c r="I1173" s="246"/>
      <c r="J1173" s="242"/>
      <c r="K1173" s="242"/>
      <c r="L1173" s="247"/>
      <c r="M1173" s="248"/>
      <c r="N1173" s="249"/>
      <c r="O1173" s="249"/>
      <c r="P1173" s="249"/>
      <c r="Q1173" s="249"/>
      <c r="R1173" s="249"/>
      <c r="S1173" s="249"/>
      <c r="T1173" s="250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51" t="s">
        <v>296</v>
      </c>
      <c r="AU1173" s="251" t="s">
        <v>106</v>
      </c>
      <c r="AV1173" s="14" t="s">
        <v>106</v>
      </c>
      <c r="AW1173" s="14" t="s">
        <v>35</v>
      </c>
      <c r="AX1173" s="14" t="s">
        <v>82</v>
      </c>
      <c r="AY1173" s="251" t="s">
        <v>285</v>
      </c>
    </row>
    <row r="1174" spans="1:65" s="2" customFormat="1" ht="16.5" customHeight="1">
      <c r="A1174" s="42"/>
      <c r="B1174" s="43"/>
      <c r="C1174" s="263" t="s">
        <v>1722</v>
      </c>
      <c r="D1174" s="263" t="s">
        <v>380</v>
      </c>
      <c r="E1174" s="264" t="s">
        <v>1723</v>
      </c>
      <c r="F1174" s="265" t="s">
        <v>1724</v>
      </c>
      <c r="G1174" s="266" t="s">
        <v>460</v>
      </c>
      <c r="H1174" s="267">
        <v>3</v>
      </c>
      <c r="I1174" s="268"/>
      <c r="J1174" s="269">
        <f>ROUND(I1174*H1174,2)</f>
        <v>0</v>
      </c>
      <c r="K1174" s="265" t="s">
        <v>28</v>
      </c>
      <c r="L1174" s="270"/>
      <c r="M1174" s="271" t="s">
        <v>28</v>
      </c>
      <c r="N1174" s="272" t="s">
        <v>46</v>
      </c>
      <c r="O1174" s="88"/>
      <c r="P1174" s="221">
        <f>O1174*H1174</f>
        <v>0</v>
      </c>
      <c r="Q1174" s="221">
        <v>5E-05</v>
      </c>
      <c r="R1174" s="221">
        <f>Q1174*H1174</f>
        <v>0.00015000000000000001</v>
      </c>
      <c r="S1174" s="221">
        <v>0</v>
      </c>
      <c r="T1174" s="222">
        <f>S1174*H1174</f>
        <v>0</v>
      </c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R1174" s="223" t="s">
        <v>477</v>
      </c>
      <c r="AT1174" s="223" t="s">
        <v>380</v>
      </c>
      <c r="AU1174" s="223" t="s">
        <v>106</v>
      </c>
      <c r="AY1174" s="21" t="s">
        <v>285</v>
      </c>
      <c r="BE1174" s="224">
        <f>IF(N1174="základní",J1174,0)</f>
        <v>0</v>
      </c>
      <c r="BF1174" s="224">
        <f>IF(N1174="snížená",J1174,0)</f>
        <v>0</v>
      </c>
      <c r="BG1174" s="224">
        <f>IF(N1174="zákl. přenesená",J1174,0)</f>
        <v>0</v>
      </c>
      <c r="BH1174" s="224">
        <f>IF(N1174="sníž. přenesená",J1174,0)</f>
        <v>0</v>
      </c>
      <c r="BI1174" s="224">
        <f>IF(N1174="nulová",J1174,0)</f>
        <v>0</v>
      </c>
      <c r="BJ1174" s="21" t="s">
        <v>106</v>
      </c>
      <c r="BK1174" s="224">
        <f>ROUND(I1174*H1174,2)</f>
        <v>0</v>
      </c>
      <c r="BL1174" s="21" t="s">
        <v>379</v>
      </c>
      <c r="BM1174" s="223" t="s">
        <v>1725</v>
      </c>
    </row>
    <row r="1175" spans="1:51" s="13" customFormat="1" ht="12">
      <c r="A1175" s="13"/>
      <c r="B1175" s="230"/>
      <c r="C1175" s="231"/>
      <c r="D1175" s="232" t="s">
        <v>296</v>
      </c>
      <c r="E1175" s="233" t="s">
        <v>28</v>
      </c>
      <c r="F1175" s="234" t="s">
        <v>1667</v>
      </c>
      <c r="G1175" s="231"/>
      <c r="H1175" s="233" t="s">
        <v>28</v>
      </c>
      <c r="I1175" s="235"/>
      <c r="J1175" s="231"/>
      <c r="K1175" s="231"/>
      <c r="L1175" s="236"/>
      <c r="M1175" s="237"/>
      <c r="N1175" s="238"/>
      <c r="O1175" s="238"/>
      <c r="P1175" s="238"/>
      <c r="Q1175" s="238"/>
      <c r="R1175" s="238"/>
      <c r="S1175" s="238"/>
      <c r="T1175" s="239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0" t="s">
        <v>296</v>
      </c>
      <c r="AU1175" s="240" t="s">
        <v>106</v>
      </c>
      <c r="AV1175" s="13" t="s">
        <v>82</v>
      </c>
      <c r="AW1175" s="13" t="s">
        <v>35</v>
      </c>
      <c r="AX1175" s="13" t="s">
        <v>74</v>
      </c>
      <c r="AY1175" s="240" t="s">
        <v>285</v>
      </c>
    </row>
    <row r="1176" spans="1:51" s="14" customFormat="1" ht="12">
      <c r="A1176" s="14"/>
      <c r="B1176" s="241"/>
      <c r="C1176" s="242"/>
      <c r="D1176" s="232" t="s">
        <v>296</v>
      </c>
      <c r="E1176" s="243" t="s">
        <v>28</v>
      </c>
      <c r="F1176" s="244" t="s">
        <v>305</v>
      </c>
      <c r="G1176" s="242"/>
      <c r="H1176" s="245">
        <v>3</v>
      </c>
      <c r="I1176" s="246"/>
      <c r="J1176" s="242"/>
      <c r="K1176" s="242"/>
      <c r="L1176" s="247"/>
      <c r="M1176" s="248"/>
      <c r="N1176" s="249"/>
      <c r="O1176" s="249"/>
      <c r="P1176" s="249"/>
      <c r="Q1176" s="249"/>
      <c r="R1176" s="249"/>
      <c r="S1176" s="249"/>
      <c r="T1176" s="250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1" t="s">
        <v>296</v>
      </c>
      <c r="AU1176" s="251" t="s">
        <v>106</v>
      </c>
      <c r="AV1176" s="14" t="s">
        <v>106</v>
      </c>
      <c r="AW1176" s="14" t="s">
        <v>35</v>
      </c>
      <c r="AX1176" s="14" t="s">
        <v>82</v>
      </c>
      <c r="AY1176" s="251" t="s">
        <v>285</v>
      </c>
    </row>
    <row r="1177" spans="1:65" s="2" customFormat="1" ht="37.8" customHeight="1">
      <c r="A1177" s="42"/>
      <c r="B1177" s="43"/>
      <c r="C1177" s="212" t="s">
        <v>1726</v>
      </c>
      <c r="D1177" s="212" t="s">
        <v>287</v>
      </c>
      <c r="E1177" s="213" t="s">
        <v>1727</v>
      </c>
      <c r="F1177" s="214" t="s">
        <v>1728</v>
      </c>
      <c r="G1177" s="215" t="s">
        <v>460</v>
      </c>
      <c r="H1177" s="216">
        <v>3</v>
      </c>
      <c r="I1177" s="217"/>
      <c r="J1177" s="218">
        <f>ROUND(I1177*H1177,2)</f>
        <v>0</v>
      </c>
      <c r="K1177" s="214" t="s">
        <v>291</v>
      </c>
      <c r="L1177" s="48"/>
      <c r="M1177" s="219" t="s">
        <v>28</v>
      </c>
      <c r="N1177" s="220" t="s">
        <v>46</v>
      </c>
      <c r="O1177" s="88"/>
      <c r="P1177" s="221">
        <f>O1177*H1177</f>
        <v>0</v>
      </c>
      <c r="Q1177" s="221">
        <v>0.00047</v>
      </c>
      <c r="R1177" s="221">
        <f>Q1177*H1177</f>
        <v>0.00141</v>
      </c>
      <c r="S1177" s="221">
        <v>0</v>
      </c>
      <c r="T1177" s="222">
        <f>S1177*H1177</f>
        <v>0</v>
      </c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R1177" s="223" t="s">
        <v>379</v>
      </c>
      <c r="AT1177" s="223" t="s">
        <v>287</v>
      </c>
      <c r="AU1177" s="223" t="s">
        <v>106</v>
      </c>
      <c r="AY1177" s="21" t="s">
        <v>285</v>
      </c>
      <c r="BE1177" s="224">
        <f>IF(N1177="základní",J1177,0)</f>
        <v>0</v>
      </c>
      <c r="BF1177" s="224">
        <f>IF(N1177="snížená",J1177,0)</f>
        <v>0</v>
      </c>
      <c r="BG1177" s="224">
        <f>IF(N1177="zákl. přenesená",J1177,0)</f>
        <v>0</v>
      </c>
      <c r="BH1177" s="224">
        <f>IF(N1177="sníž. přenesená",J1177,0)</f>
        <v>0</v>
      </c>
      <c r="BI1177" s="224">
        <f>IF(N1177="nulová",J1177,0)</f>
        <v>0</v>
      </c>
      <c r="BJ1177" s="21" t="s">
        <v>106</v>
      </c>
      <c r="BK1177" s="224">
        <f>ROUND(I1177*H1177,2)</f>
        <v>0</v>
      </c>
      <c r="BL1177" s="21" t="s">
        <v>379</v>
      </c>
      <c r="BM1177" s="223" t="s">
        <v>1729</v>
      </c>
    </row>
    <row r="1178" spans="1:47" s="2" customFormat="1" ht="12">
      <c r="A1178" s="42"/>
      <c r="B1178" s="43"/>
      <c r="C1178" s="44"/>
      <c r="D1178" s="225" t="s">
        <v>294</v>
      </c>
      <c r="E1178" s="44"/>
      <c r="F1178" s="226" t="s">
        <v>1730</v>
      </c>
      <c r="G1178" s="44"/>
      <c r="H1178" s="44"/>
      <c r="I1178" s="227"/>
      <c r="J1178" s="44"/>
      <c r="K1178" s="44"/>
      <c r="L1178" s="48"/>
      <c r="M1178" s="228"/>
      <c r="N1178" s="229"/>
      <c r="O1178" s="88"/>
      <c r="P1178" s="88"/>
      <c r="Q1178" s="88"/>
      <c r="R1178" s="88"/>
      <c r="S1178" s="88"/>
      <c r="T1178" s="89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T1178" s="21" t="s">
        <v>294</v>
      </c>
      <c r="AU1178" s="21" t="s">
        <v>106</v>
      </c>
    </row>
    <row r="1179" spans="1:51" s="13" customFormat="1" ht="12">
      <c r="A1179" s="13"/>
      <c r="B1179" s="230"/>
      <c r="C1179" s="231"/>
      <c r="D1179" s="232" t="s">
        <v>296</v>
      </c>
      <c r="E1179" s="233" t="s">
        <v>28</v>
      </c>
      <c r="F1179" s="234" t="s">
        <v>1667</v>
      </c>
      <c r="G1179" s="231"/>
      <c r="H1179" s="233" t="s">
        <v>28</v>
      </c>
      <c r="I1179" s="235"/>
      <c r="J1179" s="231"/>
      <c r="K1179" s="231"/>
      <c r="L1179" s="236"/>
      <c r="M1179" s="237"/>
      <c r="N1179" s="238"/>
      <c r="O1179" s="238"/>
      <c r="P1179" s="238"/>
      <c r="Q1179" s="238"/>
      <c r="R1179" s="238"/>
      <c r="S1179" s="238"/>
      <c r="T1179" s="239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0" t="s">
        <v>296</v>
      </c>
      <c r="AU1179" s="240" t="s">
        <v>106</v>
      </c>
      <c r="AV1179" s="13" t="s">
        <v>82</v>
      </c>
      <c r="AW1179" s="13" t="s">
        <v>35</v>
      </c>
      <c r="AX1179" s="13" t="s">
        <v>74</v>
      </c>
      <c r="AY1179" s="240" t="s">
        <v>285</v>
      </c>
    </row>
    <row r="1180" spans="1:51" s="14" customFormat="1" ht="12">
      <c r="A1180" s="14"/>
      <c r="B1180" s="241"/>
      <c r="C1180" s="242"/>
      <c r="D1180" s="232" t="s">
        <v>296</v>
      </c>
      <c r="E1180" s="243" t="s">
        <v>28</v>
      </c>
      <c r="F1180" s="244" t="s">
        <v>305</v>
      </c>
      <c r="G1180" s="242"/>
      <c r="H1180" s="245">
        <v>3</v>
      </c>
      <c r="I1180" s="246"/>
      <c r="J1180" s="242"/>
      <c r="K1180" s="242"/>
      <c r="L1180" s="247"/>
      <c r="M1180" s="248"/>
      <c r="N1180" s="249"/>
      <c r="O1180" s="249"/>
      <c r="P1180" s="249"/>
      <c r="Q1180" s="249"/>
      <c r="R1180" s="249"/>
      <c r="S1180" s="249"/>
      <c r="T1180" s="250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51" t="s">
        <v>296</v>
      </c>
      <c r="AU1180" s="251" t="s">
        <v>106</v>
      </c>
      <c r="AV1180" s="14" t="s">
        <v>106</v>
      </c>
      <c r="AW1180" s="14" t="s">
        <v>35</v>
      </c>
      <c r="AX1180" s="14" t="s">
        <v>82</v>
      </c>
      <c r="AY1180" s="251" t="s">
        <v>285</v>
      </c>
    </row>
    <row r="1181" spans="1:65" s="2" customFormat="1" ht="44.25" customHeight="1">
      <c r="A1181" s="42"/>
      <c r="B1181" s="43"/>
      <c r="C1181" s="263" t="s">
        <v>1731</v>
      </c>
      <c r="D1181" s="263" t="s">
        <v>380</v>
      </c>
      <c r="E1181" s="264" t="s">
        <v>1732</v>
      </c>
      <c r="F1181" s="265" t="s">
        <v>1733</v>
      </c>
      <c r="G1181" s="266" t="s">
        <v>460</v>
      </c>
      <c r="H1181" s="267">
        <v>2</v>
      </c>
      <c r="I1181" s="268"/>
      <c r="J1181" s="269">
        <f>ROUND(I1181*H1181,2)</f>
        <v>0</v>
      </c>
      <c r="K1181" s="265" t="s">
        <v>28</v>
      </c>
      <c r="L1181" s="270"/>
      <c r="M1181" s="271" t="s">
        <v>28</v>
      </c>
      <c r="N1181" s="272" t="s">
        <v>46</v>
      </c>
      <c r="O1181" s="88"/>
      <c r="P1181" s="221">
        <f>O1181*H1181</f>
        <v>0</v>
      </c>
      <c r="Q1181" s="221">
        <v>0.016</v>
      </c>
      <c r="R1181" s="221">
        <f>Q1181*H1181</f>
        <v>0.032</v>
      </c>
      <c r="S1181" s="221">
        <v>0</v>
      </c>
      <c r="T1181" s="222">
        <f>S1181*H1181</f>
        <v>0</v>
      </c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R1181" s="223" t="s">
        <v>477</v>
      </c>
      <c r="AT1181" s="223" t="s">
        <v>380</v>
      </c>
      <c r="AU1181" s="223" t="s">
        <v>106</v>
      </c>
      <c r="AY1181" s="21" t="s">
        <v>285</v>
      </c>
      <c r="BE1181" s="224">
        <f>IF(N1181="základní",J1181,0)</f>
        <v>0</v>
      </c>
      <c r="BF1181" s="224">
        <f>IF(N1181="snížená",J1181,0)</f>
        <v>0</v>
      </c>
      <c r="BG1181" s="224">
        <f>IF(N1181="zákl. přenesená",J1181,0)</f>
        <v>0</v>
      </c>
      <c r="BH1181" s="224">
        <f>IF(N1181="sníž. přenesená",J1181,0)</f>
        <v>0</v>
      </c>
      <c r="BI1181" s="224">
        <f>IF(N1181="nulová",J1181,0)</f>
        <v>0</v>
      </c>
      <c r="BJ1181" s="21" t="s">
        <v>106</v>
      </c>
      <c r="BK1181" s="224">
        <f>ROUND(I1181*H1181,2)</f>
        <v>0</v>
      </c>
      <c r="BL1181" s="21" t="s">
        <v>379</v>
      </c>
      <c r="BM1181" s="223" t="s">
        <v>1734</v>
      </c>
    </row>
    <row r="1182" spans="1:51" s="13" customFormat="1" ht="12">
      <c r="A1182" s="13"/>
      <c r="B1182" s="230"/>
      <c r="C1182" s="231"/>
      <c r="D1182" s="232" t="s">
        <v>296</v>
      </c>
      <c r="E1182" s="233" t="s">
        <v>28</v>
      </c>
      <c r="F1182" s="234" t="s">
        <v>1667</v>
      </c>
      <c r="G1182" s="231"/>
      <c r="H1182" s="233" t="s">
        <v>28</v>
      </c>
      <c r="I1182" s="235"/>
      <c r="J1182" s="231"/>
      <c r="K1182" s="231"/>
      <c r="L1182" s="236"/>
      <c r="M1182" s="237"/>
      <c r="N1182" s="238"/>
      <c r="O1182" s="238"/>
      <c r="P1182" s="238"/>
      <c r="Q1182" s="238"/>
      <c r="R1182" s="238"/>
      <c r="S1182" s="238"/>
      <c r="T1182" s="239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0" t="s">
        <v>296</v>
      </c>
      <c r="AU1182" s="240" t="s">
        <v>106</v>
      </c>
      <c r="AV1182" s="13" t="s">
        <v>82</v>
      </c>
      <c r="AW1182" s="13" t="s">
        <v>35</v>
      </c>
      <c r="AX1182" s="13" t="s">
        <v>74</v>
      </c>
      <c r="AY1182" s="240" t="s">
        <v>285</v>
      </c>
    </row>
    <row r="1183" spans="1:51" s="14" customFormat="1" ht="12">
      <c r="A1183" s="14"/>
      <c r="B1183" s="241"/>
      <c r="C1183" s="242"/>
      <c r="D1183" s="232" t="s">
        <v>296</v>
      </c>
      <c r="E1183" s="243" t="s">
        <v>28</v>
      </c>
      <c r="F1183" s="244" t="s">
        <v>106</v>
      </c>
      <c r="G1183" s="242"/>
      <c r="H1183" s="245">
        <v>2</v>
      </c>
      <c r="I1183" s="246"/>
      <c r="J1183" s="242"/>
      <c r="K1183" s="242"/>
      <c r="L1183" s="247"/>
      <c r="M1183" s="248"/>
      <c r="N1183" s="249"/>
      <c r="O1183" s="249"/>
      <c r="P1183" s="249"/>
      <c r="Q1183" s="249"/>
      <c r="R1183" s="249"/>
      <c r="S1183" s="249"/>
      <c r="T1183" s="250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51" t="s">
        <v>296</v>
      </c>
      <c r="AU1183" s="251" t="s">
        <v>106</v>
      </c>
      <c r="AV1183" s="14" t="s">
        <v>106</v>
      </c>
      <c r="AW1183" s="14" t="s">
        <v>35</v>
      </c>
      <c r="AX1183" s="14" t="s">
        <v>82</v>
      </c>
      <c r="AY1183" s="251" t="s">
        <v>285</v>
      </c>
    </row>
    <row r="1184" spans="1:65" s="2" customFormat="1" ht="44.25" customHeight="1">
      <c r="A1184" s="42"/>
      <c r="B1184" s="43"/>
      <c r="C1184" s="263" t="s">
        <v>1735</v>
      </c>
      <c r="D1184" s="263" t="s">
        <v>380</v>
      </c>
      <c r="E1184" s="264" t="s">
        <v>1736</v>
      </c>
      <c r="F1184" s="265" t="s">
        <v>1737</v>
      </c>
      <c r="G1184" s="266" t="s">
        <v>460</v>
      </c>
      <c r="H1184" s="267">
        <v>1</v>
      </c>
      <c r="I1184" s="268"/>
      <c r="J1184" s="269">
        <f>ROUND(I1184*H1184,2)</f>
        <v>0</v>
      </c>
      <c r="K1184" s="265" t="s">
        <v>28</v>
      </c>
      <c r="L1184" s="270"/>
      <c r="M1184" s="271" t="s">
        <v>28</v>
      </c>
      <c r="N1184" s="272" t="s">
        <v>46</v>
      </c>
      <c r="O1184" s="88"/>
      <c r="P1184" s="221">
        <f>O1184*H1184</f>
        <v>0</v>
      </c>
      <c r="Q1184" s="221">
        <v>0.016</v>
      </c>
      <c r="R1184" s="221">
        <f>Q1184*H1184</f>
        <v>0.016</v>
      </c>
      <c r="S1184" s="221">
        <v>0</v>
      </c>
      <c r="T1184" s="222">
        <f>S1184*H1184</f>
        <v>0</v>
      </c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R1184" s="223" t="s">
        <v>477</v>
      </c>
      <c r="AT1184" s="223" t="s">
        <v>380</v>
      </c>
      <c r="AU1184" s="223" t="s">
        <v>106</v>
      </c>
      <c r="AY1184" s="21" t="s">
        <v>285</v>
      </c>
      <c r="BE1184" s="224">
        <f>IF(N1184="základní",J1184,0)</f>
        <v>0</v>
      </c>
      <c r="BF1184" s="224">
        <f>IF(N1184="snížená",J1184,0)</f>
        <v>0</v>
      </c>
      <c r="BG1184" s="224">
        <f>IF(N1184="zákl. přenesená",J1184,0)</f>
        <v>0</v>
      </c>
      <c r="BH1184" s="224">
        <f>IF(N1184="sníž. přenesená",J1184,0)</f>
        <v>0</v>
      </c>
      <c r="BI1184" s="224">
        <f>IF(N1184="nulová",J1184,0)</f>
        <v>0</v>
      </c>
      <c r="BJ1184" s="21" t="s">
        <v>106</v>
      </c>
      <c r="BK1184" s="224">
        <f>ROUND(I1184*H1184,2)</f>
        <v>0</v>
      </c>
      <c r="BL1184" s="21" t="s">
        <v>379</v>
      </c>
      <c r="BM1184" s="223" t="s">
        <v>1738</v>
      </c>
    </row>
    <row r="1185" spans="1:51" s="13" customFormat="1" ht="12">
      <c r="A1185" s="13"/>
      <c r="B1185" s="230"/>
      <c r="C1185" s="231"/>
      <c r="D1185" s="232" t="s">
        <v>296</v>
      </c>
      <c r="E1185" s="233" t="s">
        <v>28</v>
      </c>
      <c r="F1185" s="234" t="s">
        <v>1667</v>
      </c>
      <c r="G1185" s="231"/>
      <c r="H1185" s="233" t="s">
        <v>28</v>
      </c>
      <c r="I1185" s="235"/>
      <c r="J1185" s="231"/>
      <c r="K1185" s="231"/>
      <c r="L1185" s="236"/>
      <c r="M1185" s="237"/>
      <c r="N1185" s="238"/>
      <c r="O1185" s="238"/>
      <c r="P1185" s="238"/>
      <c r="Q1185" s="238"/>
      <c r="R1185" s="238"/>
      <c r="S1185" s="238"/>
      <c r="T1185" s="239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0" t="s">
        <v>296</v>
      </c>
      <c r="AU1185" s="240" t="s">
        <v>106</v>
      </c>
      <c r="AV1185" s="13" t="s">
        <v>82</v>
      </c>
      <c r="AW1185" s="13" t="s">
        <v>35</v>
      </c>
      <c r="AX1185" s="13" t="s">
        <v>74</v>
      </c>
      <c r="AY1185" s="240" t="s">
        <v>285</v>
      </c>
    </row>
    <row r="1186" spans="1:51" s="14" customFormat="1" ht="12">
      <c r="A1186" s="14"/>
      <c r="B1186" s="241"/>
      <c r="C1186" s="242"/>
      <c r="D1186" s="232" t="s">
        <v>296</v>
      </c>
      <c r="E1186" s="243" t="s">
        <v>28</v>
      </c>
      <c r="F1186" s="244" t="s">
        <v>82</v>
      </c>
      <c r="G1186" s="242"/>
      <c r="H1186" s="245">
        <v>1</v>
      </c>
      <c r="I1186" s="246"/>
      <c r="J1186" s="242"/>
      <c r="K1186" s="242"/>
      <c r="L1186" s="247"/>
      <c r="M1186" s="248"/>
      <c r="N1186" s="249"/>
      <c r="O1186" s="249"/>
      <c r="P1186" s="249"/>
      <c r="Q1186" s="249"/>
      <c r="R1186" s="249"/>
      <c r="S1186" s="249"/>
      <c r="T1186" s="250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51" t="s">
        <v>296</v>
      </c>
      <c r="AU1186" s="251" t="s">
        <v>106</v>
      </c>
      <c r="AV1186" s="14" t="s">
        <v>106</v>
      </c>
      <c r="AW1186" s="14" t="s">
        <v>35</v>
      </c>
      <c r="AX1186" s="14" t="s">
        <v>82</v>
      </c>
      <c r="AY1186" s="251" t="s">
        <v>285</v>
      </c>
    </row>
    <row r="1187" spans="1:65" s="2" customFormat="1" ht="37.8" customHeight="1">
      <c r="A1187" s="42"/>
      <c r="B1187" s="43"/>
      <c r="C1187" s="212" t="s">
        <v>1739</v>
      </c>
      <c r="D1187" s="212" t="s">
        <v>287</v>
      </c>
      <c r="E1187" s="213" t="s">
        <v>1740</v>
      </c>
      <c r="F1187" s="214" t="s">
        <v>1741</v>
      </c>
      <c r="G1187" s="215" t="s">
        <v>460</v>
      </c>
      <c r="H1187" s="216">
        <v>3</v>
      </c>
      <c r="I1187" s="217"/>
      <c r="J1187" s="218">
        <f>ROUND(I1187*H1187,2)</f>
        <v>0</v>
      </c>
      <c r="K1187" s="214" t="s">
        <v>291</v>
      </c>
      <c r="L1187" s="48"/>
      <c r="M1187" s="219" t="s">
        <v>28</v>
      </c>
      <c r="N1187" s="220" t="s">
        <v>46</v>
      </c>
      <c r="O1187" s="88"/>
      <c r="P1187" s="221">
        <f>O1187*H1187</f>
        <v>0</v>
      </c>
      <c r="Q1187" s="221">
        <v>0.00047</v>
      </c>
      <c r="R1187" s="221">
        <f>Q1187*H1187</f>
        <v>0.00141</v>
      </c>
      <c r="S1187" s="221">
        <v>0</v>
      </c>
      <c r="T1187" s="222">
        <f>S1187*H1187</f>
        <v>0</v>
      </c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R1187" s="223" t="s">
        <v>379</v>
      </c>
      <c r="AT1187" s="223" t="s">
        <v>287</v>
      </c>
      <c r="AU1187" s="223" t="s">
        <v>106</v>
      </c>
      <c r="AY1187" s="21" t="s">
        <v>285</v>
      </c>
      <c r="BE1187" s="224">
        <f>IF(N1187="základní",J1187,0)</f>
        <v>0</v>
      </c>
      <c r="BF1187" s="224">
        <f>IF(N1187="snížená",J1187,0)</f>
        <v>0</v>
      </c>
      <c r="BG1187" s="224">
        <f>IF(N1187="zákl. přenesená",J1187,0)</f>
        <v>0</v>
      </c>
      <c r="BH1187" s="224">
        <f>IF(N1187="sníž. přenesená",J1187,0)</f>
        <v>0</v>
      </c>
      <c r="BI1187" s="224">
        <f>IF(N1187="nulová",J1187,0)</f>
        <v>0</v>
      </c>
      <c r="BJ1187" s="21" t="s">
        <v>106</v>
      </c>
      <c r="BK1187" s="224">
        <f>ROUND(I1187*H1187,2)</f>
        <v>0</v>
      </c>
      <c r="BL1187" s="21" t="s">
        <v>379</v>
      </c>
      <c r="BM1187" s="223" t="s">
        <v>1742</v>
      </c>
    </row>
    <row r="1188" spans="1:47" s="2" customFormat="1" ht="12">
      <c r="A1188" s="42"/>
      <c r="B1188" s="43"/>
      <c r="C1188" s="44"/>
      <c r="D1188" s="225" t="s">
        <v>294</v>
      </c>
      <c r="E1188" s="44"/>
      <c r="F1188" s="226" t="s">
        <v>1743</v>
      </c>
      <c r="G1188" s="44"/>
      <c r="H1188" s="44"/>
      <c r="I1188" s="227"/>
      <c r="J1188" s="44"/>
      <c r="K1188" s="44"/>
      <c r="L1188" s="48"/>
      <c r="M1188" s="228"/>
      <c r="N1188" s="229"/>
      <c r="O1188" s="88"/>
      <c r="P1188" s="88"/>
      <c r="Q1188" s="88"/>
      <c r="R1188" s="88"/>
      <c r="S1188" s="88"/>
      <c r="T1188" s="89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T1188" s="21" t="s">
        <v>294</v>
      </c>
      <c r="AU1188" s="21" t="s">
        <v>106</v>
      </c>
    </row>
    <row r="1189" spans="1:51" s="13" customFormat="1" ht="12">
      <c r="A1189" s="13"/>
      <c r="B1189" s="230"/>
      <c r="C1189" s="231"/>
      <c r="D1189" s="232" t="s">
        <v>296</v>
      </c>
      <c r="E1189" s="233" t="s">
        <v>28</v>
      </c>
      <c r="F1189" s="234" t="s">
        <v>1667</v>
      </c>
      <c r="G1189" s="231"/>
      <c r="H1189" s="233" t="s">
        <v>28</v>
      </c>
      <c r="I1189" s="235"/>
      <c r="J1189" s="231"/>
      <c r="K1189" s="231"/>
      <c r="L1189" s="236"/>
      <c r="M1189" s="237"/>
      <c r="N1189" s="238"/>
      <c r="O1189" s="238"/>
      <c r="P1189" s="238"/>
      <c r="Q1189" s="238"/>
      <c r="R1189" s="238"/>
      <c r="S1189" s="238"/>
      <c r="T1189" s="239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0" t="s">
        <v>296</v>
      </c>
      <c r="AU1189" s="240" t="s">
        <v>106</v>
      </c>
      <c r="AV1189" s="13" t="s">
        <v>82</v>
      </c>
      <c r="AW1189" s="13" t="s">
        <v>35</v>
      </c>
      <c r="AX1189" s="13" t="s">
        <v>74</v>
      </c>
      <c r="AY1189" s="240" t="s">
        <v>285</v>
      </c>
    </row>
    <row r="1190" spans="1:51" s="14" customFormat="1" ht="12">
      <c r="A1190" s="14"/>
      <c r="B1190" s="241"/>
      <c r="C1190" s="242"/>
      <c r="D1190" s="232" t="s">
        <v>296</v>
      </c>
      <c r="E1190" s="243" t="s">
        <v>28</v>
      </c>
      <c r="F1190" s="244" t="s">
        <v>305</v>
      </c>
      <c r="G1190" s="242"/>
      <c r="H1190" s="245">
        <v>3</v>
      </c>
      <c r="I1190" s="246"/>
      <c r="J1190" s="242"/>
      <c r="K1190" s="242"/>
      <c r="L1190" s="247"/>
      <c r="M1190" s="248"/>
      <c r="N1190" s="249"/>
      <c r="O1190" s="249"/>
      <c r="P1190" s="249"/>
      <c r="Q1190" s="249"/>
      <c r="R1190" s="249"/>
      <c r="S1190" s="249"/>
      <c r="T1190" s="250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51" t="s">
        <v>296</v>
      </c>
      <c r="AU1190" s="251" t="s">
        <v>106</v>
      </c>
      <c r="AV1190" s="14" t="s">
        <v>106</v>
      </c>
      <c r="AW1190" s="14" t="s">
        <v>35</v>
      </c>
      <c r="AX1190" s="14" t="s">
        <v>82</v>
      </c>
      <c r="AY1190" s="251" t="s">
        <v>285</v>
      </c>
    </row>
    <row r="1191" spans="1:65" s="2" customFormat="1" ht="33" customHeight="1">
      <c r="A1191" s="42"/>
      <c r="B1191" s="43"/>
      <c r="C1191" s="263" t="s">
        <v>1744</v>
      </c>
      <c r="D1191" s="263" t="s">
        <v>380</v>
      </c>
      <c r="E1191" s="264" t="s">
        <v>1745</v>
      </c>
      <c r="F1191" s="265" t="s">
        <v>1746</v>
      </c>
      <c r="G1191" s="266" t="s">
        <v>460</v>
      </c>
      <c r="H1191" s="267">
        <v>3</v>
      </c>
      <c r="I1191" s="268"/>
      <c r="J1191" s="269">
        <f>ROUND(I1191*H1191,2)</f>
        <v>0</v>
      </c>
      <c r="K1191" s="265" t="s">
        <v>28</v>
      </c>
      <c r="L1191" s="270"/>
      <c r="M1191" s="271" t="s">
        <v>28</v>
      </c>
      <c r="N1191" s="272" t="s">
        <v>46</v>
      </c>
      <c r="O1191" s="88"/>
      <c r="P1191" s="221">
        <f>O1191*H1191</f>
        <v>0</v>
      </c>
      <c r="Q1191" s="221">
        <v>0.05</v>
      </c>
      <c r="R1191" s="221">
        <f>Q1191*H1191</f>
        <v>0.15000000000000002</v>
      </c>
      <c r="S1191" s="221">
        <v>0</v>
      </c>
      <c r="T1191" s="222">
        <f>S1191*H1191</f>
        <v>0</v>
      </c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R1191" s="223" t="s">
        <v>477</v>
      </c>
      <c r="AT1191" s="223" t="s">
        <v>380</v>
      </c>
      <c r="AU1191" s="223" t="s">
        <v>106</v>
      </c>
      <c r="AY1191" s="21" t="s">
        <v>285</v>
      </c>
      <c r="BE1191" s="224">
        <f>IF(N1191="základní",J1191,0)</f>
        <v>0</v>
      </c>
      <c r="BF1191" s="224">
        <f>IF(N1191="snížená",J1191,0)</f>
        <v>0</v>
      </c>
      <c r="BG1191" s="224">
        <f>IF(N1191="zákl. přenesená",J1191,0)</f>
        <v>0</v>
      </c>
      <c r="BH1191" s="224">
        <f>IF(N1191="sníž. přenesená",J1191,0)</f>
        <v>0</v>
      </c>
      <c r="BI1191" s="224">
        <f>IF(N1191="nulová",J1191,0)</f>
        <v>0</v>
      </c>
      <c r="BJ1191" s="21" t="s">
        <v>106</v>
      </c>
      <c r="BK1191" s="224">
        <f>ROUND(I1191*H1191,2)</f>
        <v>0</v>
      </c>
      <c r="BL1191" s="21" t="s">
        <v>379</v>
      </c>
      <c r="BM1191" s="223" t="s">
        <v>1747</v>
      </c>
    </row>
    <row r="1192" spans="1:51" s="13" customFormat="1" ht="12">
      <c r="A1192" s="13"/>
      <c r="B1192" s="230"/>
      <c r="C1192" s="231"/>
      <c r="D1192" s="232" t="s">
        <v>296</v>
      </c>
      <c r="E1192" s="233" t="s">
        <v>28</v>
      </c>
      <c r="F1192" s="234" t="s">
        <v>1667</v>
      </c>
      <c r="G1192" s="231"/>
      <c r="H1192" s="233" t="s">
        <v>28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0" t="s">
        <v>296</v>
      </c>
      <c r="AU1192" s="240" t="s">
        <v>106</v>
      </c>
      <c r="AV1192" s="13" t="s">
        <v>82</v>
      </c>
      <c r="AW1192" s="13" t="s">
        <v>35</v>
      </c>
      <c r="AX1192" s="13" t="s">
        <v>74</v>
      </c>
      <c r="AY1192" s="240" t="s">
        <v>285</v>
      </c>
    </row>
    <row r="1193" spans="1:51" s="14" customFormat="1" ht="12">
      <c r="A1193" s="14"/>
      <c r="B1193" s="241"/>
      <c r="C1193" s="242"/>
      <c r="D1193" s="232" t="s">
        <v>296</v>
      </c>
      <c r="E1193" s="243" t="s">
        <v>28</v>
      </c>
      <c r="F1193" s="244" t="s">
        <v>305</v>
      </c>
      <c r="G1193" s="242"/>
      <c r="H1193" s="245">
        <v>3</v>
      </c>
      <c r="I1193" s="246"/>
      <c r="J1193" s="242"/>
      <c r="K1193" s="242"/>
      <c r="L1193" s="247"/>
      <c r="M1193" s="248"/>
      <c r="N1193" s="249"/>
      <c r="O1193" s="249"/>
      <c r="P1193" s="249"/>
      <c r="Q1193" s="249"/>
      <c r="R1193" s="249"/>
      <c r="S1193" s="249"/>
      <c r="T1193" s="250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51" t="s">
        <v>296</v>
      </c>
      <c r="AU1193" s="251" t="s">
        <v>106</v>
      </c>
      <c r="AV1193" s="14" t="s">
        <v>106</v>
      </c>
      <c r="AW1193" s="14" t="s">
        <v>35</v>
      </c>
      <c r="AX1193" s="14" t="s">
        <v>82</v>
      </c>
      <c r="AY1193" s="251" t="s">
        <v>285</v>
      </c>
    </row>
    <row r="1194" spans="1:65" s="2" customFormat="1" ht="16.5" customHeight="1">
      <c r="A1194" s="42"/>
      <c r="B1194" s="43"/>
      <c r="C1194" s="212" t="s">
        <v>1748</v>
      </c>
      <c r="D1194" s="212" t="s">
        <v>287</v>
      </c>
      <c r="E1194" s="213" t="s">
        <v>1749</v>
      </c>
      <c r="F1194" s="214" t="s">
        <v>1750</v>
      </c>
      <c r="G1194" s="215" t="s">
        <v>673</v>
      </c>
      <c r="H1194" s="216">
        <v>2.4</v>
      </c>
      <c r="I1194" s="217"/>
      <c r="J1194" s="218">
        <f>ROUND(I1194*H1194,2)</f>
        <v>0</v>
      </c>
      <c r="K1194" s="214" t="s">
        <v>291</v>
      </c>
      <c r="L1194" s="48"/>
      <c r="M1194" s="219" t="s">
        <v>28</v>
      </c>
      <c r="N1194" s="220" t="s">
        <v>46</v>
      </c>
      <c r="O1194" s="88"/>
      <c r="P1194" s="221">
        <f>O1194*H1194</f>
        <v>0</v>
      </c>
      <c r="Q1194" s="221">
        <v>0</v>
      </c>
      <c r="R1194" s="221">
        <f>Q1194*H1194</f>
        <v>0</v>
      </c>
      <c r="S1194" s="221">
        <v>0.005</v>
      </c>
      <c r="T1194" s="222">
        <f>S1194*H1194</f>
        <v>0.012</v>
      </c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R1194" s="223" t="s">
        <v>379</v>
      </c>
      <c r="AT1194" s="223" t="s">
        <v>287</v>
      </c>
      <c r="AU1194" s="223" t="s">
        <v>106</v>
      </c>
      <c r="AY1194" s="21" t="s">
        <v>285</v>
      </c>
      <c r="BE1194" s="224">
        <f>IF(N1194="základní",J1194,0)</f>
        <v>0</v>
      </c>
      <c r="BF1194" s="224">
        <f>IF(N1194="snížená",J1194,0)</f>
        <v>0</v>
      </c>
      <c r="BG1194" s="224">
        <f>IF(N1194="zákl. přenesená",J1194,0)</f>
        <v>0</v>
      </c>
      <c r="BH1194" s="224">
        <f>IF(N1194="sníž. přenesená",J1194,0)</f>
        <v>0</v>
      </c>
      <c r="BI1194" s="224">
        <f>IF(N1194="nulová",J1194,0)</f>
        <v>0</v>
      </c>
      <c r="BJ1194" s="21" t="s">
        <v>106</v>
      </c>
      <c r="BK1194" s="224">
        <f>ROUND(I1194*H1194,2)</f>
        <v>0</v>
      </c>
      <c r="BL1194" s="21" t="s">
        <v>379</v>
      </c>
      <c r="BM1194" s="223" t="s">
        <v>1751</v>
      </c>
    </row>
    <row r="1195" spans="1:47" s="2" customFormat="1" ht="12">
      <c r="A1195" s="42"/>
      <c r="B1195" s="43"/>
      <c r="C1195" s="44"/>
      <c r="D1195" s="225" t="s">
        <v>294</v>
      </c>
      <c r="E1195" s="44"/>
      <c r="F1195" s="226" t="s">
        <v>1752</v>
      </c>
      <c r="G1195" s="44"/>
      <c r="H1195" s="44"/>
      <c r="I1195" s="227"/>
      <c r="J1195" s="44"/>
      <c r="K1195" s="44"/>
      <c r="L1195" s="48"/>
      <c r="M1195" s="228"/>
      <c r="N1195" s="229"/>
      <c r="O1195" s="88"/>
      <c r="P1195" s="88"/>
      <c r="Q1195" s="88"/>
      <c r="R1195" s="88"/>
      <c r="S1195" s="88"/>
      <c r="T1195" s="89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T1195" s="21" t="s">
        <v>294</v>
      </c>
      <c r="AU1195" s="21" t="s">
        <v>106</v>
      </c>
    </row>
    <row r="1196" spans="1:51" s="13" customFormat="1" ht="12">
      <c r="A1196" s="13"/>
      <c r="B1196" s="230"/>
      <c r="C1196" s="231"/>
      <c r="D1196" s="232" t="s">
        <v>296</v>
      </c>
      <c r="E1196" s="233" t="s">
        <v>28</v>
      </c>
      <c r="F1196" s="234" t="s">
        <v>817</v>
      </c>
      <c r="G1196" s="231"/>
      <c r="H1196" s="233" t="s">
        <v>28</v>
      </c>
      <c r="I1196" s="235"/>
      <c r="J1196" s="231"/>
      <c r="K1196" s="231"/>
      <c r="L1196" s="236"/>
      <c r="M1196" s="237"/>
      <c r="N1196" s="238"/>
      <c r="O1196" s="238"/>
      <c r="P1196" s="238"/>
      <c r="Q1196" s="238"/>
      <c r="R1196" s="238"/>
      <c r="S1196" s="238"/>
      <c r="T1196" s="239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0" t="s">
        <v>296</v>
      </c>
      <c r="AU1196" s="240" t="s">
        <v>106</v>
      </c>
      <c r="AV1196" s="13" t="s">
        <v>82</v>
      </c>
      <c r="AW1196" s="13" t="s">
        <v>35</v>
      </c>
      <c r="AX1196" s="13" t="s">
        <v>74</v>
      </c>
      <c r="AY1196" s="240" t="s">
        <v>285</v>
      </c>
    </row>
    <row r="1197" spans="1:51" s="14" customFormat="1" ht="12">
      <c r="A1197" s="14"/>
      <c r="B1197" s="241"/>
      <c r="C1197" s="242"/>
      <c r="D1197" s="232" t="s">
        <v>296</v>
      </c>
      <c r="E1197" s="243" t="s">
        <v>28</v>
      </c>
      <c r="F1197" s="244" t="s">
        <v>1753</v>
      </c>
      <c r="G1197" s="242"/>
      <c r="H1197" s="245">
        <v>1.65</v>
      </c>
      <c r="I1197" s="246"/>
      <c r="J1197" s="242"/>
      <c r="K1197" s="242"/>
      <c r="L1197" s="247"/>
      <c r="M1197" s="248"/>
      <c r="N1197" s="249"/>
      <c r="O1197" s="249"/>
      <c r="P1197" s="249"/>
      <c r="Q1197" s="249"/>
      <c r="R1197" s="249"/>
      <c r="S1197" s="249"/>
      <c r="T1197" s="250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51" t="s">
        <v>296</v>
      </c>
      <c r="AU1197" s="251" t="s">
        <v>106</v>
      </c>
      <c r="AV1197" s="14" t="s">
        <v>106</v>
      </c>
      <c r="AW1197" s="14" t="s">
        <v>35</v>
      </c>
      <c r="AX1197" s="14" t="s">
        <v>74</v>
      </c>
      <c r="AY1197" s="251" t="s">
        <v>285</v>
      </c>
    </row>
    <row r="1198" spans="1:51" s="13" customFormat="1" ht="12">
      <c r="A1198" s="13"/>
      <c r="B1198" s="230"/>
      <c r="C1198" s="231"/>
      <c r="D1198" s="232" t="s">
        <v>296</v>
      </c>
      <c r="E1198" s="233" t="s">
        <v>28</v>
      </c>
      <c r="F1198" s="234" t="s">
        <v>818</v>
      </c>
      <c r="G1198" s="231"/>
      <c r="H1198" s="233" t="s">
        <v>28</v>
      </c>
      <c r="I1198" s="235"/>
      <c r="J1198" s="231"/>
      <c r="K1198" s="231"/>
      <c r="L1198" s="236"/>
      <c r="M1198" s="237"/>
      <c r="N1198" s="238"/>
      <c r="O1198" s="238"/>
      <c r="P1198" s="238"/>
      <c r="Q1198" s="238"/>
      <c r="R1198" s="238"/>
      <c r="S1198" s="238"/>
      <c r="T1198" s="239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0" t="s">
        <v>296</v>
      </c>
      <c r="AU1198" s="240" t="s">
        <v>106</v>
      </c>
      <c r="AV1198" s="13" t="s">
        <v>82</v>
      </c>
      <c r="AW1198" s="13" t="s">
        <v>35</v>
      </c>
      <c r="AX1198" s="13" t="s">
        <v>74</v>
      </c>
      <c r="AY1198" s="240" t="s">
        <v>285</v>
      </c>
    </row>
    <row r="1199" spans="1:51" s="14" customFormat="1" ht="12">
      <c r="A1199" s="14"/>
      <c r="B1199" s="241"/>
      <c r="C1199" s="242"/>
      <c r="D1199" s="232" t="s">
        <v>296</v>
      </c>
      <c r="E1199" s="243" t="s">
        <v>28</v>
      </c>
      <c r="F1199" s="244" t="s">
        <v>1754</v>
      </c>
      <c r="G1199" s="242"/>
      <c r="H1199" s="245">
        <v>0.75</v>
      </c>
      <c r="I1199" s="246"/>
      <c r="J1199" s="242"/>
      <c r="K1199" s="242"/>
      <c r="L1199" s="247"/>
      <c r="M1199" s="248"/>
      <c r="N1199" s="249"/>
      <c r="O1199" s="249"/>
      <c r="P1199" s="249"/>
      <c r="Q1199" s="249"/>
      <c r="R1199" s="249"/>
      <c r="S1199" s="249"/>
      <c r="T1199" s="250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51" t="s">
        <v>296</v>
      </c>
      <c r="AU1199" s="251" t="s">
        <v>106</v>
      </c>
      <c r="AV1199" s="14" t="s">
        <v>106</v>
      </c>
      <c r="AW1199" s="14" t="s">
        <v>35</v>
      </c>
      <c r="AX1199" s="14" t="s">
        <v>74</v>
      </c>
      <c r="AY1199" s="251" t="s">
        <v>285</v>
      </c>
    </row>
    <row r="1200" spans="1:51" s="15" customFormat="1" ht="12">
      <c r="A1200" s="15"/>
      <c r="B1200" s="252"/>
      <c r="C1200" s="253"/>
      <c r="D1200" s="232" t="s">
        <v>296</v>
      </c>
      <c r="E1200" s="254" t="s">
        <v>28</v>
      </c>
      <c r="F1200" s="255" t="s">
        <v>299</v>
      </c>
      <c r="G1200" s="253"/>
      <c r="H1200" s="256">
        <v>2.4</v>
      </c>
      <c r="I1200" s="257"/>
      <c r="J1200" s="253"/>
      <c r="K1200" s="253"/>
      <c r="L1200" s="258"/>
      <c r="M1200" s="259"/>
      <c r="N1200" s="260"/>
      <c r="O1200" s="260"/>
      <c r="P1200" s="260"/>
      <c r="Q1200" s="260"/>
      <c r="R1200" s="260"/>
      <c r="S1200" s="260"/>
      <c r="T1200" s="261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T1200" s="262" t="s">
        <v>296</v>
      </c>
      <c r="AU1200" s="262" t="s">
        <v>106</v>
      </c>
      <c r="AV1200" s="15" t="s">
        <v>292</v>
      </c>
      <c r="AW1200" s="15" t="s">
        <v>35</v>
      </c>
      <c r="AX1200" s="15" t="s">
        <v>82</v>
      </c>
      <c r="AY1200" s="262" t="s">
        <v>285</v>
      </c>
    </row>
    <row r="1201" spans="1:65" s="2" customFormat="1" ht="24.15" customHeight="1">
      <c r="A1201" s="42"/>
      <c r="B1201" s="43"/>
      <c r="C1201" s="212" t="s">
        <v>1755</v>
      </c>
      <c r="D1201" s="212" t="s">
        <v>287</v>
      </c>
      <c r="E1201" s="213" t="s">
        <v>1756</v>
      </c>
      <c r="F1201" s="214" t="s">
        <v>1757</v>
      </c>
      <c r="G1201" s="215" t="s">
        <v>460</v>
      </c>
      <c r="H1201" s="216">
        <v>13</v>
      </c>
      <c r="I1201" s="217"/>
      <c r="J1201" s="218">
        <f>ROUND(I1201*H1201,2)</f>
        <v>0</v>
      </c>
      <c r="K1201" s="214" t="s">
        <v>291</v>
      </c>
      <c r="L1201" s="48"/>
      <c r="M1201" s="219" t="s">
        <v>28</v>
      </c>
      <c r="N1201" s="220" t="s">
        <v>46</v>
      </c>
      <c r="O1201" s="88"/>
      <c r="P1201" s="221">
        <f>O1201*H1201</f>
        <v>0</v>
      </c>
      <c r="Q1201" s="221">
        <v>0</v>
      </c>
      <c r="R1201" s="221">
        <f>Q1201*H1201</f>
        <v>0</v>
      </c>
      <c r="S1201" s="221">
        <v>0.024</v>
      </c>
      <c r="T1201" s="222">
        <f>S1201*H1201</f>
        <v>0.312</v>
      </c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R1201" s="223" t="s">
        <v>379</v>
      </c>
      <c r="AT1201" s="223" t="s">
        <v>287</v>
      </c>
      <c r="AU1201" s="223" t="s">
        <v>106</v>
      </c>
      <c r="AY1201" s="21" t="s">
        <v>285</v>
      </c>
      <c r="BE1201" s="224">
        <f>IF(N1201="základní",J1201,0)</f>
        <v>0</v>
      </c>
      <c r="BF1201" s="224">
        <f>IF(N1201="snížená",J1201,0)</f>
        <v>0</v>
      </c>
      <c r="BG1201" s="224">
        <f>IF(N1201="zákl. přenesená",J1201,0)</f>
        <v>0</v>
      </c>
      <c r="BH1201" s="224">
        <f>IF(N1201="sníž. přenesená",J1201,0)</f>
        <v>0</v>
      </c>
      <c r="BI1201" s="224">
        <f>IF(N1201="nulová",J1201,0)</f>
        <v>0</v>
      </c>
      <c r="BJ1201" s="21" t="s">
        <v>106</v>
      </c>
      <c r="BK1201" s="224">
        <f>ROUND(I1201*H1201,2)</f>
        <v>0</v>
      </c>
      <c r="BL1201" s="21" t="s">
        <v>379</v>
      </c>
      <c r="BM1201" s="223" t="s">
        <v>1758</v>
      </c>
    </row>
    <row r="1202" spans="1:47" s="2" customFormat="1" ht="12">
      <c r="A1202" s="42"/>
      <c r="B1202" s="43"/>
      <c r="C1202" s="44"/>
      <c r="D1202" s="225" t="s">
        <v>294</v>
      </c>
      <c r="E1202" s="44"/>
      <c r="F1202" s="226" t="s">
        <v>1759</v>
      </c>
      <c r="G1202" s="44"/>
      <c r="H1202" s="44"/>
      <c r="I1202" s="227"/>
      <c r="J1202" s="44"/>
      <c r="K1202" s="44"/>
      <c r="L1202" s="48"/>
      <c r="M1202" s="228"/>
      <c r="N1202" s="229"/>
      <c r="O1202" s="88"/>
      <c r="P1202" s="88"/>
      <c r="Q1202" s="88"/>
      <c r="R1202" s="88"/>
      <c r="S1202" s="88"/>
      <c r="T1202" s="89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T1202" s="21" t="s">
        <v>294</v>
      </c>
      <c r="AU1202" s="21" t="s">
        <v>106</v>
      </c>
    </row>
    <row r="1203" spans="1:51" s="13" customFormat="1" ht="12">
      <c r="A1203" s="13"/>
      <c r="B1203" s="230"/>
      <c r="C1203" s="231"/>
      <c r="D1203" s="232" t="s">
        <v>296</v>
      </c>
      <c r="E1203" s="233" t="s">
        <v>28</v>
      </c>
      <c r="F1203" s="234" t="s">
        <v>1041</v>
      </c>
      <c r="G1203" s="231"/>
      <c r="H1203" s="233" t="s">
        <v>28</v>
      </c>
      <c r="I1203" s="235"/>
      <c r="J1203" s="231"/>
      <c r="K1203" s="231"/>
      <c r="L1203" s="236"/>
      <c r="M1203" s="237"/>
      <c r="N1203" s="238"/>
      <c r="O1203" s="238"/>
      <c r="P1203" s="238"/>
      <c r="Q1203" s="238"/>
      <c r="R1203" s="238"/>
      <c r="S1203" s="238"/>
      <c r="T1203" s="239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40" t="s">
        <v>296</v>
      </c>
      <c r="AU1203" s="240" t="s">
        <v>106</v>
      </c>
      <c r="AV1203" s="13" t="s">
        <v>82</v>
      </c>
      <c r="AW1203" s="13" t="s">
        <v>35</v>
      </c>
      <c r="AX1203" s="13" t="s">
        <v>74</v>
      </c>
      <c r="AY1203" s="240" t="s">
        <v>285</v>
      </c>
    </row>
    <row r="1204" spans="1:51" s="14" customFormat="1" ht="12">
      <c r="A1204" s="14"/>
      <c r="B1204" s="241"/>
      <c r="C1204" s="242"/>
      <c r="D1204" s="232" t="s">
        <v>296</v>
      </c>
      <c r="E1204" s="243" t="s">
        <v>28</v>
      </c>
      <c r="F1204" s="244" t="s">
        <v>106</v>
      </c>
      <c r="G1204" s="242"/>
      <c r="H1204" s="245">
        <v>2</v>
      </c>
      <c r="I1204" s="246"/>
      <c r="J1204" s="242"/>
      <c r="K1204" s="242"/>
      <c r="L1204" s="247"/>
      <c r="M1204" s="248"/>
      <c r="N1204" s="249"/>
      <c r="O1204" s="249"/>
      <c r="P1204" s="249"/>
      <c r="Q1204" s="249"/>
      <c r="R1204" s="249"/>
      <c r="S1204" s="249"/>
      <c r="T1204" s="250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51" t="s">
        <v>296</v>
      </c>
      <c r="AU1204" s="251" t="s">
        <v>106</v>
      </c>
      <c r="AV1204" s="14" t="s">
        <v>106</v>
      </c>
      <c r="AW1204" s="14" t="s">
        <v>35</v>
      </c>
      <c r="AX1204" s="14" t="s">
        <v>74</v>
      </c>
      <c r="AY1204" s="251" t="s">
        <v>285</v>
      </c>
    </row>
    <row r="1205" spans="1:51" s="13" customFormat="1" ht="12">
      <c r="A1205" s="13"/>
      <c r="B1205" s="230"/>
      <c r="C1205" s="231"/>
      <c r="D1205" s="232" t="s">
        <v>296</v>
      </c>
      <c r="E1205" s="233" t="s">
        <v>28</v>
      </c>
      <c r="F1205" s="234" t="s">
        <v>817</v>
      </c>
      <c r="G1205" s="231"/>
      <c r="H1205" s="233" t="s">
        <v>28</v>
      </c>
      <c r="I1205" s="235"/>
      <c r="J1205" s="231"/>
      <c r="K1205" s="231"/>
      <c r="L1205" s="236"/>
      <c r="M1205" s="237"/>
      <c r="N1205" s="238"/>
      <c r="O1205" s="238"/>
      <c r="P1205" s="238"/>
      <c r="Q1205" s="238"/>
      <c r="R1205" s="238"/>
      <c r="S1205" s="238"/>
      <c r="T1205" s="239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0" t="s">
        <v>296</v>
      </c>
      <c r="AU1205" s="240" t="s">
        <v>106</v>
      </c>
      <c r="AV1205" s="13" t="s">
        <v>82</v>
      </c>
      <c r="AW1205" s="13" t="s">
        <v>35</v>
      </c>
      <c r="AX1205" s="13" t="s">
        <v>74</v>
      </c>
      <c r="AY1205" s="240" t="s">
        <v>285</v>
      </c>
    </row>
    <row r="1206" spans="1:51" s="14" customFormat="1" ht="12">
      <c r="A1206" s="14"/>
      <c r="B1206" s="241"/>
      <c r="C1206" s="242"/>
      <c r="D1206" s="232" t="s">
        <v>296</v>
      </c>
      <c r="E1206" s="243" t="s">
        <v>28</v>
      </c>
      <c r="F1206" s="244" t="s">
        <v>1760</v>
      </c>
      <c r="G1206" s="242"/>
      <c r="H1206" s="245">
        <v>7</v>
      </c>
      <c r="I1206" s="246"/>
      <c r="J1206" s="242"/>
      <c r="K1206" s="242"/>
      <c r="L1206" s="247"/>
      <c r="M1206" s="248"/>
      <c r="N1206" s="249"/>
      <c r="O1206" s="249"/>
      <c r="P1206" s="249"/>
      <c r="Q1206" s="249"/>
      <c r="R1206" s="249"/>
      <c r="S1206" s="249"/>
      <c r="T1206" s="250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51" t="s">
        <v>296</v>
      </c>
      <c r="AU1206" s="251" t="s">
        <v>106</v>
      </c>
      <c r="AV1206" s="14" t="s">
        <v>106</v>
      </c>
      <c r="AW1206" s="14" t="s">
        <v>35</v>
      </c>
      <c r="AX1206" s="14" t="s">
        <v>74</v>
      </c>
      <c r="AY1206" s="251" t="s">
        <v>285</v>
      </c>
    </row>
    <row r="1207" spans="1:51" s="13" customFormat="1" ht="12">
      <c r="A1207" s="13"/>
      <c r="B1207" s="230"/>
      <c r="C1207" s="231"/>
      <c r="D1207" s="232" t="s">
        <v>296</v>
      </c>
      <c r="E1207" s="233" t="s">
        <v>28</v>
      </c>
      <c r="F1207" s="234" t="s">
        <v>818</v>
      </c>
      <c r="G1207" s="231"/>
      <c r="H1207" s="233" t="s">
        <v>28</v>
      </c>
      <c r="I1207" s="235"/>
      <c r="J1207" s="231"/>
      <c r="K1207" s="231"/>
      <c r="L1207" s="236"/>
      <c r="M1207" s="237"/>
      <c r="N1207" s="238"/>
      <c r="O1207" s="238"/>
      <c r="P1207" s="238"/>
      <c r="Q1207" s="238"/>
      <c r="R1207" s="238"/>
      <c r="S1207" s="238"/>
      <c r="T1207" s="239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0" t="s">
        <v>296</v>
      </c>
      <c r="AU1207" s="240" t="s">
        <v>106</v>
      </c>
      <c r="AV1207" s="13" t="s">
        <v>82</v>
      </c>
      <c r="AW1207" s="13" t="s">
        <v>35</v>
      </c>
      <c r="AX1207" s="13" t="s">
        <v>74</v>
      </c>
      <c r="AY1207" s="240" t="s">
        <v>285</v>
      </c>
    </row>
    <row r="1208" spans="1:51" s="14" customFormat="1" ht="12">
      <c r="A1208" s="14"/>
      <c r="B1208" s="241"/>
      <c r="C1208" s="242"/>
      <c r="D1208" s="232" t="s">
        <v>296</v>
      </c>
      <c r="E1208" s="243" t="s">
        <v>28</v>
      </c>
      <c r="F1208" s="244" t="s">
        <v>1761</v>
      </c>
      <c r="G1208" s="242"/>
      <c r="H1208" s="245">
        <v>4</v>
      </c>
      <c r="I1208" s="246"/>
      <c r="J1208" s="242"/>
      <c r="K1208" s="242"/>
      <c r="L1208" s="247"/>
      <c r="M1208" s="248"/>
      <c r="N1208" s="249"/>
      <c r="O1208" s="249"/>
      <c r="P1208" s="249"/>
      <c r="Q1208" s="249"/>
      <c r="R1208" s="249"/>
      <c r="S1208" s="249"/>
      <c r="T1208" s="250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1" t="s">
        <v>296</v>
      </c>
      <c r="AU1208" s="251" t="s">
        <v>106</v>
      </c>
      <c r="AV1208" s="14" t="s">
        <v>106</v>
      </c>
      <c r="AW1208" s="14" t="s">
        <v>35</v>
      </c>
      <c r="AX1208" s="14" t="s">
        <v>74</v>
      </c>
      <c r="AY1208" s="251" t="s">
        <v>285</v>
      </c>
    </row>
    <row r="1209" spans="1:51" s="15" customFormat="1" ht="12">
      <c r="A1209" s="15"/>
      <c r="B1209" s="252"/>
      <c r="C1209" s="253"/>
      <c r="D1209" s="232" t="s">
        <v>296</v>
      </c>
      <c r="E1209" s="254" t="s">
        <v>28</v>
      </c>
      <c r="F1209" s="255" t="s">
        <v>299</v>
      </c>
      <c r="G1209" s="253"/>
      <c r="H1209" s="256">
        <v>13</v>
      </c>
      <c r="I1209" s="257"/>
      <c r="J1209" s="253"/>
      <c r="K1209" s="253"/>
      <c r="L1209" s="258"/>
      <c r="M1209" s="259"/>
      <c r="N1209" s="260"/>
      <c r="O1209" s="260"/>
      <c r="P1209" s="260"/>
      <c r="Q1209" s="260"/>
      <c r="R1209" s="260"/>
      <c r="S1209" s="260"/>
      <c r="T1209" s="261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T1209" s="262" t="s">
        <v>296</v>
      </c>
      <c r="AU1209" s="262" t="s">
        <v>106</v>
      </c>
      <c r="AV1209" s="15" t="s">
        <v>292</v>
      </c>
      <c r="AW1209" s="15" t="s">
        <v>35</v>
      </c>
      <c r="AX1209" s="15" t="s">
        <v>82</v>
      </c>
      <c r="AY1209" s="262" t="s">
        <v>285</v>
      </c>
    </row>
    <row r="1210" spans="1:65" s="2" customFormat="1" ht="24.15" customHeight="1">
      <c r="A1210" s="42"/>
      <c r="B1210" s="43"/>
      <c r="C1210" s="212" t="s">
        <v>1762</v>
      </c>
      <c r="D1210" s="212" t="s">
        <v>287</v>
      </c>
      <c r="E1210" s="213" t="s">
        <v>1763</v>
      </c>
      <c r="F1210" s="214" t="s">
        <v>1764</v>
      </c>
      <c r="G1210" s="215" t="s">
        <v>460</v>
      </c>
      <c r="H1210" s="216">
        <v>3</v>
      </c>
      <c r="I1210" s="217"/>
      <c r="J1210" s="218">
        <f>ROUND(I1210*H1210,2)</f>
        <v>0</v>
      </c>
      <c r="K1210" s="214" t="s">
        <v>28</v>
      </c>
      <c r="L1210" s="48"/>
      <c r="M1210" s="219" t="s">
        <v>28</v>
      </c>
      <c r="N1210" s="220" t="s">
        <v>46</v>
      </c>
      <c r="O1210" s="88"/>
      <c r="P1210" s="221">
        <f>O1210*H1210</f>
        <v>0</v>
      </c>
      <c r="Q1210" s="221">
        <v>0</v>
      </c>
      <c r="R1210" s="221">
        <f>Q1210*H1210</f>
        <v>0</v>
      </c>
      <c r="S1210" s="221">
        <v>0.024</v>
      </c>
      <c r="T1210" s="222">
        <f>S1210*H1210</f>
        <v>0.07200000000000001</v>
      </c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R1210" s="223" t="s">
        <v>379</v>
      </c>
      <c r="AT1210" s="223" t="s">
        <v>287</v>
      </c>
      <c r="AU1210" s="223" t="s">
        <v>106</v>
      </c>
      <c r="AY1210" s="21" t="s">
        <v>285</v>
      </c>
      <c r="BE1210" s="224">
        <f>IF(N1210="základní",J1210,0)</f>
        <v>0</v>
      </c>
      <c r="BF1210" s="224">
        <f>IF(N1210="snížená",J1210,0)</f>
        <v>0</v>
      </c>
      <c r="BG1210" s="224">
        <f>IF(N1210="zákl. přenesená",J1210,0)</f>
        <v>0</v>
      </c>
      <c r="BH1210" s="224">
        <f>IF(N1210="sníž. přenesená",J1210,0)</f>
        <v>0</v>
      </c>
      <c r="BI1210" s="224">
        <f>IF(N1210="nulová",J1210,0)</f>
        <v>0</v>
      </c>
      <c r="BJ1210" s="21" t="s">
        <v>106</v>
      </c>
      <c r="BK1210" s="224">
        <f>ROUND(I1210*H1210,2)</f>
        <v>0</v>
      </c>
      <c r="BL1210" s="21" t="s">
        <v>379</v>
      </c>
      <c r="BM1210" s="223" t="s">
        <v>1765</v>
      </c>
    </row>
    <row r="1211" spans="1:51" s="13" customFormat="1" ht="12">
      <c r="A1211" s="13"/>
      <c r="B1211" s="230"/>
      <c r="C1211" s="231"/>
      <c r="D1211" s="232" t="s">
        <v>296</v>
      </c>
      <c r="E1211" s="233" t="s">
        <v>28</v>
      </c>
      <c r="F1211" s="234" t="s">
        <v>817</v>
      </c>
      <c r="G1211" s="231"/>
      <c r="H1211" s="233" t="s">
        <v>28</v>
      </c>
      <c r="I1211" s="235"/>
      <c r="J1211" s="231"/>
      <c r="K1211" s="231"/>
      <c r="L1211" s="236"/>
      <c r="M1211" s="237"/>
      <c r="N1211" s="238"/>
      <c r="O1211" s="238"/>
      <c r="P1211" s="238"/>
      <c r="Q1211" s="238"/>
      <c r="R1211" s="238"/>
      <c r="S1211" s="238"/>
      <c r="T1211" s="239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0" t="s">
        <v>296</v>
      </c>
      <c r="AU1211" s="240" t="s">
        <v>106</v>
      </c>
      <c r="AV1211" s="13" t="s">
        <v>82</v>
      </c>
      <c r="AW1211" s="13" t="s">
        <v>35</v>
      </c>
      <c r="AX1211" s="13" t="s">
        <v>74</v>
      </c>
      <c r="AY1211" s="240" t="s">
        <v>285</v>
      </c>
    </row>
    <row r="1212" spans="1:51" s="14" customFormat="1" ht="12">
      <c r="A1212" s="14"/>
      <c r="B1212" s="241"/>
      <c r="C1212" s="242"/>
      <c r="D1212" s="232" t="s">
        <v>296</v>
      </c>
      <c r="E1212" s="243" t="s">
        <v>28</v>
      </c>
      <c r="F1212" s="244" t="s">
        <v>82</v>
      </c>
      <c r="G1212" s="242"/>
      <c r="H1212" s="245">
        <v>1</v>
      </c>
      <c r="I1212" s="246"/>
      <c r="J1212" s="242"/>
      <c r="K1212" s="242"/>
      <c r="L1212" s="247"/>
      <c r="M1212" s="248"/>
      <c r="N1212" s="249"/>
      <c r="O1212" s="249"/>
      <c r="P1212" s="249"/>
      <c r="Q1212" s="249"/>
      <c r="R1212" s="249"/>
      <c r="S1212" s="249"/>
      <c r="T1212" s="250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51" t="s">
        <v>296</v>
      </c>
      <c r="AU1212" s="251" t="s">
        <v>106</v>
      </c>
      <c r="AV1212" s="14" t="s">
        <v>106</v>
      </c>
      <c r="AW1212" s="14" t="s">
        <v>35</v>
      </c>
      <c r="AX1212" s="14" t="s">
        <v>74</v>
      </c>
      <c r="AY1212" s="251" t="s">
        <v>285</v>
      </c>
    </row>
    <row r="1213" spans="1:51" s="13" customFormat="1" ht="12">
      <c r="A1213" s="13"/>
      <c r="B1213" s="230"/>
      <c r="C1213" s="231"/>
      <c r="D1213" s="232" t="s">
        <v>296</v>
      </c>
      <c r="E1213" s="233" t="s">
        <v>28</v>
      </c>
      <c r="F1213" s="234" t="s">
        <v>818</v>
      </c>
      <c r="G1213" s="231"/>
      <c r="H1213" s="233" t="s">
        <v>28</v>
      </c>
      <c r="I1213" s="235"/>
      <c r="J1213" s="231"/>
      <c r="K1213" s="231"/>
      <c r="L1213" s="236"/>
      <c r="M1213" s="237"/>
      <c r="N1213" s="238"/>
      <c r="O1213" s="238"/>
      <c r="P1213" s="238"/>
      <c r="Q1213" s="238"/>
      <c r="R1213" s="238"/>
      <c r="S1213" s="238"/>
      <c r="T1213" s="239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0" t="s">
        <v>296</v>
      </c>
      <c r="AU1213" s="240" t="s">
        <v>106</v>
      </c>
      <c r="AV1213" s="13" t="s">
        <v>82</v>
      </c>
      <c r="AW1213" s="13" t="s">
        <v>35</v>
      </c>
      <c r="AX1213" s="13" t="s">
        <v>74</v>
      </c>
      <c r="AY1213" s="240" t="s">
        <v>285</v>
      </c>
    </row>
    <row r="1214" spans="1:51" s="14" customFormat="1" ht="12">
      <c r="A1214" s="14"/>
      <c r="B1214" s="241"/>
      <c r="C1214" s="242"/>
      <c r="D1214" s="232" t="s">
        <v>296</v>
      </c>
      <c r="E1214" s="243" t="s">
        <v>28</v>
      </c>
      <c r="F1214" s="244" t="s">
        <v>106</v>
      </c>
      <c r="G1214" s="242"/>
      <c r="H1214" s="245">
        <v>2</v>
      </c>
      <c r="I1214" s="246"/>
      <c r="J1214" s="242"/>
      <c r="K1214" s="242"/>
      <c r="L1214" s="247"/>
      <c r="M1214" s="248"/>
      <c r="N1214" s="249"/>
      <c r="O1214" s="249"/>
      <c r="P1214" s="249"/>
      <c r="Q1214" s="249"/>
      <c r="R1214" s="249"/>
      <c r="S1214" s="249"/>
      <c r="T1214" s="250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1" t="s">
        <v>296</v>
      </c>
      <c r="AU1214" s="251" t="s">
        <v>106</v>
      </c>
      <c r="AV1214" s="14" t="s">
        <v>106</v>
      </c>
      <c r="AW1214" s="14" t="s">
        <v>35</v>
      </c>
      <c r="AX1214" s="14" t="s">
        <v>74</v>
      </c>
      <c r="AY1214" s="251" t="s">
        <v>285</v>
      </c>
    </row>
    <row r="1215" spans="1:51" s="15" customFormat="1" ht="12">
      <c r="A1215" s="15"/>
      <c r="B1215" s="252"/>
      <c r="C1215" s="253"/>
      <c r="D1215" s="232" t="s">
        <v>296</v>
      </c>
      <c r="E1215" s="254" t="s">
        <v>28</v>
      </c>
      <c r="F1215" s="255" t="s">
        <v>299</v>
      </c>
      <c r="G1215" s="253"/>
      <c r="H1215" s="256">
        <v>3</v>
      </c>
      <c r="I1215" s="257"/>
      <c r="J1215" s="253"/>
      <c r="K1215" s="253"/>
      <c r="L1215" s="258"/>
      <c r="M1215" s="259"/>
      <c r="N1215" s="260"/>
      <c r="O1215" s="260"/>
      <c r="P1215" s="260"/>
      <c r="Q1215" s="260"/>
      <c r="R1215" s="260"/>
      <c r="S1215" s="260"/>
      <c r="T1215" s="261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T1215" s="262" t="s">
        <v>296</v>
      </c>
      <c r="AU1215" s="262" t="s">
        <v>106</v>
      </c>
      <c r="AV1215" s="15" t="s">
        <v>292</v>
      </c>
      <c r="AW1215" s="15" t="s">
        <v>35</v>
      </c>
      <c r="AX1215" s="15" t="s">
        <v>82</v>
      </c>
      <c r="AY1215" s="262" t="s">
        <v>285</v>
      </c>
    </row>
    <row r="1216" spans="1:65" s="2" customFormat="1" ht="33" customHeight="1">
      <c r="A1216" s="42"/>
      <c r="B1216" s="43"/>
      <c r="C1216" s="212" t="s">
        <v>1766</v>
      </c>
      <c r="D1216" s="212" t="s">
        <v>287</v>
      </c>
      <c r="E1216" s="213" t="s">
        <v>1767</v>
      </c>
      <c r="F1216" s="214" t="s">
        <v>1768</v>
      </c>
      <c r="G1216" s="215" t="s">
        <v>673</v>
      </c>
      <c r="H1216" s="216">
        <v>4.83</v>
      </c>
      <c r="I1216" s="217"/>
      <c r="J1216" s="218">
        <f>ROUND(I1216*H1216,2)</f>
        <v>0</v>
      </c>
      <c r="K1216" s="214" t="s">
        <v>291</v>
      </c>
      <c r="L1216" s="48"/>
      <c r="M1216" s="219" t="s">
        <v>28</v>
      </c>
      <c r="N1216" s="220" t="s">
        <v>46</v>
      </c>
      <c r="O1216" s="88"/>
      <c r="P1216" s="221">
        <f>O1216*H1216</f>
        <v>0</v>
      </c>
      <c r="Q1216" s="221">
        <v>0</v>
      </c>
      <c r="R1216" s="221">
        <f>Q1216*H1216</f>
        <v>0</v>
      </c>
      <c r="S1216" s="221">
        <v>0</v>
      </c>
      <c r="T1216" s="222">
        <f>S1216*H1216</f>
        <v>0</v>
      </c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R1216" s="223" t="s">
        <v>379</v>
      </c>
      <c r="AT1216" s="223" t="s">
        <v>287</v>
      </c>
      <c r="AU1216" s="223" t="s">
        <v>106</v>
      </c>
      <c r="AY1216" s="21" t="s">
        <v>285</v>
      </c>
      <c r="BE1216" s="224">
        <f>IF(N1216="základní",J1216,0)</f>
        <v>0</v>
      </c>
      <c r="BF1216" s="224">
        <f>IF(N1216="snížená",J1216,0)</f>
        <v>0</v>
      </c>
      <c r="BG1216" s="224">
        <f>IF(N1216="zákl. přenesená",J1216,0)</f>
        <v>0</v>
      </c>
      <c r="BH1216" s="224">
        <f>IF(N1216="sníž. přenesená",J1216,0)</f>
        <v>0</v>
      </c>
      <c r="BI1216" s="224">
        <f>IF(N1216="nulová",J1216,0)</f>
        <v>0</v>
      </c>
      <c r="BJ1216" s="21" t="s">
        <v>106</v>
      </c>
      <c r="BK1216" s="224">
        <f>ROUND(I1216*H1216,2)</f>
        <v>0</v>
      </c>
      <c r="BL1216" s="21" t="s">
        <v>379</v>
      </c>
      <c r="BM1216" s="223" t="s">
        <v>1769</v>
      </c>
    </row>
    <row r="1217" spans="1:47" s="2" customFormat="1" ht="12">
      <c r="A1217" s="42"/>
      <c r="B1217" s="43"/>
      <c r="C1217" s="44"/>
      <c r="D1217" s="225" t="s">
        <v>294</v>
      </c>
      <c r="E1217" s="44"/>
      <c r="F1217" s="226" t="s">
        <v>1770</v>
      </c>
      <c r="G1217" s="44"/>
      <c r="H1217" s="44"/>
      <c r="I1217" s="227"/>
      <c r="J1217" s="44"/>
      <c r="K1217" s="44"/>
      <c r="L1217" s="48"/>
      <c r="M1217" s="228"/>
      <c r="N1217" s="229"/>
      <c r="O1217" s="88"/>
      <c r="P1217" s="88"/>
      <c r="Q1217" s="88"/>
      <c r="R1217" s="88"/>
      <c r="S1217" s="88"/>
      <c r="T1217" s="89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T1217" s="21" t="s">
        <v>294</v>
      </c>
      <c r="AU1217" s="21" t="s">
        <v>106</v>
      </c>
    </row>
    <row r="1218" spans="1:51" s="13" customFormat="1" ht="12">
      <c r="A1218" s="13"/>
      <c r="B1218" s="230"/>
      <c r="C1218" s="231"/>
      <c r="D1218" s="232" t="s">
        <v>296</v>
      </c>
      <c r="E1218" s="233" t="s">
        <v>28</v>
      </c>
      <c r="F1218" s="234" t="s">
        <v>1560</v>
      </c>
      <c r="G1218" s="231"/>
      <c r="H1218" s="233" t="s">
        <v>28</v>
      </c>
      <c r="I1218" s="235"/>
      <c r="J1218" s="231"/>
      <c r="K1218" s="231"/>
      <c r="L1218" s="236"/>
      <c r="M1218" s="237"/>
      <c r="N1218" s="238"/>
      <c r="O1218" s="238"/>
      <c r="P1218" s="238"/>
      <c r="Q1218" s="238"/>
      <c r="R1218" s="238"/>
      <c r="S1218" s="238"/>
      <c r="T1218" s="239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40" t="s">
        <v>296</v>
      </c>
      <c r="AU1218" s="240" t="s">
        <v>106</v>
      </c>
      <c r="AV1218" s="13" t="s">
        <v>82</v>
      </c>
      <c r="AW1218" s="13" t="s">
        <v>35</v>
      </c>
      <c r="AX1218" s="13" t="s">
        <v>74</v>
      </c>
      <c r="AY1218" s="240" t="s">
        <v>285</v>
      </c>
    </row>
    <row r="1219" spans="1:51" s="14" customFormat="1" ht="12">
      <c r="A1219" s="14"/>
      <c r="B1219" s="241"/>
      <c r="C1219" s="242"/>
      <c r="D1219" s="232" t="s">
        <v>296</v>
      </c>
      <c r="E1219" s="243" t="s">
        <v>28</v>
      </c>
      <c r="F1219" s="244" t="s">
        <v>1771</v>
      </c>
      <c r="G1219" s="242"/>
      <c r="H1219" s="245">
        <v>4.83</v>
      </c>
      <c r="I1219" s="246"/>
      <c r="J1219" s="242"/>
      <c r="K1219" s="242"/>
      <c r="L1219" s="247"/>
      <c r="M1219" s="248"/>
      <c r="N1219" s="249"/>
      <c r="O1219" s="249"/>
      <c r="P1219" s="249"/>
      <c r="Q1219" s="249"/>
      <c r="R1219" s="249"/>
      <c r="S1219" s="249"/>
      <c r="T1219" s="250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51" t="s">
        <v>296</v>
      </c>
      <c r="AU1219" s="251" t="s">
        <v>106</v>
      </c>
      <c r="AV1219" s="14" t="s">
        <v>106</v>
      </c>
      <c r="AW1219" s="14" t="s">
        <v>35</v>
      </c>
      <c r="AX1219" s="14" t="s">
        <v>82</v>
      </c>
      <c r="AY1219" s="251" t="s">
        <v>285</v>
      </c>
    </row>
    <row r="1220" spans="1:65" s="2" customFormat="1" ht="16.5" customHeight="1">
      <c r="A1220" s="42"/>
      <c r="B1220" s="43"/>
      <c r="C1220" s="263" t="s">
        <v>1772</v>
      </c>
      <c r="D1220" s="263" t="s">
        <v>380</v>
      </c>
      <c r="E1220" s="264" t="s">
        <v>1773</v>
      </c>
      <c r="F1220" s="265" t="s">
        <v>1774</v>
      </c>
      <c r="G1220" s="266" t="s">
        <v>673</v>
      </c>
      <c r="H1220" s="267">
        <v>5.313</v>
      </c>
      <c r="I1220" s="268"/>
      <c r="J1220" s="269">
        <f>ROUND(I1220*H1220,2)</f>
        <v>0</v>
      </c>
      <c r="K1220" s="265" t="s">
        <v>28</v>
      </c>
      <c r="L1220" s="270"/>
      <c r="M1220" s="271" t="s">
        <v>28</v>
      </c>
      <c r="N1220" s="272" t="s">
        <v>46</v>
      </c>
      <c r="O1220" s="88"/>
      <c r="P1220" s="221">
        <f>O1220*H1220</f>
        <v>0</v>
      </c>
      <c r="Q1220" s="221">
        <v>0.0015</v>
      </c>
      <c r="R1220" s="221">
        <f>Q1220*H1220</f>
        <v>0.0079695</v>
      </c>
      <c r="S1220" s="221">
        <v>0</v>
      </c>
      <c r="T1220" s="222">
        <f>S1220*H1220</f>
        <v>0</v>
      </c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R1220" s="223" t="s">
        <v>477</v>
      </c>
      <c r="AT1220" s="223" t="s">
        <v>380</v>
      </c>
      <c r="AU1220" s="223" t="s">
        <v>106</v>
      </c>
      <c r="AY1220" s="21" t="s">
        <v>285</v>
      </c>
      <c r="BE1220" s="224">
        <f>IF(N1220="základní",J1220,0)</f>
        <v>0</v>
      </c>
      <c r="BF1220" s="224">
        <f>IF(N1220="snížená",J1220,0)</f>
        <v>0</v>
      </c>
      <c r="BG1220" s="224">
        <f>IF(N1220="zákl. přenesená",J1220,0)</f>
        <v>0</v>
      </c>
      <c r="BH1220" s="224">
        <f>IF(N1220="sníž. přenesená",J1220,0)</f>
        <v>0</v>
      </c>
      <c r="BI1220" s="224">
        <f>IF(N1220="nulová",J1220,0)</f>
        <v>0</v>
      </c>
      <c r="BJ1220" s="21" t="s">
        <v>106</v>
      </c>
      <c r="BK1220" s="224">
        <f>ROUND(I1220*H1220,2)</f>
        <v>0</v>
      </c>
      <c r="BL1220" s="21" t="s">
        <v>379</v>
      </c>
      <c r="BM1220" s="223" t="s">
        <v>1775</v>
      </c>
    </row>
    <row r="1221" spans="1:51" s="13" customFormat="1" ht="12">
      <c r="A1221" s="13"/>
      <c r="B1221" s="230"/>
      <c r="C1221" s="231"/>
      <c r="D1221" s="232" t="s">
        <v>296</v>
      </c>
      <c r="E1221" s="233" t="s">
        <v>28</v>
      </c>
      <c r="F1221" s="234" t="s">
        <v>1560</v>
      </c>
      <c r="G1221" s="231"/>
      <c r="H1221" s="233" t="s">
        <v>28</v>
      </c>
      <c r="I1221" s="235"/>
      <c r="J1221" s="231"/>
      <c r="K1221" s="231"/>
      <c r="L1221" s="236"/>
      <c r="M1221" s="237"/>
      <c r="N1221" s="238"/>
      <c r="O1221" s="238"/>
      <c r="P1221" s="238"/>
      <c r="Q1221" s="238"/>
      <c r="R1221" s="238"/>
      <c r="S1221" s="238"/>
      <c r="T1221" s="239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0" t="s">
        <v>296</v>
      </c>
      <c r="AU1221" s="240" t="s">
        <v>106</v>
      </c>
      <c r="AV1221" s="13" t="s">
        <v>82</v>
      </c>
      <c r="AW1221" s="13" t="s">
        <v>35</v>
      </c>
      <c r="AX1221" s="13" t="s">
        <v>74</v>
      </c>
      <c r="AY1221" s="240" t="s">
        <v>285</v>
      </c>
    </row>
    <row r="1222" spans="1:51" s="14" customFormat="1" ht="12">
      <c r="A1222" s="14"/>
      <c r="B1222" s="241"/>
      <c r="C1222" s="242"/>
      <c r="D1222" s="232" t="s">
        <v>296</v>
      </c>
      <c r="E1222" s="243" t="s">
        <v>28</v>
      </c>
      <c r="F1222" s="244" t="s">
        <v>1776</v>
      </c>
      <c r="G1222" s="242"/>
      <c r="H1222" s="245">
        <v>5.313</v>
      </c>
      <c r="I1222" s="246"/>
      <c r="J1222" s="242"/>
      <c r="K1222" s="242"/>
      <c r="L1222" s="247"/>
      <c r="M1222" s="248"/>
      <c r="N1222" s="249"/>
      <c r="O1222" s="249"/>
      <c r="P1222" s="249"/>
      <c r="Q1222" s="249"/>
      <c r="R1222" s="249"/>
      <c r="S1222" s="249"/>
      <c r="T1222" s="250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51" t="s">
        <v>296</v>
      </c>
      <c r="AU1222" s="251" t="s">
        <v>106</v>
      </c>
      <c r="AV1222" s="14" t="s">
        <v>106</v>
      </c>
      <c r="AW1222" s="14" t="s">
        <v>35</v>
      </c>
      <c r="AX1222" s="14" t="s">
        <v>82</v>
      </c>
      <c r="AY1222" s="251" t="s">
        <v>285</v>
      </c>
    </row>
    <row r="1223" spans="1:65" s="2" customFormat="1" ht="16.5" customHeight="1">
      <c r="A1223" s="42"/>
      <c r="B1223" s="43"/>
      <c r="C1223" s="263" t="s">
        <v>1777</v>
      </c>
      <c r="D1223" s="263" t="s">
        <v>380</v>
      </c>
      <c r="E1223" s="264" t="s">
        <v>1778</v>
      </c>
      <c r="F1223" s="265" t="s">
        <v>1779</v>
      </c>
      <c r="G1223" s="266" t="s">
        <v>1780</v>
      </c>
      <c r="H1223" s="267">
        <v>6</v>
      </c>
      <c r="I1223" s="268"/>
      <c r="J1223" s="269">
        <f>ROUND(I1223*H1223,2)</f>
        <v>0</v>
      </c>
      <c r="K1223" s="265" t="s">
        <v>291</v>
      </c>
      <c r="L1223" s="270"/>
      <c r="M1223" s="271" t="s">
        <v>28</v>
      </c>
      <c r="N1223" s="272" t="s">
        <v>46</v>
      </c>
      <c r="O1223" s="88"/>
      <c r="P1223" s="221">
        <f>O1223*H1223</f>
        <v>0</v>
      </c>
      <c r="Q1223" s="221">
        <v>0.0002</v>
      </c>
      <c r="R1223" s="221">
        <f>Q1223*H1223</f>
        <v>0.0012000000000000001</v>
      </c>
      <c r="S1223" s="221">
        <v>0</v>
      </c>
      <c r="T1223" s="222">
        <f>S1223*H1223</f>
        <v>0</v>
      </c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R1223" s="223" t="s">
        <v>477</v>
      </c>
      <c r="AT1223" s="223" t="s">
        <v>380</v>
      </c>
      <c r="AU1223" s="223" t="s">
        <v>106</v>
      </c>
      <c r="AY1223" s="21" t="s">
        <v>285</v>
      </c>
      <c r="BE1223" s="224">
        <f>IF(N1223="základní",J1223,0)</f>
        <v>0</v>
      </c>
      <c r="BF1223" s="224">
        <f>IF(N1223="snížená",J1223,0)</f>
        <v>0</v>
      </c>
      <c r="BG1223" s="224">
        <f>IF(N1223="zákl. přenesená",J1223,0)</f>
        <v>0</v>
      </c>
      <c r="BH1223" s="224">
        <f>IF(N1223="sníž. přenesená",J1223,0)</f>
        <v>0</v>
      </c>
      <c r="BI1223" s="224">
        <f>IF(N1223="nulová",J1223,0)</f>
        <v>0</v>
      </c>
      <c r="BJ1223" s="21" t="s">
        <v>106</v>
      </c>
      <c r="BK1223" s="224">
        <f>ROUND(I1223*H1223,2)</f>
        <v>0</v>
      </c>
      <c r="BL1223" s="21" t="s">
        <v>379</v>
      </c>
      <c r="BM1223" s="223" t="s">
        <v>1781</v>
      </c>
    </row>
    <row r="1224" spans="1:51" s="13" customFormat="1" ht="12">
      <c r="A1224" s="13"/>
      <c r="B1224" s="230"/>
      <c r="C1224" s="231"/>
      <c r="D1224" s="232" t="s">
        <v>296</v>
      </c>
      <c r="E1224" s="233" t="s">
        <v>28</v>
      </c>
      <c r="F1224" s="234" t="s">
        <v>1560</v>
      </c>
      <c r="G1224" s="231"/>
      <c r="H1224" s="233" t="s">
        <v>28</v>
      </c>
      <c r="I1224" s="235"/>
      <c r="J1224" s="231"/>
      <c r="K1224" s="231"/>
      <c r="L1224" s="236"/>
      <c r="M1224" s="237"/>
      <c r="N1224" s="238"/>
      <c r="O1224" s="238"/>
      <c r="P1224" s="238"/>
      <c r="Q1224" s="238"/>
      <c r="R1224" s="238"/>
      <c r="S1224" s="238"/>
      <c r="T1224" s="239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40" t="s">
        <v>296</v>
      </c>
      <c r="AU1224" s="240" t="s">
        <v>106</v>
      </c>
      <c r="AV1224" s="13" t="s">
        <v>82</v>
      </c>
      <c r="AW1224" s="13" t="s">
        <v>35</v>
      </c>
      <c r="AX1224" s="13" t="s">
        <v>74</v>
      </c>
      <c r="AY1224" s="240" t="s">
        <v>285</v>
      </c>
    </row>
    <row r="1225" spans="1:51" s="14" customFormat="1" ht="12">
      <c r="A1225" s="14"/>
      <c r="B1225" s="241"/>
      <c r="C1225" s="242"/>
      <c r="D1225" s="232" t="s">
        <v>296</v>
      </c>
      <c r="E1225" s="243" t="s">
        <v>28</v>
      </c>
      <c r="F1225" s="244" t="s">
        <v>324</v>
      </c>
      <c r="G1225" s="242"/>
      <c r="H1225" s="245">
        <v>6</v>
      </c>
      <c r="I1225" s="246"/>
      <c r="J1225" s="242"/>
      <c r="K1225" s="242"/>
      <c r="L1225" s="247"/>
      <c r="M1225" s="248"/>
      <c r="N1225" s="249"/>
      <c r="O1225" s="249"/>
      <c r="P1225" s="249"/>
      <c r="Q1225" s="249"/>
      <c r="R1225" s="249"/>
      <c r="S1225" s="249"/>
      <c r="T1225" s="250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51" t="s">
        <v>296</v>
      </c>
      <c r="AU1225" s="251" t="s">
        <v>106</v>
      </c>
      <c r="AV1225" s="14" t="s">
        <v>106</v>
      </c>
      <c r="AW1225" s="14" t="s">
        <v>35</v>
      </c>
      <c r="AX1225" s="14" t="s">
        <v>82</v>
      </c>
      <c r="AY1225" s="251" t="s">
        <v>285</v>
      </c>
    </row>
    <row r="1226" spans="1:65" s="2" customFormat="1" ht="33" customHeight="1">
      <c r="A1226" s="42"/>
      <c r="B1226" s="43"/>
      <c r="C1226" s="212" t="s">
        <v>1782</v>
      </c>
      <c r="D1226" s="212" t="s">
        <v>287</v>
      </c>
      <c r="E1226" s="213" t="s">
        <v>1783</v>
      </c>
      <c r="F1226" s="214" t="s">
        <v>1784</v>
      </c>
      <c r="G1226" s="215" t="s">
        <v>859</v>
      </c>
      <c r="H1226" s="216">
        <v>1</v>
      </c>
      <c r="I1226" s="217"/>
      <c r="J1226" s="218">
        <f>ROUND(I1226*H1226,2)</f>
        <v>0</v>
      </c>
      <c r="K1226" s="214" t="s">
        <v>28</v>
      </c>
      <c r="L1226" s="48"/>
      <c r="M1226" s="219" t="s">
        <v>28</v>
      </c>
      <c r="N1226" s="220" t="s">
        <v>46</v>
      </c>
      <c r="O1226" s="88"/>
      <c r="P1226" s="221">
        <f>O1226*H1226</f>
        <v>0</v>
      </c>
      <c r="Q1226" s="221">
        <v>0.105</v>
      </c>
      <c r="R1226" s="221">
        <f>Q1226*H1226</f>
        <v>0.105</v>
      </c>
      <c r="S1226" s="221">
        <v>0</v>
      </c>
      <c r="T1226" s="222">
        <f>S1226*H1226</f>
        <v>0</v>
      </c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R1226" s="223" t="s">
        <v>379</v>
      </c>
      <c r="AT1226" s="223" t="s">
        <v>287</v>
      </c>
      <c r="AU1226" s="223" t="s">
        <v>106</v>
      </c>
      <c r="AY1226" s="21" t="s">
        <v>285</v>
      </c>
      <c r="BE1226" s="224">
        <f>IF(N1226="základní",J1226,0)</f>
        <v>0</v>
      </c>
      <c r="BF1226" s="224">
        <f>IF(N1226="snížená",J1226,0)</f>
        <v>0</v>
      </c>
      <c r="BG1226" s="224">
        <f>IF(N1226="zákl. přenesená",J1226,0)</f>
        <v>0</v>
      </c>
      <c r="BH1226" s="224">
        <f>IF(N1226="sníž. přenesená",J1226,0)</f>
        <v>0</v>
      </c>
      <c r="BI1226" s="224">
        <f>IF(N1226="nulová",J1226,0)</f>
        <v>0</v>
      </c>
      <c r="BJ1226" s="21" t="s">
        <v>106</v>
      </c>
      <c r="BK1226" s="224">
        <f>ROUND(I1226*H1226,2)</f>
        <v>0</v>
      </c>
      <c r="BL1226" s="21" t="s">
        <v>379</v>
      </c>
      <c r="BM1226" s="223" t="s">
        <v>1785</v>
      </c>
    </row>
    <row r="1227" spans="1:51" s="13" customFormat="1" ht="12">
      <c r="A1227" s="13"/>
      <c r="B1227" s="230"/>
      <c r="C1227" s="231"/>
      <c r="D1227" s="232" t="s">
        <v>296</v>
      </c>
      <c r="E1227" s="233" t="s">
        <v>28</v>
      </c>
      <c r="F1227" s="234" t="s">
        <v>1667</v>
      </c>
      <c r="G1227" s="231"/>
      <c r="H1227" s="233" t="s">
        <v>28</v>
      </c>
      <c r="I1227" s="235"/>
      <c r="J1227" s="231"/>
      <c r="K1227" s="231"/>
      <c r="L1227" s="236"/>
      <c r="M1227" s="237"/>
      <c r="N1227" s="238"/>
      <c r="O1227" s="238"/>
      <c r="P1227" s="238"/>
      <c r="Q1227" s="238"/>
      <c r="R1227" s="238"/>
      <c r="S1227" s="238"/>
      <c r="T1227" s="239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40" t="s">
        <v>296</v>
      </c>
      <c r="AU1227" s="240" t="s">
        <v>106</v>
      </c>
      <c r="AV1227" s="13" t="s">
        <v>82</v>
      </c>
      <c r="AW1227" s="13" t="s">
        <v>35</v>
      </c>
      <c r="AX1227" s="13" t="s">
        <v>74</v>
      </c>
      <c r="AY1227" s="240" t="s">
        <v>285</v>
      </c>
    </row>
    <row r="1228" spans="1:51" s="14" customFormat="1" ht="12">
      <c r="A1228" s="14"/>
      <c r="B1228" s="241"/>
      <c r="C1228" s="242"/>
      <c r="D1228" s="232" t="s">
        <v>296</v>
      </c>
      <c r="E1228" s="243" t="s">
        <v>28</v>
      </c>
      <c r="F1228" s="244" t="s">
        <v>82</v>
      </c>
      <c r="G1228" s="242"/>
      <c r="H1228" s="245">
        <v>1</v>
      </c>
      <c r="I1228" s="246"/>
      <c r="J1228" s="242"/>
      <c r="K1228" s="242"/>
      <c r="L1228" s="247"/>
      <c r="M1228" s="248"/>
      <c r="N1228" s="249"/>
      <c r="O1228" s="249"/>
      <c r="P1228" s="249"/>
      <c r="Q1228" s="249"/>
      <c r="R1228" s="249"/>
      <c r="S1228" s="249"/>
      <c r="T1228" s="250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51" t="s">
        <v>296</v>
      </c>
      <c r="AU1228" s="251" t="s">
        <v>106</v>
      </c>
      <c r="AV1228" s="14" t="s">
        <v>106</v>
      </c>
      <c r="AW1228" s="14" t="s">
        <v>35</v>
      </c>
      <c r="AX1228" s="14" t="s">
        <v>82</v>
      </c>
      <c r="AY1228" s="251" t="s">
        <v>285</v>
      </c>
    </row>
    <row r="1229" spans="1:65" s="2" customFormat="1" ht="33" customHeight="1">
      <c r="A1229" s="42"/>
      <c r="B1229" s="43"/>
      <c r="C1229" s="212" t="s">
        <v>1786</v>
      </c>
      <c r="D1229" s="212" t="s">
        <v>287</v>
      </c>
      <c r="E1229" s="213" t="s">
        <v>1787</v>
      </c>
      <c r="F1229" s="214" t="s">
        <v>1788</v>
      </c>
      <c r="G1229" s="215" t="s">
        <v>859</v>
      </c>
      <c r="H1229" s="216">
        <v>1</v>
      </c>
      <c r="I1229" s="217"/>
      <c r="J1229" s="218">
        <f>ROUND(I1229*H1229,2)</f>
        <v>0</v>
      </c>
      <c r="K1229" s="214" t="s">
        <v>28</v>
      </c>
      <c r="L1229" s="48"/>
      <c r="M1229" s="219" t="s">
        <v>28</v>
      </c>
      <c r="N1229" s="220" t="s">
        <v>46</v>
      </c>
      <c r="O1229" s="88"/>
      <c r="P1229" s="221">
        <f>O1229*H1229</f>
        <v>0</v>
      </c>
      <c r="Q1229" s="221">
        <v>0.105</v>
      </c>
      <c r="R1229" s="221">
        <f>Q1229*H1229</f>
        <v>0.105</v>
      </c>
      <c r="S1229" s="221">
        <v>0</v>
      </c>
      <c r="T1229" s="222">
        <f>S1229*H1229</f>
        <v>0</v>
      </c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R1229" s="223" t="s">
        <v>379</v>
      </c>
      <c r="AT1229" s="223" t="s">
        <v>287</v>
      </c>
      <c r="AU1229" s="223" t="s">
        <v>106</v>
      </c>
      <c r="AY1229" s="21" t="s">
        <v>285</v>
      </c>
      <c r="BE1229" s="224">
        <f>IF(N1229="základní",J1229,0)</f>
        <v>0</v>
      </c>
      <c r="BF1229" s="224">
        <f>IF(N1229="snížená",J1229,0)</f>
        <v>0</v>
      </c>
      <c r="BG1229" s="224">
        <f>IF(N1229="zákl. přenesená",J1229,0)</f>
        <v>0</v>
      </c>
      <c r="BH1229" s="224">
        <f>IF(N1229="sníž. přenesená",J1229,0)</f>
        <v>0</v>
      </c>
      <c r="BI1229" s="224">
        <f>IF(N1229="nulová",J1229,0)</f>
        <v>0</v>
      </c>
      <c r="BJ1229" s="21" t="s">
        <v>106</v>
      </c>
      <c r="BK1229" s="224">
        <f>ROUND(I1229*H1229,2)</f>
        <v>0</v>
      </c>
      <c r="BL1229" s="21" t="s">
        <v>379</v>
      </c>
      <c r="BM1229" s="223" t="s">
        <v>1789</v>
      </c>
    </row>
    <row r="1230" spans="1:51" s="13" customFormat="1" ht="12">
      <c r="A1230" s="13"/>
      <c r="B1230" s="230"/>
      <c r="C1230" s="231"/>
      <c r="D1230" s="232" t="s">
        <v>296</v>
      </c>
      <c r="E1230" s="233" t="s">
        <v>28</v>
      </c>
      <c r="F1230" s="234" t="s">
        <v>1667</v>
      </c>
      <c r="G1230" s="231"/>
      <c r="H1230" s="233" t="s">
        <v>28</v>
      </c>
      <c r="I1230" s="235"/>
      <c r="J1230" s="231"/>
      <c r="K1230" s="231"/>
      <c r="L1230" s="236"/>
      <c r="M1230" s="237"/>
      <c r="N1230" s="238"/>
      <c r="O1230" s="238"/>
      <c r="P1230" s="238"/>
      <c r="Q1230" s="238"/>
      <c r="R1230" s="238"/>
      <c r="S1230" s="238"/>
      <c r="T1230" s="239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0" t="s">
        <v>296</v>
      </c>
      <c r="AU1230" s="240" t="s">
        <v>106</v>
      </c>
      <c r="AV1230" s="13" t="s">
        <v>82</v>
      </c>
      <c r="AW1230" s="13" t="s">
        <v>35</v>
      </c>
      <c r="AX1230" s="13" t="s">
        <v>74</v>
      </c>
      <c r="AY1230" s="240" t="s">
        <v>285</v>
      </c>
    </row>
    <row r="1231" spans="1:51" s="14" customFormat="1" ht="12">
      <c r="A1231" s="14"/>
      <c r="B1231" s="241"/>
      <c r="C1231" s="242"/>
      <c r="D1231" s="232" t="s">
        <v>296</v>
      </c>
      <c r="E1231" s="243" t="s">
        <v>28</v>
      </c>
      <c r="F1231" s="244" t="s">
        <v>82</v>
      </c>
      <c r="G1231" s="242"/>
      <c r="H1231" s="245">
        <v>1</v>
      </c>
      <c r="I1231" s="246"/>
      <c r="J1231" s="242"/>
      <c r="K1231" s="242"/>
      <c r="L1231" s="247"/>
      <c r="M1231" s="248"/>
      <c r="N1231" s="249"/>
      <c r="O1231" s="249"/>
      <c r="P1231" s="249"/>
      <c r="Q1231" s="249"/>
      <c r="R1231" s="249"/>
      <c r="S1231" s="249"/>
      <c r="T1231" s="250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51" t="s">
        <v>296</v>
      </c>
      <c r="AU1231" s="251" t="s">
        <v>106</v>
      </c>
      <c r="AV1231" s="14" t="s">
        <v>106</v>
      </c>
      <c r="AW1231" s="14" t="s">
        <v>35</v>
      </c>
      <c r="AX1231" s="14" t="s">
        <v>82</v>
      </c>
      <c r="AY1231" s="251" t="s">
        <v>285</v>
      </c>
    </row>
    <row r="1232" spans="1:65" s="2" customFormat="1" ht="24.15" customHeight="1">
      <c r="A1232" s="42"/>
      <c r="B1232" s="43"/>
      <c r="C1232" s="212" t="s">
        <v>1790</v>
      </c>
      <c r="D1232" s="212" t="s">
        <v>287</v>
      </c>
      <c r="E1232" s="213" t="s">
        <v>1791</v>
      </c>
      <c r="F1232" s="214" t="s">
        <v>1792</v>
      </c>
      <c r="G1232" s="215" t="s">
        <v>859</v>
      </c>
      <c r="H1232" s="216">
        <v>5</v>
      </c>
      <c r="I1232" s="217"/>
      <c r="J1232" s="218">
        <f>ROUND(I1232*H1232,2)</f>
        <v>0</v>
      </c>
      <c r="K1232" s="214" t="s">
        <v>28</v>
      </c>
      <c r="L1232" s="48"/>
      <c r="M1232" s="219" t="s">
        <v>28</v>
      </c>
      <c r="N1232" s="220" t="s">
        <v>46</v>
      </c>
      <c r="O1232" s="88"/>
      <c r="P1232" s="221">
        <f>O1232*H1232</f>
        <v>0</v>
      </c>
      <c r="Q1232" s="221">
        <v>0.05</v>
      </c>
      <c r="R1232" s="221">
        <f>Q1232*H1232</f>
        <v>0.25</v>
      </c>
      <c r="S1232" s="221">
        <v>0</v>
      </c>
      <c r="T1232" s="222">
        <f>S1232*H1232</f>
        <v>0</v>
      </c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R1232" s="223" t="s">
        <v>379</v>
      </c>
      <c r="AT1232" s="223" t="s">
        <v>287</v>
      </c>
      <c r="AU1232" s="223" t="s">
        <v>106</v>
      </c>
      <c r="AY1232" s="21" t="s">
        <v>285</v>
      </c>
      <c r="BE1232" s="224">
        <f>IF(N1232="základní",J1232,0)</f>
        <v>0</v>
      </c>
      <c r="BF1232" s="224">
        <f>IF(N1232="snížená",J1232,0)</f>
        <v>0</v>
      </c>
      <c r="BG1232" s="224">
        <f>IF(N1232="zákl. přenesená",J1232,0)</f>
        <v>0</v>
      </c>
      <c r="BH1232" s="224">
        <f>IF(N1232="sníž. přenesená",J1232,0)</f>
        <v>0</v>
      </c>
      <c r="BI1232" s="224">
        <f>IF(N1232="nulová",J1232,0)</f>
        <v>0</v>
      </c>
      <c r="BJ1232" s="21" t="s">
        <v>106</v>
      </c>
      <c r="BK1232" s="224">
        <f>ROUND(I1232*H1232,2)</f>
        <v>0</v>
      </c>
      <c r="BL1232" s="21" t="s">
        <v>379</v>
      </c>
      <c r="BM1232" s="223" t="s">
        <v>1793</v>
      </c>
    </row>
    <row r="1233" spans="1:51" s="13" customFormat="1" ht="12">
      <c r="A1233" s="13"/>
      <c r="B1233" s="230"/>
      <c r="C1233" s="231"/>
      <c r="D1233" s="232" t="s">
        <v>296</v>
      </c>
      <c r="E1233" s="233" t="s">
        <v>28</v>
      </c>
      <c r="F1233" s="234" t="s">
        <v>1667</v>
      </c>
      <c r="G1233" s="231"/>
      <c r="H1233" s="233" t="s">
        <v>28</v>
      </c>
      <c r="I1233" s="235"/>
      <c r="J1233" s="231"/>
      <c r="K1233" s="231"/>
      <c r="L1233" s="236"/>
      <c r="M1233" s="237"/>
      <c r="N1233" s="238"/>
      <c r="O1233" s="238"/>
      <c r="P1233" s="238"/>
      <c r="Q1233" s="238"/>
      <c r="R1233" s="238"/>
      <c r="S1233" s="238"/>
      <c r="T1233" s="239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40" t="s">
        <v>296</v>
      </c>
      <c r="AU1233" s="240" t="s">
        <v>106</v>
      </c>
      <c r="AV1233" s="13" t="s">
        <v>82</v>
      </c>
      <c r="AW1233" s="13" t="s">
        <v>35</v>
      </c>
      <c r="AX1233" s="13" t="s">
        <v>74</v>
      </c>
      <c r="AY1233" s="240" t="s">
        <v>285</v>
      </c>
    </row>
    <row r="1234" spans="1:51" s="14" customFormat="1" ht="12">
      <c r="A1234" s="14"/>
      <c r="B1234" s="241"/>
      <c r="C1234" s="242"/>
      <c r="D1234" s="232" t="s">
        <v>296</v>
      </c>
      <c r="E1234" s="243" t="s">
        <v>28</v>
      </c>
      <c r="F1234" s="244" t="s">
        <v>319</v>
      </c>
      <c r="G1234" s="242"/>
      <c r="H1234" s="245">
        <v>5</v>
      </c>
      <c r="I1234" s="246"/>
      <c r="J1234" s="242"/>
      <c r="K1234" s="242"/>
      <c r="L1234" s="247"/>
      <c r="M1234" s="248"/>
      <c r="N1234" s="249"/>
      <c r="O1234" s="249"/>
      <c r="P1234" s="249"/>
      <c r="Q1234" s="249"/>
      <c r="R1234" s="249"/>
      <c r="S1234" s="249"/>
      <c r="T1234" s="250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51" t="s">
        <v>296</v>
      </c>
      <c r="AU1234" s="251" t="s">
        <v>106</v>
      </c>
      <c r="AV1234" s="14" t="s">
        <v>106</v>
      </c>
      <c r="AW1234" s="14" t="s">
        <v>35</v>
      </c>
      <c r="AX1234" s="14" t="s">
        <v>82</v>
      </c>
      <c r="AY1234" s="251" t="s">
        <v>285</v>
      </c>
    </row>
    <row r="1235" spans="1:65" s="2" customFormat="1" ht="24.15" customHeight="1">
      <c r="A1235" s="42"/>
      <c r="B1235" s="43"/>
      <c r="C1235" s="212" t="s">
        <v>1794</v>
      </c>
      <c r="D1235" s="212" t="s">
        <v>287</v>
      </c>
      <c r="E1235" s="213" t="s">
        <v>1795</v>
      </c>
      <c r="F1235" s="214" t="s">
        <v>1796</v>
      </c>
      <c r="G1235" s="215" t="s">
        <v>859</v>
      </c>
      <c r="H1235" s="216">
        <v>1</v>
      </c>
      <c r="I1235" s="217"/>
      <c r="J1235" s="218">
        <f>ROUND(I1235*H1235,2)</f>
        <v>0</v>
      </c>
      <c r="K1235" s="214" t="s">
        <v>28</v>
      </c>
      <c r="L1235" s="48"/>
      <c r="M1235" s="219" t="s">
        <v>28</v>
      </c>
      <c r="N1235" s="220" t="s">
        <v>46</v>
      </c>
      <c r="O1235" s="88"/>
      <c r="P1235" s="221">
        <f>O1235*H1235</f>
        <v>0</v>
      </c>
      <c r="Q1235" s="221">
        <v>0.017</v>
      </c>
      <c r="R1235" s="221">
        <f>Q1235*H1235</f>
        <v>0.017</v>
      </c>
      <c r="S1235" s="221">
        <v>0</v>
      </c>
      <c r="T1235" s="222">
        <f>S1235*H1235</f>
        <v>0</v>
      </c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R1235" s="223" t="s">
        <v>379</v>
      </c>
      <c r="AT1235" s="223" t="s">
        <v>287</v>
      </c>
      <c r="AU1235" s="223" t="s">
        <v>106</v>
      </c>
      <c r="AY1235" s="21" t="s">
        <v>285</v>
      </c>
      <c r="BE1235" s="224">
        <f>IF(N1235="základní",J1235,0)</f>
        <v>0</v>
      </c>
      <c r="BF1235" s="224">
        <f>IF(N1235="snížená",J1235,0)</f>
        <v>0</v>
      </c>
      <c r="BG1235" s="224">
        <f>IF(N1235="zákl. přenesená",J1235,0)</f>
        <v>0</v>
      </c>
      <c r="BH1235" s="224">
        <f>IF(N1235="sníž. přenesená",J1235,0)</f>
        <v>0</v>
      </c>
      <c r="BI1235" s="224">
        <f>IF(N1235="nulová",J1235,0)</f>
        <v>0</v>
      </c>
      <c r="BJ1235" s="21" t="s">
        <v>106</v>
      </c>
      <c r="BK1235" s="224">
        <f>ROUND(I1235*H1235,2)</f>
        <v>0</v>
      </c>
      <c r="BL1235" s="21" t="s">
        <v>379</v>
      </c>
      <c r="BM1235" s="223" t="s">
        <v>1797</v>
      </c>
    </row>
    <row r="1236" spans="1:51" s="13" customFormat="1" ht="12">
      <c r="A1236" s="13"/>
      <c r="B1236" s="230"/>
      <c r="C1236" s="231"/>
      <c r="D1236" s="232" t="s">
        <v>296</v>
      </c>
      <c r="E1236" s="233" t="s">
        <v>28</v>
      </c>
      <c r="F1236" s="234" t="s">
        <v>1667</v>
      </c>
      <c r="G1236" s="231"/>
      <c r="H1236" s="233" t="s">
        <v>28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0" t="s">
        <v>296</v>
      </c>
      <c r="AU1236" s="240" t="s">
        <v>106</v>
      </c>
      <c r="AV1236" s="13" t="s">
        <v>82</v>
      </c>
      <c r="AW1236" s="13" t="s">
        <v>35</v>
      </c>
      <c r="AX1236" s="13" t="s">
        <v>74</v>
      </c>
      <c r="AY1236" s="240" t="s">
        <v>285</v>
      </c>
    </row>
    <row r="1237" spans="1:51" s="14" customFormat="1" ht="12">
      <c r="A1237" s="14"/>
      <c r="B1237" s="241"/>
      <c r="C1237" s="242"/>
      <c r="D1237" s="232" t="s">
        <v>296</v>
      </c>
      <c r="E1237" s="243" t="s">
        <v>28</v>
      </c>
      <c r="F1237" s="244" t="s">
        <v>82</v>
      </c>
      <c r="G1237" s="242"/>
      <c r="H1237" s="245">
        <v>1</v>
      </c>
      <c r="I1237" s="246"/>
      <c r="J1237" s="242"/>
      <c r="K1237" s="242"/>
      <c r="L1237" s="247"/>
      <c r="M1237" s="248"/>
      <c r="N1237" s="249"/>
      <c r="O1237" s="249"/>
      <c r="P1237" s="249"/>
      <c r="Q1237" s="249"/>
      <c r="R1237" s="249"/>
      <c r="S1237" s="249"/>
      <c r="T1237" s="250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1" t="s">
        <v>296</v>
      </c>
      <c r="AU1237" s="251" t="s">
        <v>106</v>
      </c>
      <c r="AV1237" s="14" t="s">
        <v>106</v>
      </c>
      <c r="AW1237" s="14" t="s">
        <v>35</v>
      </c>
      <c r="AX1237" s="14" t="s">
        <v>82</v>
      </c>
      <c r="AY1237" s="251" t="s">
        <v>285</v>
      </c>
    </row>
    <row r="1238" spans="1:65" s="2" customFormat="1" ht="55.5" customHeight="1">
      <c r="A1238" s="42"/>
      <c r="B1238" s="43"/>
      <c r="C1238" s="212" t="s">
        <v>1798</v>
      </c>
      <c r="D1238" s="212" t="s">
        <v>287</v>
      </c>
      <c r="E1238" s="213" t="s">
        <v>1799</v>
      </c>
      <c r="F1238" s="214" t="s">
        <v>1800</v>
      </c>
      <c r="G1238" s="215" t="s">
        <v>383</v>
      </c>
      <c r="H1238" s="216">
        <v>0.808</v>
      </c>
      <c r="I1238" s="217"/>
      <c r="J1238" s="218">
        <f>ROUND(I1238*H1238,2)</f>
        <v>0</v>
      </c>
      <c r="K1238" s="214" t="s">
        <v>291</v>
      </c>
      <c r="L1238" s="48"/>
      <c r="M1238" s="219" t="s">
        <v>28</v>
      </c>
      <c r="N1238" s="220" t="s">
        <v>46</v>
      </c>
      <c r="O1238" s="88"/>
      <c r="P1238" s="221">
        <f>O1238*H1238</f>
        <v>0</v>
      </c>
      <c r="Q1238" s="221">
        <v>0</v>
      </c>
      <c r="R1238" s="221">
        <f>Q1238*H1238</f>
        <v>0</v>
      </c>
      <c r="S1238" s="221">
        <v>0</v>
      </c>
      <c r="T1238" s="222">
        <f>S1238*H1238</f>
        <v>0</v>
      </c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R1238" s="223" t="s">
        <v>379</v>
      </c>
      <c r="AT1238" s="223" t="s">
        <v>287</v>
      </c>
      <c r="AU1238" s="223" t="s">
        <v>106</v>
      </c>
      <c r="AY1238" s="21" t="s">
        <v>285</v>
      </c>
      <c r="BE1238" s="224">
        <f>IF(N1238="základní",J1238,0)</f>
        <v>0</v>
      </c>
      <c r="BF1238" s="224">
        <f>IF(N1238="snížená",J1238,0)</f>
        <v>0</v>
      </c>
      <c r="BG1238" s="224">
        <f>IF(N1238="zákl. přenesená",J1238,0)</f>
        <v>0</v>
      </c>
      <c r="BH1238" s="224">
        <f>IF(N1238="sníž. přenesená",J1238,0)</f>
        <v>0</v>
      </c>
      <c r="BI1238" s="224">
        <f>IF(N1238="nulová",J1238,0)</f>
        <v>0</v>
      </c>
      <c r="BJ1238" s="21" t="s">
        <v>106</v>
      </c>
      <c r="BK1238" s="224">
        <f>ROUND(I1238*H1238,2)</f>
        <v>0</v>
      </c>
      <c r="BL1238" s="21" t="s">
        <v>379</v>
      </c>
      <c r="BM1238" s="223" t="s">
        <v>1801</v>
      </c>
    </row>
    <row r="1239" spans="1:47" s="2" customFormat="1" ht="12">
      <c r="A1239" s="42"/>
      <c r="B1239" s="43"/>
      <c r="C1239" s="44"/>
      <c r="D1239" s="225" t="s">
        <v>294</v>
      </c>
      <c r="E1239" s="44"/>
      <c r="F1239" s="226" t="s">
        <v>1802</v>
      </c>
      <c r="G1239" s="44"/>
      <c r="H1239" s="44"/>
      <c r="I1239" s="227"/>
      <c r="J1239" s="44"/>
      <c r="K1239" s="44"/>
      <c r="L1239" s="48"/>
      <c r="M1239" s="228"/>
      <c r="N1239" s="229"/>
      <c r="O1239" s="88"/>
      <c r="P1239" s="88"/>
      <c r="Q1239" s="88"/>
      <c r="R1239" s="88"/>
      <c r="S1239" s="88"/>
      <c r="T1239" s="89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T1239" s="21" t="s">
        <v>294</v>
      </c>
      <c r="AU1239" s="21" t="s">
        <v>106</v>
      </c>
    </row>
    <row r="1240" spans="1:63" s="12" customFormat="1" ht="22.8" customHeight="1">
      <c r="A1240" s="12"/>
      <c r="B1240" s="196"/>
      <c r="C1240" s="197"/>
      <c r="D1240" s="198" t="s">
        <v>73</v>
      </c>
      <c r="E1240" s="210" t="s">
        <v>1803</v>
      </c>
      <c r="F1240" s="210" t="s">
        <v>1804</v>
      </c>
      <c r="G1240" s="197"/>
      <c r="H1240" s="197"/>
      <c r="I1240" s="200"/>
      <c r="J1240" s="211">
        <f>BK1240</f>
        <v>0</v>
      </c>
      <c r="K1240" s="197"/>
      <c r="L1240" s="202"/>
      <c r="M1240" s="203"/>
      <c r="N1240" s="204"/>
      <c r="O1240" s="204"/>
      <c r="P1240" s="205">
        <f>SUM(P1241:P1272)</f>
        <v>0</v>
      </c>
      <c r="Q1240" s="204"/>
      <c r="R1240" s="205">
        <f>SUM(R1241:R1272)</f>
        <v>0.95050775</v>
      </c>
      <c r="S1240" s="204"/>
      <c r="T1240" s="206">
        <f>SUM(T1241:T1272)</f>
        <v>0.1552</v>
      </c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R1240" s="207" t="s">
        <v>106</v>
      </c>
      <c r="AT1240" s="208" t="s">
        <v>73</v>
      </c>
      <c r="AU1240" s="208" t="s">
        <v>82</v>
      </c>
      <c r="AY1240" s="207" t="s">
        <v>285</v>
      </c>
      <c r="BK1240" s="209">
        <f>SUM(BK1241:BK1272)</f>
        <v>0</v>
      </c>
    </row>
    <row r="1241" spans="1:65" s="2" customFormat="1" ht="33" customHeight="1">
      <c r="A1241" s="42"/>
      <c r="B1241" s="43"/>
      <c r="C1241" s="212" t="s">
        <v>1805</v>
      </c>
      <c r="D1241" s="212" t="s">
        <v>287</v>
      </c>
      <c r="E1241" s="213" t="s">
        <v>1806</v>
      </c>
      <c r="F1241" s="214" t="s">
        <v>1807</v>
      </c>
      <c r="G1241" s="215" t="s">
        <v>673</v>
      </c>
      <c r="H1241" s="216">
        <v>9.7</v>
      </c>
      <c r="I1241" s="217"/>
      <c r="J1241" s="218">
        <f>ROUND(I1241*H1241,2)</f>
        <v>0</v>
      </c>
      <c r="K1241" s="214" t="s">
        <v>291</v>
      </c>
      <c r="L1241" s="48"/>
      <c r="M1241" s="219" t="s">
        <v>28</v>
      </c>
      <c r="N1241" s="220" t="s">
        <v>46</v>
      </c>
      <c r="O1241" s="88"/>
      <c r="P1241" s="221">
        <f>O1241*H1241</f>
        <v>0</v>
      </c>
      <c r="Q1241" s="221">
        <v>0</v>
      </c>
      <c r="R1241" s="221">
        <f>Q1241*H1241</f>
        <v>0</v>
      </c>
      <c r="S1241" s="221">
        <v>0.016</v>
      </c>
      <c r="T1241" s="222">
        <f>S1241*H1241</f>
        <v>0.1552</v>
      </c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R1241" s="223" t="s">
        <v>379</v>
      </c>
      <c r="AT1241" s="223" t="s">
        <v>287</v>
      </c>
      <c r="AU1241" s="223" t="s">
        <v>106</v>
      </c>
      <c r="AY1241" s="21" t="s">
        <v>285</v>
      </c>
      <c r="BE1241" s="224">
        <f>IF(N1241="základní",J1241,0)</f>
        <v>0</v>
      </c>
      <c r="BF1241" s="224">
        <f>IF(N1241="snížená",J1241,0)</f>
        <v>0</v>
      </c>
      <c r="BG1241" s="224">
        <f>IF(N1241="zákl. přenesená",J1241,0)</f>
        <v>0</v>
      </c>
      <c r="BH1241" s="224">
        <f>IF(N1241="sníž. přenesená",J1241,0)</f>
        <v>0</v>
      </c>
      <c r="BI1241" s="224">
        <f>IF(N1241="nulová",J1241,0)</f>
        <v>0</v>
      </c>
      <c r="BJ1241" s="21" t="s">
        <v>106</v>
      </c>
      <c r="BK1241" s="224">
        <f>ROUND(I1241*H1241,2)</f>
        <v>0</v>
      </c>
      <c r="BL1241" s="21" t="s">
        <v>379</v>
      </c>
      <c r="BM1241" s="223" t="s">
        <v>1808</v>
      </c>
    </row>
    <row r="1242" spans="1:47" s="2" customFormat="1" ht="12">
      <c r="A1242" s="42"/>
      <c r="B1242" s="43"/>
      <c r="C1242" s="44"/>
      <c r="D1242" s="225" t="s">
        <v>294</v>
      </c>
      <c r="E1242" s="44"/>
      <c r="F1242" s="226" t="s">
        <v>1809</v>
      </c>
      <c r="G1242" s="44"/>
      <c r="H1242" s="44"/>
      <c r="I1242" s="227"/>
      <c r="J1242" s="44"/>
      <c r="K1242" s="44"/>
      <c r="L1242" s="48"/>
      <c r="M1242" s="228"/>
      <c r="N1242" s="229"/>
      <c r="O1242" s="88"/>
      <c r="P1242" s="88"/>
      <c r="Q1242" s="88"/>
      <c r="R1242" s="88"/>
      <c r="S1242" s="88"/>
      <c r="T1242" s="89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T1242" s="21" t="s">
        <v>294</v>
      </c>
      <c r="AU1242" s="21" t="s">
        <v>106</v>
      </c>
    </row>
    <row r="1243" spans="1:51" s="13" customFormat="1" ht="12">
      <c r="A1243" s="13"/>
      <c r="B1243" s="230"/>
      <c r="C1243" s="231"/>
      <c r="D1243" s="232" t="s">
        <v>296</v>
      </c>
      <c r="E1243" s="233" t="s">
        <v>28</v>
      </c>
      <c r="F1243" s="234" t="s">
        <v>818</v>
      </c>
      <c r="G1243" s="231"/>
      <c r="H1243" s="233" t="s">
        <v>28</v>
      </c>
      <c r="I1243" s="235"/>
      <c r="J1243" s="231"/>
      <c r="K1243" s="231"/>
      <c r="L1243" s="236"/>
      <c r="M1243" s="237"/>
      <c r="N1243" s="238"/>
      <c r="O1243" s="238"/>
      <c r="P1243" s="238"/>
      <c r="Q1243" s="238"/>
      <c r="R1243" s="238"/>
      <c r="S1243" s="238"/>
      <c r="T1243" s="239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40" t="s">
        <v>296</v>
      </c>
      <c r="AU1243" s="240" t="s">
        <v>106</v>
      </c>
      <c r="AV1243" s="13" t="s">
        <v>82</v>
      </c>
      <c r="AW1243" s="13" t="s">
        <v>35</v>
      </c>
      <c r="AX1243" s="13" t="s">
        <v>74</v>
      </c>
      <c r="AY1243" s="240" t="s">
        <v>285</v>
      </c>
    </row>
    <row r="1244" spans="1:51" s="14" customFormat="1" ht="12">
      <c r="A1244" s="14"/>
      <c r="B1244" s="241"/>
      <c r="C1244" s="242"/>
      <c r="D1244" s="232" t="s">
        <v>296</v>
      </c>
      <c r="E1244" s="243" t="s">
        <v>28</v>
      </c>
      <c r="F1244" s="244" t="s">
        <v>1531</v>
      </c>
      <c r="G1244" s="242"/>
      <c r="H1244" s="245">
        <v>9.7</v>
      </c>
      <c r="I1244" s="246"/>
      <c r="J1244" s="242"/>
      <c r="K1244" s="242"/>
      <c r="L1244" s="247"/>
      <c r="M1244" s="248"/>
      <c r="N1244" s="249"/>
      <c r="O1244" s="249"/>
      <c r="P1244" s="249"/>
      <c r="Q1244" s="249"/>
      <c r="R1244" s="249"/>
      <c r="S1244" s="249"/>
      <c r="T1244" s="250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51" t="s">
        <v>296</v>
      </c>
      <c r="AU1244" s="251" t="s">
        <v>106</v>
      </c>
      <c r="AV1244" s="14" t="s">
        <v>106</v>
      </c>
      <c r="AW1244" s="14" t="s">
        <v>35</v>
      </c>
      <c r="AX1244" s="14" t="s">
        <v>82</v>
      </c>
      <c r="AY1244" s="251" t="s">
        <v>285</v>
      </c>
    </row>
    <row r="1245" spans="1:65" s="2" customFormat="1" ht="33" customHeight="1">
      <c r="A1245" s="42"/>
      <c r="B1245" s="43"/>
      <c r="C1245" s="212" t="s">
        <v>1810</v>
      </c>
      <c r="D1245" s="212" t="s">
        <v>287</v>
      </c>
      <c r="E1245" s="213" t="s">
        <v>1811</v>
      </c>
      <c r="F1245" s="214" t="s">
        <v>1812</v>
      </c>
      <c r="G1245" s="215" t="s">
        <v>315</v>
      </c>
      <c r="H1245" s="216">
        <v>6.53</v>
      </c>
      <c r="I1245" s="217"/>
      <c r="J1245" s="218">
        <f>ROUND(I1245*H1245,2)</f>
        <v>0</v>
      </c>
      <c r="K1245" s="214" t="s">
        <v>291</v>
      </c>
      <c r="L1245" s="48"/>
      <c r="M1245" s="219" t="s">
        <v>28</v>
      </c>
      <c r="N1245" s="220" t="s">
        <v>46</v>
      </c>
      <c r="O1245" s="88"/>
      <c r="P1245" s="221">
        <f>O1245*H1245</f>
        <v>0</v>
      </c>
      <c r="Q1245" s="221">
        <v>0.00049</v>
      </c>
      <c r="R1245" s="221">
        <f>Q1245*H1245</f>
        <v>0.0031997</v>
      </c>
      <c r="S1245" s="221">
        <v>0</v>
      </c>
      <c r="T1245" s="222">
        <f>S1245*H1245</f>
        <v>0</v>
      </c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R1245" s="223" t="s">
        <v>379</v>
      </c>
      <c r="AT1245" s="223" t="s">
        <v>287</v>
      </c>
      <c r="AU1245" s="223" t="s">
        <v>106</v>
      </c>
      <c r="AY1245" s="21" t="s">
        <v>285</v>
      </c>
      <c r="BE1245" s="224">
        <f>IF(N1245="základní",J1245,0)</f>
        <v>0</v>
      </c>
      <c r="BF1245" s="224">
        <f>IF(N1245="snížená",J1245,0)</f>
        <v>0</v>
      </c>
      <c r="BG1245" s="224">
        <f>IF(N1245="zákl. přenesená",J1245,0)</f>
        <v>0</v>
      </c>
      <c r="BH1245" s="224">
        <f>IF(N1245="sníž. přenesená",J1245,0)</f>
        <v>0</v>
      </c>
      <c r="BI1245" s="224">
        <f>IF(N1245="nulová",J1245,0)</f>
        <v>0</v>
      </c>
      <c r="BJ1245" s="21" t="s">
        <v>106</v>
      </c>
      <c r="BK1245" s="224">
        <f>ROUND(I1245*H1245,2)</f>
        <v>0</v>
      </c>
      <c r="BL1245" s="21" t="s">
        <v>379</v>
      </c>
      <c r="BM1245" s="223" t="s">
        <v>1813</v>
      </c>
    </row>
    <row r="1246" spans="1:47" s="2" customFormat="1" ht="12">
      <c r="A1246" s="42"/>
      <c r="B1246" s="43"/>
      <c r="C1246" s="44"/>
      <c r="D1246" s="225" t="s">
        <v>294</v>
      </c>
      <c r="E1246" s="44"/>
      <c r="F1246" s="226" t="s">
        <v>1814</v>
      </c>
      <c r="G1246" s="44"/>
      <c r="H1246" s="44"/>
      <c r="I1246" s="227"/>
      <c r="J1246" s="44"/>
      <c r="K1246" s="44"/>
      <c r="L1246" s="48"/>
      <c r="M1246" s="228"/>
      <c r="N1246" s="229"/>
      <c r="O1246" s="88"/>
      <c r="P1246" s="88"/>
      <c r="Q1246" s="88"/>
      <c r="R1246" s="88"/>
      <c r="S1246" s="88"/>
      <c r="T1246" s="89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T1246" s="21" t="s">
        <v>294</v>
      </c>
      <c r="AU1246" s="21" t="s">
        <v>106</v>
      </c>
    </row>
    <row r="1247" spans="1:51" s="13" customFormat="1" ht="12">
      <c r="A1247" s="13"/>
      <c r="B1247" s="230"/>
      <c r="C1247" s="231"/>
      <c r="D1247" s="232" t="s">
        <v>296</v>
      </c>
      <c r="E1247" s="233" t="s">
        <v>28</v>
      </c>
      <c r="F1247" s="234" t="s">
        <v>463</v>
      </c>
      <c r="G1247" s="231"/>
      <c r="H1247" s="233" t="s">
        <v>28</v>
      </c>
      <c r="I1247" s="235"/>
      <c r="J1247" s="231"/>
      <c r="K1247" s="231"/>
      <c r="L1247" s="236"/>
      <c r="M1247" s="237"/>
      <c r="N1247" s="238"/>
      <c r="O1247" s="238"/>
      <c r="P1247" s="238"/>
      <c r="Q1247" s="238"/>
      <c r="R1247" s="238"/>
      <c r="S1247" s="238"/>
      <c r="T1247" s="239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0" t="s">
        <v>296</v>
      </c>
      <c r="AU1247" s="240" t="s">
        <v>106</v>
      </c>
      <c r="AV1247" s="13" t="s">
        <v>82</v>
      </c>
      <c r="AW1247" s="13" t="s">
        <v>35</v>
      </c>
      <c r="AX1247" s="13" t="s">
        <v>74</v>
      </c>
      <c r="AY1247" s="240" t="s">
        <v>285</v>
      </c>
    </row>
    <row r="1248" spans="1:51" s="14" customFormat="1" ht="12">
      <c r="A1248" s="14"/>
      <c r="B1248" s="241"/>
      <c r="C1248" s="242"/>
      <c r="D1248" s="232" t="s">
        <v>296</v>
      </c>
      <c r="E1248" s="243" t="s">
        <v>28</v>
      </c>
      <c r="F1248" s="244" t="s">
        <v>1815</v>
      </c>
      <c r="G1248" s="242"/>
      <c r="H1248" s="245">
        <v>6.53</v>
      </c>
      <c r="I1248" s="246"/>
      <c r="J1248" s="242"/>
      <c r="K1248" s="242"/>
      <c r="L1248" s="247"/>
      <c r="M1248" s="248"/>
      <c r="N1248" s="249"/>
      <c r="O1248" s="249"/>
      <c r="P1248" s="249"/>
      <c r="Q1248" s="249"/>
      <c r="R1248" s="249"/>
      <c r="S1248" s="249"/>
      <c r="T1248" s="250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51" t="s">
        <v>296</v>
      </c>
      <c r="AU1248" s="251" t="s">
        <v>106</v>
      </c>
      <c r="AV1248" s="14" t="s">
        <v>106</v>
      </c>
      <c r="AW1248" s="14" t="s">
        <v>35</v>
      </c>
      <c r="AX1248" s="14" t="s">
        <v>82</v>
      </c>
      <c r="AY1248" s="251" t="s">
        <v>285</v>
      </c>
    </row>
    <row r="1249" spans="1:65" s="2" customFormat="1" ht="16.5" customHeight="1">
      <c r="A1249" s="42"/>
      <c r="B1249" s="43"/>
      <c r="C1249" s="263" t="s">
        <v>1816</v>
      </c>
      <c r="D1249" s="263" t="s">
        <v>380</v>
      </c>
      <c r="E1249" s="264" t="s">
        <v>1817</v>
      </c>
      <c r="F1249" s="265" t="s">
        <v>1818</v>
      </c>
      <c r="G1249" s="266" t="s">
        <v>315</v>
      </c>
      <c r="H1249" s="267">
        <v>7.183</v>
      </c>
      <c r="I1249" s="268"/>
      <c r="J1249" s="269">
        <f>ROUND(I1249*H1249,2)</f>
        <v>0</v>
      </c>
      <c r="K1249" s="265" t="s">
        <v>28</v>
      </c>
      <c r="L1249" s="270"/>
      <c r="M1249" s="271" t="s">
        <v>28</v>
      </c>
      <c r="N1249" s="272" t="s">
        <v>46</v>
      </c>
      <c r="O1249" s="88"/>
      <c r="P1249" s="221">
        <f>O1249*H1249</f>
        <v>0</v>
      </c>
      <c r="Q1249" s="221">
        <v>0.05</v>
      </c>
      <c r="R1249" s="221">
        <f>Q1249*H1249</f>
        <v>0.35915</v>
      </c>
      <c r="S1249" s="221">
        <v>0</v>
      </c>
      <c r="T1249" s="222">
        <f>S1249*H1249</f>
        <v>0</v>
      </c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R1249" s="223" t="s">
        <v>477</v>
      </c>
      <c r="AT1249" s="223" t="s">
        <v>380</v>
      </c>
      <c r="AU1249" s="223" t="s">
        <v>106</v>
      </c>
      <c r="AY1249" s="21" t="s">
        <v>285</v>
      </c>
      <c r="BE1249" s="224">
        <f>IF(N1249="základní",J1249,0)</f>
        <v>0</v>
      </c>
      <c r="BF1249" s="224">
        <f>IF(N1249="snížená",J1249,0)</f>
        <v>0</v>
      </c>
      <c r="BG1249" s="224">
        <f>IF(N1249="zákl. přenesená",J1249,0)</f>
        <v>0</v>
      </c>
      <c r="BH1249" s="224">
        <f>IF(N1249="sníž. přenesená",J1249,0)</f>
        <v>0</v>
      </c>
      <c r="BI1249" s="224">
        <f>IF(N1249="nulová",J1249,0)</f>
        <v>0</v>
      </c>
      <c r="BJ1249" s="21" t="s">
        <v>106</v>
      </c>
      <c r="BK1249" s="224">
        <f>ROUND(I1249*H1249,2)</f>
        <v>0</v>
      </c>
      <c r="BL1249" s="21" t="s">
        <v>379</v>
      </c>
      <c r="BM1249" s="223" t="s">
        <v>1819</v>
      </c>
    </row>
    <row r="1250" spans="1:51" s="13" customFormat="1" ht="12">
      <c r="A1250" s="13"/>
      <c r="B1250" s="230"/>
      <c r="C1250" s="231"/>
      <c r="D1250" s="232" t="s">
        <v>296</v>
      </c>
      <c r="E1250" s="233" t="s">
        <v>28</v>
      </c>
      <c r="F1250" s="234" t="s">
        <v>463</v>
      </c>
      <c r="G1250" s="231"/>
      <c r="H1250" s="233" t="s">
        <v>28</v>
      </c>
      <c r="I1250" s="235"/>
      <c r="J1250" s="231"/>
      <c r="K1250" s="231"/>
      <c r="L1250" s="236"/>
      <c r="M1250" s="237"/>
      <c r="N1250" s="238"/>
      <c r="O1250" s="238"/>
      <c r="P1250" s="238"/>
      <c r="Q1250" s="238"/>
      <c r="R1250" s="238"/>
      <c r="S1250" s="238"/>
      <c r="T1250" s="239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0" t="s">
        <v>296</v>
      </c>
      <c r="AU1250" s="240" t="s">
        <v>106</v>
      </c>
      <c r="AV1250" s="13" t="s">
        <v>82</v>
      </c>
      <c r="AW1250" s="13" t="s">
        <v>35</v>
      </c>
      <c r="AX1250" s="13" t="s">
        <v>74</v>
      </c>
      <c r="AY1250" s="240" t="s">
        <v>285</v>
      </c>
    </row>
    <row r="1251" spans="1:51" s="14" customFormat="1" ht="12">
      <c r="A1251" s="14"/>
      <c r="B1251" s="241"/>
      <c r="C1251" s="242"/>
      <c r="D1251" s="232" t="s">
        <v>296</v>
      </c>
      <c r="E1251" s="243" t="s">
        <v>28</v>
      </c>
      <c r="F1251" s="244" t="s">
        <v>1820</v>
      </c>
      <c r="G1251" s="242"/>
      <c r="H1251" s="245">
        <v>7.183</v>
      </c>
      <c r="I1251" s="246"/>
      <c r="J1251" s="242"/>
      <c r="K1251" s="242"/>
      <c r="L1251" s="247"/>
      <c r="M1251" s="248"/>
      <c r="N1251" s="249"/>
      <c r="O1251" s="249"/>
      <c r="P1251" s="249"/>
      <c r="Q1251" s="249"/>
      <c r="R1251" s="249"/>
      <c r="S1251" s="249"/>
      <c r="T1251" s="250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1" t="s">
        <v>296</v>
      </c>
      <c r="AU1251" s="251" t="s">
        <v>106</v>
      </c>
      <c r="AV1251" s="14" t="s">
        <v>106</v>
      </c>
      <c r="AW1251" s="14" t="s">
        <v>35</v>
      </c>
      <c r="AX1251" s="14" t="s">
        <v>82</v>
      </c>
      <c r="AY1251" s="251" t="s">
        <v>285</v>
      </c>
    </row>
    <row r="1252" spans="1:65" s="2" customFormat="1" ht="24.15" customHeight="1">
      <c r="A1252" s="42"/>
      <c r="B1252" s="43"/>
      <c r="C1252" s="212" t="s">
        <v>1821</v>
      </c>
      <c r="D1252" s="212" t="s">
        <v>287</v>
      </c>
      <c r="E1252" s="213" t="s">
        <v>1822</v>
      </c>
      <c r="F1252" s="214" t="s">
        <v>1823</v>
      </c>
      <c r="G1252" s="215" t="s">
        <v>1824</v>
      </c>
      <c r="H1252" s="216">
        <v>223.161</v>
      </c>
      <c r="I1252" s="217"/>
      <c r="J1252" s="218">
        <f>ROUND(I1252*H1252,2)</f>
        <v>0</v>
      </c>
      <c r="K1252" s="214" t="s">
        <v>291</v>
      </c>
      <c r="L1252" s="48"/>
      <c r="M1252" s="219" t="s">
        <v>28</v>
      </c>
      <c r="N1252" s="220" t="s">
        <v>46</v>
      </c>
      <c r="O1252" s="88"/>
      <c r="P1252" s="221">
        <f>O1252*H1252</f>
        <v>0</v>
      </c>
      <c r="Q1252" s="221">
        <v>5E-05</v>
      </c>
      <c r="R1252" s="221">
        <f>Q1252*H1252</f>
        <v>0.011158050000000001</v>
      </c>
      <c r="S1252" s="221">
        <v>0</v>
      </c>
      <c r="T1252" s="222">
        <f>S1252*H1252</f>
        <v>0</v>
      </c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R1252" s="223" t="s">
        <v>379</v>
      </c>
      <c r="AT1252" s="223" t="s">
        <v>287</v>
      </c>
      <c r="AU1252" s="223" t="s">
        <v>106</v>
      </c>
      <c r="AY1252" s="21" t="s">
        <v>285</v>
      </c>
      <c r="BE1252" s="224">
        <f>IF(N1252="základní",J1252,0)</f>
        <v>0</v>
      </c>
      <c r="BF1252" s="224">
        <f>IF(N1252="snížená",J1252,0)</f>
        <v>0</v>
      </c>
      <c r="BG1252" s="224">
        <f>IF(N1252="zákl. přenesená",J1252,0)</f>
        <v>0</v>
      </c>
      <c r="BH1252" s="224">
        <f>IF(N1252="sníž. přenesená",J1252,0)</f>
        <v>0</v>
      </c>
      <c r="BI1252" s="224">
        <f>IF(N1252="nulová",J1252,0)</f>
        <v>0</v>
      </c>
      <c r="BJ1252" s="21" t="s">
        <v>106</v>
      </c>
      <c r="BK1252" s="224">
        <f>ROUND(I1252*H1252,2)</f>
        <v>0</v>
      </c>
      <c r="BL1252" s="21" t="s">
        <v>379</v>
      </c>
      <c r="BM1252" s="223" t="s">
        <v>1825</v>
      </c>
    </row>
    <row r="1253" spans="1:47" s="2" customFormat="1" ht="12">
      <c r="A1253" s="42"/>
      <c r="B1253" s="43"/>
      <c r="C1253" s="44"/>
      <c r="D1253" s="225" t="s">
        <v>294</v>
      </c>
      <c r="E1253" s="44"/>
      <c r="F1253" s="226" t="s">
        <v>1826</v>
      </c>
      <c r="G1253" s="44"/>
      <c r="H1253" s="44"/>
      <c r="I1253" s="227"/>
      <c r="J1253" s="44"/>
      <c r="K1253" s="44"/>
      <c r="L1253" s="48"/>
      <c r="M1253" s="228"/>
      <c r="N1253" s="229"/>
      <c r="O1253" s="88"/>
      <c r="P1253" s="88"/>
      <c r="Q1253" s="88"/>
      <c r="R1253" s="88"/>
      <c r="S1253" s="88"/>
      <c r="T1253" s="89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T1253" s="21" t="s">
        <v>294</v>
      </c>
      <c r="AU1253" s="21" t="s">
        <v>106</v>
      </c>
    </row>
    <row r="1254" spans="1:51" s="13" customFormat="1" ht="12">
      <c r="A1254" s="13"/>
      <c r="B1254" s="230"/>
      <c r="C1254" s="231"/>
      <c r="D1254" s="232" t="s">
        <v>296</v>
      </c>
      <c r="E1254" s="233" t="s">
        <v>28</v>
      </c>
      <c r="F1254" s="234" t="s">
        <v>469</v>
      </c>
      <c r="G1254" s="231"/>
      <c r="H1254" s="233" t="s">
        <v>28</v>
      </c>
      <c r="I1254" s="235"/>
      <c r="J1254" s="231"/>
      <c r="K1254" s="231"/>
      <c r="L1254" s="236"/>
      <c r="M1254" s="237"/>
      <c r="N1254" s="238"/>
      <c r="O1254" s="238"/>
      <c r="P1254" s="238"/>
      <c r="Q1254" s="238"/>
      <c r="R1254" s="238"/>
      <c r="S1254" s="238"/>
      <c r="T1254" s="239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40" t="s">
        <v>296</v>
      </c>
      <c r="AU1254" s="240" t="s">
        <v>106</v>
      </c>
      <c r="AV1254" s="13" t="s">
        <v>82</v>
      </c>
      <c r="AW1254" s="13" t="s">
        <v>35</v>
      </c>
      <c r="AX1254" s="13" t="s">
        <v>74</v>
      </c>
      <c r="AY1254" s="240" t="s">
        <v>285</v>
      </c>
    </row>
    <row r="1255" spans="1:51" s="14" customFormat="1" ht="12">
      <c r="A1255" s="14"/>
      <c r="B1255" s="241"/>
      <c r="C1255" s="242"/>
      <c r="D1255" s="232" t="s">
        <v>296</v>
      </c>
      <c r="E1255" s="243" t="s">
        <v>28</v>
      </c>
      <c r="F1255" s="244" t="s">
        <v>1827</v>
      </c>
      <c r="G1255" s="242"/>
      <c r="H1255" s="245">
        <v>223.161</v>
      </c>
      <c r="I1255" s="246"/>
      <c r="J1255" s="242"/>
      <c r="K1255" s="242"/>
      <c r="L1255" s="247"/>
      <c r="M1255" s="248"/>
      <c r="N1255" s="249"/>
      <c r="O1255" s="249"/>
      <c r="P1255" s="249"/>
      <c r="Q1255" s="249"/>
      <c r="R1255" s="249"/>
      <c r="S1255" s="249"/>
      <c r="T1255" s="250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51" t="s">
        <v>296</v>
      </c>
      <c r="AU1255" s="251" t="s">
        <v>106</v>
      </c>
      <c r="AV1255" s="14" t="s">
        <v>106</v>
      </c>
      <c r="AW1255" s="14" t="s">
        <v>35</v>
      </c>
      <c r="AX1255" s="14" t="s">
        <v>82</v>
      </c>
      <c r="AY1255" s="251" t="s">
        <v>285</v>
      </c>
    </row>
    <row r="1256" spans="1:65" s="2" customFormat="1" ht="24.15" customHeight="1">
      <c r="A1256" s="42"/>
      <c r="B1256" s="43"/>
      <c r="C1256" s="263" t="s">
        <v>1828</v>
      </c>
      <c r="D1256" s="263" t="s">
        <v>380</v>
      </c>
      <c r="E1256" s="264" t="s">
        <v>1829</v>
      </c>
      <c r="F1256" s="265" t="s">
        <v>1830</v>
      </c>
      <c r="G1256" s="266" t="s">
        <v>383</v>
      </c>
      <c r="H1256" s="267">
        <v>0.245</v>
      </c>
      <c r="I1256" s="268"/>
      <c r="J1256" s="269">
        <f>ROUND(I1256*H1256,2)</f>
        <v>0</v>
      </c>
      <c r="K1256" s="265" t="s">
        <v>291</v>
      </c>
      <c r="L1256" s="270"/>
      <c r="M1256" s="271" t="s">
        <v>28</v>
      </c>
      <c r="N1256" s="272" t="s">
        <v>46</v>
      </c>
      <c r="O1256" s="88"/>
      <c r="P1256" s="221">
        <f>O1256*H1256</f>
        <v>0</v>
      </c>
      <c r="Q1256" s="221">
        <v>1</v>
      </c>
      <c r="R1256" s="221">
        <f>Q1256*H1256</f>
        <v>0.245</v>
      </c>
      <c r="S1256" s="221">
        <v>0</v>
      </c>
      <c r="T1256" s="222">
        <f>S1256*H1256</f>
        <v>0</v>
      </c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R1256" s="223" t="s">
        <v>477</v>
      </c>
      <c r="AT1256" s="223" t="s">
        <v>380</v>
      </c>
      <c r="AU1256" s="223" t="s">
        <v>106</v>
      </c>
      <c r="AY1256" s="21" t="s">
        <v>285</v>
      </c>
      <c r="BE1256" s="224">
        <f>IF(N1256="základní",J1256,0)</f>
        <v>0</v>
      </c>
      <c r="BF1256" s="224">
        <f>IF(N1256="snížená",J1256,0)</f>
        <v>0</v>
      </c>
      <c r="BG1256" s="224">
        <f>IF(N1256="zákl. přenesená",J1256,0)</f>
        <v>0</v>
      </c>
      <c r="BH1256" s="224">
        <f>IF(N1256="sníž. přenesená",J1256,0)</f>
        <v>0</v>
      </c>
      <c r="BI1256" s="224">
        <f>IF(N1256="nulová",J1256,0)</f>
        <v>0</v>
      </c>
      <c r="BJ1256" s="21" t="s">
        <v>106</v>
      </c>
      <c r="BK1256" s="224">
        <f>ROUND(I1256*H1256,2)</f>
        <v>0</v>
      </c>
      <c r="BL1256" s="21" t="s">
        <v>379</v>
      </c>
      <c r="BM1256" s="223" t="s">
        <v>1831</v>
      </c>
    </row>
    <row r="1257" spans="1:51" s="13" customFormat="1" ht="12">
      <c r="A1257" s="13"/>
      <c r="B1257" s="230"/>
      <c r="C1257" s="231"/>
      <c r="D1257" s="232" t="s">
        <v>296</v>
      </c>
      <c r="E1257" s="233" t="s">
        <v>28</v>
      </c>
      <c r="F1257" s="234" t="s">
        <v>469</v>
      </c>
      <c r="G1257" s="231"/>
      <c r="H1257" s="233" t="s">
        <v>28</v>
      </c>
      <c r="I1257" s="235"/>
      <c r="J1257" s="231"/>
      <c r="K1257" s="231"/>
      <c r="L1257" s="236"/>
      <c r="M1257" s="237"/>
      <c r="N1257" s="238"/>
      <c r="O1257" s="238"/>
      <c r="P1257" s="238"/>
      <c r="Q1257" s="238"/>
      <c r="R1257" s="238"/>
      <c r="S1257" s="238"/>
      <c r="T1257" s="239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0" t="s">
        <v>296</v>
      </c>
      <c r="AU1257" s="240" t="s">
        <v>106</v>
      </c>
      <c r="AV1257" s="13" t="s">
        <v>82</v>
      </c>
      <c r="AW1257" s="13" t="s">
        <v>35</v>
      </c>
      <c r="AX1257" s="13" t="s">
        <v>74</v>
      </c>
      <c r="AY1257" s="240" t="s">
        <v>285</v>
      </c>
    </row>
    <row r="1258" spans="1:51" s="14" customFormat="1" ht="12">
      <c r="A1258" s="14"/>
      <c r="B1258" s="241"/>
      <c r="C1258" s="242"/>
      <c r="D1258" s="232" t="s">
        <v>296</v>
      </c>
      <c r="E1258" s="243" t="s">
        <v>28</v>
      </c>
      <c r="F1258" s="244" t="s">
        <v>1832</v>
      </c>
      <c r="G1258" s="242"/>
      <c r="H1258" s="245">
        <v>0.245</v>
      </c>
      <c r="I1258" s="246"/>
      <c r="J1258" s="242"/>
      <c r="K1258" s="242"/>
      <c r="L1258" s="247"/>
      <c r="M1258" s="248"/>
      <c r="N1258" s="249"/>
      <c r="O1258" s="249"/>
      <c r="P1258" s="249"/>
      <c r="Q1258" s="249"/>
      <c r="R1258" s="249"/>
      <c r="S1258" s="249"/>
      <c r="T1258" s="250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51" t="s">
        <v>296</v>
      </c>
      <c r="AU1258" s="251" t="s">
        <v>106</v>
      </c>
      <c r="AV1258" s="14" t="s">
        <v>106</v>
      </c>
      <c r="AW1258" s="14" t="s">
        <v>35</v>
      </c>
      <c r="AX1258" s="14" t="s">
        <v>82</v>
      </c>
      <c r="AY1258" s="251" t="s">
        <v>285</v>
      </c>
    </row>
    <row r="1259" spans="1:65" s="2" customFormat="1" ht="37.8" customHeight="1">
      <c r="A1259" s="42"/>
      <c r="B1259" s="43"/>
      <c r="C1259" s="212" t="s">
        <v>1833</v>
      </c>
      <c r="D1259" s="212" t="s">
        <v>287</v>
      </c>
      <c r="E1259" s="213" t="s">
        <v>1834</v>
      </c>
      <c r="F1259" s="214" t="s">
        <v>1835</v>
      </c>
      <c r="G1259" s="215" t="s">
        <v>859</v>
      </c>
      <c r="H1259" s="216">
        <v>1</v>
      </c>
      <c r="I1259" s="217"/>
      <c r="J1259" s="218">
        <f>ROUND(I1259*H1259,2)</f>
        <v>0</v>
      </c>
      <c r="K1259" s="214" t="s">
        <v>28</v>
      </c>
      <c r="L1259" s="48"/>
      <c r="M1259" s="219" t="s">
        <v>28</v>
      </c>
      <c r="N1259" s="220" t="s">
        <v>46</v>
      </c>
      <c r="O1259" s="88"/>
      <c r="P1259" s="221">
        <f>O1259*H1259</f>
        <v>0</v>
      </c>
      <c r="Q1259" s="221">
        <v>0.188</v>
      </c>
      <c r="R1259" s="221">
        <f>Q1259*H1259</f>
        <v>0.188</v>
      </c>
      <c r="S1259" s="221">
        <v>0</v>
      </c>
      <c r="T1259" s="222">
        <f>S1259*H1259</f>
        <v>0</v>
      </c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R1259" s="223" t="s">
        <v>379</v>
      </c>
      <c r="AT1259" s="223" t="s">
        <v>287</v>
      </c>
      <c r="AU1259" s="223" t="s">
        <v>106</v>
      </c>
      <c r="AY1259" s="21" t="s">
        <v>285</v>
      </c>
      <c r="BE1259" s="224">
        <f>IF(N1259="základní",J1259,0)</f>
        <v>0</v>
      </c>
      <c r="BF1259" s="224">
        <f>IF(N1259="snížená",J1259,0)</f>
        <v>0</v>
      </c>
      <c r="BG1259" s="224">
        <f>IF(N1259="zákl. přenesená",J1259,0)</f>
        <v>0</v>
      </c>
      <c r="BH1259" s="224">
        <f>IF(N1259="sníž. přenesená",J1259,0)</f>
        <v>0</v>
      </c>
      <c r="BI1259" s="224">
        <f>IF(N1259="nulová",J1259,0)</f>
        <v>0</v>
      </c>
      <c r="BJ1259" s="21" t="s">
        <v>106</v>
      </c>
      <c r="BK1259" s="224">
        <f>ROUND(I1259*H1259,2)</f>
        <v>0</v>
      </c>
      <c r="BL1259" s="21" t="s">
        <v>379</v>
      </c>
      <c r="BM1259" s="223" t="s">
        <v>1836</v>
      </c>
    </row>
    <row r="1260" spans="1:51" s="13" customFormat="1" ht="12">
      <c r="A1260" s="13"/>
      <c r="B1260" s="230"/>
      <c r="C1260" s="231"/>
      <c r="D1260" s="232" t="s">
        <v>296</v>
      </c>
      <c r="E1260" s="233" t="s">
        <v>28</v>
      </c>
      <c r="F1260" s="234" t="s">
        <v>463</v>
      </c>
      <c r="G1260" s="231"/>
      <c r="H1260" s="233" t="s">
        <v>28</v>
      </c>
      <c r="I1260" s="235"/>
      <c r="J1260" s="231"/>
      <c r="K1260" s="231"/>
      <c r="L1260" s="236"/>
      <c r="M1260" s="237"/>
      <c r="N1260" s="238"/>
      <c r="O1260" s="238"/>
      <c r="P1260" s="238"/>
      <c r="Q1260" s="238"/>
      <c r="R1260" s="238"/>
      <c r="S1260" s="238"/>
      <c r="T1260" s="239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0" t="s">
        <v>296</v>
      </c>
      <c r="AU1260" s="240" t="s">
        <v>106</v>
      </c>
      <c r="AV1260" s="13" t="s">
        <v>82</v>
      </c>
      <c r="AW1260" s="13" t="s">
        <v>35</v>
      </c>
      <c r="AX1260" s="13" t="s">
        <v>74</v>
      </c>
      <c r="AY1260" s="240" t="s">
        <v>285</v>
      </c>
    </row>
    <row r="1261" spans="1:51" s="14" customFormat="1" ht="12">
      <c r="A1261" s="14"/>
      <c r="B1261" s="241"/>
      <c r="C1261" s="242"/>
      <c r="D1261" s="232" t="s">
        <v>296</v>
      </c>
      <c r="E1261" s="243" t="s">
        <v>28</v>
      </c>
      <c r="F1261" s="244" t="s">
        <v>82</v>
      </c>
      <c r="G1261" s="242"/>
      <c r="H1261" s="245">
        <v>1</v>
      </c>
      <c r="I1261" s="246"/>
      <c r="J1261" s="242"/>
      <c r="K1261" s="242"/>
      <c r="L1261" s="247"/>
      <c r="M1261" s="248"/>
      <c r="N1261" s="249"/>
      <c r="O1261" s="249"/>
      <c r="P1261" s="249"/>
      <c r="Q1261" s="249"/>
      <c r="R1261" s="249"/>
      <c r="S1261" s="249"/>
      <c r="T1261" s="250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51" t="s">
        <v>296</v>
      </c>
      <c r="AU1261" s="251" t="s">
        <v>106</v>
      </c>
      <c r="AV1261" s="14" t="s">
        <v>106</v>
      </c>
      <c r="AW1261" s="14" t="s">
        <v>35</v>
      </c>
      <c r="AX1261" s="14" t="s">
        <v>82</v>
      </c>
      <c r="AY1261" s="251" t="s">
        <v>285</v>
      </c>
    </row>
    <row r="1262" spans="1:65" s="2" customFormat="1" ht="37.8" customHeight="1">
      <c r="A1262" s="42"/>
      <c r="B1262" s="43"/>
      <c r="C1262" s="212" t="s">
        <v>1837</v>
      </c>
      <c r="D1262" s="212" t="s">
        <v>287</v>
      </c>
      <c r="E1262" s="213" t="s">
        <v>1838</v>
      </c>
      <c r="F1262" s="214" t="s">
        <v>1839</v>
      </c>
      <c r="G1262" s="215" t="s">
        <v>859</v>
      </c>
      <c r="H1262" s="216">
        <v>1</v>
      </c>
      <c r="I1262" s="217"/>
      <c r="J1262" s="218">
        <f>ROUND(I1262*H1262,2)</f>
        <v>0</v>
      </c>
      <c r="K1262" s="214" t="s">
        <v>28</v>
      </c>
      <c r="L1262" s="48"/>
      <c r="M1262" s="219" t="s">
        <v>28</v>
      </c>
      <c r="N1262" s="220" t="s">
        <v>46</v>
      </c>
      <c r="O1262" s="88"/>
      <c r="P1262" s="221">
        <f>O1262*H1262</f>
        <v>0</v>
      </c>
      <c r="Q1262" s="221">
        <v>0.055</v>
      </c>
      <c r="R1262" s="221">
        <f>Q1262*H1262</f>
        <v>0.055</v>
      </c>
      <c r="S1262" s="221">
        <v>0</v>
      </c>
      <c r="T1262" s="222">
        <f>S1262*H1262</f>
        <v>0</v>
      </c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R1262" s="223" t="s">
        <v>379</v>
      </c>
      <c r="AT1262" s="223" t="s">
        <v>287</v>
      </c>
      <c r="AU1262" s="223" t="s">
        <v>106</v>
      </c>
      <c r="AY1262" s="21" t="s">
        <v>285</v>
      </c>
      <c r="BE1262" s="224">
        <f>IF(N1262="základní",J1262,0)</f>
        <v>0</v>
      </c>
      <c r="BF1262" s="224">
        <f>IF(N1262="snížená",J1262,0)</f>
        <v>0</v>
      </c>
      <c r="BG1262" s="224">
        <f>IF(N1262="zákl. přenesená",J1262,0)</f>
        <v>0</v>
      </c>
      <c r="BH1262" s="224">
        <f>IF(N1262="sníž. přenesená",J1262,0)</f>
        <v>0</v>
      </c>
      <c r="BI1262" s="224">
        <f>IF(N1262="nulová",J1262,0)</f>
        <v>0</v>
      </c>
      <c r="BJ1262" s="21" t="s">
        <v>106</v>
      </c>
      <c r="BK1262" s="224">
        <f>ROUND(I1262*H1262,2)</f>
        <v>0</v>
      </c>
      <c r="BL1262" s="21" t="s">
        <v>379</v>
      </c>
      <c r="BM1262" s="223" t="s">
        <v>1840</v>
      </c>
    </row>
    <row r="1263" spans="1:51" s="13" customFormat="1" ht="12">
      <c r="A1263" s="13"/>
      <c r="B1263" s="230"/>
      <c r="C1263" s="231"/>
      <c r="D1263" s="232" t="s">
        <v>296</v>
      </c>
      <c r="E1263" s="233" t="s">
        <v>28</v>
      </c>
      <c r="F1263" s="234" t="s">
        <v>463</v>
      </c>
      <c r="G1263" s="231"/>
      <c r="H1263" s="233" t="s">
        <v>28</v>
      </c>
      <c r="I1263" s="235"/>
      <c r="J1263" s="231"/>
      <c r="K1263" s="231"/>
      <c r="L1263" s="236"/>
      <c r="M1263" s="237"/>
      <c r="N1263" s="238"/>
      <c r="O1263" s="238"/>
      <c r="P1263" s="238"/>
      <c r="Q1263" s="238"/>
      <c r="R1263" s="238"/>
      <c r="S1263" s="238"/>
      <c r="T1263" s="239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40" t="s">
        <v>296</v>
      </c>
      <c r="AU1263" s="240" t="s">
        <v>106</v>
      </c>
      <c r="AV1263" s="13" t="s">
        <v>82</v>
      </c>
      <c r="AW1263" s="13" t="s">
        <v>35</v>
      </c>
      <c r="AX1263" s="13" t="s">
        <v>74</v>
      </c>
      <c r="AY1263" s="240" t="s">
        <v>285</v>
      </c>
    </row>
    <row r="1264" spans="1:51" s="14" customFormat="1" ht="12">
      <c r="A1264" s="14"/>
      <c r="B1264" s="241"/>
      <c r="C1264" s="242"/>
      <c r="D1264" s="232" t="s">
        <v>296</v>
      </c>
      <c r="E1264" s="243" t="s">
        <v>28</v>
      </c>
      <c r="F1264" s="244" t="s">
        <v>82</v>
      </c>
      <c r="G1264" s="242"/>
      <c r="H1264" s="245">
        <v>1</v>
      </c>
      <c r="I1264" s="246"/>
      <c r="J1264" s="242"/>
      <c r="K1264" s="242"/>
      <c r="L1264" s="247"/>
      <c r="M1264" s="248"/>
      <c r="N1264" s="249"/>
      <c r="O1264" s="249"/>
      <c r="P1264" s="249"/>
      <c r="Q1264" s="249"/>
      <c r="R1264" s="249"/>
      <c r="S1264" s="249"/>
      <c r="T1264" s="250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51" t="s">
        <v>296</v>
      </c>
      <c r="AU1264" s="251" t="s">
        <v>106</v>
      </c>
      <c r="AV1264" s="14" t="s">
        <v>106</v>
      </c>
      <c r="AW1264" s="14" t="s">
        <v>35</v>
      </c>
      <c r="AX1264" s="14" t="s">
        <v>82</v>
      </c>
      <c r="AY1264" s="251" t="s">
        <v>285</v>
      </c>
    </row>
    <row r="1265" spans="1:65" s="2" customFormat="1" ht="37.8" customHeight="1">
      <c r="A1265" s="42"/>
      <c r="B1265" s="43"/>
      <c r="C1265" s="212" t="s">
        <v>1841</v>
      </c>
      <c r="D1265" s="212" t="s">
        <v>287</v>
      </c>
      <c r="E1265" s="213" t="s">
        <v>1842</v>
      </c>
      <c r="F1265" s="214" t="s">
        <v>1843</v>
      </c>
      <c r="G1265" s="215" t="s">
        <v>859</v>
      </c>
      <c r="H1265" s="216">
        <v>1</v>
      </c>
      <c r="I1265" s="217"/>
      <c r="J1265" s="218">
        <f>ROUND(I1265*H1265,2)</f>
        <v>0</v>
      </c>
      <c r="K1265" s="214" t="s">
        <v>28</v>
      </c>
      <c r="L1265" s="48"/>
      <c r="M1265" s="219" t="s">
        <v>28</v>
      </c>
      <c r="N1265" s="220" t="s">
        <v>46</v>
      </c>
      <c r="O1265" s="88"/>
      <c r="P1265" s="221">
        <f>O1265*H1265</f>
        <v>0</v>
      </c>
      <c r="Q1265" s="221">
        <v>0.055</v>
      </c>
      <c r="R1265" s="221">
        <f>Q1265*H1265</f>
        <v>0.055</v>
      </c>
      <c r="S1265" s="221">
        <v>0</v>
      </c>
      <c r="T1265" s="222">
        <f>S1265*H1265</f>
        <v>0</v>
      </c>
      <c r="U1265" s="42"/>
      <c r="V1265" s="42"/>
      <c r="W1265" s="42"/>
      <c r="X1265" s="42"/>
      <c r="Y1265" s="42"/>
      <c r="Z1265" s="42"/>
      <c r="AA1265" s="42"/>
      <c r="AB1265" s="42"/>
      <c r="AC1265" s="42"/>
      <c r="AD1265" s="42"/>
      <c r="AE1265" s="42"/>
      <c r="AR1265" s="223" t="s">
        <v>379</v>
      </c>
      <c r="AT1265" s="223" t="s">
        <v>287</v>
      </c>
      <c r="AU1265" s="223" t="s">
        <v>106</v>
      </c>
      <c r="AY1265" s="21" t="s">
        <v>285</v>
      </c>
      <c r="BE1265" s="224">
        <f>IF(N1265="základní",J1265,0)</f>
        <v>0</v>
      </c>
      <c r="BF1265" s="224">
        <f>IF(N1265="snížená",J1265,0)</f>
        <v>0</v>
      </c>
      <c r="BG1265" s="224">
        <f>IF(N1265="zákl. přenesená",J1265,0)</f>
        <v>0</v>
      </c>
      <c r="BH1265" s="224">
        <f>IF(N1265="sníž. přenesená",J1265,0)</f>
        <v>0</v>
      </c>
      <c r="BI1265" s="224">
        <f>IF(N1265="nulová",J1265,0)</f>
        <v>0</v>
      </c>
      <c r="BJ1265" s="21" t="s">
        <v>106</v>
      </c>
      <c r="BK1265" s="224">
        <f>ROUND(I1265*H1265,2)</f>
        <v>0</v>
      </c>
      <c r="BL1265" s="21" t="s">
        <v>379</v>
      </c>
      <c r="BM1265" s="223" t="s">
        <v>1844</v>
      </c>
    </row>
    <row r="1266" spans="1:51" s="13" customFormat="1" ht="12">
      <c r="A1266" s="13"/>
      <c r="B1266" s="230"/>
      <c r="C1266" s="231"/>
      <c r="D1266" s="232" t="s">
        <v>296</v>
      </c>
      <c r="E1266" s="233" t="s">
        <v>28</v>
      </c>
      <c r="F1266" s="234" t="s">
        <v>463</v>
      </c>
      <c r="G1266" s="231"/>
      <c r="H1266" s="233" t="s">
        <v>28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0" t="s">
        <v>296</v>
      </c>
      <c r="AU1266" s="240" t="s">
        <v>106</v>
      </c>
      <c r="AV1266" s="13" t="s">
        <v>82</v>
      </c>
      <c r="AW1266" s="13" t="s">
        <v>35</v>
      </c>
      <c r="AX1266" s="13" t="s">
        <v>74</v>
      </c>
      <c r="AY1266" s="240" t="s">
        <v>285</v>
      </c>
    </row>
    <row r="1267" spans="1:51" s="14" customFormat="1" ht="12">
      <c r="A1267" s="14"/>
      <c r="B1267" s="241"/>
      <c r="C1267" s="242"/>
      <c r="D1267" s="232" t="s">
        <v>296</v>
      </c>
      <c r="E1267" s="243" t="s">
        <v>28</v>
      </c>
      <c r="F1267" s="244" t="s">
        <v>82</v>
      </c>
      <c r="G1267" s="242"/>
      <c r="H1267" s="245">
        <v>1</v>
      </c>
      <c r="I1267" s="246"/>
      <c r="J1267" s="242"/>
      <c r="K1267" s="242"/>
      <c r="L1267" s="247"/>
      <c r="M1267" s="248"/>
      <c r="N1267" s="249"/>
      <c r="O1267" s="249"/>
      <c r="P1267" s="249"/>
      <c r="Q1267" s="249"/>
      <c r="R1267" s="249"/>
      <c r="S1267" s="249"/>
      <c r="T1267" s="250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51" t="s">
        <v>296</v>
      </c>
      <c r="AU1267" s="251" t="s">
        <v>106</v>
      </c>
      <c r="AV1267" s="14" t="s">
        <v>106</v>
      </c>
      <c r="AW1267" s="14" t="s">
        <v>35</v>
      </c>
      <c r="AX1267" s="14" t="s">
        <v>82</v>
      </c>
      <c r="AY1267" s="251" t="s">
        <v>285</v>
      </c>
    </row>
    <row r="1268" spans="1:65" s="2" customFormat="1" ht="37.8" customHeight="1">
      <c r="A1268" s="42"/>
      <c r="B1268" s="43"/>
      <c r="C1268" s="212" t="s">
        <v>1845</v>
      </c>
      <c r="D1268" s="212" t="s">
        <v>287</v>
      </c>
      <c r="E1268" s="213" t="s">
        <v>1846</v>
      </c>
      <c r="F1268" s="214" t="s">
        <v>1847</v>
      </c>
      <c r="G1268" s="215" t="s">
        <v>859</v>
      </c>
      <c r="H1268" s="216">
        <v>1</v>
      </c>
      <c r="I1268" s="217"/>
      <c r="J1268" s="218">
        <f>ROUND(I1268*H1268,2)</f>
        <v>0</v>
      </c>
      <c r="K1268" s="214" t="s">
        <v>28</v>
      </c>
      <c r="L1268" s="48"/>
      <c r="M1268" s="219" t="s">
        <v>28</v>
      </c>
      <c r="N1268" s="220" t="s">
        <v>46</v>
      </c>
      <c r="O1268" s="88"/>
      <c r="P1268" s="221">
        <f>O1268*H1268</f>
        <v>0</v>
      </c>
      <c r="Q1268" s="221">
        <v>0.034</v>
      </c>
      <c r="R1268" s="221">
        <f>Q1268*H1268</f>
        <v>0.034</v>
      </c>
      <c r="S1268" s="221">
        <v>0</v>
      </c>
      <c r="T1268" s="222">
        <f>S1268*H1268</f>
        <v>0</v>
      </c>
      <c r="U1268" s="42"/>
      <c r="V1268" s="42"/>
      <c r="W1268" s="42"/>
      <c r="X1268" s="42"/>
      <c r="Y1268" s="42"/>
      <c r="Z1268" s="42"/>
      <c r="AA1268" s="42"/>
      <c r="AB1268" s="42"/>
      <c r="AC1268" s="42"/>
      <c r="AD1268" s="42"/>
      <c r="AE1268" s="42"/>
      <c r="AR1268" s="223" t="s">
        <v>379</v>
      </c>
      <c r="AT1268" s="223" t="s">
        <v>287</v>
      </c>
      <c r="AU1268" s="223" t="s">
        <v>106</v>
      </c>
      <c r="AY1268" s="21" t="s">
        <v>285</v>
      </c>
      <c r="BE1268" s="224">
        <f>IF(N1268="základní",J1268,0)</f>
        <v>0</v>
      </c>
      <c r="BF1268" s="224">
        <f>IF(N1268="snížená",J1268,0)</f>
        <v>0</v>
      </c>
      <c r="BG1268" s="224">
        <f>IF(N1268="zákl. přenesená",J1268,0)</f>
        <v>0</v>
      </c>
      <c r="BH1268" s="224">
        <f>IF(N1268="sníž. přenesená",J1268,0)</f>
        <v>0</v>
      </c>
      <c r="BI1268" s="224">
        <f>IF(N1268="nulová",J1268,0)</f>
        <v>0</v>
      </c>
      <c r="BJ1268" s="21" t="s">
        <v>106</v>
      </c>
      <c r="BK1268" s="224">
        <f>ROUND(I1268*H1268,2)</f>
        <v>0</v>
      </c>
      <c r="BL1268" s="21" t="s">
        <v>379</v>
      </c>
      <c r="BM1268" s="223" t="s">
        <v>1848</v>
      </c>
    </row>
    <row r="1269" spans="1:51" s="13" customFormat="1" ht="12">
      <c r="A1269" s="13"/>
      <c r="B1269" s="230"/>
      <c r="C1269" s="231"/>
      <c r="D1269" s="232" t="s">
        <v>296</v>
      </c>
      <c r="E1269" s="233" t="s">
        <v>28</v>
      </c>
      <c r="F1269" s="234" t="s">
        <v>463</v>
      </c>
      <c r="G1269" s="231"/>
      <c r="H1269" s="233" t="s">
        <v>28</v>
      </c>
      <c r="I1269" s="235"/>
      <c r="J1269" s="231"/>
      <c r="K1269" s="231"/>
      <c r="L1269" s="236"/>
      <c r="M1269" s="237"/>
      <c r="N1269" s="238"/>
      <c r="O1269" s="238"/>
      <c r="P1269" s="238"/>
      <c r="Q1269" s="238"/>
      <c r="R1269" s="238"/>
      <c r="S1269" s="238"/>
      <c r="T1269" s="239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40" t="s">
        <v>296</v>
      </c>
      <c r="AU1269" s="240" t="s">
        <v>106</v>
      </c>
      <c r="AV1269" s="13" t="s">
        <v>82</v>
      </c>
      <c r="AW1269" s="13" t="s">
        <v>35</v>
      </c>
      <c r="AX1269" s="13" t="s">
        <v>74</v>
      </c>
      <c r="AY1269" s="240" t="s">
        <v>285</v>
      </c>
    </row>
    <row r="1270" spans="1:51" s="14" customFormat="1" ht="12">
      <c r="A1270" s="14"/>
      <c r="B1270" s="241"/>
      <c r="C1270" s="242"/>
      <c r="D1270" s="232" t="s">
        <v>296</v>
      </c>
      <c r="E1270" s="243" t="s">
        <v>28</v>
      </c>
      <c r="F1270" s="244" t="s">
        <v>82</v>
      </c>
      <c r="G1270" s="242"/>
      <c r="H1270" s="245">
        <v>1</v>
      </c>
      <c r="I1270" s="246"/>
      <c r="J1270" s="242"/>
      <c r="K1270" s="242"/>
      <c r="L1270" s="247"/>
      <c r="M1270" s="248"/>
      <c r="N1270" s="249"/>
      <c r="O1270" s="249"/>
      <c r="P1270" s="249"/>
      <c r="Q1270" s="249"/>
      <c r="R1270" s="249"/>
      <c r="S1270" s="249"/>
      <c r="T1270" s="250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51" t="s">
        <v>296</v>
      </c>
      <c r="AU1270" s="251" t="s">
        <v>106</v>
      </c>
      <c r="AV1270" s="14" t="s">
        <v>106</v>
      </c>
      <c r="AW1270" s="14" t="s">
        <v>35</v>
      </c>
      <c r="AX1270" s="14" t="s">
        <v>82</v>
      </c>
      <c r="AY1270" s="251" t="s">
        <v>285</v>
      </c>
    </row>
    <row r="1271" spans="1:65" s="2" customFormat="1" ht="55.5" customHeight="1">
      <c r="A1271" s="42"/>
      <c r="B1271" s="43"/>
      <c r="C1271" s="212" t="s">
        <v>1849</v>
      </c>
      <c r="D1271" s="212" t="s">
        <v>287</v>
      </c>
      <c r="E1271" s="213" t="s">
        <v>1850</v>
      </c>
      <c r="F1271" s="214" t="s">
        <v>1851</v>
      </c>
      <c r="G1271" s="215" t="s">
        <v>383</v>
      </c>
      <c r="H1271" s="216">
        <v>0.951</v>
      </c>
      <c r="I1271" s="217"/>
      <c r="J1271" s="218">
        <f>ROUND(I1271*H1271,2)</f>
        <v>0</v>
      </c>
      <c r="K1271" s="214" t="s">
        <v>291</v>
      </c>
      <c r="L1271" s="48"/>
      <c r="M1271" s="219" t="s">
        <v>28</v>
      </c>
      <c r="N1271" s="220" t="s">
        <v>46</v>
      </c>
      <c r="O1271" s="88"/>
      <c r="P1271" s="221">
        <f>O1271*H1271</f>
        <v>0</v>
      </c>
      <c r="Q1271" s="221">
        <v>0</v>
      </c>
      <c r="R1271" s="221">
        <f>Q1271*H1271</f>
        <v>0</v>
      </c>
      <c r="S1271" s="221">
        <v>0</v>
      </c>
      <c r="T1271" s="222">
        <f>S1271*H1271</f>
        <v>0</v>
      </c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R1271" s="223" t="s">
        <v>379</v>
      </c>
      <c r="AT1271" s="223" t="s">
        <v>287</v>
      </c>
      <c r="AU1271" s="223" t="s">
        <v>106</v>
      </c>
      <c r="AY1271" s="21" t="s">
        <v>285</v>
      </c>
      <c r="BE1271" s="224">
        <f>IF(N1271="základní",J1271,0)</f>
        <v>0</v>
      </c>
      <c r="BF1271" s="224">
        <f>IF(N1271="snížená",J1271,0)</f>
        <v>0</v>
      </c>
      <c r="BG1271" s="224">
        <f>IF(N1271="zákl. přenesená",J1271,0)</f>
        <v>0</v>
      </c>
      <c r="BH1271" s="224">
        <f>IF(N1271="sníž. přenesená",J1271,0)</f>
        <v>0</v>
      </c>
      <c r="BI1271" s="224">
        <f>IF(N1271="nulová",J1271,0)</f>
        <v>0</v>
      </c>
      <c r="BJ1271" s="21" t="s">
        <v>106</v>
      </c>
      <c r="BK1271" s="224">
        <f>ROUND(I1271*H1271,2)</f>
        <v>0</v>
      </c>
      <c r="BL1271" s="21" t="s">
        <v>379</v>
      </c>
      <c r="BM1271" s="223" t="s">
        <v>1852</v>
      </c>
    </row>
    <row r="1272" spans="1:47" s="2" customFormat="1" ht="12">
      <c r="A1272" s="42"/>
      <c r="B1272" s="43"/>
      <c r="C1272" s="44"/>
      <c r="D1272" s="225" t="s">
        <v>294</v>
      </c>
      <c r="E1272" s="44"/>
      <c r="F1272" s="226" t="s">
        <v>1853</v>
      </c>
      <c r="G1272" s="44"/>
      <c r="H1272" s="44"/>
      <c r="I1272" s="227"/>
      <c r="J1272" s="44"/>
      <c r="K1272" s="44"/>
      <c r="L1272" s="48"/>
      <c r="M1272" s="228"/>
      <c r="N1272" s="229"/>
      <c r="O1272" s="88"/>
      <c r="P1272" s="88"/>
      <c r="Q1272" s="88"/>
      <c r="R1272" s="88"/>
      <c r="S1272" s="88"/>
      <c r="T1272" s="89"/>
      <c r="U1272" s="42"/>
      <c r="V1272" s="42"/>
      <c r="W1272" s="42"/>
      <c r="X1272" s="42"/>
      <c r="Y1272" s="42"/>
      <c r="Z1272" s="42"/>
      <c r="AA1272" s="42"/>
      <c r="AB1272" s="42"/>
      <c r="AC1272" s="42"/>
      <c r="AD1272" s="42"/>
      <c r="AE1272" s="42"/>
      <c r="AT1272" s="21" t="s">
        <v>294</v>
      </c>
      <c r="AU1272" s="21" t="s">
        <v>106</v>
      </c>
    </row>
    <row r="1273" spans="1:63" s="12" customFormat="1" ht="22.8" customHeight="1">
      <c r="A1273" s="12"/>
      <c r="B1273" s="196"/>
      <c r="C1273" s="197"/>
      <c r="D1273" s="198" t="s">
        <v>73</v>
      </c>
      <c r="E1273" s="210" t="s">
        <v>1854</v>
      </c>
      <c r="F1273" s="210" t="s">
        <v>1855</v>
      </c>
      <c r="G1273" s="197"/>
      <c r="H1273" s="197"/>
      <c r="I1273" s="200"/>
      <c r="J1273" s="211">
        <f>BK1273</f>
        <v>0</v>
      </c>
      <c r="K1273" s="197"/>
      <c r="L1273" s="202"/>
      <c r="M1273" s="203"/>
      <c r="N1273" s="204"/>
      <c r="O1273" s="204"/>
      <c r="P1273" s="205">
        <f>SUM(P1274:P1326)</f>
        <v>0</v>
      </c>
      <c r="Q1273" s="204"/>
      <c r="R1273" s="205">
        <f>SUM(R1274:R1326)</f>
        <v>1.1349152299999998</v>
      </c>
      <c r="S1273" s="204"/>
      <c r="T1273" s="206">
        <f>SUM(T1274:T1326)</f>
        <v>0</v>
      </c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R1273" s="207" t="s">
        <v>106</v>
      </c>
      <c r="AT1273" s="208" t="s">
        <v>73</v>
      </c>
      <c r="AU1273" s="208" t="s">
        <v>82</v>
      </c>
      <c r="AY1273" s="207" t="s">
        <v>285</v>
      </c>
      <c r="BK1273" s="209">
        <f>SUM(BK1274:BK1326)</f>
        <v>0</v>
      </c>
    </row>
    <row r="1274" spans="1:65" s="2" customFormat="1" ht="24.15" customHeight="1">
      <c r="A1274" s="42"/>
      <c r="B1274" s="43"/>
      <c r="C1274" s="212" t="s">
        <v>1856</v>
      </c>
      <c r="D1274" s="212" t="s">
        <v>287</v>
      </c>
      <c r="E1274" s="213" t="s">
        <v>1857</v>
      </c>
      <c r="F1274" s="214" t="s">
        <v>1858</v>
      </c>
      <c r="G1274" s="215" t="s">
        <v>315</v>
      </c>
      <c r="H1274" s="216">
        <v>32.05</v>
      </c>
      <c r="I1274" s="217"/>
      <c r="J1274" s="218">
        <f>ROUND(I1274*H1274,2)</f>
        <v>0</v>
      </c>
      <c r="K1274" s="214" t="s">
        <v>291</v>
      </c>
      <c r="L1274" s="48"/>
      <c r="M1274" s="219" t="s">
        <v>28</v>
      </c>
      <c r="N1274" s="220" t="s">
        <v>46</v>
      </c>
      <c r="O1274" s="88"/>
      <c r="P1274" s="221">
        <f>O1274*H1274</f>
        <v>0</v>
      </c>
      <c r="Q1274" s="221">
        <v>0</v>
      </c>
      <c r="R1274" s="221">
        <f>Q1274*H1274</f>
        <v>0</v>
      </c>
      <c r="S1274" s="221">
        <v>0</v>
      </c>
      <c r="T1274" s="222">
        <f>S1274*H1274</f>
        <v>0</v>
      </c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R1274" s="223" t="s">
        <v>379</v>
      </c>
      <c r="AT1274" s="223" t="s">
        <v>287</v>
      </c>
      <c r="AU1274" s="223" t="s">
        <v>106</v>
      </c>
      <c r="AY1274" s="21" t="s">
        <v>285</v>
      </c>
      <c r="BE1274" s="224">
        <f>IF(N1274="základní",J1274,0)</f>
        <v>0</v>
      </c>
      <c r="BF1274" s="224">
        <f>IF(N1274="snížená",J1274,0)</f>
        <v>0</v>
      </c>
      <c r="BG1274" s="224">
        <f>IF(N1274="zákl. přenesená",J1274,0)</f>
        <v>0</v>
      </c>
      <c r="BH1274" s="224">
        <f>IF(N1274="sníž. přenesená",J1274,0)</f>
        <v>0</v>
      </c>
      <c r="BI1274" s="224">
        <f>IF(N1274="nulová",J1274,0)</f>
        <v>0</v>
      </c>
      <c r="BJ1274" s="21" t="s">
        <v>106</v>
      </c>
      <c r="BK1274" s="224">
        <f>ROUND(I1274*H1274,2)</f>
        <v>0</v>
      </c>
      <c r="BL1274" s="21" t="s">
        <v>379</v>
      </c>
      <c r="BM1274" s="223" t="s">
        <v>1859</v>
      </c>
    </row>
    <row r="1275" spans="1:47" s="2" customFormat="1" ht="12">
      <c r="A1275" s="42"/>
      <c r="B1275" s="43"/>
      <c r="C1275" s="44"/>
      <c r="D1275" s="225" t="s">
        <v>294</v>
      </c>
      <c r="E1275" s="44"/>
      <c r="F1275" s="226" t="s">
        <v>1860</v>
      </c>
      <c r="G1275" s="44"/>
      <c r="H1275" s="44"/>
      <c r="I1275" s="227"/>
      <c r="J1275" s="44"/>
      <c r="K1275" s="44"/>
      <c r="L1275" s="48"/>
      <c r="M1275" s="228"/>
      <c r="N1275" s="229"/>
      <c r="O1275" s="88"/>
      <c r="P1275" s="88"/>
      <c r="Q1275" s="88"/>
      <c r="R1275" s="88"/>
      <c r="S1275" s="88"/>
      <c r="T1275" s="89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T1275" s="21" t="s">
        <v>294</v>
      </c>
      <c r="AU1275" s="21" t="s">
        <v>106</v>
      </c>
    </row>
    <row r="1276" spans="1:51" s="14" customFormat="1" ht="12">
      <c r="A1276" s="14"/>
      <c r="B1276" s="241"/>
      <c r="C1276" s="242"/>
      <c r="D1276" s="232" t="s">
        <v>296</v>
      </c>
      <c r="E1276" s="243" t="s">
        <v>28</v>
      </c>
      <c r="F1276" s="244" t="s">
        <v>138</v>
      </c>
      <c r="G1276" s="242"/>
      <c r="H1276" s="245">
        <v>32.05</v>
      </c>
      <c r="I1276" s="246"/>
      <c r="J1276" s="242"/>
      <c r="K1276" s="242"/>
      <c r="L1276" s="247"/>
      <c r="M1276" s="248"/>
      <c r="N1276" s="249"/>
      <c r="O1276" s="249"/>
      <c r="P1276" s="249"/>
      <c r="Q1276" s="249"/>
      <c r="R1276" s="249"/>
      <c r="S1276" s="249"/>
      <c r="T1276" s="250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51" t="s">
        <v>296</v>
      </c>
      <c r="AU1276" s="251" t="s">
        <v>106</v>
      </c>
      <c r="AV1276" s="14" t="s">
        <v>106</v>
      </c>
      <c r="AW1276" s="14" t="s">
        <v>35</v>
      </c>
      <c r="AX1276" s="14" t="s">
        <v>82</v>
      </c>
      <c r="AY1276" s="251" t="s">
        <v>285</v>
      </c>
    </row>
    <row r="1277" spans="1:65" s="2" customFormat="1" ht="24.15" customHeight="1">
      <c r="A1277" s="42"/>
      <c r="B1277" s="43"/>
      <c r="C1277" s="212" t="s">
        <v>1861</v>
      </c>
      <c r="D1277" s="212" t="s">
        <v>287</v>
      </c>
      <c r="E1277" s="213" t="s">
        <v>1862</v>
      </c>
      <c r="F1277" s="214" t="s">
        <v>1863</v>
      </c>
      <c r="G1277" s="215" t="s">
        <v>315</v>
      </c>
      <c r="H1277" s="216">
        <v>32.05</v>
      </c>
      <c r="I1277" s="217"/>
      <c r="J1277" s="218">
        <f>ROUND(I1277*H1277,2)</f>
        <v>0</v>
      </c>
      <c r="K1277" s="214" t="s">
        <v>291</v>
      </c>
      <c r="L1277" s="48"/>
      <c r="M1277" s="219" t="s">
        <v>28</v>
      </c>
      <c r="N1277" s="220" t="s">
        <v>46</v>
      </c>
      <c r="O1277" s="88"/>
      <c r="P1277" s="221">
        <f>O1277*H1277</f>
        <v>0</v>
      </c>
      <c r="Q1277" s="221">
        <v>0.0003</v>
      </c>
      <c r="R1277" s="221">
        <f>Q1277*H1277</f>
        <v>0.009614999999999999</v>
      </c>
      <c r="S1277" s="221">
        <v>0</v>
      </c>
      <c r="T1277" s="222">
        <f>S1277*H1277</f>
        <v>0</v>
      </c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R1277" s="223" t="s">
        <v>379</v>
      </c>
      <c r="AT1277" s="223" t="s">
        <v>287</v>
      </c>
      <c r="AU1277" s="223" t="s">
        <v>106</v>
      </c>
      <c r="AY1277" s="21" t="s">
        <v>285</v>
      </c>
      <c r="BE1277" s="224">
        <f>IF(N1277="základní",J1277,0)</f>
        <v>0</v>
      </c>
      <c r="BF1277" s="224">
        <f>IF(N1277="snížená",J1277,0)</f>
        <v>0</v>
      </c>
      <c r="BG1277" s="224">
        <f>IF(N1277="zákl. přenesená",J1277,0)</f>
        <v>0</v>
      </c>
      <c r="BH1277" s="224">
        <f>IF(N1277="sníž. přenesená",J1277,0)</f>
        <v>0</v>
      </c>
      <c r="BI1277" s="224">
        <f>IF(N1277="nulová",J1277,0)</f>
        <v>0</v>
      </c>
      <c r="BJ1277" s="21" t="s">
        <v>106</v>
      </c>
      <c r="BK1277" s="224">
        <f>ROUND(I1277*H1277,2)</f>
        <v>0</v>
      </c>
      <c r="BL1277" s="21" t="s">
        <v>379</v>
      </c>
      <c r="BM1277" s="223" t="s">
        <v>1864</v>
      </c>
    </row>
    <row r="1278" spans="1:47" s="2" customFormat="1" ht="12">
      <c r="A1278" s="42"/>
      <c r="B1278" s="43"/>
      <c r="C1278" s="44"/>
      <c r="D1278" s="225" t="s">
        <v>294</v>
      </c>
      <c r="E1278" s="44"/>
      <c r="F1278" s="226" t="s">
        <v>1865</v>
      </c>
      <c r="G1278" s="44"/>
      <c r="H1278" s="44"/>
      <c r="I1278" s="227"/>
      <c r="J1278" s="44"/>
      <c r="K1278" s="44"/>
      <c r="L1278" s="48"/>
      <c r="M1278" s="228"/>
      <c r="N1278" s="229"/>
      <c r="O1278" s="88"/>
      <c r="P1278" s="88"/>
      <c r="Q1278" s="88"/>
      <c r="R1278" s="88"/>
      <c r="S1278" s="88"/>
      <c r="T1278" s="89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T1278" s="21" t="s">
        <v>294</v>
      </c>
      <c r="AU1278" s="21" t="s">
        <v>106</v>
      </c>
    </row>
    <row r="1279" spans="1:51" s="14" customFormat="1" ht="12">
      <c r="A1279" s="14"/>
      <c r="B1279" s="241"/>
      <c r="C1279" s="242"/>
      <c r="D1279" s="232" t="s">
        <v>296</v>
      </c>
      <c r="E1279" s="243" t="s">
        <v>28</v>
      </c>
      <c r="F1279" s="244" t="s">
        <v>138</v>
      </c>
      <c r="G1279" s="242"/>
      <c r="H1279" s="245">
        <v>32.05</v>
      </c>
      <c r="I1279" s="246"/>
      <c r="J1279" s="242"/>
      <c r="K1279" s="242"/>
      <c r="L1279" s="247"/>
      <c r="M1279" s="248"/>
      <c r="N1279" s="249"/>
      <c r="O1279" s="249"/>
      <c r="P1279" s="249"/>
      <c r="Q1279" s="249"/>
      <c r="R1279" s="249"/>
      <c r="S1279" s="249"/>
      <c r="T1279" s="250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51" t="s">
        <v>296</v>
      </c>
      <c r="AU1279" s="251" t="s">
        <v>106</v>
      </c>
      <c r="AV1279" s="14" t="s">
        <v>106</v>
      </c>
      <c r="AW1279" s="14" t="s">
        <v>35</v>
      </c>
      <c r="AX1279" s="14" t="s">
        <v>82</v>
      </c>
      <c r="AY1279" s="251" t="s">
        <v>285</v>
      </c>
    </row>
    <row r="1280" spans="1:65" s="2" customFormat="1" ht="37.8" customHeight="1">
      <c r="A1280" s="42"/>
      <c r="B1280" s="43"/>
      <c r="C1280" s="212" t="s">
        <v>1866</v>
      </c>
      <c r="D1280" s="212" t="s">
        <v>287</v>
      </c>
      <c r="E1280" s="213" t="s">
        <v>1867</v>
      </c>
      <c r="F1280" s="214" t="s">
        <v>1868</v>
      </c>
      <c r="G1280" s="215" t="s">
        <v>673</v>
      </c>
      <c r="H1280" s="216">
        <v>6.05</v>
      </c>
      <c r="I1280" s="217"/>
      <c r="J1280" s="218">
        <f>ROUND(I1280*H1280,2)</f>
        <v>0</v>
      </c>
      <c r="K1280" s="214" t="s">
        <v>291</v>
      </c>
      <c r="L1280" s="48"/>
      <c r="M1280" s="219" t="s">
        <v>28</v>
      </c>
      <c r="N1280" s="220" t="s">
        <v>46</v>
      </c>
      <c r="O1280" s="88"/>
      <c r="P1280" s="221">
        <f>O1280*H1280</f>
        <v>0</v>
      </c>
      <c r="Q1280" s="221">
        <v>0.0002</v>
      </c>
      <c r="R1280" s="221">
        <f>Q1280*H1280</f>
        <v>0.00121</v>
      </c>
      <c r="S1280" s="221">
        <v>0</v>
      </c>
      <c r="T1280" s="222">
        <f>S1280*H1280</f>
        <v>0</v>
      </c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R1280" s="223" t="s">
        <v>379</v>
      </c>
      <c r="AT1280" s="223" t="s">
        <v>287</v>
      </c>
      <c r="AU1280" s="223" t="s">
        <v>106</v>
      </c>
      <c r="AY1280" s="21" t="s">
        <v>285</v>
      </c>
      <c r="BE1280" s="224">
        <f>IF(N1280="základní",J1280,0)</f>
        <v>0</v>
      </c>
      <c r="BF1280" s="224">
        <f>IF(N1280="snížená",J1280,0)</f>
        <v>0</v>
      </c>
      <c r="BG1280" s="224">
        <f>IF(N1280="zákl. přenesená",J1280,0)</f>
        <v>0</v>
      </c>
      <c r="BH1280" s="224">
        <f>IF(N1280="sníž. přenesená",J1280,0)</f>
        <v>0</v>
      </c>
      <c r="BI1280" s="224">
        <f>IF(N1280="nulová",J1280,0)</f>
        <v>0</v>
      </c>
      <c r="BJ1280" s="21" t="s">
        <v>106</v>
      </c>
      <c r="BK1280" s="224">
        <f>ROUND(I1280*H1280,2)</f>
        <v>0</v>
      </c>
      <c r="BL1280" s="21" t="s">
        <v>379</v>
      </c>
      <c r="BM1280" s="223" t="s">
        <v>1869</v>
      </c>
    </row>
    <row r="1281" spans="1:47" s="2" customFormat="1" ht="12">
      <c r="A1281" s="42"/>
      <c r="B1281" s="43"/>
      <c r="C1281" s="44"/>
      <c r="D1281" s="225" t="s">
        <v>294</v>
      </c>
      <c r="E1281" s="44"/>
      <c r="F1281" s="226" t="s">
        <v>1870</v>
      </c>
      <c r="G1281" s="44"/>
      <c r="H1281" s="44"/>
      <c r="I1281" s="227"/>
      <c r="J1281" s="44"/>
      <c r="K1281" s="44"/>
      <c r="L1281" s="48"/>
      <c r="M1281" s="228"/>
      <c r="N1281" s="229"/>
      <c r="O1281" s="88"/>
      <c r="P1281" s="88"/>
      <c r="Q1281" s="88"/>
      <c r="R1281" s="88"/>
      <c r="S1281" s="88"/>
      <c r="T1281" s="89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T1281" s="21" t="s">
        <v>294</v>
      </c>
      <c r="AU1281" s="21" t="s">
        <v>106</v>
      </c>
    </row>
    <row r="1282" spans="1:51" s="13" customFormat="1" ht="12">
      <c r="A1282" s="13"/>
      <c r="B1282" s="230"/>
      <c r="C1282" s="231"/>
      <c r="D1282" s="232" t="s">
        <v>296</v>
      </c>
      <c r="E1282" s="233" t="s">
        <v>28</v>
      </c>
      <c r="F1282" s="234" t="s">
        <v>463</v>
      </c>
      <c r="G1282" s="231"/>
      <c r="H1282" s="233" t="s">
        <v>28</v>
      </c>
      <c r="I1282" s="235"/>
      <c r="J1282" s="231"/>
      <c r="K1282" s="231"/>
      <c r="L1282" s="236"/>
      <c r="M1282" s="237"/>
      <c r="N1282" s="238"/>
      <c r="O1282" s="238"/>
      <c r="P1282" s="238"/>
      <c r="Q1282" s="238"/>
      <c r="R1282" s="238"/>
      <c r="S1282" s="238"/>
      <c r="T1282" s="239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40" t="s">
        <v>296</v>
      </c>
      <c r="AU1282" s="240" t="s">
        <v>106</v>
      </c>
      <c r="AV1282" s="13" t="s">
        <v>82</v>
      </c>
      <c r="AW1282" s="13" t="s">
        <v>35</v>
      </c>
      <c r="AX1282" s="13" t="s">
        <v>74</v>
      </c>
      <c r="AY1282" s="240" t="s">
        <v>285</v>
      </c>
    </row>
    <row r="1283" spans="1:51" s="14" customFormat="1" ht="12">
      <c r="A1283" s="14"/>
      <c r="B1283" s="241"/>
      <c r="C1283" s="242"/>
      <c r="D1283" s="232" t="s">
        <v>296</v>
      </c>
      <c r="E1283" s="243" t="s">
        <v>28</v>
      </c>
      <c r="F1283" s="244" t="s">
        <v>1871</v>
      </c>
      <c r="G1283" s="242"/>
      <c r="H1283" s="245">
        <v>3.95</v>
      </c>
      <c r="I1283" s="246"/>
      <c r="J1283" s="242"/>
      <c r="K1283" s="242"/>
      <c r="L1283" s="247"/>
      <c r="M1283" s="248"/>
      <c r="N1283" s="249"/>
      <c r="O1283" s="249"/>
      <c r="P1283" s="249"/>
      <c r="Q1283" s="249"/>
      <c r="R1283" s="249"/>
      <c r="S1283" s="249"/>
      <c r="T1283" s="250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51" t="s">
        <v>296</v>
      </c>
      <c r="AU1283" s="251" t="s">
        <v>106</v>
      </c>
      <c r="AV1283" s="14" t="s">
        <v>106</v>
      </c>
      <c r="AW1283" s="14" t="s">
        <v>35</v>
      </c>
      <c r="AX1283" s="14" t="s">
        <v>74</v>
      </c>
      <c r="AY1283" s="251" t="s">
        <v>285</v>
      </c>
    </row>
    <row r="1284" spans="1:51" s="13" customFormat="1" ht="12">
      <c r="A1284" s="13"/>
      <c r="B1284" s="230"/>
      <c r="C1284" s="231"/>
      <c r="D1284" s="232" t="s">
        <v>296</v>
      </c>
      <c r="E1284" s="233" t="s">
        <v>28</v>
      </c>
      <c r="F1284" s="234" t="s">
        <v>469</v>
      </c>
      <c r="G1284" s="231"/>
      <c r="H1284" s="233" t="s">
        <v>28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40" t="s">
        <v>296</v>
      </c>
      <c r="AU1284" s="240" t="s">
        <v>106</v>
      </c>
      <c r="AV1284" s="13" t="s">
        <v>82</v>
      </c>
      <c r="AW1284" s="13" t="s">
        <v>35</v>
      </c>
      <c r="AX1284" s="13" t="s">
        <v>74</v>
      </c>
      <c r="AY1284" s="240" t="s">
        <v>285</v>
      </c>
    </row>
    <row r="1285" spans="1:51" s="14" customFormat="1" ht="12">
      <c r="A1285" s="14"/>
      <c r="B1285" s="241"/>
      <c r="C1285" s="242"/>
      <c r="D1285" s="232" t="s">
        <v>296</v>
      </c>
      <c r="E1285" s="243" t="s">
        <v>28</v>
      </c>
      <c r="F1285" s="244" t="s">
        <v>1872</v>
      </c>
      <c r="G1285" s="242"/>
      <c r="H1285" s="245">
        <v>2.1</v>
      </c>
      <c r="I1285" s="246"/>
      <c r="J1285" s="242"/>
      <c r="K1285" s="242"/>
      <c r="L1285" s="247"/>
      <c r="M1285" s="248"/>
      <c r="N1285" s="249"/>
      <c r="O1285" s="249"/>
      <c r="P1285" s="249"/>
      <c r="Q1285" s="249"/>
      <c r="R1285" s="249"/>
      <c r="S1285" s="249"/>
      <c r="T1285" s="250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51" t="s">
        <v>296</v>
      </c>
      <c r="AU1285" s="251" t="s">
        <v>106</v>
      </c>
      <c r="AV1285" s="14" t="s">
        <v>106</v>
      </c>
      <c r="AW1285" s="14" t="s">
        <v>35</v>
      </c>
      <c r="AX1285" s="14" t="s">
        <v>74</v>
      </c>
      <c r="AY1285" s="251" t="s">
        <v>285</v>
      </c>
    </row>
    <row r="1286" spans="1:51" s="15" customFormat="1" ht="12">
      <c r="A1286" s="15"/>
      <c r="B1286" s="252"/>
      <c r="C1286" s="253"/>
      <c r="D1286" s="232" t="s">
        <v>296</v>
      </c>
      <c r="E1286" s="254" t="s">
        <v>167</v>
      </c>
      <c r="F1286" s="255" t="s">
        <v>299</v>
      </c>
      <c r="G1286" s="253"/>
      <c r="H1286" s="256">
        <v>6.05</v>
      </c>
      <c r="I1286" s="257"/>
      <c r="J1286" s="253"/>
      <c r="K1286" s="253"/>
      <c r="L1286" s="258"/>
      <c r="M1286" s="259"/>
      <c r="N1286" s="260"/>
      <c r="O1286" s="260"/>
      <c r="P1286" s="260"/>
      <c r="Q1286" s="260"/>
      <c r="R1286" s="260"/>
      <c r="S1286" s="260"/>
      <c r="T1286" s="261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T1286" s="262" t="s">
        <v>296</v>
      </c>
      <c r="AU1286" s="262" t="s">
        <v>106</v>
      </c>
      <c r="AV1286" s="15" t="s">
        <v>292</v>
      </c>
      <c r="AW1286" s="15" t="s">
        <v>35</v>
      </c>
      <c r="AX1286" s="15" t="s">
        <v>82</v>
      </c>
      <c r="AY1286" s="262" t="s">
        <v>285</v>
      </c>
    </row>
    <row r="1287" spans="1:65" s="2" customFormat="1" ht="16.5" customHeight="1">
      <c r="A1287" s="42"/>
      <c r="B1287" s="43"/>
      <c r="C1287" s="263" t="s">
        <v>1873</v>
      </c>
      <c r="D1287" s="263" t="s">
        <v>380</v>
      </c>
      <c r="E1287" s="264" t="s">
        <v>1874</v>
      </c>
      <c r="F1287" s="265" t="s">
        <v>1875</v>
      </c>
      <c r="G1287" s="266" t="s">
        <v>673</v>
      </c>
      <c r="H1287" s="267">
        <v>6.655</v>
      </c>
      <c r="I1287" s="268"/>
      <c r="J1287" s="269">
        <f>ROUND(I1287*H1287,2)</f>
        <v>0</v>
      </c>
      <c r="K1287" s="265" t="s">
        <v>28</v>
      </c>
      <c r="L1287" s="270"/>
      <c r="M1287" s="271" t="s">
        <v>28</v>
      </c>
      <c r="N1287" s="272" t="s">
        <v>46</v>
      </c>
      <c r="O1287" s="88"/>
      <c r="P1287" s="221">
        <f>O1287*H1287</f>
        <v>0</v>
      </c>
      <c r="Q1287" s="221">
        <v>0.00021</v>
      </c>
      <c r="R1287" s="221">
        <f>Q1287*H1287</f>
        <v>0.00139755</v>
      </c>
      <c r="S1287" s="221">
        <v>0</v>
      </c>
      <c r="T1287" s="222">
        <f>S1287*H1287</f>
        <v>0</v>
      </c>
      <c r="U1287" s="42"/>
      <c r="V1287" s="42"/>
      <c r="W1287" s="42"/>
      <c r="X1287" s="42"/>
      <c r="Y1287" s="42"/>
      <c r="Z1287" s="42"/>
      <c r="AA1287" s="42"/>
      <c r="AB1287" s="42"/>
      <c r="AC1287" s="42"/>
      <c r="AD1287" s="42"/>
      <c r="AE1287" s="42"/>
      <c r="AR1287" s="223" t="s">
        <v>477</v>
      </c>
      <c r="AT1287" s="223" t="s">
        <v>380</v>
      </c>
      <c r="AU1287" s="223" t="s">
        <v>106</v>
      </c>
      <c r="AY1287" s="21" t="s">
        <v>285</v>
      </c>
      <c r="BE1287" s="224">
        <f>IF(N1287="základní",J1287,0)</f>
        <v>0</v>
      </c>
      <c r="BF1287" s="224">
        <f>IF(N1287="snížená",J1287,0)</f>
        <v>0</v>
      </c>
      <c r="BG1287" s="224">
        <f>IF(N1287="zákl. přenesená",J1287,0)</f>
        <v>0</v>
      </c>
      <c r="BH1287" s="224">
        <f>IF(N1287="sníž. přenesená",J1287,0)</f>
        <v>0</v>
      </c>
      <c r="BI1287" s="224">
        <f>IF(N1287="nulová",J1287,0)</f>
        <v>0</v>
      </c>
      <c r="BJ1287" s="21" t="s">
        <v>106</v>
      </c>
      <c r="BK1287" s="224">
        <f>ROUND(I1287*H1287,2)</f>
        <v>0</v>
      </c>
      <c r="BL1287" s="21" t="s">
        <v>379</v>
      </c>
      <c r="BM1287" s="223" t="s">
        <v>1876</v>
      </c>
    </row>
    <row r="1288" spans="1:51" s="14" customFormat="1" ht="12">
      <c r="A1288" s="14"/>
      <c r="B1288" s="241"/>
      <c r="C1288" s="242"/>
      <c r="D1288" s="232" t="s">
        <v>296</v>
      </c>
      <c r="E1288" s="243" t="s">
        <v>28</v>
      </c>
      <c r="F1288" s="244" t="s">
        <v>1877</v>
      </c>
      <c r="G1288" s="242"/>
      <c r="H1288" s="245">
        <v>6.655</v>
      </c>
      <c r="I1288" s="246"/>
      <c r="J1288" s="242"/>
      <c r="K1288" s="242"/>
      <c r="L1288" s="247"/>
      <c r="M1288" s="248"/>
      <c r="N1288" s="249"/>
      <c r="O1288" s="249"/>
      <c r="P1288" s="249"/>
      <c r="Q1288" s="249"/>
      <c r="R1288" s="249"/>
      <c r="S1288" s="249"/>
      <c r="T1288" s="250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51" t="s">
        <v>296</v>
      </c>
      <c r="AU1288" s="251" t="s">
        <v>106</v>
      </c>
      <c r="AV1288" s="14" t="s">
        <v>106</v>
      </c>
      <c r="AW1288" s="14" t="s">
        <v>35</v>
      </c>
      <c r="AX1288" s="14" t="s">
        <v>82</v>
      </c>
      <c r="AY1288" s="251" t="s">
        <v>285</v>
      </c>
    </row>
    <row r="1289" spans="1:65" s="2" customFormat="1" ht="37.8" customHeight="1">
      <c r="A1289" s="42"/>
      <c r="B1289" s="43"/>
      <c r="C1289" s="212" t="s">
        <v>1878</v>
      </c>
      <c r="D1289" s="212" t="s">
        <v>287</v>
      </c>
      <c r="E1289" s="213" t="s">
        <v>1879</v>
      </c>
      <c r="F1289" s="214" t="s">
        <v>1880</v>
      </c>
      <c r="G1289" s="215" t="s">
        <v>673</v>
      </c>
      <c r="H1289" s="216">
        <v>29.81</v>
      </c>
      <c r="I1289" s="217"/>
      <c r="J1289" s="218">
        <f>ROUND(I1289*H1289,2)</f>
        <v>0</v>
      </c>
      <c r="K1289" s="214" t="s">
        <v>291</v>
      </c>
      <c r="L1289" s="48"/>
      <c r="M1289" s="219" t="s">
        <v>28</v>
      </c>
      <c r="N1289" s="220" t="s">
        <v>46</v>
      </c>
      <c r="O1289" s="88"/>
      <c r="P1289" s="221">
        <f>O1289*H1289</f>
        <v>0</v>
      </c>
      <c r="Q1289" s="221">
        <v>0.00058</v>
      </c>
      <c r="R1289" s="221">
        <f>Q1289*H1289</f>
        <v>0.0172898</v>
      </c>
      <c r="S1289" s="221">
        <v>0</v>
      </c>
      <c r="T1289" s="222">
        <f>S1289*H1289</f>
        <v>0</v>
      </c>
      <c r="U1289" s="42"/>
      <c r="V1289" s="42"/>
      <c r="W1289" s="42"/>
      <c r="X1289" s="42"/>
      <c r="Y1289" s="42"/>
      <c r="Z1289" s="42"/>
      <c r="AA1289" s="42"/>
      <c r="AB1289" s="42"/>
      <c r="AC1289" s="42"/>
      <c r="AD1289" s="42"/>
      <c r="AE1289" s="42"/>
      <c r="AR1289" s="223" t="s">
        <v>379</v>
      </c>
      <c r="AT1289" s="223" t="s">
        <v>287</v>
      </c>
      <c r="AU1289" s="223" t="s">
        <v>106</v>
      </c>
      <c r="AY1289" s="21" t="s">
        <v>285</v>
      </c>
      <c r="BE1289" s="224">
        <f>IF(N1289="základní",J1289,0)</f>
        <v>0</v>
      </c>
      <c r="BF1289" s="224">
        <f>IF(N1289="snížená",J1289,0)</f>
        <v>0</v>
      </c>
      <c r="BG1289" s="224">
        <f>IF(N1289="zákl. přenesená",J1289,0)</f>
        <v>0</v>
      </c>
      <c r="BH1289" s="224">
        <f>IF(N1289="sníž. přenesená",J1289,0)</f>
        <v>0</v>
      </c>
      <c r="BI1289" s="224">
        <f>IF(N1289="nulová",J1289,0)</f>
        <v>0</v>
      </c>
      <c r="BJ1289" s="21" t="s">
        <v>106</v>
      </c>
      <c r="BK1289" s="224">
        <f>ROUND(I1289*H1289,2)</f>
        <v>0</v>
      </c>
      <c r="BL1289" s="21" t="s">
        <v>379</v>
      </c>
      <c r="BM1289" s="223" t="s">
        <v>1881</v>
      </c>
    </row>
    <row r="1290" spans="1:47" s="2" customFormat="1" ht="12">
      <c r="A1290" s="42"/>
      <c r="B1290" s="43"/>
      <c r="C1290" s="44"/>
      <c r="D1290" s="225" t="s">
        <v>294</v>
      </c>
      <c r="E1290" s="44"/>
      <c r="F1290" s="226" t="s">
        <v>1882</v>
      </c>
      <c r="G1290" s="44"/>
      <c r="H1290" s="44"/>
      <c r="I1290" s="227"/>
      <c r="J1290" s="44"/>
      <c r="K1290" s="44"/>
      <c r="L1290" s="48"/>
      <c r="M1290" s="228"/>
      <c r="N1290" s="229"/>
      <c r="O1290" s="88"/>
      <c r="P1290" s="88"/>
      <c r="Q1290" s="88"/>
      <c r="R1290" s="88"/>
      <c r="S1290" s="88"/>
      <c r="T1290" s="89"/>
      <c r="U1290" s="42"/>
      <c r="V1290" s="42"/>
      <c r="W1290" s="42"/>
      <c r="X1290" s="42"/>
      <c r="Y1290" s="42"/>
      <c r="Z1290" s="42"/>
      <c r="AA1290" s="42"/>
      <c r="AB1290" s="42"/>
      <c r="AC1290" s="42"/>
      <c r="AD1290" s="42"/>
      <c r="AE1290" s="42"/>
      <c r="AT1290" s="21" t="s">
        <v>294</v>
      </c>
      <c r="AU1290" s="21" t="s">
        <v>106</v>
      </c>
    </row>
    <row r="1291" spans="1:51" s="13" customFormat="1" ht="12">
      <c r="A1291" s="13"/>
      <c r="B1291" s="230"/>
      <c r="C1291" s="231"/>
      <c r="D1291" s="232" t="s">
        <v>296</v>
      </c>
      <c r="E1291" s="233" t="s">
        <v>28</v>
      </c>
      <c r="F1291" s="234" t="s">
        <v>463</v>
      </c>
      <c r="G1291" s="231"/>
      <c r="H1291" s="233" t="s">
        <v>28</v>
      </c>
      <c r="I1291" s="235"/>
      <c r="J1291" s="231"/>
      <c r="K1291" s="231"/>
      <c r="L1291" s="236"/>
      <c r="M1291" s="237"/>
      <c r="N1291" s="238"/>
      <c r="O1291" s="238"/>
      <c r="P1291" s="238"/>
      <c r="Q1291" s="238"/>
      <c r="R1291" s="238"/>
      <c r="S1291" s="238"/>
      <c r="T1291" s="239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40" t="s">
        <v>296</v>
      </c>
      <c r="AU1291" s="240" t="s">
        <v>106</v>
      </c>
      <c r="AV1291" s="13" t="s">
        <v>82</v>
      </c>
      <c r="AW1291" s="13" t="s">
        <v>35</v>
      </c>
      <c r="AX1291" s="13" t="s">
        <v>74</v>
      </c>
      <c r="AY1291" s="240" t="s">
        <v>285</v>
      </c>
    </row>
    <row r="1292" spans="1:51" s="14" customFormat="1" ht="12">
      <c r="A1292" s="14"/>
      <c r="B1292" s="241"/>
      <c r="C1292" s="242"/>
      <c r="D1292" s="232" t="s">
        <v>296</v>
      </c>
      <c r="E1292" s="243" t="s">
        <v>28</v>
      </c>
      <c r="F1292" s="244" t="s">
        <v>1883</v>
      </c>
      <c r="G1292" s="242"/>
      <c r="H1292" s="245">
        <v>10.33</v>
      </c>
      <c r="I1292" s="246"/>
      <c r="J1292" s="242"/>
      <c r="K1292" s="242"/>
      <c r="L1292" s="247"/>
      <c r="M1292" s="248"/>
      <c r="N1292" s="249"/>
      <c r="O1292" s="249"/>
      <c r="P1292" s="249"/>
      <c r="Q1292" s="249"/>
      <c r="R1292" s="249"/>
      <c r="S1292" s="249"/>
      <c r="T1292" s="250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51" t="s">
        <v>296</v>
      </c>
      <c r="AU1292" s="251" t="s">
        <v>106</v>
      </c>
      <c r="AV1292" s="14" t="s">
        <v>106</v>
      </c>
      <c r="AW1292" s="14" t="s">
        <v>35</v>
      </c>
      <c r="AX1292" s="14" t="s">
        <v>74</v>
      </c>
      <c r="AY1292" s="251" t="s">
        <v>285</v>
      </c>
    </row>
    <row r="1293" spans="1:51" s="14" customFormat="1" ht="12">
      <c r="A1293" s="14"/>
      <c r="B1293" s="241"/>
      <c r="C1293" s="242"/>
      <c r="D1293" s="232" t="s">
        <v>296</v>
      </c>
      <c r="E1293" s="243" t="s">
        <v>28</v>
      </c>
      <c r="F1293" s="244" t="s">
        <v>1884</v>
      </c>
      <c r="G1293" s="242"/>
      <c r="H1293" s="245">
        <v>8.28</v>
      </c>
      <c r="I1293" s="246"/>
      <c r="J1293" s="242"/>
      <c r="K1293" s="242"/>
      <c r="L1293" s="247"/>
      <c r="M1293" s="248"/>
      <c r="N1293" s="249"/>
      <c r="O1293" s="249"/>
      <c r="P1293" s="249"/>
      <c r="Q1293" s="249"/>
      <c r="R1293" s="249"/>
      <c r="S1293" s="249"/>
      <c r="T1293" s="250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51" t="s">
        <v>296</v>
      </c>
      <c r="AU1293" s="251" t="s">
        <v>106</v>
      </c>
      <c r="AV1293" s="14" t="s">
        <v>106</v>
      </c>
      <c r="AW1293" s="14" t="s">
        <v>35</v>
      </c>
      <c r="AX1293" s="14" t="s">
        <v>74</v>
      </c>
      <c r="AY1293" s="251" t="s">
        <v>285</v>
      </c>
    </row>
    <row r="1294" spans="1:51" s="13" customFormat="1" ht="12">
      <c r="A1294" s="13"/>
      <c r="B1294" s="230"/>
      <c r="C1294" s="231"/>
      <c r="D1294" s="232" t="s">
        <v>296</v>
      </c>
      <c r="E1294" s="233" t="s">
        <v>28</v>
      </c>
      <c r="F1294" s="234" t="s">
        <v>469</v>
      </c>
      <c r="G1294" s="231"/>
      <c r="H1294" s="233" t="s">
        <v>28</v>
      </c>
      <c r="I1294" s="235"/>
      <c r="J1294" s="231"/>
      <c r="K1294" s="231"/>
      <c r="L1294" s="236"/>
      <c r="M1294" s="237"/>
      <c r="N1294" s="238"/>
      <c r="O1294" s="238"/>
      <c r="P1294" s="238"/>
      <c r="Q1294" s="238"/>
      <c r="R1294" s="238"/>
      <c r="S1294" s="238"/>
      <c r="T1294" s="239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40" t="s">
        <v>296</v>
      </c>
      <c r="AU1294" s="240" t="s">
        <v>106</v>
      </c>
      <c r="AV1294" s="13" t="s">
        <v>82</v>
      </c>
      <c r="AW1294" s="13" t="s">
        <v>35</v>
      </c>
      <c r="AX1294" s="13" t="s">
        <v>74</v>
      </c>
      <c r="AY1294" s="240" t="s">
        <v>285</v>
      </c>
    </row>
    <row r="1295" spans="1:51" s="14" customFormat="1" ht="12">
      <c r="A1295" s="14"/>
      <c r="B1295" s="241"/>
      <c r="C1295" s="242"/>
      <c r="D1295" s="232" t="s">
        <v>296</v>
      </c>
      <c r="E1295" s="243" t="s">
        <v>28</v>
      </c>
      <c r="F1295" s="244" t="s">
        <v>1885</v>
      </c>
      <c r="G1295" s="242"/>
      <c r="H1295" s="245">
        <v>13.6</v>
      </c>
      <c r="I1295" s="246"/>
      <c r="J1295" s="242"/>
      <c r="K1295" s="242"/>
      <c r="L1295" s="247"/>
      <c r="M1295" s="248"/>
      <c r="N1295" s="249"/>
      <c r="O1295" s="249"/>
      <c r="P1295" s="249"/>
      <c r="Q1295" s="249"/>
      <c r="R1295" s="249"/>
      <c r="S1295" s="249"/>
      <c r="T1295" s="250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51" t="s">
        <v>296</v>
      </c>
      <c r="AU1295" s="251" t="s">
        <v>106</v>
      </c>
      <c r="AV1295" s="14" t="s">
        <v>106</v>
      </c>
      <c r="AW1295" s="14" t="s">
        <v>35</v>
      </c>
      <c r="AX1295" s="14" t="s">
        <v>74</v>
      </c>
      <c r="AY1295" s="251" t="s">
        <v>285</v>
      </c>
    </row>
    <row r="1296" spans="1:51" s="14" customFormat="1" ht="12">
      <c r="A1296" s="14"/>
      <c r="B1296" s="241"/>
      <c r="C1296" s="242"/>
      <c r="D1296" s="232" t="s">
        <v>296</v>
      </c>
      <c r="E1296" s="243" t="s">
        <v>28</v>
      </c>
      <c r="F1296" s="244" t="s">
        <v>1886</v>
      </c>
      <c r="G1296" s="242"/>
      <c r="H1296" s="245">
        <v>-2.4</v>
      </c>
      <c r="I1296" s="246"/>
      <c r="J1296" s="242"/>
      <c r="K1296" s="242"/>
      <c r="L1296" s="247"/>
      <c r="M1296" s="248"/>
      <c r="N1296" s="249"/>
      <c r="O1296" s="249"/>
      <c r="P1296" s="249"/>
      <c r="Q1296" s="249"/>
      <c r="R1296" s="249"/>
      <c r="S1296" s="249"/>
      <c r="T1296" s="250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51" t="s">
        <v>296</v>
      </c>
      <c r="AU1296" s="251" t="s">
        <v>106</v>
      </c>
      <c r="AV1296" s="14" t="s">
        <v>106</v>
      </c>
      <c r="AW1296" s="14" t="s">
        <v>35</v>
      </c>
      <c r="AX1296" s="14" t="s">
        <v>74</v>
      </c>
      <c r="AY1296" s="251" t="s">
        <v>285</v>
      </c>
    </row>
    <row r="1297" spans="1:51" s="15" customFormat="1" ht="12">
      <c r="A1297" s="15"/>
      <c r="B1297" s="252"/>
      <c r="C1297" s="253"/>
      <c r="D1297" s="232" t="s">
        <v>296</v>
      </c>
      <c r="E1297" s="254" t="s">
        <v>134</v>
      </c>
      <c r="F1297" s="255" t="s">
        <v>299</v>
      </c>
      <c r="G1297" s="253"/>
      <c r="H1297" s="256">
        <v>29.81</v>
      </c>
      <c r="I1297" s="257"/>
      <c r="J1297" s="253"/>
      <c r="K1297" s="253"/>
      <c r="L1297" s="258"/>
      <c r="M1297" s="259"/>
      <c r="N1297" s="260"/>
      <c r="O1297" s="260"/>
      <c r="P1297" s="260"/>
      <c r="Q1297" s="260"/>
      <c r="R1297" s="260"/>
      <c r="S1297" s="260"/>
      <c r="T1297" s="261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T1297" s="262" t="s">
        <v>296</v>
      </c>
      <c r="AU1297" s="262" t="s">
        <v>106</v>
      </c>
      <c r="AV1297" s="15" t="s">
        <v>292</v>
      </c>
      <c r="AW1297" s="15" t="s">
        <v>35</v>
      </c>
      <c r="AX1297" s="15" t="s">
        <v>82</v>
      </c>
      <c r="AY1297" s="262" t="s">
        <v>285</v>
      </c>
    </row>
    <row r="1298" spans="1:65" s="2" customFormat="1" ht="44.25" customHeight="1">
      <c r="A1298" s="42"/>
      <c r="B1298" s="43"/>
      <c r="C1298" s="212" t="s">
        <v>1887</v>
      </c>
      <c r="D1298" s="212" t="s">
        <v>287</v>
      </c>
      <c r="E1298" s="213" t="s">
        <v>1888</v>
      </c>
      <c r="F1298" s="214" t="s">
        <v>1889</v>
      </c>
      <c r="G1298" s="215" t="s">
        <v>315</v>
      </c>
      <c r="H1298" s="216">
        <v>32.05</v>
      </c>
      <c r="I1298" s="217"/>
      <c r="J1298" s="218">
        <f>ROUND(I1298*H1298,2)</f>
        <v>0</v>
      </c>
      <c r="K1298" s="214" t="s">
        <v>291</v>
      </c>
      <c r="L1298" s="48"/>
      <c r="M1298" s="219" t="s">
        <v>28</v>
      </c>
      <c r="N1298" s="220" t="s">
        <v>46</v>
      </c>
      <c r="O1298" s="88"/>
      <c r="P1298" s="221">
        <f>O1298*H1298</f>
        <v>0</v>
      </c>
      <c r="Q1298" s="221">
        <v>0.006</v>
      </c>
      <c r="R1298" s="221">
        <f>Q1298*H1298</f>
        <v>0.1923</v>
      </c>
      <c r="S1298" s="221">
        <v>0</v>
      </c>
      <c r="T1298" s="222">
        <f>S1298*H1298</f>
        <v>0</v>
      </c>
      <c r="U1298" s="42"/>
      <c r="V1298" s="42"/>
      <c r="W1298" s="42"/>
      <c r="X1298" s="42"/>
      <c r="Y1298" s="42"/>
      <c r="Z1298" s="42"/>
      <c r="AA1298" s="42"/>
      <c r="AB1298" s="42"/>
      <c r="AC1298" s="42"/>
      <c r="AD1298" s="42"/>
      <c r="AE1298" s="42"/>
      <c r="AR1298" s="223" t="s">
        <v>379</v>
      </c>
      <c r="AT1298" s="223" t="s">
        <v>287</v>
      </c>
      <c r="AU1298" s="223" t="s">
        <v>106</v>
      </c>
      <c r="AY1298" s="21" t="s">
        <v>285</v>
      </c>
      <c r="BE1298" s="224">
        <f>IF(N1298="základní",J1298,0)</f>
        <v>0</v>
      </c>
      <c r="BF1298" s="224">
        <f>IF(N1298="snížená",J1298,0)</f>
        <v>0</v>
      </c>
      <c r="BG1298" s="224">
        <f>IF(N1298="zákl. přenesená",J1298,0)</f>
        <v>0</v>
      </c>
      <c r="BH1298" s="224">
        <f>IF(N1298="sníž. přenesená",J1298,0)</f>
        <v>0</v>
      </c>
      <c r="BI1298" s="224">
        <f>IF(N1298="nulová",J1298,0)</f>
        <v>0</v>
      </c>
      <c r="BJ1298" s="21" t="s">
        <v>106</v>
      </c>
      <c r="BK1298" s="224">
        <f>ROUND(I1298*H1298,2)</f>
        <v>0</v>
      </c>
      <c r="BL1298" s="21" t="s">
        <v>379</v>
      </c>
      <c r="BM1298" s="223" t="s">
        <v>1890</v>
      </c>
    </row>
    <row r="1299" spans="1:47" s="2" customFormat="1" ht="12">
      <c r="A1299" s="42"/>
      <c r="B1299" s="43"/>
      <c r="C1299" s="44"/>
      <c r="D1299" s="225" t="s">
        <v>294</v>
      </c>
      <c r="E1299" s="44"/>
      <c r="F1299" s="226" t="s">
        <v>1891</v>
      </c>
      <c r="G1299" s="44"/>
      <c r="H1299" s="44"/>
      <c r="I1299" s="227"/>
      <c r="J1299" s="44"/>
      <c r="K1299" s="44"/>
      <c r="L1299" s="48"/>
      <c r="M1299" s="228"/>
      <c r="N1299" s="229"/>
      <c r="O1299" s="88"/>
      <c r="P1299" s="88"/>
      <c r="Q1299" s="88"/>
      <c r="R1299" s="88"/>
      <c r="S1299" s="88"/>
      <c r="T1299" s="89"/>
      <c r="U1299" s="42"/>
      <c r="V1299" s="42"/>
      <c r="W1299" s="42"/>
      <c r="X1299" s="42"/>
      <c r="Y1299" s="42"/>
      <c r="Z1299" s="42"/>
      <c r="AA1299" s="42"/>
      <c r="AB1299" s="42"/>
      <c r="AC1299" s="42"/>
      <c r="AD1299" s="42"/>
      <c r="AE1299" s="42"/>
      <c r="AT1299" s="21" t="s">
        <v>294</v>
      </c>
      <c r="AU1299" s="21" t="s">
        <v>106</v>
      </c>
    </row>
    <row r="1300" spans="1:51" s="13" customFormat="1" ht="12">
      <c r="A1300" s="13"/>
      <c r="B1300" s="230"/>
      <c r="C1300" s="231"/>
      <c r="D1300" s="232" t="s">
        <v>296</v>
      </c>
      <c r="E1300" s="233" t="s">
        <v>28</v>
      </c>
      <c r="F1300" s="234" t="s">
        <v>463</v>
      </c>
      <c r="G1300" s="231"/>
      <c r="H1300" s="233" t="s">
        <v>28</v>
      </c>
      <c r="I1300" s="235"/>
      <c r="J1300" s="231"/>
      <c r="K1300" s="231"/>
      <c r="L1300" s="236"/>
      <c r="M1300" s="237"/>
      <c r="N1300" s="238"/>
      <c r="O1300" s="238"/>
      <c r="P1300" s="238"/>
      <c r="Q1300" s="238"/>
      <c r="R1300" s="238"/>
      <c r="S1300" s="238"/>
      <c r="T1300" s="239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0" t="s">
        <v>296</v>
      </c>
      <c r="AU1300" s="240" t="s">
        <v>106</v>
      </c>
      <c r="AV1300" s="13" t="s">
        <v>82</v>
      </c>
      <c r="AW1300" s="13" t="s">
        <v>35</v>
      </c>
      <c r="AX1300" s="13" t="s">
        <v>74</v>
      </c>
      <c r="AY1300" s="240" t="s">
        <v>285</v>
      </c>
    </row>
    <row r="1301" spans="1:51" s="14" customFormat="1" ht="12">
      <c r="A1301" s="14"/>
      <c r="B1301" s="241"/>
      <c r="C1301" s="242"/>
      <c r="D1301" s="232" t="s">
        <v>296</v>
      </c>
      <c r="E1301" s="243" t="s">
        <v>28</v>
      </c>
      <c r="F1301" s="244" t="s">
        <v>1892</v>
      </c>
      <c r="G1301" s="242"/>
      <c r="H1301" s="245">
        <v>18.74</v>
      </c>
      <c r="I1301" s="246"/>
      <c r="J1301" s="242"/>
      <c r="K1301" s="242"/>
      <c r="L1301" s="247"/>
      <c r="M1301" s="248"/>
      <c r="N1301" s="249"/>
      <c r="O1301" s="249"/>
      <c r="P1301" s="249"/>
      <c r="Q1301" s="249"/>
      <c r="R1301" s="249"/>
      <c r="S1301" s="249"/>
      <c r="T1301" s="250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51" t="s">
        <v>296</v>
      </c>
      <c r="AU1301" s="251" t="s">
        <v>106</v>
      </c>
      <c r="AV1301" s="14" t="s">
        <v>106</v>
      </c>
      <c r="AW1301" s="14" t="s">
        <v>35</v>
      </c>
      <c r="AX1301" s="14" t="s">
        <v>74</v>
      </c>
      <c r="AY1301" s="251" t="s">
        <v>285</v>
      </c>
    </row>
    <row r="1302" spans="1:51" s="13" customFormat="1" ht="12">
      <c r="A1302" s="13"/>
      <c r="B1302" s="230"/>
      <c r="C1302" s="231"/>
      <c r="D1302" s="232" t="s">
        <v>296</v>
      </c>
      <c r="E1302" s="233" t="s">
        <v>28</v>
      </c>
      <c r="F1302" s="234" t="s">
        <v>469</v>
      </c>
      <c r="G1302" s="231"/>
      <c r="H1302" s="233" t="s">
        <v>28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40" t="s">
        <v>296</v>
      </c>
      <c r="AU1302" s="240" t="s">
        <v>106</v>
      </c>
      <c r="AV1302" s="13" t="s">
        <v>82</v>
      </c>
      <c r="AW1302" s="13" t="s">
        <v>35</v>
      </c>
      <c r="AX1302" s="13" t="s">
        <v>74</v>
      </c>
      <c r="AY1302" s="240" t="s">
        <v>285</v>
      </c>
    </row>
    <row r="1303" spans="1:51" s="14" customFormat="1" ht="12">
      <c r="A1303" s="14"/>
      <c r="B1303" s="241"/>
      <c r="C1303" s="242"/>
      <c r="D1303" s="232" t="s">
        <v>296</v>
      </c>
      <c r="E1303" s="243" t="s">
        <v>28</v>
      </c>
      <c r="F1303" s="244" t="s">
        <v>1893</v>
      </c>
      <c r="G1303" s="242"/>
      <c r="H1303" s="245">
        <v>13.31</v>
      </c>
      <c r="I1303" s="246"/>
      <c r="J1303" s="242"/>
      <c r="K1303" s="242"/>
      <c r="L1303" s="247"/>
      <c r="M1303" s="248"/>
      <c r="N1303" s="249"/>
      <c r="O1303" s="249"/>
      <c r="P1303" s="249"/>
      <c r="Q1303" s="249"/>
      <c r="R1303" s="249"/>
      <c r="S1303" s="249"/>
      <c r="T1303" s="250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51" t="s">
        <v>296</v>
      </c>
      <c r="AU1303" s="251" t="s">
        <v>106</v>
      </c>
      <c r="AV1303" s="14" t="s">
        <v>106</v>
      </c>
      <c r="AW1303" s="14" t="s">
        <v>35</v>
      </c>
      <c r="AX1303" s="14" t="s">
        <v>74</v>
      </c>
      <c r="AY1303" s="251" t="s">
        <v>285</v>
      </c>
    </row>
    <row r="1304" spans="1:51" s="15" customFormat="1" ht="12">
      <c r="A1304" s="15"/>
      <c r="B1304" s="252"/>
      <c r="C1304" s="253"/>
      <c r="D1304" s="232" t="s">
        <v>296</v>
      </c>
      <c r="E1304" s="254" t="s">
        <v>138</v>
      </c>
      <c r="F1304" s="255" t="s">
        <v>299</v>
      </c>
      <c r="G1304" s="253"/>
      <c r="H1304" s="256">
        <v>32.05</v>
      </c>
      <c r="I1304" s="257"/>
      <c r="J1304" s="253"/>
      <c r="K1304" s="253"/>
      <c r="L1304" s="258"/>
      <c r="M1304" s="259"/>
      <c r="N1304" s="260"/>
      <c r="O1304" s="260"/>
      <c r="P1304" s="260"/>
      <c r="Q1304" s="260"/>
      <c r="R1304" s="260"/>
      <c r="S1304" s="260"/>
      <c r="T1304" s="261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T1304" s="262" t="s">
        <v>296</v>
      </c>
      <c r="AU1304" s="262" t="s">
        <v>106</v>
      </c>
      <c r="AV1304" s="15" t="s">
        <v>292</v>
      </c>
      <c r="AW1304" s="15" t="s">
        <v>35</v>
      </c>
      <c r="AX1304" s="15" t="s">
        <v>82</v>
      </c>
      <c r="AY1304" s="262" t="s">
        <v>285</v>
      </c>
    </row>
    <row r="1305" spans="1:65" s="2" customFormat="1" ht="33" customHeight="1">
      <c r="A1305" s="42"/>
      <c r="B1305" s="43"/>
      <c r="C1305" s="263" t="s">
        <v>1894</v>
      </c>
      <c r="D1305" s="263" t="s">
        <v>380</v>
      </c>
      <c r="E1305" s="264" t="s">
        <v>1895</v>
      </c>
      <c r="F1305" s="265" t="s">
        <v>1896</v>
      </c>
      <c r="G1305" s="266" t="s">
        <v>315</v>
      </c>
      <c r="H1305" s="267">
        <v>40.174</v>
      </c>
      <c r="I1305" s="268"/>
      <c r="J1305" s="269">
        <f>ROUND(I1305*H1305,2)</f>
        <v>0</v>
      </c>
      <c r="K1305" s="265" t="s">
        <v>291</v>
      </c>
      <c r="L1305" s="270"/>
      <c r="M1305" s="271" t="s">
        <v>28</v>
      </c>
      <c r="N1305" s="272" t="s">
        <v>46</v>
      </c>
      <c r="O1305" s="88"/>
      <c r="P1305" s="221">
        <f>O1305*H1305</f>
        <v>0</v>
      </c>
      <c r="Q1305" s="221">
        <v>0.022</v>
      </c>
      <c r="R1305" s="221">
        <f>Q1305*H1305</f>
        <v>0.883828</v>
      </c>
      <c r="S1305" s="221">
        <v>0</v>
      </c>
      <c r="T1305" s="222">
        <f>S1305*H1305</f>
        <v>0</v>
      </c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R1305" s="223" t="s">
        <v>477</v>
      </c>
      <c r="AT1305" s="223" t="s">
        <v>380</v>
      </c>
      <c r="AU1305" s="223" t="s">
        <v>106</v>
      </c>
      <c r="AY1305" s="21" t="s">
        <v>285</v>
      </c>
      <c r="BE1305" s="224">
        <f>IF(N1305="základní",J1305,0)</f>
        <v>0</v>
      </c>
      <c r="BF1305" s="224">
        <f>IF(N1305="snížená",J1305,0)</f>
        <v>0</v>
      </c>
      <c r="BG1305" s="224">
        <f>IF(N1305="zákl. přenesená",J1305,0)</f>
        <v>0</v>
      </c>
      <c r="BH1305" s="224">
        <f>IF(N1305="sníž. přenesená",J1305,0)</f>
        <v>0</v>
      </c>
      <c r="BI1305" s="224">
        <f>IF(N1305="nulová",J1305,0)</f>
        <v>0</v>
      </c>
      <c r="BJ1305" s="21" t="s">
        <v>106</v>
      </c>
      <c r="BK1305" s="224">
        <f>ROUND(I1305*H1305,2)</f>
        <v>0</v>
      </c>
      <c r="BL1305" s="21" t="s">
        <v>379</v>
      </c>
      <c r="BM1305" s="223" t="s">
        <v>1897</v>
      </c>
    </row>
    <row r="1306" spans="1:51" s="14" customFormat="1" ht="12">
      <c r="A1306" s="14"/>
      <c r="B1306" s="241"/>
      <c r="C1306" s="242"/>
      <c r="D1306" s="232" t="s">
        <v>296</v>
      </c>
      <c r="E1306" s="243" t="s">
        <v>28</v>
      </c>
      <c r="F1306" s="244" t="s">
        <v>1898</v>
      </c>
      <c r="G1306" s="242"/>
      <c r="H1306" s="245">
        <v>35.255</v>
      </c>
      <c r="I1306" s="246"/>
      <c r="J1306" s="242"/>
      <c r="K1306" s="242"/>
      <c r="L1306" s="247"/>
      <c r="M1306" s="248"/>
      <c r="N1306" s="249"/>
      <c r="O1306" s="249"/>
      <c r="P1306" s="249"/>
      <c r="Q1306" s="249"/>
      <c r="R1306" s="249"/>
      <c r="S1306" s="249"/>
      <c r="T1306" s="250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51" t="s">
        <v>296</v>
      </c>
      <c r="AU1306" s="251" t="s">
        <v>106</v>
      </c>
      <c r="AV1306" s="14" t="s">
        <v>106</v>
      </c>
      <c r="AW1306" s="14" t="s">
        <v>35</v>
      </c>
      <c r="AX1306" s="14" t="s">
        <v>74</v>
      </c>
      <c r="AY1306" s="251" t="s">
        <v>285</v>
      </c>
    </row>
    <row r="1307" spans="1:51" s="14" customFormat="1" ht="12">
      <c r="A1307" s="14"/>
      <c r="B1307" s="241"/>
      <c r="C1307" s="242"/>
      <c r="D1307" s="232" t="s">
        <v>296</v>
      </c>
      <c r="E1307" s="243" t="s">
        <v>28</v>
      </c>
      <c r="F1307" s="244" t="s">
        <v>1899</v>
      </c>
      <c r="G1307" s="242"/>
      <c r="H1307" s="245">
        <v>4.919</v>
      </c>
      <c r="I1307" s="246"/>
      <c r="J1307" s="242"/>
      <c r="K1307" s="242"/>
      <c r="L1307" s="247"/>
      <c r="M1307" s="248"/>
      <c r="N1307" s="249"/>
      <c r="O1307" s="249"/>
      <c r="P1307" s="249"/>
      <c r="Q1307" s="249"/>
      <c r="R1307" s="249"/>
      <c r="S1307" s="249"/>
      <c r="T1307" s="250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51" t="s">
        <v>296</v>
      </c>
      <c r="AU1307" s="251" t="s">
        <v>106</v>
      </c>
      <c r="AV1307" s="14" t="s">
        <v>106</v>
      </c>
      <c r="AW1307" s="14" t="s">
        <v>35</v>
      </c>
      <c r="AX1307" s="14" t="s">
        <v>74</v>
      </c>
      <c r="AY1307" s="251" t="s">
        <v>285</v>
      </c>
    </row>
    <row r="1308" spans="1:51" s="15" customFormat="1" ht="12">
      <c r="A1308" s="15"/>
      <c r="B1308" s="252"/>
      <c r="C1308" s="253"/>
      <c r="D1308" s="232" t="s">
        <v>296</v>
      </c>
      <c r="E1308" s="254" t="s">
        <v>28</v>
      </c>
      <c r="F1308" s="255" t="s">
        <v>299</v>
      </c>
      <c r="G1308" s="253"/>
      <c r="H1308" s="256">
        <v>40.174</v>
      </c>
      <c r="I1308" s="257"/>
      <c r="J1308" s="253"/>
      <c r="K1308" s="253"/>
      <c r="L1308" s="258"/>
      <c r="M1308" s="259"/>
      <c r="N1308" s="260"/>
      <c r="O1308" s="260"/>
      <c r="P1308" s="260"/>
      <c r="Q1308" s="260"/>
      <c r="R1308" s="260"/>
      <c r="S1308" s="260"/>
      <c r="T1308" s="261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T1308" s="262" t="s">
        <v>296</v>
      </c>
      <c r="AU1308" s="262" t="s">
        <v>106</v>
      </c>
      <c r="AV1308" s="15" t="s">
        <v>292</v>
      </c>
      <c r="AW1308" s="15" t="s">
        <v>35</v>
      </c>
      <c r="AX1308" s="15" t="s">
        <v>82</v>
      </c>
      <c r="AY1308" s="262" t="s">
        <v>285</v>
      </c>
    </row>
    <row r="1309" spans="1:65" s="2" customFormat="1" ht="37.8" customHeight="1">
      <c r="A1309" s="42"/>
      <c r="B1309" s="43"/>
      <c r="C1309" s="212" t="s">
        <v>1900</v>
      </c>
      <c r="D1309" s="212" t="s">
        <v>287</v>
      </c>
      <c r="E1309" s="213" t="s">
        <v>1901</v>
      </c>
      <c r="F1309" s="214" t="s">
        <v>1902</v>
      </c>
      <c r="G1309" s="215" t="s">
        <v>315</v>
      </c>
      <c r="H1309" s="216">
        <v>3.83</v>
      </c>
      <c r="I1309" s="217"/>
      <c r="J1309" s="218">
        <f>ROUND(I1309*H1309,2)</f>
        <v>0</v>
      </c>
      <c r="K1309" s="214" t="s">
        <v>291</v>
      </c>
      <c r="L1309" s="48"/>
      <c r="M1309" s="219" t="s">
        <v>28</v>
      </c>
      <c r="N1309" s="220" t="s">
        <v>46</v>
      </c>
      <c r="O1309" s="88"/>
      <c r="P1309" s="221">
        <f>O1309*H1309</f>
        <v>0</v>
      </c>
      <c r="Q1309" s="221">
        <v>0</v>
      </c>
      <c r="R1309" s="221">
        <f>Q1309*H1309</f>
        <v>0</v>
      </c>
      <c r="S1309" s="221">
        <v>0</v>
      </c>
      <c r="T1309" s="222">
        <f>S1309*H1309</f>
        <v>0</v>
      </c>
      <c r="U1309" s="42"/>
      <c r="V1309" s="42"/>
      <c r="W1309" s="42"/>
      <c r="X1309" s="42"/>
      <c r="Y1309" s="42"/>
      <c r="Z1309" s="42"/>
      <c r="AA1309" s="42"/>
      <c r="AB1309" s="42"/>
      <c r="AC1309" s="42"/>
      <c r="AD1309" s="42"/>
      <c r="AE1309" s="42"/>
      <c r="AR1309" s="223" t="s">
        <v>379</v>
      </c>
      <c r="AT1309" s="223" t="s">
        <v>287</v>
      </c>
      <c r="AU1309" s="223" t="s">
        <v>106</v>
      </c>
      <c r="AY1309" s="21" t="s">
        <v>285</v>
      </c>
      <c r="BE1309" s="224">
        <f>IF(N1309="základní",J1309,0)</f>
        <v>0</v>
      </c>
      <c r="BF1309" s="224">
        <f>IF(N1309="snížená",J1309,0)</f>
        <v>0</v>
      </c>
      <c r="BG1309" s="224">
        <f>IF(N1309="zákl. přenesená",J1309,0)</f>
        <v>0</v>
      </c>
      <c r="BH1309" s="224">
        <f>IF(N1309="sníž. přenesená",J1309,0)</f>
        <v>0</v>
      </c>
      <c r="BI1309" s="224">
        <f>IF(N1309="nulová",J1309,0)</f>
        <v>0</v>
      </c>
      <c r="BJ1309" s="21" t="s">
        <v>106</v>
      </c>
      <c r="BK1309" s="224">
        <f>ROUND(I1309*H1309,2)</f>
        <v>0</v>
      </c>
      <c r="BL1309" s="21" t="s">
        <v>379</v>
      </c>
      <c r="BM1309" s="223" t="s">
        <v>1903</v>
      </c>
    </row>
    <row r="1310" spans="1:47" s="2" customFormat="1" ht="12">
      <c r="A1310" s="42"/>
      <c r="B1310" s="43"/>
      <c r="C1310" s="44"/>
      <c r="D1310" s="225" t="s">
        <v>294</v>
      </c>
      <c r="E1310" s="44"/>
      <c r="F1310" s="226" t="s">
        <v>1904</v>
      </c>
      <c r="G1310" s="44"/>
      <c r="H1310" s="44"/>
      <c r="I1310" s="227"/>
      <c r="J1310" s="44"/>
      <c r="K1310" s="44"/>
      <c r="L1310" s="48"/>
      <c r="M1310" s="228"/>
      <c r="N1310" s="229"/>
      <c r="O1310" s="88"/>
      <c r="P1310" s="88"/>
      <c r="Q1310" s="88"/>
      <c r="R1310" s="88"/>
      <c r="S1310" s="88"/>
      <c r="T1310" s="89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T1310" s="21" t="s">
        <v>294</v>
      </c>
      <c r="AU1310" s="21" t="s">
        <v>106</v>
      </c>
    </row>
    <row r="1311" spans="1:51" s="13" customFormat="1" ht="12">
      <c r="A1311" s="13"/>
      <c r="B1311" s="230"/>
      <c r="C1311" s="231"/>
      <c r="D1311" s="232" t="s">
        <v>296</v>
      </c>
      <c r="E1311" s="233" t="s">
        <v>28</v>
      </c>
      <c r="F1311" s="234" t="s">
        <v>469</v>
      </c>
      <c r="G1311" s="231"/>
      <c r="H1311" s="233" t="s">
        <v>28</v>
      </c>
      <c r="I1311" s="235"/>
      <c r="J1311" s="231"/>
      <c r="K1311" s="231"/>
      <c r="L1311" s="236"/>
      <c r="M1311" s="237"/>
      <c r="N1311" s="238"/>
      <c r="O1311" s="238"/>
      <c r="P1311" s="238"/>
      <c r="Q1311" s="238"/>
      <c r="R1311" s="238"/>
      <c r="S1311" s="238"/>
      <c r="T1311" s="239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40" t="s">
        <v>296</v>
      </c>
      <c r="AU1311" s="240" t="s">
        <v>106</v>
      </c>
      <c r="AV1311" s="13" t="s">
        <v>82</v>
      </c>
      <c r="AW1311" s="13" t="s">
        <v>35</v>
      </c>
      <c r="AX1311" s="13" t="s">
        <v>74</v>
      </c>
      <c r="AY1311" s="240" t="s">
        <v>285</v>
      </c>
    </row>
    <row r="1312" spans="1:51" s="14" customFormat="1" ht="12">
      <c r="A1312" s="14"/>
      <c r="B1312" s="241"/>
      <c r="C1312" s="242"/>
      <c r="D1312" s="232" t="s">
        <v>296</v>
      </c>
      <c r="E1312" s="243" t="s">
        <v>28</v>
      </c>
      <c r="F1312" s="244" t="s">
        <v>804</v>
      </c>
      <c r="G1312" s="242"/>
      <c r="H1312" s="245">
        <v>3.83</v>
      </c>
      <c r="I1312" s="246"/>
      <c r="J1312" s="242"/>
      <c r="K1312" s="242"/>
      <c r="L1312" s="247"/>
      <c r="M1312" s="248"/>
      <c r="N1312" s="249"/>
      <c r="O1312" s="249"/>
      <c r="P1312" s="249"/>
      <c r="Q1312" s="249"/>
      <c r="R1312" s="249"/>
      <c r="S1312" s="249"/>
      <c r="T1312" s="250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51" t="s">
        <v>296</v>
      </c>
      <c r="AU1312" s="251" t="s">
        <v>106</v>
      </c>
      <c r="AV1312" s="14" t="s">
        <v>106</v>
      </c>
      <c r="AW1312" s="14" t="s">
        <v>35</v>
      </c>
      <c r="AX1312" s="14" t="s">
        <v>82</v>
      </c>
      <c r="AY1312" s="251" t="s">
        <v>285</v>
      </c>
    </row>
    <row r="1313" spans="1:65" s="2" customFormat="1" ht="24.15" customHeight="1">
      <c r="A1313" s="42"/>
      <c r="B1313" s="43"/>
      <c r="C1313" s="212" t="s">
        <v>1905</v>
      </c>
      <c r="D1313" s="212" t="s">
        <v>287</v>
      </c>
      <c r="E1313" s="213" t="s">
        <v>1906</v>
      </c>
      <c r="F1313" s="214" t="s">
        <v>1907</v>
      </c>
      <c r="G1313" s="215" t="s">
        <v>315</v>
      </c>
      <c r="H1313" s="216">
        <v>14.27</v>
      </c>
      <c r="I1313" s="217"/>
      <c r="J1313" s="218">
        <f>ROUND(I1313*H1313,2)</f>
        <v>0</v>
      </c>
      <c r="K1313" s="214" t="s">
        <v>291</v>
      </c>
      <c r="L1313" s="48"/>
      <c r="M1313" s="219" t="s">
        <v>28</v>
      </c>
      <c r="N1313" s="220" t="s">
        <v>46</v>
      </c>
      <c r="O1313" s="88"/>
      <c r="P1313" s="221">
        <f>O1313*H1313</f>
        <v>0</v>
      </c>
      <c r="Q1313" s="221">
        <v>0.0015</v>
      </c>
      <c r="R1313" s="221">
        <f>Q1313*H1313</f>
        <v>0.021405</v>
      </c>
      <c r="S1313" s="221">
        <v>0</v>
      </c>
      <c r="T1313" s="222">
        <f>S1313*H1313</f>
        <v>0</v>
      </c>
      <c r="U1313" s="42"/>
      <c r="V1313" s="42"/>
      <c r="W1313" s="42"/>
      <c r="X1313" s="42"/>
      <c r="Y1313" s="42"/>
      <c r="Z1313" s="42"/>
      <c r="AA1313" s="42"/>
      <c r="AB1313" s="42"/>
      <c r="AC1313" s="42"/>
      <c r="AD1313" s="42"/>
      <c r="AE1313" s="42"/>
      <c r="AR1313" s="223" t="s">
        <v>379</v>
      </c>
      <c r="AT1313" s="223" t="s">
        <v>287</v>
      </c>
      <c r="AU1313" s="223" t="s">
        <v>106</v>
      </c>
      <c r="AY1313" s="21" t="s">
        <v>285</v>
      </c>
      <c r="BE1313" s="224">
        <f>IF(N1313="základní",J1313,0)</f>
        <v>0</v>
      </c>
      <c r="BF1313" s="224">
        <f>IF(N1313="snížená",J1313,0)</f>
        <v>0</v>
      </c>
      <c r="BG1313" s="224">
        <f>IF(N1313="zákl. přenesená",J1313,0)</f>
        <v>0</v>
      </c>
      <c r="BH1313" s="224">
        <f>IF(N1313="sníž. přenesená",J1313,0)</f>
        <v>0</v>
      </c>
      <c r="BI1313" s="224">
        <f>IF(N1313="nulová",J1313,0)</f>
        <v>0</v>
      </c>
      <c r="BJ1313" s="21" t="s">
        <v>106</v>
      </c>
      <c r="BK1313" s="224">
        <f>ROUND(I1313*H1313,2)</f>
        <v>0</v>
      </c>
      <c r="BL1313" s="21" t="s">
        <v>379</v>
      </c>
      <c r="BM1313" s="223" t="s">
        <v>1908</v>
      </c>
    </row>
    <row r="1314" spans="1:47" s="2" customFormat="1" ht="12">
      <c r="A1314" s="42"/>
      <c r="B1314" s="43"/>
      <c r="C1314" s="44"/>
      <c r="D1314" s="225" t="s">
        <v>294</v>
      </c>
      <c r="E1314" s="44"/>
      <c r="F1314" s="226" t="s">
        <v>1909</v>
      </c>
      <c r="G1314" s="44"/>
      <c r="H1314" s="44"/>
      <c r="I1314" s="227"/>
      <c r="J1314" s="44"/>
      <c r="K1314" s="44"/>
      <c r="L1314" s="48"/>
      <c r="M1314" s="228"/>
      <c r="N1314" s="229"/>
      <c r="O1314" s="88"/>
      <c r="P1314" s="88"/>
      <c r="Q1314" s="88"/>
      <c r="R1314" s="88"/>
      <c r="S1314" s="88"/>
      <c r="T1314" s="89"/>
      <c r="U1314" s="42"/>
      <c r="V1314" s="42"/>
      <c r="W1314" s="42"/>
      <c r="X1314" s="42"/>
      <c r="Y1314" s="42"/>
      <c r="Z1314" s="42"/>
      <c r="AA1314" s="42"/>
      <c r="AB1314" s="42"/>
      <c r="AC1314" s="42"/>
      <c r="AD1314" s="42"/>
      <c r="AE1314" s="42"/>
      <c r="AT1314" s="21" t="s">
        <v>294</v>
      </c>
      <c r="AU1314" s="21" t="s">
        <v>106</v>
      </c>
    </row>
    <row r="1315" spans="1:51" s="13" customFormat="1" ht="12">
      <c r="A1315" s="13"/>
      <c r="B1315" s="230"/>
      <c r="C1315" s="231"/>
      <c r="D1315" s="232" t="s">
        <v>296</v>
      </c>
      <c r="E1315" s="233" t="s">
        <v>28</v>
      </c>
      <c r="F1315" s="234" t="s">
        <v>463</v>
      </c>
      <c r="G1315" s="231"/>
      <c r="H1315" s="233" t="s">
        <v>28</v>
      </c>
      <c r="I1315" s="235"/>
      <c r="J1315" s="231"/>
      <c r="K1315" s="231"/>
      <c r="L1315" s="236"/>
      <c r="M1315" s="237"/>
      <c r="N1315" s="238"/>
      <c r="O1315" s="238"/>
      <c r="P1315" s="238"/>
      <c r="Q1315" s="238"/>
      <c r="R1315" s="238"/>
      <c r="S1315" s="238"/>
      <c r="T1315" s="239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40" t="s">
        <v>296</v>
      </c>
      <c r="AU1315" s="240" t="s">
        <v>106</v>
      </c>
      <c r="AV1315" s="13" t="s">
        <v>82</v>
      </c>
      <c r="AW1315" s="13" t="s">
        <v>35</v>
      </c>
      <c r="AX1315" s="13" t="s">
        <v>74</v>
      </c>
      <c r="AY1315" s="240" t="s">
        <v>285</v>
      </c>
    </row>
    <row r="1316" spans="1:51" s="14" customFormat="1" ht="12">
      <c r="A1316" s="14"/>
      <c r="B1316" s="241"/>
      <c r="C1316" s="242"/>
      <c r="D1316" s="232" t="s">
        <v>296</v>
      </c>
      <c r="E1316" s="243" t="s">
        <v>28</v>
      </c>
      <c r="F1316" s="244" t="s">
        <v>803</v>
      </c>
      <c r="G1316" s="242"/>
      <c r="H1316" s="245">
        <v>10.44</v>
      </c>
      <c r="I1316" s="246"/>
      <c r="J1316" s="242"/>
      <c r="K1316" s="242"/>
      <c r="L1316" s="247"/>
      <c r="M1316" s="248"/>
      <c r="N1316" s="249"/>
      <c r="O1316" s="249"/>
      <c r="P1316" s="249"/>
      <c r="Q1316" s="249"/>
      <c r="R1316" s="249"/>
      <c r="S1316" s="249"/>
      <c r="T1316" s="250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51" t="s">
        <v>296</v>
      </c>
      <c r="AU1316" s="251" t="s">
        <v>106</v>
      </c>
      <c r="AV1316" s="14" t="s">
        <v>106</v>
      </c>
      <c r="AW1316" s="14" t="s">
        <v>35</v>
      </c>
      <c r="AX1316" s="14" t="s">
        <v>74</v>
      </c>
      <c r="AY1316" s="251" t="s">
        <v>285</v>
      </c>
    </row>
    <row r="1317" spans="1:51" s="13" customFormat="1" ht="12">
      <c r="A1317" s="13"/>
      <c r="B1317" s="230"/>
      <c r="C1317" s="231"/>
      <c r="D1317" s="232" t="s">
        <v>296</v>
      </c>
      <c r="E1317" s="233" t="s">
        <v>28</v>
      </c>
      <c r="F1317" s="234" t="s">
        <v>469</v>
      </c>
      <c r="G1317" s="231"/>
      <c r="H1317" s="233" t="s">
        <v>28</v>
      </c>
      <c r="I1317" s="235"/>
      <c r="J1317" s="231"/>
      <c r="K1317" s="231"/>
      <c r="L1317" s="236"/>
      <c r="M1317" s="237"/>
      <c r="N1317" s="238"/>
      <c r="O1317" s="238"/>
      <c r="P1317" s="238"/>
      <c r="Q1317" s="238"/>
      <c r="R1317" s="238"/>
      <c r="S1317" s="238"/>
      <c r="T1317" s="239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40" t="s">
        <v>296</v>
      </c>
      <c r="AU1317" s="240" t="s">
        <v>106</v>
      </c>
      <c r="AV1317" s="13" t="s">
        <v>82</v>
      </c>
      <c r="AW1317" s="13" t="s">
        <v>35</v>
      </c>
      <c r="AX1317" s="13" t="s">
        <v>74</v>
      </c>
      <c r="AY1317" s="240" t="s">
        <v>285</v>
      </c>
    </row>
    <row r="1318" spans="1:51" s="14" customFormat="1" ht="12">
      <c r="A1318" s="14"/>
      <c r="B1318" s="241"/>
      <c r="C1318" s="242"/>
      <c r="D1318" s="232" t="s">
        <v>296</v>
      </c>
      <c r="E1318" s="243" t="s">
        <v>28</v>
      </c>
      <c r="F1318" s="244" t="s">
        <v>804</v>
      </c>
      <c r="G1318" s="242"/>
      <c r="H1318" s="245">
        <v>3.83</v>
      </c>
      <c r="I1318" s="246"/>
      <c r="J1318" s="242"/>
      <c r="K1318" s="242"/>
      <c r="L1318" s="247"/>
      <c r="M1318" s="248"/>
      <c r="N1318" s="249"/>
      <c r="O1318" s="249"/>
      <c r="P1318" s="249"/>
      <c r="Q1318" s="249"/>
      <c r="R1318" s="249"/>
      <c r="S1318" s="249"/>
      <c r="T1318" s="250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51" t="s">
        <v>296</v>
      </c>
      <c r="AU1318" s="251" t="s">
        <v>106</v>
      </c>
      <c r="AV1318" s="14" t="s">
        <v>106</v>
      </c>
      <c r="AW1318" s="14" t="s">
        <v>35</v>
      </c>
      <c r="AX1318" s="14" t="s">
        <v>74</v>
      </c>
      <c r="AY1318" s="251" t="s">
        <v>285</v>
      </c>
    </row>
    <row r="1319" spans="1:51" s="15" customFormat="1" ht="12">
      <c r="A1319" s="15"/>
      <c r="B1319" s="252"/>
      <c r="C1319" s="253"/>
      <c r="D1319" s="232" t="s">
        <v>296</v>
      </c>
      <c r="E1319" s="254" t="s">
        <v>28</v>
      </c>
      <c r="F1319" s="255" t="s">
        <v>299</v>
      </c>
      <c r="G1319" s="253"/>
      <c r="H1319" s="256">
        <v>14.27</v>
      </c>
      <c r="I1319" s="257"/>
      <c r="J1319" s="253"/>
      <c r="K1319" s="253"/>
      <c r="L1319" s="258"/>
      <c r="M1319" s="259"/>
      <c r="N1319" s="260"/>
      <c r="O1319" s="260"/>
      <c r="P1319" s="260"/>
      <c r="Q1319" s="260"/>
      <c r="R1319" s="260"/>
      <c r="S1319" s="260"/>
      <c r="T1319" s="261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T1319" s="262" t="s">
        <v>296</v>
      </c>
      <c r="AU1319" s="262" t="s">
        <v>106</v>
      </c>
      <c r="AV1319" s="15" t="s">
        <v>292</v>
      </c>
      <c r="AW1319" s="15" t="s">
        <v>35</v>
      </c>
      <c r="AX1319" s="15" t="s">
        <v>82</v>
      </c>
      <c r="AY1319" s="262" t="s">
        <v>285</v>
      </c>
    </row>
    <row r="1320" spans="1:65" s="2" customFormat="1" ht="33" customHeight="1">
      <c r="A1320" s="42"/>
      <c r="B1320" s="43"/>
      <c r="C1320" s="212" t="s">
        <v>1910</v>
      </c>
      <c r="D1320" s="212" t="s">
        <v>287</v>
      </c>
      <c r="E1320" s="213" t="s">
        <v>1911</v>
      </c>
      <c r="F1320" s="214" t="s">
        <v>1912</v>
      </c>
      <c r="G1320" s="215" t="s">
        <v>673</v>
      </c>
      <c r="H1320" s="216">
        <v>29.81</v>
      </c>
      <c r="I1320" s="217"/>
      <c r="J1320" s="218">
        <f>ROUND(I1320*H1320,2)</f>
        <v>0</v>
      </c>
      <c r="K1320" s="214" t="s">
        <v>291</v>
      </c>
      <c r="L1320" s="48"/>
      <c r="M1320" s="219" t="s">
        <v>28</v>
      </c>
      <c r="N1320" s="220" t="s">
        <v>46</v>
      </c>
      <c r="O1320" s="88"/>
      <c r="P1320" s="221">
        <f>O1320*H1320</f>
        <v>0</v>
      </c>
      <c r="Q1320" s="221">
        <v>0.00018</v>
      </c>
      <c r="R1320" s="221">
        <f>Q1320*H1320</f>
        <v>0.0053658</v>
      </c>
      <c r="S1320" s="221">
        <v>0</v>
      </c>
      <c r="T1320" s="222">
        <f>S1320*H1320</f>
        <v>0</v>
      </c>
      <c r="U1320" s="42"/>
      <c r="V1320" s="42"/>
      <c r="W1320" s="42"/>
      <c r="X1320" s="42"/>
      <c r="Y1320" s="42"/>
      <c r="Z1320" s="42"/>
      <c r="AA1320" s="42"/>
      <c r="AB1320" s="42"/>
      <c r="AC1320" s="42"/>
      <c r="AD1320" s="42"/>
      <c r="AE1320" s="42"/>
      <c r="AR1320" s="223" t="s">
        <v>379</v>
      </c>
      <c r="AT1320" s="223" t="s">
        <v>287</v>
      </c>
      <c r="AU1320" s="223" t="s">
        <v>106</v>
      </c>
      <c r="AY1320" s="21" t="s">
        <v>285</v>
      </c>
      <c r="BE1320" s="224">
        <f>IF(N1320="základní",J1320,0)</f>
        <v>0</v>
      </c>
      <c r="BF1320" s="224">
        <f>IF(N1320="snížená",J1320,0)</f>
        <v>0</v>
      </c>
      <c r="BG1320" s="224">
        <f>IF(N1320="zákl. přenesená",J1320,0)</f>
        <v>0</v>
      </c>
      <c r="BH1320" s="224">
        <f>IF(N1320="sníž. přenesená",J1320,0)</f>
        <v>0</v>
      </c>
      <c r="BI1320" s="224">
        <f>IF(N1320="nulová",J1320,0)</f>
        <v>0</v>
      </c>
      <c r="BJ1320" s="21" t="s">
        <v>106</v>
      </c>
      <c r="BK1320" s="224">
        <f>ROUND(I1320*H1320,2)</f>
        <v>0</v>
      </c>
      <c r="BL1320" s="21" t="s">
        <v>379</v>
      </c>
      <c r="BM1320" s="223" t="s">
        <v>1913</v>
      </c>
    </row>
    <row r="1321" spans="1:47" s="2" customFormat="1" ht="12">
      <c r="A1321" s="42"/>
      <c r="B1321" s="43"/>
      <c r="C1321" s="44"/>
      <c r="D1321" s="225" t="s">
        <v>294</v>
      </c>
      <c r="E1321" s="44"/>
      <c r="F1321" s="226" t="s">
        <v>1914</v>
      </c>
      <c r="G1321" s="44"/>
      <c r="H1321" s="44"/>
      <c r="I1321" s="227"/>
      <c r="J1321" s="44"/>
      <c r="K1321" s="44"/>
      <c r="L1321" s="48"/>
      <c r="M1321" s="228"/>
      <c r="N1321" s="229"/>
      <c r="O1321" s="88"/>
      <c r="P1321" s="88"/>
      <c r="Q1321" s="88"/>
      <c r="R1321" s="88"/>
      <c r="S1321" s="88"/>
      <c r="T1321" s="89"/>
      <c r="U1321" s="42"/>
      <c r="V1321" s="42"/>
      <c r="W1321" s="42"/>
      <c r="X1321" s="42"/>
      <c r="Y1321" s="42"/>
      <c r="Z1321" s="42"/>
      <c r="AA1321" s="42"/>
      <c r="AB1321" s="42"/>
      <c r="AC1321" s="42"/>
      <c r="AD1321" s="42"/>
      <c r="AE1321" s="42"/>
      <c r="AT1321" s="21" t="s">
        <v>294</v>
      </c>
      <c r="AU1321" s="21" t="s">
        <v>106</v>
      </c>
    </row>
    <row r="1322" spans="1:51" s="14" customFormat="1" ht="12">
      <c r="A1322" s="14"/>
      <c r="B1322" s="241"/>
      <c r="C1322" s="242"/>
      <c r="D1322" s="232" t="s">
        <v>296</v>
      </c>
      <c r="E1322" s="243" t="s">
        <v>28</v>
      </c>
      <c r="F1322" s="244" t="s">
        <v>134</v>
      </c>
      <c r="G1322" s="242"/>
      <c r="H1322" s="245">
        <v>29.81</v>
      </c>
      <c r="I1322" s="246"/>
      <c r="J1322" s="242"/>
      <c r="K1322" s="242"/>
      <c r="L1322" s="247"/>
      <c r="M1322" s="248"/>
      <c r="N1322" s="249"/>
      <c r="O1322" s="249"/>
      <c r="P1322" s="249"/>
      <c r="Q1322" s="249"/>
      <c r="R1322" s="249"/>
      <c r="S1322" s="249"/>
      <c r="T1322" s="250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51" t="s">
        <v>296</v>
      </c>
      <c r="AU1322" s="251" t="s">
        <v>106</v>
      </c>
      <c r="AV1322" s="14" t="s">
        <v>106</v>
      </c>
      <c r="AW1322" s="14" t="s">
        <v>35</v>
      </c>
      <c r="AX1322" s="14" t="s">
        <v>82</v>
      </c>
      <c r="AY1322" s="251" t="s">
        <v>285</v>
      </c>
    </row>
    <row r="1323" spans="1:65" s="2" customFormat="1" ht="16.5" customHeight="1">
      <c r="A1323" s="42"/>
      <c r="B1323" s="43"/>
      <c r="C1323" s="263" t="s">
        <v>1915</v>
      </c>
      <c r="D1323" s="263" t="s">
        <v>380</v>
      </c>
      <c r="E1323" s="264" t="s">
        <v>1916</v>
      </c>
      <c r="F1323" s="265" t="s">
        <v>1917</v>
      </c>
      <c r="G1323" s="266" t="s">
        <v>673</v>
      </c>
      <c r="H1323" s="267">
        <v>31.301</v>
      </c>
      <c r="I1323" s="268"/>
      <c r="J1323" s="269">
        <f>ROUND(I1323*H1323,2)</f>
        <v>0</v>
      </c>
      <c r="K1323" s="265" t="s">
        <v>291</v>
      </c>
      <c r="L1323" s="270"/>
      <c r="M1323" s="271" t="s">
        <v>28</v>
      </c>
      <c r="N1323" s="272" t="s">
        <v>46</v>
      </c>
      <c r="O1323" s="88"/>
      <c r="P1323" s="221">
        <f>O1323*H1323</f>
        <v>0</v>
      </c>
      <c r="Q1323" s="221">
        <v>8E-05</v>
      </c>
      <c r="R1323" s="221">
        <f>Q1323*H1323</f>
        <v>0.00250408</v>
      </c>
      <c r="S1323" s="221">
        <v>0</v>
      </c>
      <c r="T1323" s="222">
        <f>S1323*H1323</f>
        <v>0</v>
      </c>
      <c r="U1323" s="42"/>
      <c r="V1323" s="42"/>
      <c r="W1323" s="42"/>
      <c r="X1323" s="42"/>
      <c r="Y1323" s="42"/>
      <c r="Z1323" s="42"/>
      <c r="AA1323" s="42"/>
      <c r="AB1323" s="42"/>
      <c r="AC1323" s="42"/>
      <c r="AD1323" s="42"/>
      <c r="AE1323" s="42"/>
      <c r="AR1323" s="223" t="s">
        <v>477</v>
      </c>
      <c r="AT1323" s="223" t="s">
        <v>380</v>
      </c>
      <c r="AU1323" s="223" t="s">
        <v>106</v>
      </c>
      <c r="AY1323" s="21" t="s">
        <v>285</v>
      </c>
      <c r="BE1323" s="224">
        <f>IF(N1323="základní",J1323,0)</f>
        <v>0</v>
      </c>
      <c r="BF1323" s="224">
        <f>IF(N1323="snížená",J1323,0)</f>
        <v>0</v>
      </c>
      <c r="BG1323" s="224">
        <f>IF(N1323="zákl. přenesená",J1323,0)</f>
        <v>0</v>
      </c>
      <c r="BH1323" s="224">
        <f>IF(N1323="sníž. přenesená",J1323,0)</f>
        <v>0</v>
      </c>
      <c r="BI1323" s="224">
        <f>IF(N1323="nulová",J1323,0)</f>
        <v>0</v>
      </c>
      <c r="BJ1323" s="21" t="s">
        <v>106</v>
      </c>
      <c r="BK1323" s="224">
        <f>ROUND(I1323*H1323,2)</f>
        <v>0</v>
      </c>
      <c r="BL1323" s="21" t="s">
        <v>379</v>
      </c>
      <c r="BM1323" s="223" t="s">
        <v>1918</v>
      </c>
    </row>
    <row r="1324" spans="1:51" s="14" customFormat="1" ht="12">
      <c r="A1324" s="14"/>
      <c r="B1324" s="241"/>
      <c r="C1324" s="242"/>
      <c r="D1324" s="232" t="s">
        <v>296</v>
      </c>
      <c r="E1324" s="243" t="s">
        <v>28</v>
      </c>
      <c r="F1324" s="244" t="s">
        <v>1919</v>
      </c>
      <c r="G1324" s="242"/>
      <c r="H1324" s="245">
        <v>31.301</v>
      </c>
      <c r="I1324" s="246"/>
      <c r="J1324" s="242"/>
      <c r="K1324" s="242"/>
      <c r="L1324" s="247"/>
      <c r="M1324" s="248"/>
      <c r="N1324" s="249"/>
      <c r="O1324" s="249"/>
      <c r="P1324" s="249"/>
      <c r="Q1324" s="249"/>
      <c r="R1324" s="249"/>
      <c r="S1324" s="249"/>
      <c r="T1324" s="250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51" t="s">
        <v>296</v>
      </c>
      <c r="AU1324" s="251" t="s">
        <v>106</v>
      </c>
      <c r="AV1324" s="14" t="s">
        <v>106</v>
      </c>
      <c r="AW1324" s="14" t="s">
        <v>35</v>
      </c>
      <c r="AX1324" s="14" t="s">
        <v>82</v>
      </c>
      <c r="AY1324" s="251" t="s">
        <v>285</v>
      </c>
    </row>
    <row r="1325" spans="1:65" s="2" customFormat="1" ht="55.5" customHeight="1">
      <c r="A1325" s="42"/>
      <c r="B1325" s="43"/>
      <c r="C1325" s="212" t="s">
        <v>1920</v>
      </c>
      <c r="D1325" s="212" t="s">
        <v>287</v>
      </c>
      <c r="E1325" s="213" t="s">
        <v>1921</v>
      </c>
      <c r="F1325" s="214" t="s">
        <v>1922</v>
      </c>
      <c r="G1325" s="215" t="s">
        <v>383</v>
      </c>
      <c r="H1325" s="216">
        <v>1.135</v>
      </c>
      <c r="I1325" s="217"/>
      <c r="J1325" s="218">
        <f>ROUND(I1325*H1325,2)</f>
        <v>0</v>
      </c>
      <c r="K1325" s="214" t="s">
        <v>291</v>
      </c>
      <c r="L1325" s="48"/>
      <c r="M1325" s="219" t="s">
        <v>28</v>
      </c>
      <c r="N1325" s="220" t="s">
        <v>46</v>
      </c>
      <c r="O1325" s="88"/>
      <c r="P1325" s="221">
        <f>O1325*H1325</f>
        <v>0</v>
      </c>
      <c r="Q1325" s="221">
        <v>0</v>
      </c>
      <c r="R1325" s="221">
        <f>Q1325*H1325</f>
        <v>0</v>
      </c>
      <c r="S1325" s="221">
        <v>0</v>
      </c>
      <c r="T1325" s="222">
        <f>S1325*H1325</f>
        <v>0</v>
      </c>
      <c r="U1325" s="42"/>
      <c r="V1325" s="42"/>
      <c r="W1325" s="42"/>
      <c r="X1325" s="42"/>
      <c r="Y1325" s="42"/>
      <c r="Z1325" s="42"/>
      <c r="AA1325" s="42"/>
      <c r="AB1325" s="42"/>
      <c r="AC1325" s="42"/>
      <c r="AD1325" s="42"/>
      <c r="AE1325" s="42"/>
      <c r="AR1325" s="223" t="s">
        <v>379</v>
      </c>
      <c r="AT1325" s="223" t="s">
        <v>287</v>
      </c>
      <c r="AU1325" s="223" t="s">
        <v>106</v>
      </c>
      <c r="AY1325" s="21" t="s">
        <v>285</v>
      </c>
      <c r="BE1325" s="224">
        <f>IF(N1325="základní",J1325,0)</f>
        <v>0</v>
      </c>
      <c r="BF1325" s="224">
        <f>IF(N1325="snížená",J1325,0)</f>
        <v>0</v>
      </c>
      <c r="BG1325" s="224">
        <f>IF(N1325="zákl. přenesená",J1325,0)</f>
        <v>0</v>
      </c>
      <c r="BH1325" s="224">
        <f>IF(N1325="sníž. přenesená",J1325,0)</f>
        <v>0</v>
      </c>
      <c r="BI1325" s="224">
        <f>IF(N1325="nulová",J1325,0)</f>
        <v>0</v>
      </c>
      <c r="BJ1325" s="21" t="s">
        <v>106</v>
      </c>
      <c r="BK1325" s="224">
        <f>ROUND(I1325*H1325,2)</f>
        <v>0</v>
      </c>
      <c r="BL1325" s="21" t="s">
        <v>379</v>
      </c>
      <c r="BM1325" s="223" t="s">
        <v>1923</v>
      </c>
    </row>
    <row r="1326" spans="1:47" s="2" customFormat="1" ht="12">
      <c r="A1326" s="42"/>
      <c r="B1326" s="43"/>
      <c r="C1326" s="44"/>
      <c r="D1326" s="225" t="s">
        <v>294</v>
      </c>
      <c r="E1326" s="44"/>
      <c r="F1326" s="226" t="s">
        <v>1924</v>
      </c>
      <c r="G1326" s="44"/>
      <c r="H1326" s="44"/>
      <c r="I1326" s="227"/>
      <c r="J1326" s="44"/>
      <c r="K1326" s="44"/>
      <c r="L1326" s="48"/>
      <c r="M1326" s="228"/>
      <c r="N1326" s="229"/>
      <c r="O1326" s="88"/>
      <c r="P1326" s="88"/>
      <c r="Q1326" s="88"/>
      <c r="R1326" s="88"/>
      <c r="S1326" s="88"/>
      <c r="T1326" s="89"/>
      <c r="U1326" s="42"/>
      <c r="V1326" s="42"/>
      <c r="W1326" s="42"/>
      <c r="X1326" s="42"/>
      <c r="Y1326" s="42"/>
      <c r="Z1326" s="42"/>
      <c r="AA1326" s="42"/>
      <c r="AB1326" s="42"/>
      <c r="AC1326" s="42"/>
      <c r="AD1326" s="42"/>
      <c r="AE1326" s="42"/>
      <c r="AT1326" s="21" t="s">
        <v>294</v>
      </c>
      <c r="AU1326" s="21" t="s">
        <v>106</v>
      </c>
    </row>
    <row r="1327" spans="1:63" s="12" customFormat="1" ht="22.8" customHeight="1">
      <c r="A1327" s="12"/>
      <c r="B1327" s="196"/>
      <c r="C1327" s="197"/>
      <c r="D1327" s="198" t="s">
        <v>73</v>
      </c>
      <c r="E1327" s="210" t="s">
        <v>1925</v>
      </c>
      <c r="F1327" s="210" t="s">
        <v>1926</v>
      </c>
      <c r="G1327" s="197"/>
      <c r="H1327" s="197"/>
      <c r="I1327" s="200"/>
      <c r="J1327" s="211">
        <f>BK1327</f>
        <v>0</v>
      </c>
      <c r="K1327" s="197"/>
      <c r="L1327" s="202"/>
      <c r="M1327" s="203"/>
      <c r="N1327" s="204"/>
      <c r="O1327" s="204"/>
      <c r="P1327" s="205">
        <f>SUM(P1328:P1360)</f>
        <v>0</v>
      </c>
      <c r="Q1327" s="204"/>
      <c r="R1327" s="205">
        <f>SUM(R1328:R1360)</f>
        <v>0.49560525</v>
      </c>
      <c r="S1327" s="204"/>
      <c r="T1327" s="206">
        <f>SUM(T1328:T1360)</f>
        <v>0.37759499999999996</v>
      </c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R1327" s="207" t="s">
        <v>106</v>
      </c>
      <c r="AT1327" s="208" t="s">
        <v>73</v>
      </c>
      <c r="AU1327" s="208" t="s">
        <v>82</v>
      </c>
      <c r="AY1327" s="207" t="s">
        <v>285</v>
      </c>
      <c r="BK1327" s="209">
        <f>SUM(BK1328:BK1360)</f>
        <v>0</v>
      </c>
    </row>
    <row r="1328" spans="1:65" s="2" customFormat="1" ht="33" customHeight="1">
      <c r="A1328" s="42"/>
      <c r="B1328" s="43"/>
      <c r="C1328" s="212" t="s">
        <v>1927</v>
      </c>
      <c r="D1328" s="212" t="s">
        <v>287</v>
      </c>
      <c r="E1328" s="213" t="s">
        <v>1928</v>
      </c>
      <c r="F1328" s="214" t="s">
        <v>1929</v>
      </c>
      <c r="G1328" s="215" t="s">
        <v>460</v>
      </c>
      <c r="H1328" s="216">
        <v>27.495</v>
      </c>
      <c r="I1328" s="217"/>
      <c r="J1328" s="218">
        <f>ROUND(I1328*H1328,2)</f>
        <v>0</v>
      </c>
      <c r="K1328" s="214" t="s">
        <v>291</v>
      </c>
      <c r="L1328" s="48"/>
      <c r="M1328" s="219" t="s">
        <v>28</v>
      </c>
      <c r="N1328" s="220" t="s">
        <v>46</v>
      </c>
      <c r="O1328" s="88"/>
      <c r="P1328" s="221">
        <f>O1328*H1328</f>
        <v>0</v>
      </c>
      <c r="Q1328" s="221">
        <v>0.00014</v>
      </c>
      <c r="R1328" s="221">
        <f>Q1328*H1328</f>
        <v>0.0038493</v>
      </c>
      <c r="S1328" s="221">
        <v>0</v>
      </c>
      <c r="T1328" s="222">
        <f>S1328*H1328</f>
        <v>0</v>
      </c>
      <c r="U1328" s="42"/>
      <c r="V1328" s="42"/>
      <c r="W1328" s="42"/>
      <c r="X1328" s="42"/>
      <c r="Y1328" s="42"/>
      <c r="Z1328" s="42"/>
      <c r="AA1328" s="42"/>
      <c r="AB1328" s="42"/>
      <c r="AC1328" s="42"/>
      <c r="AD1328" s="42"/>
      <c r="AE1328" s="42"/>
      <c r="AR1328" s="223" t="s">
        <v>379</v>
      </c>
      <c r="AT1328" s="223" t="s">
        <v>287</v>
      </c>
      <c r="AU1328" s="223" t="s">
        <v>106</v>
      </c>
      <c r="AY1328" s="21" t="s">
        <v>285</v>
      </c>
      <c r="BE1328" s="224">
        <f>IF(N1328="základní",J1328,0)</f>
        <v>0</v>
      </c>
      <c r="BF1328" s="224">
        <f>IF(N1328="snížená",J1328,0)</f>
        <v>0</v>
      </c>
      <c r="BG1328" s="224">
        <f>IF(N1328="zákl. přenesená",J1328,0)</f>
        <v>0</v>
      </c>
      <c r="BH1328" s="224">
        <f>IF(N1328="sníž. přenesená",J1328,0)</f>
        <v>0</v>
      </c>
      <c r="BI1328" s="224">
        <f>IF(N1328="nulová",J1328,0)</f>
        <v>0</v>
      </c>
      <c r="BJ1328" s="21" t="s">
        <v>106</v>
      </c>
      <c r="BK1328" s="224">
        <f>ROUND(I1328*H1328,2)</f>
        <v>0</v>
      </c>
      <c r="BL1328" s="21" t="s">
        <v>379</v>
      </c>
      <c r="BM1328" s="223" t="s">
        <v>1930</v>
      </c>
    </row>
    <row r="1329" spans="1:47" s="2" customFormat="1" ht="12">
      <c r="A1329" s="42"/>
      <c r="B1329" s="43"/>
      <c r="C1329" s="44"/>
      <c r="D1329" s="225" t="s">
        <v>294</v>
      </c>
      <c r="E1329" s="44"/>
      <c r="F1329" s="226" t="s">
        <v>1931</v>
      </c>
      <c r="G1329" s="44"/>
      <c r="H1329" s="44"/>
      <c r="I1329" s="227"/>
      <c r="J1329" s="44"/>
      <c r="K1329" s="44"/>
      <c r="L1329" s="48"/>
      <c r="M1329" s="228"/>
      <c r="N1329" s="229"/>
      <c r="O1329" s="88"/>
      <c r="P1329" s="88"/>
      <c r="Q1329" s="88"/>
      <c r="R1329" s="88"/>
      <c r="S1329" s="88"/>
      <c r="T1329" s="89"/>
      <c r="U1329" s="42"/>
      <c r="V1329" s="42"/>
      <c r="W1329" s="42"/>
      <c r="X1329" s="42"/>
      <c r="Y1329" s="42"/>
      <c r="Z1329" s="42"/>
      <c r="AA1329" s="42"/>
      <c r="AB1329" s="42"/>
      <c r="AC1329" s="42"/>
      <c r="AD1329" s="42"/>
      <c r="AE1329" s="42"/>
      <c r="AT1329" s="21" t="s">
        <v>294</v>
      </c>
      <c r="AU1329" s="21" t="s">
        <v>106</v>
      </c>
    </row>
    <row r="1330" spans="1:51" s="13" customFormat="1" ht="12">
      <c r="A1330" s="13"/>
      <c r="B1330" s="230"/>
      <c r="C1330" s="231"/>
      <c r="D1330" s="232" t="s">
        <v>296</v>
      </c>
      <c r="E1330" s="233" t="s">
        <v>28</v>
      </c>
      <c r="F1330" s="234" t="s">
        <v>817</v>
      </c>
      <c r="G1330" s="231"/>
      <c r="H1330" s="233" t="s">
        <v>28</v>
      </c>
      <c r="I1330" s="235"/>
      <c r="J1330" s="231"/>
      <c r="K1330" s="231"/>
      <c r="L1330" s="236"/>
      <c r="M1330" s="237"/>
      <c r="N1330" s="238"/>
      <c r="O1330" s="238"/>
      <c r="P1330" s="238"/>
      <c r="Q1330" s="238"/>
      <c r="R1330" s="238"/>
      <c r="S1330" s="238"/>
      <c r="T1330" s="239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40" t="s">
        <v>296</v>
      </c>
      <c r="AU1330" s="240" t="s">
        <v>106</v>
      </c>
      <c r="AV1330" s="13" t="s">
        <v>82</v>
      </c>
      <c r="AW1330" s="13" t="s">
        <v>35</v>
      </c>
      <c r="AX1330" s="13" t="s">
        <v>74</v>
      </c>
      <c r="AY1330" s="240" t="s">
        <v>285</v>
      </c>
    </row>
    <row r="1331" spans="1:51" s="14" customFormat="1" ht="12">
      <c r="A1331" s="14"/>
      <c r="B1331" s="241"/>
      <c r="C1331" s="242"/>
      <c r="D1331" s="232" t="s">
        <v>296</v>
      </c>
      <c r="E1331" s="243" t="s">
        <v>28</v>
      </c>
      <c r="F1331" s="244" t="s">
        <v>1932</v>
      </c>
      <c r="G1331" s="242"/>
      <c r="H1331" s="245">
        <v>9.215</v>
      </c>
      <c r="I1331" s="246"/>
      <c r="J1331" s="242"/>
      <c r="K1331" s="242"/>
      <c r="L1331" s="247"/>
      <c r="M1331" s="248"/>
      <c r="N1331" s="249"/>
      <c r="O1331" s="249"/>
      <c r="P1331" s="249"/>
      <c r="Q1331" s="249"/>
      <c r="R1331" s="249"/>
      <c r="S1331" s="249"/>
      <c r="T1331" s="250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51" t="s">
        <v>296</v>
      </c>
      <c r="AU1331" s="251" t="s">
        <v>106</v>
      </c>
      <c r="AV1331" s="14" t="s">
        <v>106</v>
      </c>
      <c r="AW1331" s="14" t="s">
        <v>35</v>
      </c>
      <c r="AX1331" s="14" t="s">
        <v>74</v>
      </c>
      <c r="AY1331" s="251" t="s">
        <v>285</v>
      </c>
    </row>
    <row r="1332" spans="1:51" s="13" customFormat="1" ht="12">
      <c r="A1332" s="13"/>
      <c r="B1332" s="230"/>
      <c r="C1332" s="231"/>
      <c r="D1332" s="232" t="s">
        <v>296</v>
      </c>
      <c r="E1332" s="233" t="s">
        <v>28</v>
      </c>
      <c r="F1332" s="234" t="s">
        <v>818</v>
      </c>
      <c r="G1332" s="231"/>
      <c r="H1332" s="233" t="s">
        <v>28</v>
      </c>
      <c r="I1332" s="235"/>
      <c r="J1332" s="231"/>
      <c r="K1332" s="231"/>
      <c r="L1332" s="236"/>
      <c r="M1332" s="237"/>
      <c r="N1332" s="238"/>
      <c r="O1332" s="238"/>
      <c r="P1332" s="238"/>
      <c r="Q1332" s="238"/>
      <c r="R1332" s="238"/>
      <c r="S1332" s="238"/>
      <c r="T1332" s="239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40" t="s">
        <v>296</v>
      </c>
      <c r="AU1332" s="240" t="s">
        <v>106</v>
      </c>
      <c r="AV1332" s="13" t="s">
        <v>82</v>
      </c>
      <c r="AW1332" s="13" t="s">
        <v>35</v>
      </c>
      <c r="AX1332" s="13" t="s">
        <v>74</v>
      </c>
      <c r="AY1332" s="240" t="s">
        <v>285</v>
      </c>
    </row>
    <row r="1333" spans="1:51" s="14" customFormat="1" ht="12">
      <c r="A1333" s="14"/>
      <c r="B1333" s="241"/>
      <c r="C1333" s="242"/>
      <c r="D1333" s="232" t="s">
        <v>296</v>
      </c>
      <c r="E1333" s="243" t="s">
        <v>28</v>
      </c>
      <c r="F1333" s="244" t="s">
        <v>1933</v>
      </c>
      <c r="G1333" s="242"/>
      <c r="H1333" s="245">
        <v>18.28</v>
      </c>
      <c r="I1333" s="246"/>
      <c r="J1333" s="242"/>
      <c r="K1333" s="242"/>
      <c r="L1333" s="247"/>
      <c r="M1333" s="248"/>
      <c r="N1333" s="249"/>
      <c r="O1333" s="249"/>
      <c r="P1333" s="249"/>
      <c r="Q1333" s="249"/>
      <c r="R1333" s="249"/>
      <c r="S1333" s="249"/>
      <c r="T1333" s="250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51" t="s">
        <v>296</v>
      </c>
      <c r="AU1333" s="251" t="s">
        <v>106</v>
      </c>
      <c r="AV1333" s="14" t="s">
        <v>106</v>
      </c>
      <c r="AW1333" s="14" t="s">
        <v>35</v>
      </c>
      <c r="AX1333" s="14" t="s">
        <v>74</v>
      </c>
      <c r="AY1333" s="251" t="s">
        <v>285</v>
      </c>
    </row>
    <row r="1334" spans="1:51" s="15" customFormat="1" ht="12">
      <c r="A1334" s="15"/>
      <c r="B1334" s="252"/>
      <c r="C1334" s="253"/>
      <c r="D1334" s="232" t="s">
        <v>296</v>
      </c>
      <c r="E1334" s="254" t="s">
        <v>196</v>
      </c>
      <c r="F1334" s="255" t="s">
        <v>299</v>
      </c>
      <c r="G1334" s="253"/>
      <c r="H1334" s="256">
        <v>27.495</v>
      </c>
      <c r="I1334" s="257"/>
      <c r="J1334" s="253"/>
      <c r="K1334" s="253"/>
      <c r="L1334" s="258"/>
      <c r="M1334" s="259"/>
      <c r="N1334" s="260"/>
      <c r="O1334" s="260"/>
      <c r="P1334" s="260"/>
      <c r="Q1334" s="260"/>
      <c r="R1334" s="260"/>
      <c r="S1334" s="260"/>
      <c r="T1334" s="261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T1334" s="262" t="s">
        <v>296</v>
      </c>
      <c r="AU1334" s="262" t="s">
        <v>106</v>
      </c>
      <c r="AV1334" s="15" t="s">
        <v>292</v>
      </c>
      <c r="AW1334" s="15" t="s">
        <v>35</v>
      </c>
      <c r="AX1334" s="15" t="s">
        <v>82</v>
      </c>
      <c r="AY1334" s="262" t="s">
        <v>285</v>
      </c>
    </row>
    <row r="1335" spans="1:65" s="2" customFormat="1" ht="16.5" customHeight="1">
      <c r="A1335" s="42"/>
      <c r="B1335" s="43"/>
      <c r="C1335" s="263" t="s">
        <v>1934</v>
      </c>
      <c r="D1335" s="263" t="s">
        <v>380</v>
      </c>
      <c r="E1335" s="264" t="s">
        <v>1935</v>
      </c>
      <c r="F1335" s="265" t="s">
        <v>1936</v>
      </c>
      <c r="G1335" s="266" t="s">
        <v>315</v>
      </c>
      <c r="H1335" s="267">
        <v>30.245</v>
      </c>
      <c r="I1335" s="268"/>
      <c r="J1335" s="269">
        <f>ROUND(I1335*H1335,2)</f>
        <v>0</v>
      </c>
      <c r="K1335" s="265" t="s">
        <v>28</v>
      </c>
      <c r="L1335" s="270"/>
      <c r="M1335" s="271" t="s">
        <v>28</v>
      </c>
      <c r="N1335" s="272" t="s">
        <v>46</v>
      </c>
      <c r="O1335" s="88"/>
      <c r="P1335" s="221">
        <f>O1335*H1335</f>
        <v>0</v>
      </c>
      <c r="Q1335" s="221">
        <v>0.01575</v>
      </c>
      <c r="R1335" s="221">
        <f>Q1335*H1335</f>
        <v>0.47635875</v>
      </c>
      <c r="S1335" s="221">
        <v>0</v>
      </c>
      <c r="T1335" s="222">
        <f>S1335*H1335</f>
        <v>0</v>
      </c>
      <c r="U1335" s="42"/>
      <c r="V1335" s="42"/>
      <c r="W1335" s="42"/>
      <c r="X1335" s="42"/>
      <c r="Y1335" s="42"/>
      <c r="Z1335" s="42"/>
      <c r="AA1335" s="42"/>
      <c r="AB1335" s="42"/>
      <c r="AC1335" s="42"/>
      <c r="AD1335" s="42"/>
      <c r="AE1335" s="42"/>
      <c r="AR1335" s="223" t="s">
        <v>477</v>
      </c>
      <c r="AT1335" s="223" t="s">
        <v>380</v>
      </c>
      <c r="AU1335" s="223" t="s">
        <v>106</v>
      </c>
      <c r="AY1335" s="21" t="s">
        <v>285</v>
      </c>
      <c r="BE1335" s="224">
        <f>IF(N1335="základní",J1335,0)</f>
        <v>0</v>
      </c>
      <c r="BF1335" s="224">
        <f>IF(N1335="snížená",J1335,0)</f>
        <v>0</v>
      </c>
      <c r="BG1335" s="224">
        <f>IF(N1335="zákl. přenesená",J1335,0)</f>
        <v>0</v>
      </c>
      <c r="BH1335" s="224">
        <f>IF(N1335="sníž. přenesená",J1335,0)</f>
        <v>0</v>
      </c>
      <c r="BI1335" s="224">
        <f>IF(N1335="nulová",J1335,0)</f>
        <v>0</v>
      </c>
      <c r="BJ1335" s="21" t="s">
        <v>106</v>
      </c>
      <c r="BK1335" s="224">
        <f>ROUND(I1335*H1335,2)</f>
        <v>0</v>
      </c>
      <c r="BL1335" s="21" t="s">
        <v>379</v>
      </c>
      <c r="BM1335" s="223" t="s">
        <v>1937</v>
      </c>
    </row>
    <row r="1336" spans="1:51" s="14" customFormat="1" ht="12">
      <c r="A1336" s="14"/>
      <c r="B1336" s="241"/>
      <c r="C1336" s="242"/>
      <c r="D1336" s="232" t="s">
        <v>296</v>
      </c>
      <c r="E1336" s="243" t="s">
        <v>28</v>
      </c>
      <c r="F1336" s="244" t="s">
        <v>1938</v>
      </c>
      <c r="G1336" s="242"/>
      <c r="H1336" s="245">
        <v>30.245</v>
      </c>
      <c r="I1336" s="246"/>
      <c r="J1336" s="242"/>
      <c r="K1336" s="242"/>
      <c r="L1336" s="247"/>
      <c r="M1336" s="248"/>
      <c r="N1336" s="249"/>
      <c r="O1336" s="249"/>
      <c r="P1336" s="249"/>
      <c r="Q1336" s="249"/>
      <c r="R1336" s="249"/>
      <c r="S1336" s="249"/>
      <c r="T1336" s="250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51" t="s">
        <v>296</v>
      </c>
      <c r="AU1336" s="251" t="s">
        <v>106</v>
      </c>
      <c r="AV1336" s="14" t="s">
        <v>106</v>
      </c>
      <c r="AW1336" s="14" t="s">
        <v>35</v>
      </c>
      <c r="AX1336" s="14" t="s">
        <v>82</v>
      </c>
      <c r="AY1336" s="251" t="s">
        <v>285</v>
      </c>
    </row>
    <row r="1337" spans="1:65" s="2" customFormat="1" ht="21.75" customHeight="1">
      <c r="A1337" s="42"/>
      <c r="B1337" s="43"/>
      <c r="C1337" s="212" t="s">
        <v>1939</v>
      </c>
      <c r="D1337" s="212" t="s">
        <v>287</v>
      </c>
      <c r="E1337" s="213" t="s">
        <v>1940</v>
      </c>
      <c r="F1337" s="214" t="s">
        <v>1941</v>
      </c>
      <c r="G1337" s="215" t="s">
        <v>315</v>
      </c>
      <c r="H1337" s="216">
        <v>25.173</v>
      </c>
      <c r="I1337" s="217"/>
      <c r="J1337" s="218">
        <f>ROUND(I1337*H1337,2)</f>
        <v>0</v>
      </c>
      <c r="K1337" s="214" t="s">
        <v>291</v>
      </c>
      <c r="L1337" s="48"/>
      <c r="M1337" s="219" t="s">
        <v>28</v>
      </c>
      <c r="N1337" s="220" t="s">
        <v>46</v>
      </c>
      <c r="O1337" s="88"/>
      <c r="P1337" s="221">
        <f>O1337*H1337</f>
        <v>0</v>
      </c>
      <c r="Q1337" s="221">
        <v>0</v>
      </c>
      <c r="R1337" s="221">
        <f>Q1337*H1337</f>
        <v>0</v>
      </c>
      <c r="S1337" s="221">
        <v>0.015</v>
      </c>
      <c r="T1337" s="222">
        <f>S1337*H1337</f>
        <v>0.37759499999999996</v>
      </c>
      <c r="U1337" s="42"/>
      <c r="V1337" s="42"/>
      <c r="W1337" s="42"/>
      <c r="X1337" s="42"/>
      <c r="Y1337" s="42"/>
      <c r="Z1337" s="42"/>
      <c r="AA1337" s="42"/>
      <c r="AB1337" s="42"/>
      <c r="AC1337" s="42"/>
      <c r="AD1337" s="42"/>
      <c r="AE1337" s="42"/>
      <c r="AR1337" s="223" t="s">
        <v>379</v>
      </c>
      <c r="AT1337" s="223" t="s">
        <v>287</v>
      </c>
      <c r="AU1337" s="223" t="s">
        <v>106</v>
      </c>
      <c r="AY1337" s="21" t="s">
        <v>285</v>
      </c>
      <c r="BE1337" s="224">
        <f>IF(N1337="základní",J1337,0)</f>
        <v>0</v>
      </c>
      <c r="BF1337" s="224">
        <f>IF(N1337="snížená",J1337,0)</f>
        <v>0</v>
      </c>
      <c r="BG1337" s="224">
        <f>IF(N1337="zákl. přenesená",J1337,0)</f>
        <v>0</v>
      </c>
      <c r="BH1337" s="224">
        <f>IF(N1337="sníž. přenesená",J1337,0)</f>
        <v>0</v>
      </c>
      <c r="BI1337" s="224">
        <f>IF(N1337="nulová",J1337,0)</f>
        <v>0</v>
      </c>
      <c r="BJ1337" s="21" t="s">
        <v>106</v>
      </c>
      <c r="BK1337" s="224">
        <f>ROUND(I1337*H1337,2)</f>
        <v>0</v>
      </c>
      <c r="BL1337" s="21" t="s">
        <v>379</v>
      </c>
      <c r="BM1337" s="223" t="s">
        <v>1942</v>
      </c>
    </row>
    <row r="1338" spans="1:47" s="2" customFormat="1" ht="12">
      <c r="A1338" s="42"/>
      <c r="B1338" s="43"/>
      <c r="C1338" s="44"/>
      <c r="D1338" s="225" t="s">
        <v>294</v>
      </c>
      <c r="E1338" s="44"/>
      <c r="F1338" s="226" t="s">
        <v>1943</v>
      </c>
      <c r="G1338" s="44"/>
      <c r="H1338" s="44"/>
      <c r="I1338" s="227"/>
      <c r="J1338" s="44"/>
      <c r="K1338" s="44"/>
      <c r="L1338" s="48"/>
      <c r="M1338" s="228"/>
      <c r="N1338" s="229"/>
      <c r="O1338" s="88"/>
      <c r="P1338" s="88"/>
      <c r="Q1338" s="88"/>
      <c r="R1338" s="88"/>
      <c r="S1338" s="88"/>
      <c r="T1338" s="89"/>
      <c r="U1338" s="42"/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T1338" s="21" t="s">
        <v>294</v>
      </c>
      <c r="AU1338" s="21" t="s">
        <v>106</v>
      </c>
    </row>
    <row r="1339" spans="1:51" s="13" customFormat="1" ht="12">
      <c r="A1339" s="13"/>
      <c r="B1339" s="230"/>
      <c r="C1339" s="231"/>
      <c r="D1339" s="232" t="s">
        <v>296</v>
      </c>
      <c r="E1339" s="233" t="s">
        <v>28</v>
      </c>
      <c r="F1339" s="234" t="s">
        <v>817</v>
      </c>
      <c r="G1339" s="231"/>
      <c r="H1339" s="233" t="s">
        <v>28</v>
      </c>
      <c r="I1339" s="235"/>
      <c r="J1339" s="231"/>
      <c r="K1339" s="231"/>
      <c r="L1339" s="236"/>
      <c r="M1339" s="237"/>
      <c r="N1339" s="238"/>
      <c r="O1339" s="238"/>
      <c r="P1339" s="238"/>
      <c r="Q1339" s="238"/>
      <c r="R1339" s="238"/>
      <c r="S1339" s="238"/>
      <c r="T1339" s="239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40" t="s">
        <v>296</v>
      </c>
      <c r="AU1339" s="240" t="s">
        <v>106</v>
      </c>
      <c r="AV1339" s="13" t="s">
        <v>82</v>
      </c>
      <c r="AW1339" s="13" t="s">
        <v>35</v>
      </c>
      <c r="AX1339" s="13" t="s">
        <v>74</v>
      </c>
      <c r="AY1339" s="240" t="s">
        <v>285</v>
      </c>
    </row>
    <row r="1340" spans="1:51" s="14" customFormat="1" ht="12">
      <c r="A1340" s="14"/>
      <c r="B1340" s="241"/>
      <c r="C1340" s="242"/>
      <c r="D1340" s="232" t="s">
        <v>296</v>
      </c>
      <c r="E1340" s="243" t="s">
        <v>28</v>
      </c>
      <c r="F1340" s="244" t="s">
        <v>1944</v>
      </c>
      <c r="G1340" s="242"/>
      <c r="H1340" s="245">
        <v>6.893</v>
      </c>
      <c r="I1340" s="246"/>
      <c r="J1340" s="242"/>
      <c r="K1340" s="242"/>
      <c r="L1340" s="247"/>
      <c r="M1340" s="248"/>
      <c r="N1340" s="249"/>
      <c r="O1340" s="249"/>
      <c r="P1340" s="249"/>
      <c r="Q1340" s="249"/>
      <c r="R1340" s="249"/>
      <c r="S1340" s="249"/>
      <c r="T1340" s="250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51" t="s">
        <v>296</v>
      </c>
      <c r="AU1340" s="251" t="s">
        <v>106</v>
      </c>
      <c r="AV1340" s="14" t="s">
        <v>106</v>
      </c>
      <c r="AW1340" s="14" t="s">
        <v>35</v>
      </c>
      <c r="AX1340" s="14" t="s">
        <v>74</v>
      </c>
      <c r="AY1340" s="251" t="s">
        <v>285</v>
      </c>
    </row>
    <row r="1341" spans="1:51" s="13" customFormat="1" ht="12">
      <c r="A1341" s="13"/>
      <c r="B1341" s="230"/>
      <c r="C1341" s="231"/>
      <c r="D1341" s="232" t="s">
        <v>296</v>
      </c>
      <c r="E1341" s="233" t="s">
        <v>28</v>
      </c>
      <c r="F1341" s="234" t="s">
        <v>818</v>
      </c>
      <c r="G1341" s="231"/>
      <c r="H1341" s="233" t="s">
        <v>28</v>
      </c>
      <c r="I1341" s="235"/>
      <c r="J1341" s="231"/>
      <c r="K1341" s="231"/>
      <c r="L1341" s="236"/>
      <c r="M1341" s="237"/>
      <c r="N1341" s="238"/>
      <c r="O1341" s="238"/>
      <c r="P1341" s="238"/>
      <c r="Q1341" s="238"/>
      <c r="R1341" s="238"/>
      <c r="S1341" s="238"/>
      <c r="T1341" s="239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40" t="s">
        <v>296</v>
      </c>
      <c r="AU1341" s="240" t="s">
        <v>106</v>
      </c>
      <c r="AV1341" s="13" t="s">
        <v>82</v>
      </c>
      <c r="AW1341" s="13" t="s">
        <v>35</v>
      </c>
      <c r="AX1341" s="13" t="s">
        <v>74</v>
      </c>
      <c r="AY1341" s="240" t="s">
        <v>285</v>
      </c>
    </row>
    <row r="1342" spans="1:51" s="14" customFormat="1" ht="12">
      <c r="A1342" s="14"/>
      <c r="B1342" s="241"/>
      <c r="C1342" s="242"/>
      <c r="D1342" s="232" t="s">
        <v>296</v>
      </c>
      <c r="E1342" s="243" t="s">
        <v>28</v>
      </c>
      <c r="F1342" s="244" t="s">
        <v>1933</v>
      </c>
      <c r="G1342" s="242"/>
      <c r="H1342" s="245">
        <v>18.28</v>
      </c>
      <c r="I1342" s="246"/>
      <c r="J1342" s="242"/>
      <c r="K1342" s="242"/>
      <c r="L1342" s="247"/>
      <c r="M1342" s="248"/>
      <c r="N1342" s="249"/>
      <c r="O1342" s="249"/>
      <c r="P1342" s="249"/>
      <c r="Q1342" s="249"/>
      <c r="R1342" s="249"/>
      <c r="S1342" s="249"/>
      <c r="T1342" s="250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51" t="s">
        <v>296</v>
      </c>
      <c r="AU1342" s="251" t="s">
        <v>106</v>
      </c>
      <c r="AV1342" s="14" t="s">
        <v>106</v>
      </c>
      <c r="AW1342" s="14" t="s">
        <v>35</v>
      </c>
      <c r="AX1342" s="14" t="s">
        <v>74</v>
      </c>
      <c r="AY1342" s="251" t="s">
        <v>285</v>
      </c>
    </row>
    <row r="1343" spans="1:51" s="15" customFormat="1" ht="12">
      <c r="A1343" s="15"/>
      <c r="B1343" s="252"/>
      <c r="C1343" s="253"/>
      <c r="D1343" s="232" t="s">
        <v>296</v>
      </c>
      <c r="E1343" s="254" t="s">
        <v>28</v>
      </c>
      <c r="F1343" s="255" t="s">
        <v>299</v>
      </c>
      <c r="G1343" s="253"/>
      <c r="H1343" s="256">
        <v>25.173</v>
      </c>
      <c r="I1343" s="257"/>
      <c r="J1343" s="253"/>
      <c r="K1343" s="253"/>
      <c r="L1343" s="258"/>
      <c r="M1343" s="259"/>
      <c r="N1343" s="260"/>
      <c r="O1343" s="260"/>
      <c r="P1343" s="260"/>
      <c r="Q1343" s="260"/>
      <c r="R1343" s="260"/>
      <c r="S1343" s="260"/>
      <c r="T1343" s="261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T1343" s="262" t="s">
        <v>296</v>
      </c>
      <c r="AU1343" s="262" t="s">
        <v>106</v>
      </c>
      <c r="AV1343" s="15" t="s">
        <v>292</v>
      </c>
      <c r="AW1343" s="15" t="s">
        <v>35</v>
      </c>
      <c r="AX1343" s="15" t="s">
        <v>82</v>
      </c>
      <c r="AY1343" s="262" t="s">
        <v>285</v>
      </c>
    </row>
    <row r="1344" spans="1:65" s="2" customFormat="1" ht="55.5" customHeight="1">
      <c r="A1344" s="42"/>
      <c r="B1344" s="43"/>
      <c r="C1344" s="212" t="s">
        <v>1945</v>
      </c>
      <c r="D1344" s="212" t="s">
        <v>287</v>
      </c>
      <c r="E1344" s="213" t="s">
        <v>1946</v>
      </c>
      <c r="F1344" s="214" t="s">
        <v>1947</v>
      </c>
      <c r="G1344" s="215" t="s">
        <v>315</v>
      </c>
      <c r="H1344" s="216">
        <v>27.495</v>
      </c>
      <c r="I1344" s="217"/>
      <c r="J1344" s="218">
        <f>ROUND(I1344*H1344,2)</f>
        <v>0</v>
      </c>
      <c r="K1344" s="214" t="s">
        <v>291</v>
      </c>
      <c r="L1344" s="48"/>
      <c r="M1344" s="219" t="s">
        <v>28</v>
      </c>
      <c r="N1344" s="220" t="s">
        <v>46</v>
      </c>
      <c r="O1344" s="88"/>
      <c r="P1344" s="221">
        <f>O1344*H1344</f>
        <v>0</v>
      </c>
      <c r="Q1344" s="221">
        <v>0.00014</v>
      </c>
      <c r="R1344" s="221">
        <f>Q1344*H1344</f>
        <v>0.0038493</v>
      </c>
      <c r="S1344" s="221">
        <v>0</v>
      </c>
      <c r="T1344" s="222">
        <f>S1344*H1344</f>
        <v>0</v>
      </c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R1344" s="223" t="s">
        <v>379</v>
      </c>
      <c r="AT1344" s="223" t="s">
        <v>287</v>
      </c>
      <c r="AU1344" s="223" t="s">
        <v>106</v>
      </c>
      <c r="AY1344" s="21" t="s">
        <v>285</v>
      </c>
      <c r="BE1344" s="224">
        <f>IF(N1344="základní",J1344,0)</f>
        <v>0</v>
      </c>
      <c r="BF1344" s="224">
        <f>IF(N1344="snížená",J1344,0)</f>
        <v>0</v>
      </c>
      <c r="BG1344" s="224">
        <f>IF(N1344="zákl. přenesená",J1344,0)</f>
        <v>0</v>
      </c>
      <c r="BH1344" s="224">
        <f>IF(N1344="sníž. přenesená",J1344,0)</f>
        <v>0</v>
      </c>
      <c r="BI1344" s="224">
        <f>IF(N1344="nulová",J1344,0)</f>
        <v>0</v>
      </c>
      <c r="BJ1344" s="21" t="s">
        <v>106</v>
      </c>
      <c r="BK1344" s="224">
        <f>ROUND(I1344*H1344,2)</f>
        <v>0</v>
      </c>
      <c r="BL1344" s="21" t="s">
        <v>379</v>
      </c>
      <c r="BM1344" s="223" t="s">
        <v>1948</v>
      </c>
    </row>
    <row r="1345" spans="1:47" s="2" customFormat="1" ht="12">
      <c r="A1345" s="42"/>
      <c r="B1345" s="43"/>
      <c r="C1345" s="44"/>
      <c r="D1345" s="225" t="s">
        <v>294</v>
      </c>
      <c r="E1345" s="44"/>
      <c r="F1345" s="226" t="s">
        <v>1949</v>
      </c>
      <c r="G1345" s="44"/>
      <c r="H1345" s="44"/>
      <c r="I1345" s="227"/>
      <c r="J1345" s="44"/>
      <c r="K1345" s="44"/>
      <c r="L1345" s="48"/>
      <c r="M1345" s="228"/>
      <c r="N1345" s="229"/>
      <c r="O1345" s="88"/>
      <c r="P1345" s="88"/>
      <c r="Q1345" s="88"/>
      <c r="R1345" s="88"/>
      <c r="S1345" s="88"/>
      <c r="T1345" s="89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T1345" s="21" t="s">
        <v>294</v>
      </c>
      <c r="AU1345" s="21" t="s">
        <v>106</v>
      </c>
    </row>
    <row r="1346" spans="1:51" s="14" customFormat="1" ht="12">
      <c r="A1346" s="14"/>
      <c r="B1346" s="241"/>
      <c r="C1346" s="242"/>
      <c r="D1346" s="232" t="s">
        <v>296</v>
      </c>
      <c r="E1346" s="243" t="s">
        <v>28</v>
      </c>
      <c r="F1346" s="244" t="s">
        <v>196</v>
      </c>
      <c r="G1346" s="242"/>
      <c r="H1346" s="245">
        <v>27.495</v>
      </c>
      <c r="I1346" s="246"/>
      <c r="J1346" s="242"/>
      <c r="K1346" s="242"/>
      <c r="L1346" s="247"/>
      <c r="M1346" s="248"/>
      <c r="N1346" s="249"/>
      <c r="O1346" s="249"/>
      <c r="P1346" s="249"/>
      <c r="Q1346" s="249"/>
      <c r="R1346" s="249"/>
      <c r="S1346" s="249"/>
      <c r="T1346" s="250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51" t="s">
        <v>296</v>
      </c>
      <c r="AU1346" s="251" t="s">
        <v>106</v>
      </c>
      <c r="AV1346" s="14" t="s">
        <v>106</v>
      </c>
      <c r="AW1346" s="14" t="s">
        <v>35</v>
      </c>
      <c r="AX1346" s="14" t="s">
        <v>82</v>
      </c>
      <c r="AY1346" s="251" t="s">
        <v>285</v>
      </c>
    </row>
    <row r="1347" spans="1:65" s="2" customFormat="1" ht="24.15" customHeight="1">
      <c r="A1347" s="42"/>
      <c r="B1347" s="43"/>
      <c r="C1347" s="212" t="s">
        <v>1950</v>
      </c>
      <c r="D1347" s="212" t="s">
        <v>287</v>
      </c>
      <c r="E1347" s="213" t="s">
        <v>1951</v>
      </c>
      <c r="F1347" s="214" t="s">
        <v>1952</v>
      </c>
      <c r="G1347" s="215" t="s">
        <v>315</v>
      </c>
      <c r="H1347" s="216">
        <v>27.495</v>
      </c>
      <c r="I1347" s="217"/>
      <c r="J1347" s="218">
        <f>ROUND(I1347*H1347,2)</f>
        <v>0</v>
      </c>
      <c r="K1347" s="214" t="s">
        <v>291</v>
      </c>
      <c r="L1347" s="48"/>
      <c r="M1347" s="219" t="s">
        <v>28</v>
      </c>
      <c r="N1347" s="220" t="s">
        <v>46</v>
      </c>
      <c r="O1347" s="88"/>
      <c r="P1347" s="221">
        <f>O1347*H1347</f>
        <v>0</v>
      </c>
      <c r="Q1347" s="221">
        <v>0</v>
      </c>
      <c r="R1347" s="221">
        <f>Q1347*H1347</f>
        <v>0</v>
      </c>
      <c r="S1347" s="221">
        <v>0</v>
      </c>
      <c r="T1347" s="222">
        <f>S1347*H1347</f>
        <v>0</v>
      </c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42"/>
      <c r="AR1347" s="223" t="s">
        <v>379</v>
      </c>
      <c r="AT1347" s="223" t="s">
        <v>287</v>
      </c>
      <c r="AU1347" s="223" t="s">
        <v>106</v>
      </c>
      <c r="AY1347" s="21" t="s">
        <v>285</v>
      </c>
      <c r="BE1347" s="224">
        <f>IF(N1347="základní",J1347,0)</f>
        <v>0</v>
      </c>
      <c r="BF1347" s="224">
        <f>IF(N1347="snížená",J1347,0)</f>
        <v>0</v>
      </c>
      <c r="BG1347" s="224">
        <f>IF(N1347="zákl. přenesená",J1347,0)</f>
        <v>0</v>
      </c>
      <c r="BH1347" s="224">
        <f>IF(N1347="sníž. přenesená",J1347,0)</f>
        <v>0</v>
      </c>
      <c r="BI1347" s="224">
        <f>IF(N1347="nulová",J1347,0)</f>
        <v>0</v>
      </c>
      <c r="BJ1347" s="21" t="s">
        <v>106</v>
      </c>
      <c r="BK1347" s="224">
        <f>ROUND(I1347*H1347,2)</f>
        <v>0</v>
      </c>
      <c r="BL1347" s="21" t="s">
        <v>379</v>
      </c>
      <c r="BM1347" s="223" t="s">
        <v>1953</v>
      </c>
    </row>
    <row r="1348" spans="1:47" s="2" customFormat="1" ht="12">
      <c r="A1348" s="42"/>
      <c r="B1348" s="43"/>
      <c r="C1348" s="44"/>
      <c r="D1348" s="225" t="s">
        <v>294</v>
      </c>
      <c r="E1348" s="44"/>
      <c r="F1348" s="226" t="s">
        <v>1954</v>
      </c>
      <c r="G1348" s="44"/>
      <c r="H1348" s="44"/>
      <c r="I1348" s="227"/>
      <c r="J1348" s="44"/>
      <c r="K1348" s="44"/>
      <c r="L1348" s="48"/>
      <c r="M1348" s="228"/>
      <c r="N1348" s="229"/>
      <c r="O1348" s="88"/>
      <c r="P1348" s="88"/>
      <c r="Q1348" s="88"/>
      <c r="R1348" s="88"/>
      <c r="S1348" s="88"/>
      <c r="T1348" s="89"/>
      <c r="U1348" s="42"/>
      <c r="V1348" s="42"/>
      <c r="W1348" s="42"/>
      <c r="X1348" s="42"/>
      <c r="Y1348" s="42"/>
      <c r="Z1348" s="42"/>
      <c r="AA1348" s="42"/>
      <c r="AB1348" s="42"/>
      <c r="AC1348" s="42"/>
      <c r="AD1348" s="42"/>
      <c r="AE1348" s="42"/>
      <c r="AT1348" s="21" t="s">
        <v>294</v>
      </c>
      <c r="AU1348" s="21" t="s">
        <v>106</v>
      </c>
    </row>
    <row r="1349" spans="1:51" s="14" customFormat="1" ht="12">
      <c r="A1349" s="14"/>
      <c r="B1349" s="241"/>
      <c r="C1349" s="242"/>
      <c r="D1349" s="232" t="s">
        <v>296</v>
      </c>
      <c r="E1349" s="243" t="s">
        <v>28</v>
      </c>
      <c r="F1349" s="244" t="s">
        <v>196</v>
      </c>
      <c r="G1349" s="242"/>
      <c r="H1349" s="245">
        <v>27.495</v>
      </c>
      <c r="I1349" s="246"/>
      <c r="J1349" s="242"/>
      <c r="K1349" s="242"/>
      <c r="L1349" s="247"/>
      <c r="M1349" s="248"/>
      <c r="N1349" s="249"/>
      <c r="O1349" s="249"/>
      <c r="P1349" s="249"/>
      <c r="Q1349" s="249"/>
      <c r="R1349" s="249"/>
      <c r="S1349" s="249"/>
      <c r="T1349" s="250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51" t="s">
        <v>296</v>
      </c>
      <c r="AU1349" s="251" t="s">
        <v>106</v>
      </c>
      <c r="AV1349" s="14" t="s">
        <v>106</v>
      </c>
      <c r="AW1349" s="14" t="s">
        <v>35</v>
      </c>
      <c r="AX1349" s="14" t="s">
        <v>82</v>
      </c>
      <c r="AY1349" s="251" t="s">
        <v>285</v>
      </c>
    </row>
    <row r="1350" spans="1:65" s="2" customFormat="1" ht="24.15" customHeight="1">
      <c r="A1350" s="42"/>
      <c r="B1350" s="43"/>
      <c r="C1350" s="212" t="s">
        <v>1955</v>
      </c>
      <c r="D1350" s="212" t="s">
        <v>287</v>
      </c>
      <c r="E1350" s="213" t="s">
        <v>1956</v>
      </c>
      <c r="F1350" s="214" t="s">
        <v>1957</v>
      </c>
      <c r="G1350" s="215" t="s">
        <v>315</v>
      </c>
      <c r="H1350" s="216">
        <v>27.495</v>
      </c>
      <c r="I1350" s="217"/>
      <c r="J1350" s="218">
        <f>ROUND(I1350*H1350,2)</f>
        <v>0</v>
      </c>
      <c r="K1350" s="214" t="s">
        <v>291</v>
      </c>
      <c r="L1350" s="48"/>
      <c r="M1350" s="219" t="s">
        <v>28</v>
      </c>
      <c r="N1350" s="220" t="s">
        <v>46</v>
      </c>
      <c r="O1350" s="88"/>
      <c r="P1350" s="221">
        <f>O1350*H1350</f>
        <v>0</v>
      </c>
      <c r="Q1350" s="221">
        <v>0.00026</v>
      </c>
      <c r="R1350" s="221">
        <f>Q1350*H1350</f>
        <v>0.0071487</v>
      </c>
      <c r="S1350" s="221">
        <v>0</v>
      </c>
      <c r="T1350" s="222">
        <f>S1350*H1350</f>
        <v>0</v>
      </c>
      <c r="U1350" s="42"/>
      <c r="V1350" s="42"/>
      <c r="W1350" s="42"/>
      <c r="X1350" s="42"/>
      <c r="Y1350" s="42"/>
      <c r="Z1350" s="42"/>
      <c r="AA1350" s="42"/>
      <c r="AB1350" s="42"/>
      <c r="AC1350" s="42"/>
      <c r="AD1350" s="42"/>
      <c r="AE1350" s="42"/>
      <c r="AR1350" s="223" t="s">
        <v>379</v>
      </c>
      <c r="AT1350" s="223" t="s">
        <v>287</v>
      </c>
      <c r="AU1350" s="223" t="s">
        <v>106</v>
      </c>
      <c r="AY1350" s="21" t="s">
        <v>285</v>
      </c>
      <c r="BE1350" s="224">
        <f>IF(N1350="základní",J1350,0)</f>
        <v>0</v>
      </c>
      <c r="BF1350" s="224">
        <f>IF(N1350="snížená",J1350,0)</f>
        <v>0</v>
      </c>
      <c r="BG1350" s="224">
        <f>IF(N1350="zákl. přenesená",J1350,0)</f>
        <v>0</v>
      </c>
      <c r="BH1350" s="224">
        <f>IF(N1350="sníž. přenesená",J1350,0)</f>
        <v>0</v>
      </c>
      <c r="BI1350" s="224">
        <f>IF(N1350="nulová",J1350,0)</f>
        <v>0</v>
      </c>
      <c r="BJ1350" s="21" t="s">
        <v>106</v>
      </c>
      <c r="BK1350" s="224">
        <f>ROUND(I1350*H1350,2)</f>
        <v>0</v>
      </c>
      <c r="BL1350" s="21" t="s">
        <v>379</v>
      </c>
      <c r="BM1350" s="223" t="s">
        <v>1958</v>
      </c>
    </row>
    <row r="1351" spans="1:47" s="2" customFormat="1" ht="12">
      <c r="A1351" s="42"/>
      <c r="B1351" s="43"/>
      <c r="C1351" s="44"/>
      <c r="D1351" s="225" t="s">
        <v>294</v>
      </c>
      <c r="E1351" s="44"/>
      <c r="F1351" s="226" t="s">
        <v>1959</v>
      </c>
      <c r="G1351" s="44"/>
      <c r="H1351" s="44"/>
      <c r="I1351" s="227"/>
      <c r="J1351" s="44"/>
      <c r="K1351" s="44"/>
      <c r="L1351" s="48"/>
      <c r="M1351" s="228"/>
      <c r="N1351" s="229"/>
      <c r="O1351" s="88"/>
      <c r="P1351" s="88"/>
      <c r="Q1351" s="88"/>
      <c r="R1351" s="88"/>
      <c r="S1351" s="88"/>
      <c r="T1351" s="89"/>
      <c r="U1351" s="42"/>
      <c r="V1351" s="42"/>
      <c r="W1351" s="42"/>
      <c r="X1351" s="42"/>
      <c r="Y1351" s="42"/>
      <c r="Z1351" s="42"/>
      <c r="AA1351" s="42"/>
      <c r="AB1351" s="42"/>
      <c r="AC1351" s="42"/>
      <c r="AD1351" s="42"/>
      <c r="AE1351" s="42"/>
      <c r="AT1351" s="21" t="s">
        <v>294</v>
      </c>
      <c r="AU1351" s="21" t="s">
        <v>106</v>
      </c>
    </row>
    <row r="1352" spans="1:51" s="14" customFormat="1" ht="12">
      <c r="A1352" s="14"/>
      <c r="B1352" s="241"/>
      <c r="C1352" s="242"/>
      <c r="D1352" s="232" t="s">
        <v>296</v>
      </c>
      <c r="E1352" s="243" t="s">
        <v>28</v>
      </c>
      <c r="F1352" s="244" t="s">
        <v>196</v>
      </c>
      <c r="G1352" s="242"/>
      <c r="H1352" s="245">
        <v>27.495</v>
      </c>
      <c r="I1352" s="246"/>
      <c r="J1352" s="242"/>
      <c r="K1352" s="242"/>
      <c r="L1352" s="247"/>
      <c r="M1352" s="248"/>
      <c r="N1352" s="249"/>
      <c r="O1352" s="249"/>
      <c r="P1352" s="249"/>
      <c r="Q1352" s="249"/>
      <c r="R1352" s="249"/>
      <c r="S1352" s="249"/>
      <c r="T1352" s="250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51" t="s">
        <v>296</v>
      </c>
      <c r="AU1352" s="251" t="s">
        <v>106</v>
      </c>
      <c r="AV1352" s="14" t="s">
        <v>106</v>
      </c>
      <c r="AW1352" s="14" t="s">
        <v>35</v>
      </c>
      <c r="AX1352" s="14" t="s">
        <v>82</v>
      </c>
      <c r="AY1352" s="251" t="s">
        <v>285</v>
      </c>
    </row>
    <row r="1353" spans="1:65" s="2" customFormat="1" ht="37.8" customHeight="1">
      <c r="A1353" s="42"/>
      <c r="B1353" s="43"/>
      <c r="C1353" s="212" t="s">
        <v>1960</v>
      </c>
      <c r="D1353" s="212" t="s">
        <v>287</v>
      </c>
      <c r="E1353" s="213" t="s">
        <v>1961</v>
      </c>
      <c r="F1353" s="214" t="s">
        <v>1962</v>
      </c>
      <c r="G1353" s="215" t="s">
        <v>315</v>
      </c>
      <c r="H1353" s="216">
        <v>27.495</v>
      </c>
      <c r="I1353" s="217"/>
      <c r="J1353" s="218">
        <f>ROUND(I1353*H1353,2)</f>
        <v>0</v>
      </c>
      <c r="K1353" s="214" t="s">
        <v>291</v>
      </c>
      <c r="L1353" s="48"/>
      <c r="M1353" s="219" t="s">
        <v>28</v>
      </c>
      <c r="N1353" s="220" t="s">
        <v>46</v>
      </c>
      <c r="O1353" s="88"/>
      <c r="P1353" s="221">
        <f>O1353*H1353</f>
        <v>0</v>
      </c>
      <c r="Q1353" s="221">
        <v>0.00015</v>
      </c>
      <c r="R1353" s="221">
        <f>Q1353*H1353</f>
        <v>0.0041242499999999994</v>
      </c>
      <c r="S1353" s="221">
        <v>0</v>
      </c>
      <c r="T1353" s="222">
        <f>S1353*H1353</f>
        <v>0</v>
      </c>
      <c r="U1353" s="42"/>
      <c r="V1353" s="42"/>
      <c r="W1353" s="42"/>
      <c r="X1353" s="42"/>
      <c r="Y1353" s="42"/>
      <c r="Z1353" s="42"/>
      <c r="AA1353" s="42"/>
      <c r="AB1353" s="42"/>
      <c r="AC1353" s="42"/>
      <c r="AD1353" s="42"/>
      <c r="AE1353" s="42"/>
      <c r="AR1353" s="223" t="s">
        <v>379</v>
      </c>
      <c r="AT1353" s="223" t="s">
        <v>287</v>
      </c>
      <c r="AU1353" s="223" t="s">
        <v>106</v>
      </c>
      <c r="AY1353" s="21" t="s">
        <v>285</v>
      </c>
      <c r="BE1353" s="224">
        <f>IF(N1353="základní",J1353,0)</f>
        <v>0</v>
      </c>
      <c r="BF1353" s="224">
        <f>IF(N1353="snížená",J1353,0)</f>
        <v>0</v>
      </c>
      <c r="BG1353" s="224">
        <f>IF(N1353="zákl. přenesená",J1353,0)</f>
        <v>0</v>
      </c>
      <c r="BH1353" s="224">
        <f>IF(N1353="sníž. přenesená",J1353,0)</f>
        <v>0</v>
      </c>
      <c r="BI1353" s="224">
        <f>IF(N1353="nulová",J1353,0)</f>
        <v>0</v>
      </c>
      <c r="BJ1353" s="21" t="s">
        <v>106</v>
      </c>
      <c r="BK1353" s="224">
        <f>ROUND(I1353*H1353,2)</f>
        <v>0</v>
      </c>
      <c r="BL1353" s="21" t="s">
        <v>379</v>
      </c>
      <c r="BM1353" s="223" t="s">
        <v>1963</v>
      </c>
    </row>
    <row r="1354" spans="1:47" s="2" customFormat="1" ht="12">
      <c r="A1354" s="42"/>
      <c r="B1354" s="43"/>
      <c r="C1354" s="44"/>
      <c r="D1354" s="225" t="s">
        <v>294</v>
      </c>
      <c r="E1354" s="44"/>
      <c r="F1354" s="226" t="s">
        <v>1964</v>
      </c>
      <c r="G1354" s="44"/>
      <c r="H1354" s="44"/>
      <c r="I1354" s="227"/>
      <c r="J1354" s="44"/>
      <c r="K1354" s="44"/>
      <c r="L1354" s="48"/>
      <c r="M1354" s="228"/>
      <c r="N1354" s="229"/>
      <c r="O1354" s="88"/>
      <c r="P1354" s="88"/>
      <c r="Q1354" s="88"/>
      <c r="R1354" s="88"/>
      <c r="S1354" s="88"/>
      <c r="T1354" s="89"/>
      <c r="U1354" s="42"/>
      <c r="V1354" s="42"/>
      <c r="W1354" s="42"/>
      <c r="X1354" s="42"/>
      <c r="Y1354" s="42"/>
      <c r="Z1354" s="42"/>
      <c r="AA1354" s="42"/>
      <c r="AB1354" s="42"/>
      <c r="AC1354" s="42"/>
      <c r="AD1354" s="42"/>
      <c r="AE1354" s="42"/>
      <c r="AT1354" s="21" t="s">
        <v>294</v>
      </c>
      <c r="AU1354" s="21" t="s">
        <v>106</v>
      </c>
    </row>
    <row r="1355" spans="1:51" s="14" customFormat="1" ht="12">
      <c r="A1355" s="14"/>
      <c r="B1355" s="241"/>
      <c r="C1355" s="242"/>
      <c r="D1355" s="232" t="s">
        <v>296</v>
      </c>
      <c r="E1355" s="243" t="s">
        <v>28</v>
      </c>
      <c r="F1355" s="244" t="s">
        <v>196</v>
      </c>
      <c r="G1355" s="242"/>
      <c r="H1355" s="245">
        <v>27.495</v>
      </c>
      <c r="I1355" s="246"/>
      <c r="J1355" s="242"/>
      <c r="K1355" s="242"/>
      <c r="L1355" s="247"/>
      <c r="M1355" s="248"/>
      <c r="N1355" s="249"/>
      <c r="O1355" s="249"/>
      <c r="P1355" s="249"/>
      <c r="Q1355" s="249"/>
      <c r="R1355" s="249"/>
      <c r="S1355" s="249"/>
      <c r="T1355" s="250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51" t="s">
        <v>296</v>
      </c>
      <c r="AU1355" s="251" t="s">
        <v>106</v>
      </c>
      <c r="AV1355" s="14" t="s">
        <v>106</v>
      </c>
      <c r="AW1355" s="14" t="s">
        <v>35</v>
      </c>
      <c r="AX1355" s="14" t="s">
        <v>82</v>
      </c>
      <c r="AY1355" s="251" t="s">
        <v>285</v>
      </c>
    </row>
    <row r="1356" spans="1:65" s="2" customFormat="1" ht="33" customHeight="1">
      <c r="A1356" s="42"/>
      <c r="B1356" s="43"/>
      <c r="C1356" s="212" t="s">
        <v>1965</v>
      </c>
      <c r="D1356" s="212" t="s">
        <v>287</v>
      </c>
      <c r="E1356" s="213" t="s">
        <v>1966</v>
      </c>
      <c r="F1356" s="214" t="s">
        <v>1967</v>
      </c>
      <c r="G1356" s="215" t="s">
        <v>315</v>
      </c>
      <c r="H1356" s="216">
        <v>27.495</v>
      </c>
      <c r="I1356" s="217"/>
      <c r="J1356" s="218">
        <f>ROUND(I1356*H1356,2)</f>
        <v>0</v>
      </c>
      <c r="K1356" s="214" t="s">
        <v>291</v>
      </c>
      <c r="L1356" s="48"/>
      <c r="M1356" s="219" t="s">
        <v>28</v>
      </c>
      <c r="N1356" s="220" t="s">
        <v>46</v>
      </c>
      <c r="O1356" s="88"/>
      <c r="P1356" s="221">
        <f>O1356*H1356</f>
        <v>0</v>
      </c>
      <c r="Q1356" s="221">
        <v>1E-05</v>
      </c>
      <c r="R1356" s="221">
        <f>Q1356*H1356</f>
        <v>0.00027495000000000004</v>
      </c>
      <c r="S1356" s="221">
        <v>0</v>
      </c>
      <c r="T1356" s="222">
        <f>S1356*H1356</f>
        <v>0</v>
      </c>
      <c r="U1356" s="42"/>
      <c r="V1356" s="42"/>
      <c r="W1356" s="42"/>
      <c r="X1356" s="42"/>
      <c r="Y1356" s="42"/>
      <c r="Z1356" s="42"/>
      <c r="AA1356" s="42"/>
      <c r="AB1356" s="42"/>
      <c r="AC1356" s="42"/>
      <c r="AD1356" s="42"/>
      <c r="AE1356" s="42"/>
      <c r="AR1356" s="223" t="s">
        <v>379</v>
      </c>
      <c r="AT1356" s="223" t="s">
        <v>287</v>
      </c>
      <c r="AU1356" s="223" t="s">
        <v>106</v>
      </c>
      <c r="AY1356" s="21" t="s">
        <v>285</v>
      </c>
      <c r="BE1356" s="224">
        <f>IF(N1356="základní",J1356,0)</f>
        <v>0</v>
      </c>
      <c r="BF1356" s="224">
        <f>IF(N1356="snížená",J1356,0)</f>
        <v>0</v>
      </c>
      <c r="BG1356" s="224">
        <f>IF(N1356="zákl. přenesená",J1356,0)</f>
        <v>0</v>
      </c>
      <c r="BH1356" s="224">
        <f>IF(N1356="sníž. přenesená",J1356,0)</f>
        <v>0</v>
      </c>
      <c r="BI1356" s="224">
        <f>IF(N1356="nulová",J1356,0)</f>
        <v>0</v>
      </c>
      <c r="BJ1356" s="21" t="s">
        <v>106</v>
      </c>
      <c r="BK1356" s="224">
        <f>ROUND(I1356*H1356,2)</f>
        <v>0</v>
      </c>
      <c r="BL1356" s="21" t="s">
        <v>379</v>
      </c>
      <c r="BM1356" s="223" t="s">
        <v>1968</v>
      </c>
    </row>
    <row r="1357" spans="1:47" s="2" customFormat="1" ht="12">
      <c r="A1357" s="42"/>
      <c r="B1357" s="43"/>
      <c r="C1357" s="44"/>
      <c r="D1357" s="225" t="s">
        <v>294</v>
      </c>
      <c r="E1357" s="44"/>
      <c r="F1357" s="226" t="s">
        <v>1969</v>
      </c>
      <c r="G1357" s="44"/>
      <c r="H1357" s="44"/>
      <c r="I1357" s="227"/>
      <c r="J1357" s="44"/>
      <c r="K1357" s="44"/>
      <c r="L1357" s="48"/>
      <c r="M1357" s="228"/>
      <c r="N1357" s="229"/>
      <c r="O1357" s="88"/>
      <c r="P1357" s="88"/>
      <c r="Q1357" s="88"/>
      <c r="R1357" s="88"/>
      <c r="S1357" s="88"/>
      <c r="T1357" s="89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T1357" s="21" t="s">
        <v>294</v>
      </c>
      <c r="AU1357" s="21" t="s">
        <v>106</v>
      </c>
    </row>
    <row r="1358" spans="1:51" s="14" customFormat="1" ht="12">
      <c r="A1358" s="14"/>
      <c r="B1358" s="241"/>
      <c r="C1358" s="242"/>
      <c r="D1358" s="232" t="s">
        <v>296</v>
      </c>
      <c r="E1358" s="243" t="s">
        <v>28</v>
      </c>
      <c r="F1358" s="244" t="s">
        <v>196</v>
      </c>
      <c r="G1358" s="242"/>
      <c r="H1358" s="245">
        <v>27.495</v>
      </c>
      <c r="I1358" s="246"/>
      <c r="J1358" s="242"/>
      <c r="K1358" s="242"/>
      <c r="L1358" s="247"/>
      <c r="M1358" s="248"/>
      <c r="N1358" s="249"/>
      <c r="O1358" s="249"/>
      <c r="P1358" s="249"/>
      <c r="Q1358" s="249"/>
      <c r="R1358" s="249"/>
      <c r="S1358" s="249"/>
      <c r="T1358" s="250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51" t="s">
        <v>296</v>
      </c>
      <c r="AU1358" s="251" t="s">
        <v>106</v>
      </c>
      <c r="AV1358" s="14" t="s">
        <v>106</v>
      </c>
      <c r="AW1358" s="14" t="s">
        <v>35</v>
      </c>
      <c r="AX1358" s="14" t="s">
        <v>82</v>
      </c>
      <c r="AY1358" s="251" t="s">
        <v>285</v>
      </c>
    </row>
    <row r="1359" spans="1:65" s="2" customFormat="1" ht="55.5" customHeight="1">
      <c r="A1359" s="42"/>
      <c r="B1359" s="43"/>
      <c r="C1359" s="212" t="s">
        <v>1970</v>
      </c>
      <c r="D1359" s="212" t="s">
        <v>287</v>
      </c>
      <c r="E1359" s="213" t="s">
        <v>1971</v>
      </c>
      <c r="F1359" s="214" t="s">
        <v>1972</v>
      </c>
      <c r="G1359" s="215" t="s">
        <v>383</v>
      </c>
      <c r="H1359" s="216">
        <v>0.496</v>
      </c>
      <c r="I1359" s="217"/>
      <c r="J1359" s="218">
        <f>ROUND(I1359*H1359,2)</f>
        <v>0</v>
      </c>
      <c r="K1359" s="214" t="s">
        <v>291</v>
      </c>
      <c r="L1359" s="48"/>
      <c r="M1359" s="219" t="s">
        <v>28</v>
      </c>
      <c r="N1359" s="220" t="s">
        <v>46</v>
      </c>
      <c r="O1359" s="88"/>
      <c r="P1359" s="221">
        <f>O1359*H1359</f>
        <v>0</v>
      </c>
      <c r="Q1359" s="221">
        <v>0</v>
      </c>
      <c r="R1359" s="221">
        <f>Q1359*H1359</f>
        <v>0</v>
      </c>
      <c r="S1359" s="221">
        <v>0</v>
      </c>
      <c r="T1359" s="222">
        <f>S1359*H1359</f>
        <v>0</v>
      </c>
      <c r="U1359" s="42"/>
      <c r="V1359" s="42"/>
      <c r="W1359" s="42"/>
      <c r="X1359" s="42"/>
      <c r="Y1359" s="42"/>
      <c r="Z1359" s="42"/>
      <c r="AA1359" s="42"/>
      <c r="AB1359" s="42"/>
      <c r="AC1359" s="42"/>
      <c r="AD1359" s="42"/>
      <c r="AE1359" s="42"/>
      <c r="AR1359" s="223" t="s">
        <v>379</v>
      </c>
      <c r="AT1359" s="223" t="s">
        <v>287</v>
      </c>
      <c r="AU1359" s="223" t="s">
        <v>106</v>
      </c>
      <c r="AY1359" s="21" t="s">
        <v>285</v>
      </c>
      <c r="BE1359" s="224">
        <f>IF(N1359="základní",J1359,0)</f>
        <v>0</v>
      </c>
      <c r="BF1359" s="224">
        <f>IF(N1359="snížená",J1359,0)</f>
        <v>0</v>
      </c>
      <c r="BG1359" s="224">
        <f>IF(N1359="zákl. přenesená",J1359,0)</f>
        <v>0</v>
      </c>
      <c r="BH1359" s="224">
        <f>IF(N1359="sníž. přenesená",J1359,0)</f>
        <v>0</v>
      </c>
      <c r="BI1359" s="224">
        <f>IF(N1359="nulová",J1359,0)</f>
        <v>0</v>
      </c>
      <c r="BJ1359" s="21" t="s">
        <v>106</v>
      </c>
      <c r="BK1359" s="224">
        <f>ROUND(I1359*H1359,2)</f>
        <v>0</v>
      </c>
      <c r="BL1359" s="21" t="s">
        <v>379</v>
      </c>
      <c r="BM1359" s="223" t="s">
        <v>1973</v>
      </c>
    </row>
    <row r="1360" spans="1:47" s="2" customFormat="1" ht="12">
      <c r="A1360" s="42"/>
      <c r="B1360" s="43"/>
      <c r="C1360" s="44"/>
      <c r="D1360" s="225" t="s">
        <v>294</v>
      </c>
      <c r="E1360" s="44"/>
      <c r="F1360" s="226" t="s">
        <v>1974</v>
      </c>
      <c r="G1360" s="44"/>
      <c r="H1360" s="44"/>
      <c r="I1360" s="227"/>
      <c r="J1360" s="44"/>
      <c r="K1360" s="44"/>
      <c r="L1360" s="48"/>
      <c r="M1360" s="228"/>
      <c r="N1360" s="229"/>
      <c r="O1360" s="88"/>
      <c r="P1360" s="88"/>
      <c r="Q1360" s="88"/>
      <c r="R1360" s="88"/>
      <c r="S1360" s="88"/>
      <c r="T1360" s="89"/>
      <c r="U1360" s="42"/>
      <c r="V1360" s="42"/>
      <c r="W1360" s="42"/>
      <c r="X1360" s="42"/>
      <c r="Y1360" s="42"/>
      <c r="Z1360" s="42"/>
      <c r="AA1360" s="42"/>
      <c r="AB1360" s="42"/>
      <c r="AC1360" s="42"/>
      <c r="AD1360" s="42"/>
      <c r="AE1360" s="42"/>
      <c r="AT1360" s="21" t="s">
        <v>294</v>
      </c>
      <c r="AU1360" s="21" t="s">
        <v>106</v>
      </c>
    </row>
    <row r="1361" spans="1:63" s="12" customFormat="1" ht="22.8" customHeight="1">
      <c r="A1361" s="12"/>
      <c r="B1361" s="196"/>
      <c r="C1361" s="197"/>
      <c r="D1361" s="198" t="s">
        <v>73</v>
      </c>
      <c r="E1361" s="210" t="s">
        <v>1975</v>
      </c>
      <c r="F1361" s="210" t="s">
        <v>1976</v>
      </c>
      <c r="G1361" s="197"/>
      <c r="H1361" s="197"/>
      <c r="I1361" s="200"/>
      <c r="J1361" s="211">
        <f>BK1361</f>
        <v>0</v>
      </c>
      <c r="K1361" s="197"/>
      <c r="L1361" s="202"/>
      <c r="M1361" s="203"/>
      <c r="N1361" s="204"/>
      <c r="O1361" s="204"/>
      <c r="P1361" s="205">
        <f>SUM(P1362:P1421)</f>
        <v>0</v>
      </c>
      <c r="Q1361" s="204"/>
      <c r="R1361" s="205">
        <f>SUM(R1362:R1421)</f>
        <v>1.0033868599999998</v>
      </c>
      <c r="S1361" s="204"/>
      <c r="T1361" s="206">
        <f>SUM(T1362:T1421)</f>
        <v>0</v>
      </c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R1361" s="207" t="s">
        <v>106</v>
      </c>
      <c r="AT1361" s="208" t="s">
        <v>73</v>
      </c>
      <c r="AU1361" s="208" t="s">
        <v>82</v>
      </c>
      <c r="AY1361" s="207" t="s">
        <v>285</v>
      </c>
      <c r="BK1361" s="209">
        <f>SUM(BK1362:BK1421)</f>
        <v>0</v>
      </c>
    </row>
    <row r="1362" spans="1:65" s="2" customFormat="1" ht="24.15" customHeight="1">
      <c r="A1362" s="42"/>
      <c r="B1362" s="43"/>
      <c r="C1362" s="212" t="s">
        <v>1977</v>
      </c>
      <c r="D1362" s="212" t="s">
        <v>287</v>
      </c>
      <c r="E1362" s="213" t="s">
        <v>1978</v>
      </c>
      <c r="F1362" s="214" t="s">
        <v>1979</v>
      </c>
      <c r="G1362" s="215" t="s">
        <v>315</v>
      </c>
      <c r="H1362" s="216">
        <v>46.66</v>
      </c>
      <c r="I1362" s="217"/>
      <c r="J1362" s="218">
        <f>ROUND(I1362*H1362,2)</f>
        <v>0</v>
      </c>
      <c r="K1362" s="214" t="s">
        <v>291</v>
      </c>
      <c r="L1362" s="48"/>
      <c r="M1362" s="219" t="s">
        <v>28</v>
      </c>
      <c r="N1362" s="220" t="s">
        <v>46</v>
      </c>
      <c r="O1362" s="88"/>
      <c r="P1362" s="221">
        <f>O1362*H1362</f>
        <v>0</v>
      </c>
      <c r="Q1362" s="221">
        <v>0</v>
      </c>
      <c r="R1362" s="221">
        <f>Q1362*H1362</f>
        <v>0</v>
      </c>
      <c r="S1362" s="221">
        <v>0</v>
      </c>
      <c r="T1362" s="222">
        <f>S1362*H1362</f>
        <v>0</v>
      </c>
      <c r="U1362" s="42"/>
      <c r="V1362" s="42"/>
      <c r="W1362" s="42"/>
      <c r="X1362" s="42"/>
      <c r="Y1362" s="42"/>
      <c r="Z1362" s="42"/>
      <c r="AA1362" s="42"/>
      <c r="AB1362" s="42"/>
      <c r="AC1362" s="42"/>
      <c r="AD1362" s="42"/>
      <c r="AE1362" s="42"/>
      <c r="AR1362" s="223" t="s">
        <v>379</v>
      </c>
      <c r="AT1362" s="223" t="s">
        <v>287</v>
      </c>
      <c r="AU1362" s="223" t="s">
        <v>106</v>
      </c>
      <c r="AY1362" s="21" t="s">
        <v>285</v>
      </c>
      <c r="BE1362" s="224">
        <f>IF(N1362="základní",J1362,0)</f>
        <v>0</v>
      </c>
      <c r="BF1362" s="224">
        <f>IF(N1362="snížená",J1362,0)</f>
        <v>0</v>
      </c>
      <c r="BG1362" s="224">
        <f>IF(N1362="zákl. přenesená",J1362,0)</f>
        <v>0</v>
      </c>
      <c r="BH1362" s="224">
        <f>IF(N1362="sníž. přenesená",J1362,0)</f>
        <v>0</v>
      </c>
      <c r="BI1362" s="224">
        <f>IF(N1362="nulová",J1362,0)</f>
        <v>0</v>
      </c>
      <c r="BJ1362" s="21" t="s">
        <v>106</v>
      </c>
      <c r="BK1362" s="224">
        <f>ROUND(I1362*H1362,2)</f>
        <v>0</v>
      </c>
      <c r="BL1362" s="21" t="s">
        <v>379</v>
      </c>
      <c r="BM1362" s="223" t="s">
        <v>1980</v>
      </c>
    </row>
    <row r="1363" spans="1:47" s="2" customFormat="1" ht="12">
      <c r="A1363" s="42"/>
      <c r="B1363" s="43"/>
      <c r="C1363" s="44"/>
      <c r="D1363" s="225" t="s">
        <v>294</v>
      </c>
      <c r="E1363" s="44"/>
      <c r="F1363" s="226" t="s">
        <v>1981</v>
      </c>
      <c r="G1363" s="44"/>
      <c r="H1363" s="44"/>
      <c r="I1363" s="227"/>
      <c r="J1363" s="44"/>
      <c r="K1363" s="44"/>
      <c r="L1363" s="48"/>
      <c r="M1363" s="228"/>
      <c r="N1363" s="229"/>
      <c r="O1363" s="88"/>
      <c r="P1363" s="88"/>
      <c r="Q1363" s="88"/>
      <c r="R1363" s="88"/>
      <c r="S1363" s="88"/>
      <c r="T1363" s="89"/>
      <c r="U1363" s="42"/>
      <c r="V1363" s="42"/>
      <c r="W1363" s="42"/>
      <c r="X1363" s="42"/>
      <c r="Y1363" s="42"/>
      <c r="Z1363" s="42"/>
      <c r="AA1363" s="42"/>
      <c r="AB1363" s="42"/>
      <c r="AC1363" s="42"/>
      <c r="AD1363" s="42"/>
      <c r="AE1363" s="42"/>
      <c r="AT1363" s="21" t="s">
        <v>294</v>
      </c>
      <c r="AU1363" s="21" t="s">
        <v>106</v>
      </c>
    </row>
    <row r="1364" spans="1:51" s="14" customFormat="1" ht="12">
      <c r="A1364" s="14"/>
      <c r="B1364" s="241"/>
      <c r="C1364" s="242"/>
      <c r="D1364" s="232" t="s">
        <v>296</v>
      </c>
      <c r="E1364" s="243" t="s">
        <v>28</v>
      </c>
      <c r="F1364" s="244" t="s">
        <v>179</v>
      </c>
      <c r="G1364" s="242"/>
      <c r="H1364" s="245">
        <v>46.66</v>
      </c>
      <c r="I1364" s="246"/>
      <c r="J1364" s="242"/>
      <c r="K1364" s="242"/>
      <c r="L1364" s="247"/>
      <c r="M1364" s="248"/>
      <c r="N1364" s="249"/>
      <c r="O1364" s="249"/>
      <c r="P1364" s="249"/>
      <c r="Q1364" s="249"/>
      <c r="R1364" s="249"/>
      <c r="S1364" s="249"/>
      <c r="T1364" s="250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51" t="s">
        <v>296</v>
      </c>
      <c r="AU1364" s="251" t="s">
        <v>106</v>
      </c>
      <c r="AV1364" s="14" t="s">
        <v>106</v>
      </c>
      <c r="AW1364" s="14" t="s">
        <v>35</v>
      </c>
      <c r="AX1364" s="14" t="s">
        <v>82</v>
      </c>
      <c r="AY1364" s="251" t="s">
        <v>285</v>
      </c>
    </row>
    <row r="1365" spans="1:65" s="2" customFormat="1" ht="24.15" customHeight="1">
      <c r="A1365" s="42"/>
      <c r="B1365" s="43"/>
      <c r="C1365" s="212" t="s">
        <v>1982</v>
      </c>
      <c r="D1365" s="212" t="s">
        <v>287</v>
      </c>
      <c r="E1365" s="213" t="s">
        <v>1983</v>
      </c>
      <c r="F1365" s="214" t="s">
        <v>1984</v>
      </c>
      <c r="G1365" s="215" t="s">
        <v>315</v>
      </c>
      <c r="H1365" s="216">
        <v>46.66</v>
      </c>
      <c r="I1365" s="217"/>
      <c r="J1365" s="218">
        <f>ROUND(I1365*H1365,2)</f>
        <v>0</v>
      </c>
      <c r="K1365" s="214" t="s">
        <v>291</v>
      </c>
      <c r="L1365" s="48"/>
      <c r="M1365" s="219" t="s">
        <v>28</v>
      </c>
      <c r="N1365" s="220" t="s">
        <v>46</v>
      </c>
      <c r="O1365" s="88"/>
      <c r="P1365" s="221">
        <f>O1365*H1365</f>
        <v>0</v>
      </c>
      <c r="Q1365" s="221">
        <v>0.0003</v>
      </c>
      <c r="R1365" s="221">
        <f>Q1365*H1365</f>
        <v>0.013997999999999998</v>
      </c>
      <c r="S1365" s="221">
        <v>0</v>
      </c>
      <c r="T1365" s="222">
        <f>S1365*H1365</f>
        <v>0</v>
      </c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42"/>
      <c r="AE1365" s="42"/>
      <c r="AR1365" s="223" t="s">
        <v>379</v>
      </c>
      <c r="AT1365" s="223" t="s">
        <v>287</v>
      </c>
      <c r="AU1365" s="223" t="s">
        <v>106</v>
      </c>
      <c r="AY1365" s="21" t="s">
        <v>285</v>
      </c>
      <c r="BE1365" s="224">
        <f>IF(N1365="základní",J1365,0)</f>
        <v>0</v>
      </c>
      <c r="BF1365" s="224">
        <f>IF(N1365="snížená",J1365,0)</f>
        <v>0</v>
      </c>
      <c r="BG1365" s="224">
        <f>IF(N1365="zákl. přenesená",J1365,0)</f>
        <v>0</v>
      </c>
      <c r="BH1365" s="224">
        <f>IF(N1365="sníž. přenesená",J1365,0)</f>
        <v>0</v>
      </c>
      <c r="BI1365" s="224">
        <f>IF(N1365="nulová",J1365,0)</f>
        <v>0</v>
      </c>
      <c r="BJ1365" s="21" t="s">
        <v>106</v>
      </c>
      <c r="BK1365" s="224">
        <f>ROUND(I1365*H1365,2)</f>
        <v>0</v>
      </c>
      <c r="BL1365" s="21" t="s">
        <v>379</v>
      </c>
      <c r="BM1365" s="223" t="s">
        <v>1985</v>
      </c>
    </row>
    <row r="1366" spans="1:47" s="2" customFormat="1" ht="12">
      <c r="A1366" s="42"/>
      <c r="B1366" s="43"/>
      <c r="C1366" s="44"/>
      <c r="D1366" s="225" t="s">
        <v>294</v>
      </c>
      <c r="E1366" s="44"/>
      <c r="F1366" s="226" t="s">
        <v>1986</v>
      </c>
      <c r="G1366" s="44"/>
      <c r="H1366" s="44"/>
      <c r="I1366" s="227"/>
      <c r="J1366" s="44"/>
      <c r="K1366" s="44"/>
      <c r="L1366" s="48"/>
      <c r="M1366" s="228"/>
      <c r="N1366" s="229"/>
      <c r="O1366" s="88"/>
      <c r="P1366" s="88"/>
      <c r="Q1366" s="88"/>
      <c r="R1366" s="88"/>
      <c r="S1366" s="88"/>
      <c r="T1366" s="89"/>
      <c r="U1366" s="42"/>
      <c r="V1366" s="42"/>
      <c r="W1366" s="42"/>
      <c r="X1366" s="42"/>
      <c r="Y1366" s="42"/>
      <c r="Z1366" s="42"/>
      <c r="AA1366" s="42"/>
      <c r="AB1366" s="42"/>
      <c r="AC1366" s="42"/>
      <c r="AD1366" s="42"/>
      <c r="AE1366" s="42"/>
      <c r="AT1366" s="21" t="s">
        <v>294</v>
      </c>
      <c r="AU1366" s="21" t="s">
        <v>106</v>
      </c>
    </row>
    <row r="1367" spans="1:51" s="14" customFormat="1" ht="12">
      <c r="A1367" s="14"/>
      <c r="B1367" s="241"/>
      <c r="C1367" s="242"/>
      <c r="D1367" s="232" t="s">
        <v>296</v>
      </c>
      <c r="E1367" s="243" t="s">
        <v>28</v>
      </c>
      <c r="F1367" s="244" t="s">
        <v>179</v>
      </c>
      <c r="G1367" s="242"/>
      <c r="H1367" s="245">
        <v>46.66</v>
      </c>
      <c r="I1367" s="246"/>
      <c r="J1367" s="242"/>
      <c r="K1367" s="242"/>
      <c r="L1367" s="247"/>
      <c r="M1367" s="248"/>
      <c r="N1367" s="249"/>
      <c r="O1367" s="249"/>
      <c r="P1367" s="249"/>
      <c r="Q1367" s="249"/>
      <c r="R1367" s="249"/>
      <c r="S1367" s="249"/>
      <c r="T1367" s="250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51" t="s">
        <v>296</v>
      </c>
      <c r="AU1367" s="251" t="s">
        <v>106</v>
      </c>
      <c r="AV1367" s="14" t="s">
        <v>106</v>
      </c>
      <c r="AW1367" s="14" t="s">
        <v>35</v>
      </c>
      <c r="AX1367" s="14" t="s">
        <v>82</v>
      </c>
      <c r="AY1367" s="251" t="s">
        <v>285</v>
      </c>
    </row>
    <row r="1368" spans="1:65" s="2" customFormat="1" ht="24.15" customHeight="1">
      <c r="A1368" s="42"/>
      <c r="B1368" s="43"/>
      <c r="C1368" s="212" t="s">
        <v>1987</v>
      </c>
      <c r="D1368" s="212" t="s">
        <v>287</v>
      </c>
      <c r="E1368" s="213" t="s">
        <v>1988</v>
      </c>
      <c r="F1368" s="214" t="s">
        <v>1989</v>
      </c>
      <c r="G1368" s="215" t="s">
        <v>315</v>
      </c>
      <c r="H1368" s="216">
        <v>38.785</v>
      </c>
      <c r="I1368" s="217"/>
      <c r="J1368" s="218">
        <f>ROUND(I1368*H1368,2)</f>
        <v>0</v>
      </c>
      <c r="K1368" s="214" t="s">
        <v>291</v>
      </c>
      <c r="L1368" s="48"/>
      <c r="M1368" s="219" t="s">
        <v>28</v>
      </c>
      <c r="N1368" s="220" t="s">
        <v>46</v>
      </c>
      <c r="O1368" s="88"/>
      <c r="P1368" s="221">
        <f>O1368*H1368</f>
        <v>0</v>
      </c>
      <c r="Q1368" s="221">
        <v>0.0015</v>
      </c>
      <c r="R1368" s="221">
        <f>Q1368*H1368</f>
        <v>0.05817749999999999</v>
      </c>
      <c r="S1368" s="221">
        <v>0</v>
      </c>
      <c r="T1368" s="222">
        <f>S1368*H1368</f>
        <v>0</v>
      </c>
      <c r="U1368" s="42"/>
      <c r="V1368" s="42"/>
      <c r="W1368" s="42"/>
      <c r="X1368" s="42"/>
      <c r="Y1368" s="42"/>
      <c r="Z1368" s="42"/>
      <c r="AA1368" s="42"/>
      <c r="AB1368" s="42"/>
      <c r="AC1368" s="42"/>
      <c r="AD1368" s="42"/>
      <c r="AE1368" s="42"/>
      <c r="AR1368" s="223" t="s">
        <v>379</v>
      </c>
      <c r="AT1368" s="223" t="s">
        <v>287</v>
      </c>
      <c r="AU1368" s="223" t="s">
        <v>106</v>
      </c>
      <c r="AY1368" s="21" t="s">
        <v>285</v>
      </c>
      <c r="BE1368" s="224">
        <f>IF(N1368="základní",J1368,0)</f>
        <v>0</v>
      </c>
      <c r="BF1368" s="224">
        <f>IF(N1368="snížená",J1368,0)</f>
        <v>0</v>
      </c>
      <c r="BG1368" s="224">
        <f>IF(N1368="zákl. přenesená",J1368,0)</f>
        <v>0</v>
      </c>
      <c r="BH1368" s="224">
        <f>IF(N1368="sníž. přenesená",J1368,0)</f>
        <v>0</v>
      </c>
      <c r="BI1368" s="224">
        <f>IF(N1368="nulová",J1368,0)</f>
        <v>0</v>
      </c>
      <c r="BJ1368" s="21" t="s">
        <v>106</v>
      </c>
      <c r="BK1368" s="224">
        <f>ROUND(I1368*H1368,2)</f>
        <v>0</v>
      </c>
      <c r="BL1368" s="21" t="s">
        <v>379</v>
      </c>
      <c r="BM1368" s="223" t="s">
        <v>1990</v>
      </c>
    </row>
    <row r="1369" spans="1:47" s="2" customFormat="1" ht="12">
      <c r="A1369" s="42"/>
      <c r="B1369" s="43"/>
      <c r="C1369" s="44"/>
      <c r="D1369" s="225" t="s">
        <v>294</v>
      </c>
      <c r="E1369" s="44"/>
      <c r="F1369" s="226" t="s">
        <v>1991</v>
      </c>
      <c r="G1369" s="44"/>
      <c r="H1369" s="44"/>
      <c r="I1369" s="227"/>
      <c r="J1369" s="44"/>
      <c r="K1369" s="44"/>
      <c r="L1369" s="48"/>
      <c r="M1369" s="228"/>
      <c r="N1369" s="229"/>
      <c r="O1369" s="88"/>
      <c r="P1369" s="88"/>
      <c r="Q1369" s="88"/>
      <c r="R1369" s="88"/>
      <c r="S1369" s="88"/>
      <c r="T1369" s="89"/>
      <c r="U1369" s="42"/>
      <c r="V1369" s="42"/>
      <c r="W1369" s="42"/>
      <c r="X1369" s="42"/>
      <c r="Y1369" s="42"/>
      <c r="Z1369" s="42"/>
      <c r="AA1369" s="42"/>
      <c r="AB1369" s="42"/>
      <c r="AC1369" s="42"/>
      <c r="AD1369" s="42"/>
      <c r="AE1369" s="42"/>
      <c r="AT1369" s="21" t="s">
        <v>294</v>
      </c>
      <c r="AU1369" s="21" t="s">
        <v>106</v>
      </c>
    </row>
    <row r="1370" spans="1:51" s="14" customFormat="1" ht="12">
      <c r="A1370" s="14"/>
      <c r="B1370" s="241"/>
      <c r="C1370" s="242"/>
      <c r="D1370" s="232" t="s">
        <v>296</v>
      </c>
      <c r="E1370" s="243" t="s">
        <v>28</v>
      </c>
      <c r="F1370" s="244" t="s">
        <v>181</v>
      </c>
      <c r="G1370" s="242"/>
      <c r="H1370" s="245">
        <v>25.321</v>
      </c>
      <c r="I1370" s="246"/>
      <c r="J1370" s="242"/>
      <c r="K1370" s="242"/>
      <c r="L1370" s="247"/>
      <c r="M1370" s="248"/>
      <c r="N1370" s="249"/>
      <c r="O1370" s="249"/>
      <c r="P1370" s="249"/>
      <c r="Q1370" s="249"/>
      <c r="R1370" s="249"/>
      <c r="S1370" s="249"/>
      <c r="T1370" s="250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51" t="s">
        <v>296</v>
      </c>
      <c r="AU1370" s="251" t="s">
        <v>106</v>
      </c>
      <c r="AV1370" s="14" t="s">
        <v>106</v>
      </c>
      <c r="AW1370" s="14" t="s">
        <v>35</v>
      </c>
      <c r="AX1370" s="14" t="s">
        <v>74</v>
      </c>
      <c r="AY1370" s="251" t="s">
        <v>285</v>
      </c>
    </row>
    <row r="1371" spans="1:51" s="14" customFormat="1" ht="12">
      <c r="A1371" s="14"/>
      <c r="B1371" s="241"/>
      <c r="C1371" s="242"/>
      <c r="D1371" s="232" t="s">
        <v>296</v>
      </c>
      <c r="E1371" s="243" t="s">
        <v>28</v>
      </c>
      <c r="F1371" s="244" t="s">
        <v>183</v>
      </c>
      <c r="G1371" s="242"/>
      <c r="H1371" s="245">
        <v>13.464</v>
      </c>
      <c r="I1371" s="246"/>
      <c r="J1371" s="242"/>
      <c r="K1371" s="242"/>
      <c r="L1371" s="247"/>
      <c r="M1371" s="248"/>
      <c r="N1371" s="249"/>
      <c r="O1371" s="249"/>
      <c r="P1371" s="249"/>
      <c r="Q1371" s="249"/>
      <c r="R1371" s="249"/>
      <c r="S1371" s="249"/>
      <c r="T1371" s="250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51" t="s">
        <v>296</v>
      </c>
      <c r="AU1371" s="251" t="s">
        <v>106</v>
      </c>
      <c r="AV1371" s="14" t="s">
        <v>106</v>
      </c>
      <c r="AW1371" s="14" t="s">
        <v>35</v>
      </c>
      <c r="AX1371" s="14" t="s">
        <v>74</v>
      </c>
      <c r="AY1371" s="251" t="s">
        <v>285</v>
      </c>
    </row>
    <row r="1372" spans="1:51" s="15" customFormat="1" ht="12">
      <c r="A1372" s="15"/>
      <c r="B1372" s="252"/>
      <c r="C1372" s="253"/>
      <c r="D1372" s="232" t="s">
        <v>296</v>
      </c>
      <c r="E1372" s="254" t="s">
        <v>28</v>
      </c>
      <c r="F1372" s="255" t="s">
        <v>299</v>
      </c>
      <c r="G1372" s="253"/>
      <c r="H1372" s="256">
        <v>38.785</v>
      </c>
      <c r="I1372" s="257"/>
      <c r="J1372" s="253"/>
      <c r="K1372" s="253"/>
      <c r="L1372" s="258"/>
      <c r="M1372" s="259"/>
      <c r="N1372" s="260"/>
      <c r="O1372" s="260"/>
      <c r="P1372" s="260"/>
      <c r="Q1372" s="260"/>
      <c r="R1372" s="260"/>
      <c r="S1372" s="260"/>
      <c r="T1372" s="261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T1372" s="262" t="s">
        <v>296</v>
      </c>
      <c r="AU1372" s="262" t="s">
        <v>106</v>
      </c>
      <c r="AV1372" s="15" t="s">
        <v>292</v>
      </c>
      <c r="AW1372" s="15" t="s">
        <v>35</v>
      </c>
      <c r="AX1372" s="15" t="s">
        <v>82</v>
      </c>
      <c r="AY1372" s="262" t="s">
        <v>285</v>
      </c>
    </row>
    <row r="1373" spans="1:65" s="2" customFormat="1" ht="24.15" customHeight="1">
      <c r="A1373" s="42"/>
      <c r="B1373" s="43"/>
      <c r="C1373" s="212" t="s">
        <v>1992</v>
      </c>
      <c r="D1373" s="212" t="s">
        <v>287</v>
      </c>
      <c r="E1373" s="213" t="s">
        <v>1993</v>
      </c>
      <c r="F1373" s="214" t="s">
        <v>1994</v>
      </c>
      <c r="G1373" s="215" t="s">
        <v>460</v>
      </c>
      <c r="H1373" s="216">
        <v>9</v>
      </c>
      <c r="I1373" s="217"/>
      <c r="J1373" s="218">
        <f>ROUND(I1373*H1373,2)</f>
        <v>0</v>
      </c>
      <c r="K1373" s="214" t="s">
        <v>291</v>
      </c>
      <c r="L1373" s="48"/>
      <c r="M1373" s="219" t="s">
        <v>28</v>
      </c>
      <c r="N1373" s="220" t="s">
        <v>46</v>
      </c>
      <c r="O1373" s="88"/>
      <c r="P1373" s="221">
        <f>O1373*H1373</f>
        <v>0</v>
      </c>
      <c r="Q1373" s="221">
        <v>0.00021</v>
      </c>
      <c r="R1373" s="221">
        <f>Q1373*H1373</f>
        <v>0.0018900000000000002</v>
      </c>
      <c r="S1373" s="221">
        <v>0</v>
      </c>
      <c r="T1373" s="222">
        <f>S1373*H1373</f>
        <v>0</v>
      </c>
      <c r="U1373" s="42"/>
      <c r="V1373" s="42"/>
      <c r="W1373" s="42"/>
      <c r="X1373" s="42"/>
      <c r="Y1373" s="42"/>
      <c r="Z1373" s="42"/>
      <c r="AA1373" s="42"/>
      <c r="AB1373" s="42"/>
      <c r="AC1373" s="42"/>
      <c r="AD1373" s="42"/>
      <c r="AE1373" s="42"/>
      <c r="AR1373" s="223" t="s">
        <v>379</v>
      </c>
      <c r="AT1373" s="223" t="s">
        <v>287</v>
      </c>
      <c r="AU1373" s="223" t="s">
        <v>106</v>
      </c>
      <c r="AY1373" s="21" t="s">
        <v>285</v>
      </c>
      <c r="BE1373" s="224">
        <f>IF(N1373="základní",J1373,0)</f>
        <v>0</v>
      </c>
      <c r="BF1373" s="224">
        <f>IF(N1373="snížená",J1373,0)</f>
        <v>0</v>
      </c>
      <c r="BG1373" s="224">
        <f>IF(N1373="zákl. přenesená",J1373,0)</f>
        <v>0</v>
      </c>
      <c r="BH1373" s="224">
        <f>IF(N1373="sníž. přenesená",J1373,0)</f>
        <v>0</v>
      </c>
      <c r="BI1373" s="224">
        <f>IF(N1373="nulová",J1373,0)</f>
        <v>0</v>
      </c>
      <c r="BJ1373" s="21" t="s">
        <v>106</v>
      </c>
      <c r="BK1373" s="224">
        <f>ROUND(I1373*H1373,2)</f>
        <v>0</v>
      </c>
      <c r="BL1373" s="21" t="s">
        <v>379</v>
      </c>
      <c r="BM1373" s="223" t="s">
        <v>1995</v>
      </c>
    </row>
    <row r="1374" spans="1:47" s="2" customFormat="1" ht="12">
      <c r="A1374" s="42"/>
      <c r="B1374" s="43"/>
      <c r="C1374" s="44"/>
      <c r="D1374" s="225" t="s">
        <v>294</v>
      </c>
      <c r="E1374" s="44"/>
      <c r="F1374" s="226" t="s">
        <v>1996</v>
      </c>
      <c r="G1374" s="44"/>
      <c r="H1374" s="44"/>
      <c r="I1374" s="227"/>
      <c r="J1374" s="44"/>
      <c r="K1374" s="44"/>
      <c r="L1374" s="48"/>
      <c r="M1374" s="228"/>
      <c r="N1374" s="229"/>
      <c r="O1374" s="88"/>
      <c r="P1374" s="88"/>
      <c r="Q1374" s="88"/>
      <c r="R1374" s="88"/>
      <c r="S1374" s="88"/>
      <c r="T1374" s="89"/>
      <c r="U1374" s="42"/>
      <c r="V1374" s="42"/>
      <c r="W1374" s="42"/>
      <c r="X1374" s="42"/>
      <c r="Y1374" s="42"/>
      <c r="Z1374" s="42"/>
      <c r="AA1374" s="42"/>
      <c r="AB1374" s="42"/>
      <c r="AC1374" s="42"/>
      <c r="AD1374" s="42"/>
      <c r="AE1374" s="42"/>
      <c r="AT1374" s="21" t="s">
        <v>294</v>
      </c>
      <c r="AU1374" s="21" t="s">
        <v>106</v>
      </c>
    </row>
    <row r="1375" spans="1:51" s="13" customFormat="1" ht="12">
      <c r="A1375" s="13"/>
      <c r="B1375" s="230"/>
      <c r="C1375" s="231"/>
      <c r="D1375" s="232" t="s">
        <v>296</v>
      </c>
      <c r="E1375" s="233" t="s">
        <v>28</v>
      </c>
      <c r="F1375" s="234" t="s">
        <v>463</v>
      </c>
      <c r="G1375" s="231"/>
      <c r="H1375" s="233" t="s">
        <v>28</v>
      </c>
      <c r="I1375" s="235"/>
      <c r="J1375" s="231"/>
      <c r="K1375" s="231"/>
      <c r="L1375" s="236"/>
      <c r="M1375" s="237"/>
      <c r="N1375" s="238"/>
      <c r="O1375" s="238"/>
      <c r="P1375" s="238"/>
      <c r="Q1375" s="238"/>
      <c r="R1375" s="238"/>
      <c r="S1375" s="238"/>
      <c r="T1375" s="239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40" t="s">
        <v>296</v>
      </c>
      <c r="AU1375" s="240" t="s">
        <v>106</v>
      </c>
      <c r="AV1375" s="13" t="s">
        <v>82</v>
      </c>
      <c r="AW1375" s="13" t="s">
        <v>35</v>
      </c>
      <c r="AX1375" s="13" t="s">
        <v>74</v>
      </c>
      <c r="AY1375" s="240" t="s">
        <v>285</v>
      </c>
    </row>
    <row r="1376" spans="1:51" s="14" customFormat="1" ht="12">
      <c r="A1376" s="14"/>
      <c r="B1376" s="241"/>
      <c r="C1376" s="242"/>
      <c r="D1376" s="232" t="s">
        <v>296</v>
      </c>
      <c r="E1376" s="243" t="s">
        <v>28</v>
      </c>
      <c r="F1376" s="244" t="s">
        <v>319</v>
      </c>
      <c r="G1376" s="242"/>
      <c r="H1376" s="245">
        <v>5</v>
      </c>
      <c r="I1376" s="246"/>
      <c r="J1376" s="242"/>
      <c r="K1376" s="242"/>
      <c r="L1376" s="247"/>
      <c r="M1376" s="248"/>
      <c r="N1376" s="249"/>
      <c r="O1376" s="249"/>
      <c r="P1376" s="249"/>
      <c r="Q1376" s="249"/>
      <c r="R1376" s="249"/>
      <c r="S1376" s="249"/>
      <c r="T1376" s="250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51" t="s">
        <v>296</v>
      </c>
      <c r="AU1376" s="251" t="s">
        <v>106</v>
      </c>
      <c r="AV1376" s="14" t="s">
        <v>106</v>
      </c>
      <c r="AW1376" s="14" t="s">
        <v>35</v>
      </c>
      <c r="AX1376" s="14" t="s">
        <v>74</v>
      </c>
      <c r="AY1376" s="251" t="s">
        <v>285</v>
      </c>
    </row>
    <row r="1377" spans="1:51" s="13" customFormat="1" ht="12">
      <c r="A1377" s="13"/>
      <c r="B1377" s="230"/>
      <c r="C1377" s="231"/>
      <c r="D1377" s="232" t="s">
        <v>296</v>
      </c>
      <c r="E1377" s="233" t="s">
        <v>28</v>
      </c>
      <c r="F1377" s="234" t="s">
        <v>469</v>
      </c>
      <c r="G1377" s="231"/>
      <c r="H1377" s="233" t="s">
        <v>28</v>
      </c>
      <c r="I1377" s="235"/>
      <c r="J1377" s="231"/>
      <c r="K1377" s="231"/>
      <c r="L1377" s="236"/>
      <c r="M1377" s="237"/>
      <c r="N1377" s="238"/>
      <c r="O1377" s="238"/>
      <c r="P1377" s="238"/>
      <c r="Q1377" s="238"/>
      <c r="R1377" s="238"/>
      <c r="S1377" s="238"/>
      <c r="T1377" s="239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40" t="s">
        <v>296</v>
      </c>
      <c r="AU1377" s="240" t="s">
        <v>106</v>
      </c>
      <c r="AV1377" s="13" t="s">
        <v>82</v>
      </c>
      <c r="AW1377" s="13" t="s">
        <v>35</v>
      </c>
      <c r="AX1377" s="13" t="s">
        <v>74</v>
      </c>
      <c r="AY1377" s="240" t="s">
        <v>285</v>
      </c>
    </row>
    <row r="1378" spans="1:51" s="14" customFormat="1" ht="12">
      <c r="A1378" s="14"/>
      <c r="B1378" s="241"/>
      <c r="C1378" s="242"/>
      <c r="D1378" s="232" t="s">
        <v>296</v>
      </c>
      <c r="E1378" s="243" t="s">
        <v>28</v>
      </c>
      <c r="F1378" s="244" t="s">
        <v>292</v>
      </c>
      <c r="G1378" s="242"/>
      <c r="H1378" s="245">
        <v>4</v>
      </c>
      <c r="I1378" s="246"/>
      <c r="J1378" s="242"/>
      <c r="K1378" s="242"/>
      <c r="L1378" s="247"/>
      <c r="M1378" s="248"/>
      <c r="N1378" s="249"/>
      <c r="O1378" s="249"/>
      <c r="P1378" s="249"/>
      <c r="Q1378" s="249"/>
      <c r="R1378" s="249"/>
      <c r="S1378" s="249"/>
      <c r="T1378" s="250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51" t="s">
        <v>296</v>
      </c>
      <c r="AU1378" s="251" t="s">
        <v>106</v>
      </c>
      <c r="AV1378" s="14" t="s">
        <v>106</v>
      </c>
      <c r="AW1378" s="14" t="s">
        <v>35</v>
      </c>
      <c r="AX1378" s="14" t="s">
        <v>74</v>
      </c>
      <c r="AY1378" s="251" t="s">
        <v>285</v>
      </c>
    </row>
    <row r="1379" spans="1:51" s="15" customFormat="1" ht="12">
      <c r="A1379" s="15"/>
      <c r="B1379" s="252"/>
      <c r="C1379" s="253"/>
      <c r="D1379" s="232" t="s">
        <v>296</v>
      </c>
      <c r="E1379" s="254" t="s">
        <v>28</v>
      </c>
      <c r="F1379" s="255" t="s">
        <v>299</v>
      </c>
      <c r="G1379" s="253"/>
      <c r="H1379" s="256">
        <v>9</v>
      </c>
      <c r="I1379" s="257"/>
      <c r="J1379" s="253"/>
      <c r="K1379" s="253"/>
      <c r="L1379" s="258"/>
      <c r="M1379" s="259"/>
      <c r="N1379" s="260"/>
      <c r="O1379" s="260"/>
      <c r="P1379" s="260"/>
      <c r="Q1379" s="260"/>
      <c r="R1379" s="260"/>
      <c r="S1379" s="260"/>
      <c r="T1379" s="261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T1379" s="262" t="s">
        <v>296</v>
      </c>
      <c r="AU1379" s="262" t="s">
        <v>106</v>
      </c>
      <c r="AV1379" s="15" t="s">
        <v>292</v>
      </c>
      <c r="AW1379" s="15" t="s">
        <v>35</v>
      </c>
      <c r="AX1379" s="15" t="s">
        <v>82</v>
      </c>
      <c r="AY1379" s="262" t="s">
        <v>285</v>
      </c>
    </row>
    <row r="1380" spans="1:65" s="2" customFormat="1" ht="24.15" customHeight="1">
      <c r="A1380" s="42"/>
      <c r="B1380" s="43"/>
      <c r="C1380" s="212" t="s">
        <v>1997</v>
      </c>
      <c r="D1380" s="212" t="s">
        <v>287</v>
      </c>
      <c r="E1380" s="213" t="s">
        <v>1998</v>
      </c>
      <c r="F1380" s="214" t="s">
        <v>1999</v>
      </c>
      <c r="G1380" s="215" t="s">
        <v>460</v>
      </c>
      <c r="H1380" s="216">
        <v>1</v>
      </c>
      <c r="I1380" s="217"/>
      <c r="J1380" s="218">
        <f>ROUND(I1380*H1380,2)</f>
        <v>0</v>
      </c>
      <c r="K1380" s="214" t="s">
        <v>291</v>
      </c>
      <c r="L1380" s="48"/>
      <c r="M1380" s="219" t="s">
        <v>28</v>
      </c>
      <c r="N1380" s="220" t="s">
        <v>46</v>
      </c>
      <c r="O1380" s="88"/>
      <c r="P1380" s="221">
        <f>O1380*H1380</f>
        <v>0</v>
      </c>
      <c r="Q1380" s="221">
        <v>0.0002</v>
      </c>
      <c r="R1380" s="221">
        <f>Q1380*H1380</f>
        <v>0.0002</v>
      </c>
      <c r="S1380" s="221">
        <v>0</v>
      </c>
      <c r="T1380" s="222">
        <f>S1380*H1380</f>
        <v>0</v>
      </c>
      <c r="U1380" s="42"/>
      <c r="V1380" s="42"/>
      <c r="W1380" s="42"/>
      <c r="X1380" s="42"/>
      <c r="Y1380" s="42"/>
      <c r="Z1380" s="42"/>
      <c r="AA1380" s="42"/>
      <c r="AB1380" s="42"/>
      <c r="AC1380" s="42"/>
      <c r="AD1380" s="42"/>
      <c r="AE1380" s="42"/>
      <c r="AR1380" s="223" t="s">
        <v>379</v>
      </c>
      <c r="AT1380" s="223" t="s">
        <v>287</v>
      </c>
      <c r="AU1380" s="223" t="s">
        <v>106</v>
      </c>
      <c r="AY1380" s="21" t="s">
        <v>285</v>
      </c>
      <c r="BE1380" s="224">
        <f>IF(N1380="základní",J1380,0)</f>
        <v>0</v>
      </c>
      <c r="BF1380" s="224">
        <f>IF(N1380="snížená",J1380,0)</f>
        <v>0</v>
      </c>
      <c r="BG1380" s="224">
        <f>IF(N1380="zákl. přenesená",J1380,0)</f>
        <v>0</v>
      </c>
      <c r="BH1380" s="224">
        <f>IF(N1380="sníž. přenesená",J1380,0)</f>
        <v>0</v>
      </c>
      <c r="BI1380" s="224">
        <f>IF(N1380="nulová",J1380,0)</f>
        <v>0</v>
      </c>
      <c r="BJ1380" s="21" t="s">
        <v>106</v>
      </c>
      <c r="BK1380" s="224">
        <f>ROUND(I1380*H1380,2)</f>
        <v>0</v>
      </c>
      <c r="BL1380" s="21" t="s">
        <v>379</v>
      </c>
      <c r="BM1380" s="223" t="s">
        <v>2000</v>
      </c>
    </row>
    <row r="1381" spans="1:47" s="2" customFormat="1" ht="12">
      <c r="A1381" s="42"/>
      <c r="B1381" s="43"/>
      <c r="C1381" s="44"/>
      <c r="D1381" s="225" t="s">
        <v>294</v>
      </c>
      <c r="E1381" s="44"/>
      <c r="F1381" s="226" t="s">
        <v>2001</v>
      </c>
      <c r="G1381" s="44"/>
      <c r="H1381" s="44"/>
      <c r="I1381" s="227"/>
      <c r="J1381" s="44"/>
      <c r="K1381" s="44"/>
      <c r="L1381" s="48"/>
      <c r="M1381" s="228"/>
      <c r="N1381" s="229"/>
      <c r="O1381" s="88"/>
      <c r="P1381" s="88"/>
      <c r="Q1381" s="88"/>
      <c r="R1381" s="88"/>
      <c r="S1381" s="88"/>
      <c r="T1381" s="89"/>
      <c r="U1381" s="42"/>
      <c r="V1381" s="42"/>
      <c r="W1381" s="42"/>
      <c r="X1381" s="42"/>
      <c r="Y1381" s="42"/>
      <c r="Z1381" s="42"/>
      <c r="AA1381" s="42"/>
      <c r="AB1381" s="42"/>
      <c r="AC1381" s="42"/>
      <c r="AD1381" s="42"/>
      <c r="AE1381" s="42"/>
      <c r="AT1381" s="21" t="s">
        <v>294</v>
      </c>
      <c r="AU1381" s="21" t="s">
        <v>106</v>
      </c>
    </row>
    <row r="1382" spans="1:51" s="13" customFormat="1" ht="12">
      <c r="A1382" s="13"/>
      <c r="B1382" s="230"/>
      <c r="C1382" s="231"/>
      <c r="D1382" s="232" t="s">
        <v>296</v>
      </c>
      <c r="E1382" s="233" t="s">
        <v>28</v>
      </c>
      <c r="F1382" s="234" t="s">
        <v>463</v>
      </c>
      <c r="G1382" s="231"/>
      <c r="H1382" s="233" t="s">
        <v>28</v>
      </c>
      <c r="I1382" s="235"/>
      <c r="J1382" s="231"/>
      <c r="K1382" s="231"/>
      <c r="L1382" s="236"/>
      <c r="M1382" s="237"/>
      <c r="N1382" s="238"/>
      <c r="O1382" s="238"/>
      <c r="P1382" s="238"/>
      <c r="Q1382" s="238"/>
      <c r="R1382" s="238"/>
      <c r="S1382" s="238"/>
      <c r="T1382" s="239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40" t="s">
        <v>296</v>
      </c>
      <c r="AU1382" s="240" t="s">
        <v>106</v>
      </c>
      <c r="AV1382" s="13" t="s">
        <v>82</v>
      </c>
      <c r="AW1382" s="13" t="s">
        <v>35</v>
      </c>
      <c r="AX1382" s="13" t="s">
        <v>74</v>
      </c>
      <c r="AY1382" s="240" t="s">
        <v>285</v>
      </c>
    </row>
    <row r="1383" spans="1:51" s="14" customFormat="1" ht="12">
      <c r="A1383" s="14"/>
      <c r="B1383" s="241"/>
      <c r="C1383" s="242"/>
      <c r="D1383" s="232" t="s">
        <v>296</v>
      </c>
      <c r="E1383" s="243" t="s">
        <v>28</v>
      </c>
      <c r="F1383" s="244" t="s">
        <v>82</v>
      </c>
      <c r="G1383" s="242"/>
      <c r="H1383" s="245">
        <v>1</v>
      </c>
      <c r="I1383" s="246"/>
      <c r="J1383" s="242"/>
      <c r="K1383" s="242"/>
      <c r="L1383" s="247"/>
      <c r="M1383" s="248"/>
      <c r="N1383" s="249"/>
      <c r="O1383" s="249"/>
      <c r="P1383" s="249"/>
      <c r="Q1383" s="249"/>
      <c r="R1383" s="249"/>
      <c r="S1383" s="249"/>
      <c r="T1383" s="250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51" t="s">
        <v>296</v>
      </c>
      <c r="AU1383" s="251" t="s">
        <v>106</v>
      </c>
      <c r="AV1383" s="14" t="s">
        <v>106</v>
      </c>
      <c r="AW1383" s="14" t="s">
        <v>35</v>
      </c>
      <c r="AX1383" s="14" t="s">
        <v>82</v>
      </c>
      <c r="AY1383" s="251" t="s">
        <v>285</v>
      </c>
    </row>
    <row r="1384" spans="1:65" s="2" customFormat="1" ht="24.15" customHeight="1">
      <c r="A1384" s="42"/>
      <c r="B1384" s="43"/>
      <c r="C1384" s="212" t="s">
        <v>2002</v>
      </c>
      <c r="D1384" s="212" t="s">
        <v>287</v>
      </c>
      <c r="E1384" s="213" t="s">
        <v>2003</v>
      </c>
      <c r="F1384" s="214" t="s">
        <v>2004</v>
      </c>
      <c r="G1384" s="215" t="s">
        <v>673</v>
      </c>
      <c r="H1384" s="216">
        <v>22.98</v>
      </c>
      <c r="I1384" s="217"/>
      <c r="J1384" s="218">
        <f>ROUND(I1384*H1384,2)</f>
        <v>0</v>
      </c>
      <c r="K1384" s="214" t="s">
        <v>291</v>
      </c>
      <c r="L1384" s="48"/>
      <c r="M1384" s="219" t="s">
        <v>28</v>
      </c>
      <c r="N1384" s="220" t="s">
        <v>46</v>
      </c>
      <c r="O1384" s="88"/>
      <c r="P1384" s="221">
        <f>O1384*H1384</f>
        <v>0</v>
      </c>
      <c r="Q1384" s="221">
        <v>0.00032</v>
      </c>
      <c r="R1384" s="221">
        <f>Q1384*H1384</f>
        <v>0.007353600000000001</v>
      </c>
      <c r="S1384" s="221">
        <v>0</v>
      </c>
      <c r="T1384" s="222">
        <f>S1384*H1384</f>
        <v>0</v>
      </c>
      <c r="U1384" s="42"/>
      <c r="V1384" s="42"/>
      <c r="W1384" s="42"/>
      <c r="X1384" s="42"/>
      <c r="Y1384" s="42"/>
      <c r="Z1384" s="42"/>
      <c r="AA1384" s="42"/>
      <c r="AB1384" s="42"/>
      <c r="AC1384" s="42"/>
      <c r="AD1384" s="42"/>
      <c r="AE1384" s="42"/>
      <c r="AR1384" s="223" t="s">
        <v>379</v>
      </c>
      <c r="AT1384" s="223" t="s">
        <v>287</v>
      </c>
      <c r="AU1384" s="223" t="s">
        <v>106</v>
      </c>
      <c r="AY1384" s="21" t="s">
        <v>285</v>
      </c>
      <c r="BE1384" s="224">
        <f>IF(N1384="základní",J1384,0)</f>
        <v>0</v>
      </c>
      <c r="BF1384" s="224">
        <f>IF(N1384="snížená",J1384,0)</f>
        <v>0</v>
      </c>
      <c r="BG1384" s="224">
        <f>IF(N1384="zákl. přenesená",J1384,0)</f>
        <v>0</v>
      </c>
      <c r="BH1384" s="224">
        <f>IF(N1384="sníž. přenesená",J1384,0)</f>
        <v>0</v>
      </c>
      <c r="BI1384" s="224">
        <f>IF(N1384="nulová",J1384,0)</f>
        <v>0</v>
      </c>
      <c r="BJ1384" s="21" t="s">
        <v>106</v>
      </c>
      <c r="BK1384" s="224">
        <f>ROUND(I1384*H1384,2)</f>
        <v>0</v>
      </c>
      <c r="BL1384" s="21" t="s">
        <v>379</v>
      </c>
      <c r="BM1384" s="223" t="s">
        <v>2005</v>
      </c>
    </row>
    <row r="1385" spans="1:47" s="2" customFormat="1" ht="12">
      <c r="A1385" s="42"/>
      <c r="B1385" s="43"/>
      <c r="C1385" s="44"/>
      <c r="D1385" s="225" t="s">
        <v>294</v>
      </c>
      <c r="E1385" s="44"/>
      <c r="F1385" s="226" t="s">
        <v>2006</v>
      </c>
      <c r="G1385" s="44"/>
      <c r="H1385" s="44"/>
      <c r="I1385" s="227"/>
      <c r="J1385" s="44"/>
      <c r="K1385" s="44"/>
      <c r="L1385" s="48"/>
      <c r="M1385" s="228"/>
      <c r="N1385" s="229"/>
      <c r="O1385" s="88"/>
      <c r="P1385" s="88"/>
      <c r="Q1385" s="88"/>
      <c r="R1385" s="88"/>
      <c r="S1385" s="88"/>
      <c r="T1385" s="89"/>
      <c r="U1385" s="42"/>
      <c r="V1385" s="42"/>
      <c r="W1385" s="42"/>
      <c r="X1385" s="42"/>
      <c r="Y1385" s="42"/>
      <c r="Z1385" s="42"/>
      <c r="AA1385" s="42"/>
      <c r="AB1385" s="42"/>
      <c r="AC1385" s="42"/>
      <c r="AD1385" s="42"/>
      <c r="AE1385" s="42"/>
      <c r="AT1385" s="21" t="s">
        <v>294</v>
      </c>
      <c r="AU1385" s="21" t="s">
        <v>106</v>
      </c>
    </row>
    <row r="1386" spans="1:51" s="13" customFormat="1" ht="12">
      <c r="A1386" s="13"/>
      <c r="B1386" s="230"/>
      <c r="C1386" s="231"/>
      <c r="D1386" s="232" t="s">
        <v>296</v>
      </c>
      <c r="E1386" s="233" t="s">
        <v>28</v>
      </c>
      <c r="F1386" s="234" t="s">
        <v>463</v>
      </c>
      <c r="G1386" s="231"/>
      <c r="H1386" s="233" t="s">
        <v>28</v>
      </c>
      <c r="I1386" s="235"/>
      <c r="J1386" s="231"/>
      <c r="K1386" s="231"/>
      <c r="L1386" s="236"/>
      <c r="M1386" s="237"/>
      <c r="N1386" s="238"/>
      <c r="O1386" s="238"/>
      <c r="P1386" s="238"/>
      <c r="Q1386" s="238"/>
      <c r="R1386" s="238"/>
      <c r="S1386" s="238"/>
      <c r="T1386" s="239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40" t="s">
        <v>296</v>
      </c>
      <c r="AU1386" s="240" t="s">
        <v>106</v>
      </c>
      <c r="AV1386" s="13" t="s">
        <v>82</v>
      </c>
      <c r="AW1386" s="13" t="s">
        <v>35</v>
      </c>
      <c r="AX1386" s="13" t="s">
        <v>74</v>
      </c>
      <c r="AY1386" s="240" t="s">
        <v>285</v>
      </c>
    </row>
    <row r="1387" spans="1:51" s="14" customFormat="1" ht="12">
      <c r="A1387" s="14"/>
      <c r="B1387" s="241"/>
      <c r="C1387" s="242"/>
      <c r="D1387" s="232" t="s">
        <v>296</v>
      </c>
      <c r="E1387" s="243" t="s">
        <v>28</v>
      </c>
      <c r="F1387" s="244" t="s">
        <v>2007</v>
      </c>
      <c r="G1387" s="242"/>
      <c r="H1387" s="245">
        <v>14.9</v>
      </c>
      <c r="I1387" s="246"/>
      <c r="J1387" s="242"/>
      <c r="K1387" s="242"/>
      <c r="L1387" s="247"/>
      <c r="M1387" s="248"/>
      <c r="N1387" s="249"/>
      <c r="O1387" s="249"/>
      <c r="P1387" s="249"/>
      <c r="Q1387" s="249"/>
      <c r="R1387" s="249"/>
      <c r="S1387" s="249"/>
      <c r="T1387" s="250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51" t="s">
        <v>296</v>
      </c>
      <c r="AU1387" s="251" t="s">
        <v>106</v>
      </c>
      <c r="AV1387" s="14" t="s">
        <v>106</v>
      </c>
      <c r="AW1387" s="14" t="s">
        <v>35</v>
      </c>
      <c r="AX1387" s="14" t="s">
        <v>74</v>
      </c>
      <c r="AY1387" s="251" t="s">
        <v>285</v>
      </c>
    </row>
    <row r="1388" spans="1:51" s="13" customFormat="1" ht="12">
      <c r="A1388" s="13"/>
      <c r="B1388" s="230"/>
      <c r="C1388" s="231"/>
      <c r="D1388" s="232" t="s">
        <v>296</v>
      </c>
      <c r="E1388" s="233" t="s">
        <v>28</v>
      </c>
      <c r="F1388" s="234" t="s">
        <v>469</v>
      </c>
      <c r="G1388" s="231"/>
      <c r="H1388" s="233" t="s">
        <v>28</v>
      </c>
      <c r="I1388" s="235"/>
      <c r="J1388" s="231"/>
      <c r="K1388" s="231"/>
      <c r="L1388" s="236"/>
      <c r="M1388" s="237"/>
      <c r="N1388" s="238"/>
      <c r="O1388" s="238"/>
      <c r="P1388" s="238"/>
      <c r="Q1388" s="238"/>
      <c r="R1388" s="238"/>
      <c r="S1388" s="238"/>
      <c r="T1388" s="239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40" t="s">
        <v>296</v>
      </c>
      <c r="AU1388" s="240" t="s">
        <v>106</v>
      </c>
      <c r="AV1388" s="13" t="s">
        <v>82</v>
      </c>
      <c r="AW1388" s="13" t="s">
        <v>35</v>
      </c>
      <c r="AX1388" s="13" t="s">
        <v>74</v>
      </c>
      <c r="AY1388" s="240" t="s">
        <v>285</v>
      </c>
    </row>
    <row r="1389" spans="1:51" s="14" customFormat="1" ht="12">
      <c r="A1389" s="14"/>
      <c r="B1389" s="241"/>
      <c r="C1389" s="242"/>
      <c r="D1389" s="232" t="s">
        <v>296</v>
      </c>
      <c r="E1389" s="243" t="s">
        <v>28</v>
      </c>
      <c r="F1389" s="244" t="s">
        <v>2008</v>
      </c>
      <c r="G1389" s="242"/>
      <c r="H1389" s="245">
        <v>8.08</v>
      </c>
      <c r="I1389" s="246"/>
      <c r="J1389" s="242"/>
      <c r="K1389" s="242"/>
      <c r="L1389" s="247"/>
      <c r="M1389" s="248"/>
      <c r="N1389" s="249"/>
      <c r="O1389" s="249"/>
      <c r="P1389" s="249"/>
      <c r="Q1389" s="249"/>
      <c r="R1389" s="249"/>
      <c r="S1389" s="249"/>
      <c r="T1389" s="250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51" t="s">
        <v>296</v>
      </c>
      <c r="AU1389" s="251" t="s">
        <v>106</v>
      </c>
      <c r="AV1389" s="14" t="s">
        <v>106</v>
      </c>
      <c r="AW1389" s="14" t="s">
        <v>35</v>
      </c>
      <c r="AX1389" s="14" t="s">
        <v>74</v>
      </c>
      <c r="AY1389" s="251" t="s">
        <v>285</v>
      </c>
    </row>
    <row r="1390" spans="1:51" s="15" customFormat="1" ht="12">
      <c r="A1390" s="15"/>
      <c r="B1390" s="252"/>
      <c r="C1390" s="253"/>
      <c r="D1390" s="232" t="s">
        <v>296</v>
      </c>
      <c r="E1390" s="254" t="s">
        <v>28</v>
      </c>
      <c r="F1390" s="255" t="s">
        <v>299</v>
      </c>
      <c r="G1390" s="253"/>
      <c r="H1390" s="256">
        <v>22.98</v>
      </c>
      <c r="I1390" s="257"/>
      <c r="J1390" s="253"/>
      <c r="K1390" s="253"/>
      <c r="L1390" s="258"/>
      <c r="M1390" s="259"/>
      <c r="N1390" s="260"/>
      <c r="O1390" s="260"/>
      <c r="P1390" s="260"/>
      <c r="Q1390" s="260"/>
      <c r="R1390" s="260"/>
      <c r="S1390" s="260"/>
      <c r="T1390" s="261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T1390" s="262" t="s">
        <v>296</v>
      </c>
      <c r="AU1390" s="262" t="s">
        <v>106</v>
      </c>
      <c r="AV1390" s="15" t="s">
        <v>292</v>
      </c>
      <c r="AW1390" s="15" t="s">
        <v>35</v>
      </c>
      <c r="AX1390" s="15" t="s">
        <v>82</v>
      </c>
      <c r="AY1390" s="262" t="s">
        <v>285</v>
      </c>
    </row>
    <row r="1391" spans="1:65" s="2" customFormat="1" ht="37.8" customHeight="1">
      <c r="A1391" s="42"/>
      <c r="B1391" s="43"/>
      <c r="C1391" s="212" t="s">
        <v>2009</v>
      </c>
      <c r="D1391" s="212" t="s">
        <v>287</v>
      </c>
      <c r="E1391" s="213" t="s">
        <v>2010</v>
      </c>
      <c r="F1391" s="214" t="s">
        <v>2011</v>
      </c>
      <c r="G1391" s="215" t="s">
        <v>315</v>
      </c>
      <c r="H1391" s="216">
        <v>46.66</v>
      </c>
      <c r="I1391" s="217"/>
      <c r="J1391" s="218">
        <f>ROUND(I1391*H1391,2)</f>
        <v>0</v>
      </c>
      <c r="K1391" s="214" t="s">
        <v>291</v>
      </c>
      <c r="L1391" s="48"/>
      <c r="M1391" s="219" t="s">
        <v>28</v>
      </c>
      <c r="N1391" s="220" t="s">
        <v>46</v>
      </c>
      <c r="O1391" s="88"/>
      <c r="P1391" s="221">
        <f>O1391*H1391</f>
        <v>0</v>
      </c>
      <c r="Q1391" s="221">
        <v>0.006</v>
      </c>
      <c r="R1391" s="221">
        <f>Q1391*H1391</f>
        <v>0.27996</v>
      </c>
      <c r="S1391" s="221">
        <v>0</v>
      </c>
      <c r="T1391" s="222">
        <f>S1391*H1391</f>
        <v>0</v>
      </c>
      <c r="U1391" s="42"/>
      <c r="V1391" s="42"/>
      <c r="W1391" s="42"/>
      <c r="X1391" s="42"/>
      <c r="Y1391" s="42"/>
      <c r="Z1391" s="42"/>
      <c r="AA1391" s="42"/>
      <c r="AB1391" s="42"/>
      <c r="AC1391" s="42"/>
      <c r="AD1391" s="42"/>
      <c r="AE1391" s="42"/>
      <c r="AR1391" s="223" t="s">
        <v>379</v>
      </c>
      <c r="AT1391" s="223" t="s">
        <v>287</v>
      </c>
      <c r="AU1391" s="223" t="s">
        <v>106</v>
      </c>
      <c r="AY1391" s="21" t="s">
        <v>285</v>
      </c>
      <c r="BE1391" s="224">
        <f>IF(N1391="základní",J1391,0)</f>
        <v>0</v>
      </c>
      <c r="BF1391" s="224">
        <f>IF(N1391="snížená",J1391,0)</f>
        <v>0</v>
      </c>
      <c r="BG1391" s="224">
        <f>IF(N1391="zákl. přenesená",J1391,0)</f>
        <v>0</v>
      </c>
      <c r="BH1391" s="224">
        <f>IF(N1391="sníž. přenesená",J1391,0)</f>
        <v>0</v>
      </c>
      <c r="BI1391" s="224">
        <f>IF(N1391="nulová",J1391,0)</f>
        <v>0</v>
      </c>
      <c r="BJ1391" s="21" t="s">
        <v>106</v>
      </c>
      <c r="BK1391" s="224">
        <f>ROUND(I1391*H1391,2)</f>
        <v>0</v>
      </c>
      <c r="BL1391" s="21" t="s">
        <v>379</v>
      </c>
      <c r="BM1391" s="223" t="s">
        <v>2012</v>
      </c>
    </row>
    <row r="1392" spans="1:47" s="2" customFormat="1" ht="12">
      <c r="A1392" s="42"/>
      <c r="B1392" s="43"/>
      <c r="C1392" s="44"/>
      <c r="D1392" s="225" t="s">
        <v>294</v>
      </c>
      <c r="E1392" s="44"/>
      <c r="F1392" s="226" t="s">
        <v>2013</v>
      </c>
      <c r="G1392" s="44"/>
      <c r="H1392" s="44"/>
      <c r="I1392" s="227"/>
      <c r="J1392" s="44"/>
      <c r="K1392" s="44"/>
      <c r="L1392" s="48"/>
      <c r="M1392" s="228"/>
      <c r="N1392" s="229"/>
      <c r="O1392" s="88"/>
      <c r="P1392" s="88"/>
      <c r="Q1392" s="88"/>
      <c r="R1392" s="88"/>
      <c r="S1392" s="88"/>
      <c r="T1392" s="89"/>
      <c r="U1392" s="42"/>
      <c r="V1392" s="42"/>
      <c r="W1392" s="42"/>
      <c r="X1392" s="42"/>
      <c r="Y1392" s="42"/>
      <c r="Z1392" s="42"/>
      <c r="AA1392" s="42"/>
      <c r="AB1392" s="42"/>
      <c r="AC1392" s="42"/>
      <c r="AD1392" s="42"/>
      <c r="AE1392" s="42"/>
      <c r="AT1392" s="21" t="s">
        <v>294</v>
      </c>
      <c r="AU1392" s="21" t="s">
        <v>106</v>
      </c>
    </row>
    <row r="1393" spans="1:51" s="13" customFormat="1" ht="12">
      <c r="A1393" s="13"/>
      <c r="B1393" s="230"/>
      <c r="C1393" s="231"/>
      <c r="D1393" s="232" t="s">
        <v>296</v>
      </c>
      <c r="E1393" s="233" t="s">
        <v>28</v>
      </c>
      <c r="F1393" s="234" t="s">
        <v>463</v>
      </c>
      <c r="G1393" s="231"/>
      <c r="H1393" s="233" t="s">
        <v>28</v>
      </c>
      <c r="I1393" s="235"/>
      <c r="J1393" s="231"/>
      <c r="K1393" s="231"/>
      <c r="L1393" s="236"/>
      <c r="M1393" s="237"/>
      <c r="N1393" s="238"/>
      <c r="O1393" s="238"/>
      <c r="P1393" s="238"/>
      <c r="Q1393" s="238"/>
      <c r="R1393" s="238"/>
      <c r="S1393" s="238"/>
      <c r="T1393" s="239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40" t="s">
        <v>296</v>
      </c>
      <c r="AU1393" s="240" t="s">
        <v>106</v>
      </c>
      <c r="AV1393" s="13" t="s">
        <v>82</v>
      </c>
      <c r="AW1393" s="13" t="s">
        <v>35</v>
      </c>
      <c r="AX1393" s="13" t="s">
        <v>74</v>
      </c>
      <c r="AY1393" s="240" t="s">
        <v>285</v>
      </c>
    </row>
    <row r="1394" spans="1:51" s="14" customFormat="1" ht="12">
      <c r="A1394" s="14"/>
      <c r="B1394" s="241"/>
      <c r="C1394" s="242"/>
      <c r="D1394" s="232" t="s">
        <v>296</v>
      </c>
      <c r="E1394" s="243" t="s">
        <v>28</v>
      </c>
      <c r="F1394" s="244" t="s">
        <v>2014</v>
      </c>
      <c r="G1394" s="242"/>
      <c r="H1394" s="245">
        <v>26.82</v>
      </c>
      <c r="I1394" s="246"/>
      <c r="J1394" s="242"/>
      <c r="K1394" s="242"/>
      <c r="L1394" s="247"/>
      <c r="M1394" s="248"/>
      <c r="N1394" s="249"/>
      <c r="O1394" s="249"/>
      <c r="P1394" s="249"/>
      <c r="Q1394" s="249"/>
      <c r="R1394" s="249"/>
      <c r="S1394" s="249"/>
      <c r="T1394" s="250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51" t="s">
        <v>296</v>
      </c>
      <c r="AU1394" s="251" t="s">
        <v>106</v>
      </c>
      <c r="AV1394" s="14" t="s">
        <v>106</v>
      </c>
      <c r="AW1394" s="14" t="s">
        <v>35</v>
      </c>
      <c r="AX1394" s="14" t="s">
        <v>74</v>
      </c>
      <c r="AY1394" s="251" t="s">
        <v>285</v>
      </c>
    </row>
    <row r="1395" spans="1:51" s="14" customFormat="1" ht="12">
      <c r="A1395" s="14"/>
      <c r="B1395" s="241"/>
      <c r="C1395" s="242"/>
      <c r="D1395" s="232" t="s">
        <v>296</v>
      </c>
      <c r="E1395" s="243" t="s">
        <v>28</v>
      </c>
      <c r="F1395" s="244" t="s">
        <v>2015</v>
      </c>
      <c r="G1395" s="242"/>
      <c r="H1395" s="245">
        <v>-2.829</v>
      </c>
      <c r="I1395" s="246"/>
      <c r="J1395" s="242"/>
      <c r="K1395" s="242"/>
      <c r="L1395" s="247"/>
      <c r="M1395" s="248"/>
      <c r="N1395" s="249"/>
      <c r="O1395" s="249"/>
      <c r="P1395" s="249"/>
      <c r="Q1395" s="249"/>
      <c r="R1395" s="249"/>
      <c r="S1395" s="249"/>
      <c r="T1395" s="250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51" t="s">
        <v>296</v>
      </c>
      <c r="AU1395" s="251" t="s">
        <v>106</v>
      </c>
      <c r="AV1395" s="14" t="s">
        <v>106</v>
      </c>
      <c r="AW1395" s="14" t="s">
        <v>35</v>
      </c>
      <c r="AX1395" s="14" t="s">
        <v>74</v>
      </c>
      <c r="AY1395" s="251" t="s">
        <v>285</v>
      </c>
    </row>
    <row r="1396" spans="1:51" s="14" customFormat="1" ht="12">
      <c r="A1396" s="14"/>
      <c r="B1396" s="241"/>
      <c r="C1396" s="242"/>
      <c r="D1396" s="232" t="s">
        <v>296</v>
      </c>
      <c r="E1396" s="243" t="s">
        <v>28</v>
      </c>
      <c r="F1396" s="244" t="s">
        <v>2016</v>
      </c>
      <c r="G1396" s="242"/>
      <c r="H1396" s="245">
        <v>1.33</v>
      </c>
      <c r="I1396" s="246"/>
      <c r="J1396" s="242"/>
      <c r="K1396" s="242"/>
      <c r="L1396" s="247"/>
      <c r="M1396" s="248"/>
      <c r="N1396" s="249"/>
      <c r="O1396" s="249"/>
      <c r="P1396" s="249"/>
      <c r="Q1396" s="249"/>
      <c r="R1396" s="249"/>
      <c r="S1396" s="249"/>
      <c r="T1396" s="250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51" t="s">
        <v>296</v>
      </c>
      <c r="AU1396" s="251" t="s">
        <v>106</v>
      </c>
      <c r="AV1396" s="14" t="s">
        <v>106</v>
      </c>
      <c r="AW1396" s="14" t="s">
        <v>35</v>
      </c>
      <c r="AX1396" s="14" t="s">
        <v>74</v>
      </c>
      <c r="AY1396" s="251" t="s">
        <v>285</v>
      </c>
    </row>
    <row r="1397" spans="1:51" s="16" customFormat="1" ht="12">
      <c r="A1397" s="16"/>
      <c r="B1397" s="273"/>
      <c r="C1397" s="274"/>
      <c r="D1397" s="232" t="s">
        <v>296</v>
      </c>
      <c r="E1397" s="275" t="s">
        <v>181</v>
      </c>
      <c r="F1397" s="276" t="s">
        <v>760</v>
      </c>
      <c r="G1397" s="274"/>
      <c r="H1397" s="277">
        <v>25.321</v>
      </c>
      <c r="I1397" s="278"/>
      <c r="J1397" s="274"/>
      <c r="K1397" s="274"/>
      <c r="L1397" s="279"/>
      <c r="M1397" s="280"/>
      <c r="N1397" s="281"/>
      <c r="O1397" s="281"/>
      <c r="P1397" s="281"/>
      <c r="Q1397" s="281"/>
      <c r="R1397" s="281"/>
      <c r="S1397" s="281"/>
      <c r="T1397" s="282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T1397" s="283" t="s">
        <v>296</v>
      </c>
      <c r="AU1397" s="283" t="s">
        <v>106</v>
      </c>
      <c r="AV1397" s="16" t="s">
        <v>305</v>
      </c>
      <c r="AW1397" s="16" t="s">
        <v>35</v>
      </c>
      <c r="AX1397" s="16" t="s">
        <v>74</v>
      </c>
      <c r="AY1397" s="283" t="s">
        <v>285</v>
      </c>
    </row>
    <row r="1398" spans="1:51" s="14" customFormat="1" ht="12">
      <c r="A1398" s="14"/>
      <c r="B1398" s="241"/>
      <c r="C1398" s="242"/>
      <c r="D1398" s="232" t="s">
        <v>296</v>
      </c>
      <c r="E1398" s="243" t="s">
        <v>28</v>
      </c>
      <c r="F1398" s="244" t="s">
        <v>2017</v>
      </c>
      <c r="G1398" s="242"/>
      <c r="H1398" s="245">
        <v>7.875</v>
      </c>
      <c r="I1398" s="246"/>
      <c r="J1398" s="242"/>
      <c r="K1398" s="242"/>
      <c r="L1398" s="247"/>
      <c r="M1398" s="248"/>
      <c r="N1398" s="249"/>
      <c r="O1398" s="249"/>
      <c r="P1398" s="249"/>
      <c r="Q1398" s="249"/>
      <c r="R1398" s="249"/>
      <c r="S1398" s="249"/>
      <c r="T1398" s="250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51" t="s">
        <v>296</v>
      </c>
      <c r="AU1398" s="251" t="s">
        <v>106</v>
      </c>
      <c r="AV1398" s="14" t="s">
        <v>106</v>
      </c>
      <c r="AW1398" s="14" t="s">
        <v>35</v>
      </c>
      <c r="AX1398" s="14" t="s">
        <v>74</v>
      </c>
      <c r="AY1398" s="251" t="s">
        <v>285</v>
      </c>
    </row>
    <row r="1399" spans="1:51" s="16" customFormat="1" ht="12">
      <c r="A1399" s="16"/>
      <c r="B1399" s="273"/>
      <c r="C1399" s="274"/>
      <c r="D1399" s="232" t="s">
        <v>296</v>
      </c>
      <c r="E1399" s="275" t="s">
        <v>28</v>
      </c>
      <c r="F1399" s="276" t="s">
        <v>760</v>
      </c>
      <c r="G1399" s="274"/>
      <c r="H1399" s="277">
        <v>7.875</v>
      </c>
      <c r="I1399" s="278"/>
      <c r="J1399" s="274"/>
      <c r="K1399" s="274"/>
      <c r="L1399" s="279"/>
      <c r="M1399" s="280"/>
      <c r="N1399" s="281"/>
      <c r="O1399" s="281"/>
      <c r="P1399" s="281"/>
      <c r="Q1399" s="281"/>
      <c r="R1399" s="281"/>
      <c r="S1399" s="281"/>
      <c r="T1399" s="282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T1399" s="283" t="s">
        <v>296</v>
      </c>
      <c r="AU1399" s="283" t="s">
        <v>106</v>
      </c>
      <c r="AV1399" s="16" t="s">
        <v>305</v>
      </c>
      <c r="AW1399" s="16" t="s">
        <v>35</v>
      </c>
      <c r="AX1399" s="16" t="s">
        <v>74</v>
      </c>
      <c r="AY1399" s="283" t="s">
        <v>285</v>
      </c>
    </row>
    <row r="1400" spans="1:51" s="13" customFormat="1" ht="12">
      <c r="A1400" s="13"/>
      <c r="B1400" s="230"/>
      <c r="C1400" s="231"/>
      <c r="D1400" s="232" t="s">
        <v>296</v>
      </c>
      <c r="E1400" s="233" t="s">
        <v>28</v>
      </c>
      <c r="F1400" s="234" t="s">
        <v>469</v>
      </c>
      <c r="G1400" s="231"/>
      <c r="H1400" s="233" t="s">
        <v>28</v>
      </c>
      <c r="I1400" s="235"/>
      <c r="J1400" s="231"/>
      <c r="K1400" s="231"/>
      <c r="L1400" s="236"/>
      <c r="M1400" s="237"/>
      <c r="N1400" s="238"/>
      <c r="O1400" s="238"/>
      <c r="P1400" s="238"/>
      <c r="Q1400" s="238"/>
      <c r="R1400" s="238"/>
      <c r="S1400" s="238"/>
      <c r="T1400" s="239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40" t="s">
        <v>296</v>
      </c>
      <c r="AU1400" s="240" t="s">
        <v>106</v>
      </c>
      <c r="AV1400" s="13" t="s">
        <v>82</v>
      </c>
      <c r="AW1400" s="13" t="s">
        <v>35</v>
      </c>
      <c r="AX1400" s="13" t="s">
        <v>74</v>
      </c>
      <c r="AY1400" s="240" t="s">
        <v>285</v>
      </c>
    </row>
    <row r="1401" spans="1:51" s="14" customFormat="1" ht="12">
      <c r="A1401" s="14"/>
      <c r="B1401" s="241"/>
      <c r="C1401" s="242"/>
      <c r="D1401" s="232" t="s">
        <v>296</v>
      </c>
      <c r="E1401" s="243" t="s">
        <v>28</v>
      </c>
      <c r="F1401" s="244" t="s">
        <v>2018</v>
      </c>
      <c r="G1401" s="242"/>
      <c r="H1401" s="245">
        <v>14.544</v>
      </c>
      <c r="I1401" s="246"/>
      <c r="J1401" s="242"/>
      <c r="K1401" s="242"/>
      <c r="L1401" s="247"/>
      <c r="M1401" s="248"/>
      <c r="N1401" s="249"/>
      <c r="O1401" s="249"/>
      <c r="P1401" s="249"/>
      <c r="Q1401" s="249"/>
      <c r="R1401" s="249"/>
      <c r="S1401" s="249"/>
      <c r="T1401" s="250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51" t="s">
        <v>296</v>
      </c>
      <c r="AU1401" s="251" t="s">
        <v>106</v>
      </c>
      <c r="AV1401" s="14" t="s">
        <v>106</v>
      </c>
      <c r="AW1401" s="14" t="s">
        <v>35</v>
      </c>
      <c r="AX1401" s="14" t="s">
        <v>74</v>
      </c>
      <c r="AY1401" s="251" t="s">
        <v>285</v>
      </c>
    </row>
    <row r="1402" spans="1:51" s="14" customFormat="1" ht="12">
      <c r="A1402" s="14"/>
      <c r="B1402" s="241"/>
      <c r="C1402" s="242"/>
      <c r="D1402" s="232" t="s">
        <v>296</v>
      </c>
      <c r="E1402" s="243" t="s">
        <v>28</v>
      </c>
      <c r="F1402" s="244" t="s">
        <v>2019</v>
      </c>
      <c r="G1402" s="242"/>
      <c r="H1402" s="245">
        <v>-1.62</v>
      </c>
      <c r="I1402" s="246"/>
      <c r="J1402" s="242"/>
      <c r="K1402" s="242"/>
      <c r="L1402" s="247"/>
      <c r="M1402" s="248"/>
      <c r="N1402" s="249"/>
      <c r="O1402" s="249"/>
      <c r="P1402" s="249"/>
      <c r="Q1402" s="249"/>
      <c r="R1402" s="249"/>
      <c r="S1402" s="249"/>
      <c r="T1402" s="250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51" t="s">
        <v>296</v>
      </c>
      <c r="AU1402" s="251" t="s">
        <v>106</v>
      </c>
      <c r="AV1402" s="14" t="s">
        <v>106</v>
      </c>
      <c r="AW1402" s="14" t="s">
        <v>35</v>
      </c>
      <c r="AX1402" s="14" t="s">
        <v>74</v>
      </c>
      <c r="AY1402" s="251" t="s">
        <v>285</v>
      </c>
    </row>
    <row r="1403" spans="1:51" s="14" customFormat="1" ht="12">
      <c r="A1403" s="14"/>
      <c r="B1403" s="241"/>
      <c r="C1403" s="242"/>
      <c r="D1403" s="232" t="s">
        <v>296</v>
      </c>
      <c r="E1403" s="243" t="s">
        <v>28</v>
      </c>
      <c r="F1403" s="244" t="s">
        <v>1098</v>
      </c>
      <c r="G1403" s="242"/>
      <c r="H1403" s="245">
        <v>0.54</v>
      </c>
      <c r="I1403" s="246"/>
      <c r="J1403" s="242"/>
      <c r="K1403" s="242"/>
      <c r="L1403" s="247"/>
      <c r="M1403" s="248"/>
      <c r="N1403" s="249"/>
      <c r="O1403" s="249"/>
      <c r="P1403" s="249"/>
      <c r="Q1403" s="249"/>
      <c r="R1403" s="249"/>
      <c r="S1403" s="249"/>
      <c r="T1403" s="250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51" t="s">
        <v>296</v>
      </c>
      <c r="AU1403" s="251" t="s">
        <v>106</v>
      </c>
      <c r="AV1403" s="14" t="s">
        <v>106</v>
      </c>
      <c r="AW1403" s="14" t="s">
        <v>35</v>
      </c>
      <c r="AX1403" s="14" t="s">
        <v>74</v>
      </c>
      <c r="AY1403" s="251" t="s">
        <v>285</v>
      </c>
    </row>
    <row r="1404" spans="1:51" s="16" customFormat="1" ht="12">
      <c r="A1404" s="16"/>
      <c r="B1404" s="273"/>
      <c r="C1404" s="274"/>
      <c r="D1404" s="232" t="s">
        <v>296</v>
      </c>
      <c r="E1404" s="275" t="s">
        <v>183</v>
      </c>
      <c r="F1404" s="276" t="s">
        <v>760</v>
      </c>
      <c r="G1404" s="274"/>
      <c r="H1404" s="277">
        <v>13.464</v>
      </c>
      <c r="I1404" s="278"/>
      <c r="J1404" s="274"/>
      <c r="K1404" s="274"/>
      <c r="L1404" s="279"/>
      <c r="M1404" s="280"/>
      <c r="N1404" s="281"/>
      <c r="O1404" s="281"/>
      <c r="P1404" s="281"/>
      <c r="Q1404" s="281"/>
      <c r="R1404" s="281"/>
      <c r="S1404" s="281"/>
      <c r="T1404" s="282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T1404" s="283" t="s">
        <v>296</v>
      </c>
      <c r="AU1404" s="283" t="s">
        <v>106</v>
      </c>
      <c r="AV1404" s="16" t="s">
        <v>305</v>
      </c>
      <c r="AW1404" s="16" t="s">
        <v>35</v>
      </c>
      <c r="AX1404" s="16" t="s">
        <v>74</v>
      </c>
      <c r="AY1404" s="283" t="s">
        <v>285</v>
      </c>
    </row>
    <row r="1405" spans="1:51" s="15" customFormat="1" ht="12">
      <c r="A1405" s="15"/>
      <c r="B1405" s="252"/>
      <c r="C1405" s="253"/>
      <c r="D1405" s="232" t="s">
        <v>296</v>
      </c>
      <c r="E1405" s="254" t="s">
        <v>179</v>
      </c>
      <c r="F1405" s="255" t="s">
        <v>299</v>
      </c>
      <c r="G1405" s="253"/>
      <c r="H1405" s="256">
        <v>46.66</v>
      </c>
      <c r="I1405" s="257"/>
      <c r="J1405" s="253"/>
      <c r="K1405" s="253"/>
      <c r="L1405" s="258"/>
      <c r="M1405" s="259"/>
      <c r="N1405" s="260"/>
      <c r="O1405" s="260"/>
      <c r="P1405" s="260"/>
      <c r="Q1405" s="260"/>
      <c r="R1405" s="260"/>
      <c r="S1405" s="260"/>
      <c r="T1405" s="261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T1405" s="262" t="s">
        <v>296</v>
      </c>
      <c r="AU1405" s="262" t="s">
        <v>106</v>
      </c>
      <c r="AV1405" s="15" t="s">
        <v>292</v>
      </c>
      <c r="AW1405" s="15" t="s">
        <v>35</v>
      </c>
      <c r="AX1405" s="15" t="s">
        <v>82</v>
      </c>
      <c r="AY1405" s="262" t="s">
        <v>285</v>
      </c>
    </row>
    <row r="1406" spans="1:65" s="2" customFormat="1" ht="21.75" customHeight="1">
      <c r="A1406" s="42"/>
      <c r="B1406" s="43"/>
      <c r="C1406" s="263" t="s">
        <v>2020</v>
      </c>
      <c r="D1406" s="263" t="s">
        <v>380</v>
      </c>
      <c r="E1406" s="264" t="s">
        <v>2021</v>
      </c>
      <c r="F1406" s="265" t="s">
        <v>2022</v>
      </c>
      <c r="G1406" s="266" t="s">
        <v>315</v>
      </c>
      <c r="H1406" s="267">
        <v>51.326</v>
      </c>
      <c r="I1406" s="268"/>
      <c r="J1406" s="269">
        <f>ROUND(I1406*H1406,2)</f>
        <v>0</v>
      </c>
      <c r="K1406" s="265" t="s">
        <v>28</v>
      </c>
      <c r="L1406" s="270"/>
      <c r="M1406" s="271" t="s">
        <v>28</v>
      </c>
      <c r="N1406" s="272" t="s">
        <v>46</v>
      </c>
      <c r="O1406" s="88"/>
      <c r="P1406" s="221">
        <f>O1406*H1406</f>
        <v>0</v>
      </c>
      <c r="Q1406" s="221">
        <v>0.01232</v>
      </c>
      <c r="R1406" s="221">
        <f>Q1406*H1406</f>
        <v>0.63233632</v>
      </c>
      <c r="S1406" s="221">
        <v>0</v>
      </c>
      <c r="T1406" s="222">
        <f>S1406*H1406</f>
        <v>0</v>
      </c>
      <c r="U1406" s="42"/>
      <c r="V1406" s="42"/>
      <c r="W1406" s="42"/>
      <c r="X1406" s="42"/>
      <c r="Y1406" s="42"/>
      <c r="Z1406" s="42"/>
      <c r="AA1406" s="42"/>
      <c r="AB1406" s="42"/>
      <c r="AC1406" s="42"/>
      <c r="AD1406" s="42"/>
      <c r="AE1406" s="42"/>
      <c r="AR1406" s="223" t="s">
        <v>477</v>
      </c>
      <c r="AT1406" s="223" t="s">
        <v>380</v>
      </c>
      <c r="AU1406" s="223" t="s">
        <v>106</v>
      </c>
      <c r="AY1406" s="21" t="s">
        <v>285</v>
      </c>
      <c r="BE1406" s="224">
        <f>IF(N1406="základní",J1406,0)</f>
        <v>0</v>
      </c>
      <c r="BF1406" s="224">
        <f>IF(N1406="snížená",J1406,0)</f>
        <v>0</v>
      </c>
      <c r="BG1406" s="224">
        <f>IF(N1406="zákl. přenesená",J1406,0)</f>
        <v>0</v>
      </c>
      <c r="BH1406" s="224">
        <f>IF(N1406="sníž. přenesená",J1406,0)</f>
        <v>0</v>
      </c>
      <c r="BI1406" s="224">
        <f>IF(N1406="nulová",J1406,0)</f>
        <v>0</v>
      </c>
      <c r="BJ1406" s="21" t="s">
        <v>106</v>
      </c>
      <c r="BK1406" s="224">
        <f>ROUND(I1406*H1406,2)</f>
        <v>0</v>
      </c>
      <c r="BL1406" s="21" t="s">
        <v>379</v>
      </c>
      <c r="BM1406" s="223" t="s">
        <v>2023</v>
      </c>
    </row>
    <row r="1407" spans="1:51" s="14" customFormat="1" ht="12">
      <c r="A1407" s="14"/>
      <c r="B1407" s="241"/>
      <c r="C1407" s="242"/>
      <c r="D1407" s="232" t="s">
        <v>296</v>
      </c>
      <c r="E1407" s="243" t="s">
        <v>28</v>
      </c>
      <c r="F1407" s="244" t="s">
        <v>2024</v>
      </c>
      <c r="G1407" s="242"/>
      <c r="H1407" s="245">
        <v>51.326</v>
      </c>
      <c r="I1407" s="246"/>
      <c r="J1407" s="242"/>
      <c r="K1407" s="242"/>
      <c r="L1407" s="247"/>
      <c r="M1407" s="248"/>
      <c r="N1407" s="249"/>
      <c r="O1407" s="249"/>
      <c r="P1407" s="249"/>
      <c r="Q1407" s="249"/>
      <c r="R1407" s="249"/>
      <c r="S1407" s="249"/>
      <c r="T1407" s="250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51" t="s">
        <v>296</v>
      </c>
      <c r="AU1407" s="251" t="s">
        <v>106</v>
      </c>
      <c r="AV1407" s="14" t="s">
        <v>106</v>
      </c>
      <c r="AW1407" s="14" t="s">
        <v>35</v>
      </c>
      <c r="AX1407" s="14" t="s">
        <v>82</v>
      </c>
      <c r="AY1407" s="251" t="s">
        <v>285</v>
      </c>
    </row>
    <row r="1408" spans="1:65" s="2" customFormat="1" ht="37.8" customHeight="1">
      <c r="A1408" s="42"/>
      <c r="B1408" s="43"/>
      <c r="C1408" s="212" t="s">
        <v>2025</v>
      </c>
      <c r="D1408" s="212" t="s">
        <v>287</v>
      </c>
      <c r="E1408" s="213" t="s">
        <v>2026</v>
      </c>
      <c r="F1408" s="214" t="s">
        <v>2027</v>
      </c>
      <c r="G1408" s="215" t="s">
        <v>315</v>
      </c>
      <c r="H1408" s="216">
        <v>46.66</v>
      </c>
      <c r="I1408" s="217"/>
      <c r="J1408" s="218">
        <f>ROUND(I1408*H1408,2)</f>
        <v>0</v>
      </c>
      <c r="K1408" s="214" t="s">
        <v>291</v>
      </c>
      <c r="L1408" s="48"/>
      <c r="M1408" s="219" t="s">
        <v>28</v>
      </c>
      <c r="N1408" s="220" t="s">
        <v>46</v>
      </c>
      <c r="O1408" s="88"/>
      <c r="P1408" s="221">
        <f>O1408*H1408</f>
        <v>0</v>
      </c>
      <c r="Q1408" s="221">
        <v>0</v>
      </c>
      <c r="R1408" s="221">
        <f>Q1408*H1408</f>
        <v>0</v>
      </c>
      <c r="S1408" s="221">
        <v>0</v>
      </c>
      <c r="T1408" s="222">
        <f>S1408*H1408</f>
        <v>0</v>
      </c>
      <c r="U1408" s="42"/>
      <c r="V1408" s="42"/>
      <c r="W1408" s="42"/>
      <c r="X1408" s="42"/>
      <c r="Y1408" s="42"/>
      <c r="Z1408" s="42"/>
      <c r="AA1408" s="42"/>
      <c r="AB1408" s="42"/>
      <c r="AC1408" s="42"/>
      <c r="AD1408" s="42"/>
      <c r="AE1408" s="42"/>
      <c r="AR1408" s="223" t="s">
        <v>379</v>
      </c>
      <c r="AT1408" s="223" t="s">
        <v>287</v>
      </c>
      <c r="AU1408" s="223" t="s">
        <v>106</v>
      </c>
      <c r="AY1408" s="21" t="s">
        <v>285</v>
      </c>
      <c r="BE1408" s="224">
        <f>IF(N1408="základní",J1408,0)</f>
        <v>0</v>
      </c>
      <c r="BF1408" s="224">
        <f>IF(N1408="snížená",J1408,0)</f>
        <v>0</v>
      </c>
      <c r="BG1408" s="224">
        <f>IF(N1408="zákl. přenesená",J1408,0)</f>
        <v>0</v>
      </c>
      <c r="BH1408" s="224">
        <f>IF(N1408="sníž. přenesená",J1408,0)</f>
        <v>0</v>
      </c>
      <c r="BI1408" s="224">
        <f>IF(N1408="nulová",J1408,0)</f>
        <v>0</v>
      </c>
      <c r="BJ1408" s="21" t="s">
        <v>106</v>
      </c>
      <c r="BK1408" s="224">
        <f>ROUND(I1408*H1408,2)</f>
        <v>0</v>
      </c>
      <c r="BL1408" s="21" t="s">
        <v>379</v>
      </c>
      <c r="BM1408" s="223" t="s">
        <v>2028</v>
      </c>
    </row>
    <row r="1409" spans="1:47" s="2" customFormat="1" ht="12">
      <c r="A1409" s="42"/>
      <c r="B1409" s="43"/>
      <c r="C1409" s="44"/>
      <c r="D1409" s="225" t="s">
        <v>294</v>
      </c>
      <c r="E1409" s="44"/>
      <c r="F1409" s="226" t="s">
        <v>2029</v>
      </c>
      <c r="G1409" s="44"/>
      <c r="H1409" s="44"/>
      <c r="I1409" s="227"/>
      <c r="J1409" s="44"/>
      <c r="K1409" s="44"/>
      <c r="L1409" s="48"/>
      <c r="M1409" s="228"/>
      <c r="N1409" s="229"/>
      <c r="O1409" s="88"/>
      <c r="P1409" s="88"/>
      <c r="Q1409" s="88"/>
      <c r="R1409" s="88"/>
      <c r="S1409" s="88"/>
      <c r="T1409" s="89"/>
      <c r="U1409" s="42"/>
      <c r="V1409" s="42"/>
      <c r="W1409" s="42"/>
      <c r="X1409" s="42"/>
      <c r="Y1409" s="42"/>
      <c r="Z1409" s="42"/>
      <c r="AA1409" s="42"/>
      <c r="AB1409" s="42"/>
      <c r="AC1409" s="42"/>
      <c r="AD1409" s="42"/>
      <c r="AE1409" s="42"/>
      <c r="AT1409" s="21" t="s">
        <v>294</v>
      </c>
      <c r="AU1409" s="21" t="s">
        <v>106</v>
      </c>
    </row>
    <row r="1410" spans="1:51" s="14" customFormat="1" ht="12">
      <c r="A1410" s="14"/>
      <c r="B1410" s="241"/>
      <c r="C1410" s="242"/>
      <c r="D1410" s="232" t="s">
        <v>296</v>
      </c>
      <c r="E1410" s="243" t="s">
        <v>28</v>
      </c>
      <c r="F1410" s="244" t="s">
        <v>179</v>
      </c>
      <c r="G1410" s="242"/>
      <c r="H1410" s="245">
        <v>46.66</v>
      </c>
      <c r="I1410" s="246"/>
      <c r="J1410" s="242"/>
      <c r="K1410" s="242"/>
      <c r="L1410" s="247"/>
      <c r="M1410" s="248"/>
      <c r="N1410" s="249"/>
      <c r="O1410" s="249"/>
      <c r="P1410" s="249"/>
      <c r="Q1410" s="249"/>
      <c r="R1410" s="249"/>
      <c r="S1410" s="249"/>
      <c r="T1410" s="250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51" t="s">
        <v>296</v>
      </c>
      <c r="AU1410" s="251" t="s">
        <v>106</v>
      </c>
      <c r="AV1410" s="14" t="s">
        <v>106</v>
      </c>
      <c r="AW1410" s="14" t="s">
        <v>35</v>
      </c>
      <c r="AX1410" s="14" t="s">
        <v>82</v>
      </c>
      <c r="AY1410" s="251" t="s">
        <v>285</v>
      </c>
    </row>
    <row r="1411" spans="1:65" s="2" customFormat="1" ht="33" customHeight="1">
      <c r="A1411" s="42"/>
      <c r="B1411" s="43"/>
      <c r="C1411" s="212" t="s">
        <v>2030</v>
      </c>
      <c r="D1411" s="212" t="s">
        <v>287</v>
      </c>
      <c r="E1411" s="213" t="s">
        <v>2031</v>
      </c>
      <c r="F1411" s="214" t="s">
        <v>2032</v>
      </c>
      <c r="G1411" s="215" t="s">
        <v>673</v>
      </c>
      <c r="H1411" s="216">
        <v>33.35</v>
      </c>
      <c r="I1411" s="217"/>
      <c r="J1411" s="218">
        <f>ROUND(I1411*H1411,2)</f>
        <v>0</v>
      </c>
      <c r="K1411" s="214" t="s">
        <v>291</v>
      </c>
      <c r="L1411" s="48"/>
      <c r="M1411" s="219" t="s">
        <v>28</v>
      </c>
      <c r="N1411" s="220" t="s">
        <v>46</v>
      </c>
      <c r="O1411" s="88"/>
      <c r="P1411" s="221">
        <f>O1411*H1411</f>
        <v>0</v>
      </c>
      <c r="Q1411" s="221">
        <v>0.0002</v>
      </c>
      <c r="R1411" s="221">
        <f>Q1411*H1411</f>
        <v>0.006670000000000001</v>
      </c>
      <c r="S1411" s="221">
        <v>0</v>
      </c>
      <c r="T1411" s="222">
        <f>S1411*H1411</f>
        <v>0</v>
      </c>
      <c r="U1411" s="42"/>
      <c r="V1411" s="42"/>
      <c r="W1411" s="42"/>
      <c r="X1411" s="42"/>
      <c r="Y1411" s="42"/>
      <c r="Z1411" s="42"/>
      <c r="AA1411" s="42"/>
      <c r="AB1411" s="42"/>
      <c r="AC1411" s="42"/>
      <c r="AD1411" s="42"/>
      <c r="AE1411" s="42"/>
      <c r="AR1411" s="223" t="s">
        <v>379</v>
      </c>
      <c r="AT1411" s="223" t="s">
        <v>287</v>
      </c>
      <c r="AU1411" s="223" t="s">
        <v>106</v>
      </c>
      <c r="AY1411" s="21" t="s">
        <v>285</v>
      </c>
      <c r="BE1411" s="224">
        <f>IF(N1411="základní",J1411,0)</f>
        <v>0</v>
      </c>
      <c r="BF1411" s="224">
        <f>IF(N1411="snížená",J1411,0)</f>
        <v>0</v>
      </c>
      <c r="BG1411" s="224">
        <f>IF(N1411="zákl. přenesená",J1411,0)</f>
        <v>0</v>
      </c>
      <c r="BH1411" s="224">
        <f>IF(N1411="sníž. přenesená",J1411,0)</f>
        <v>0</v>
      </c>
      <c r="BI1411" s="224">
        <f>IF(N1411="nulová",J1411,0)</f>
        <v>0</v>
      </c>
      <c r="BJ1411" s="21" t="s">
        <v>106</v>
      </c>
      <c r="BK1411" s="224">
        <f>ROUND(I1411*H1411,2)</f>
        <v>0</v>
      </c>
      <c r="BL1411" s="21" t="s">
        <v>379</v>
      </c>
      <c r="BM1411" s="223" t="s">
        <v>2033</v>
      </c>
    </row>
    <row r="1412" spans="1:47" s="2" customFormat="1" ht="12">
      <c r="A1412" s="42"/>
      <c r="B1412" s="43"/>
      <c r="C1412" s="44"/>
      <c r="D1412" s="225" t="s">
        <v>294</v>
      </c>
      <c r="E1412" s="44"/>
      <c r="F1412" s="226" t="s">
        <v>2034</v>
      </c>
      <c r="G1412" s="44"/>
      <c r="H1412" s="44"/>
      <c r="I1412" s="227"/>
      <c r="J1412" s="44"/>
      <c r="K1412" s="44"/>
      <c r="L1412" s="48"/>
      <c r="M1412" s="228"/>
      <c r="N1412" s="229"/>
      <c r="O1412" s="88"/>
      <c r="P1412" s="88"/>
      <c r="Q1412" s="88"/>
      <c r="R1412" s="88"/>
      <c r="S1412" s="88"/>
      <c r="T1412" s="89"/>
      <c r="U1412" s="42"/>
      <c r="V1412" s="42"/>
      <c r="W1412" s="42"/>
      <c r="X1412" s="42"/>
      <c r="Y1412" s="42"/>
      <c r="Z1412" s="42"/>
      <c r="AA1412" s="42"/>
      <c r="AB1412" s="42"/>
      <c r="AC1412" s="42"/>
      <c r="AD1412" s="42"/>
      <c r="AE1412" s="42"/>
      <c r="AT1412" s="21" t="s">
        <v>294</v>
      </c>
      <c r="AU1412" s="21" t="s">
        <v>106</v>
      </c>
    </row>
    <row r="1413" spans="1:51" s="13" customFormat="1" ht="12">
      <c r="A1413" s="13"/>
      <c r="B1413" s="230"/>
      <c r="C1413" s="231"/>
      <c r="D1413" s="232" t="s">
        <v>296</v>
      </c>
      <c r="E1413" s="233" t="s">
        <v>28</v>
      </c>
      <c r="F1413" s="234" t="s">
        <v>463</v>
      </c>
      <c r="G1413" s="231"/>
      <c r="H1413" s="233" t="s">
        <v>28</v>
      </c>
      <c r="I1413" s="235"/>
      <c r="J1413" s="231"/>
      <c r="K1413" s="231"/>
      <c r="L1413" s="236"/>
      <c r="M1413" s="237"/>
      <c r="N1413" s="238"/>
      <c r="O1413" s="238"/>
      <c r="P1413" s="238"/>
      <c r="Q1413" s="238"/>
      <c r="R1413" s="238"/>
      <c r="S1413" s="238"/>
      <c r="T1413" s="239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40" t="s">
        <v>296</v>
      </c>
      <c r="AU1413" s="240" t="s">
        <v>106</v>
      </c>
      <c r="AV1413" s="13" t="s">
        <v>82</v>
      </c>
      <c r="AW1413" s="13" t="s">
        <v>35</v>
      </c>
      <c r="AX1413" s="13" t="s">
        <v>74</v>
      </c>
      <c r="AY1413" s="240" t="s">
        <v>285</v>
      </c>
    </row>
    <row r="1414" spans="1:51" s="14" customFormat="1" ht="12">
      <c r="A1414" s="14"/>
      <c r="B1414" s="241"/>
      <c r="C1414" s="242"/>
      <c r="D1414" s="232" t="s">
        <v>296</v>
      </c>
      <c r="E1414" s="243" t="s">
        <v>28</v>
      </c>
      <c r="F1414" s="244" t="s">
        <v>2035</v>
      </c>
      <c r="G1414" s="242"/>
      <c r="H1414" s="245">
        <v>21.2</v>
      </c>
      <c r="I1414" s="246"/>
      <c r="J1414" s="242"/>
      <c r="K1414" s="242"/>
      <c r="L1414" s="247"/>
      <c r="M1414" s="248"/>
      <c r="N1414" s="249"/>
      <c r="O1414" s="249"/>
      <c r="P1414" s="249"/>
      <c r="Q1414" s="249"/>
      <c r="R1414" s="249"/>
      <c r="S1414" s="249"/>
      <c r="T1414" s="250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51" t="s">
        <v>296</v>
      </c>
      <c r="AU1414" s="251" t="s">
        <v>106</v>
      </c>
      <c r="AV1414" s="14" t="s">
        <v>106</v>
      </c>
      <c r="AW1414" s="14" t="s">
        <v>35</v>
      </c>
      <c r="AX1414" s="14" t="s">
        <v>74</v>
      </c>
      <c r="AY1414" s="251" t="s">
        <v>285</v>
      </c>
    </row>
    <row r="1415" spans="1:51" s="13" customFormat="1" ht="12">
      <c r="A1415" s="13"/>
      <c r="B1415" s="230"/>
      <c r="C1415" s="231"/>
      <c r="D1415" s="232" t="s">
        <v>296</v>
      </c>
      <c r="E1415" s="233" t="s">
        <v>28</v>
      </c>
      <c r="F1415" s="234" t="s">
        <v>469</v>
      </c>
      <c r="G1415" s="231"/>
      <c r="H1415" s="233" t="s">
        <v>28</v>
      </c>
      <c r="I1415" s="235"/>
      <c r="J1415" s="231"/>
      <c r="K1415" s="231"/>
      <c r="L1415" s="236"/>
      <c r="M1415" s="237"/>
      <c r="N1415" s="238"/>
      <c r="O1415" s="238"/>
      <c r="P1415" s="238"/>
      <c r="Q1415" s="238"/>
      <c r="R1415" s="238"/>
      <c r="S1415" s="238"/>
      <c r="T1415" s="239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40" t="s">
        <v>296</v>
      </c>
      <c r="AU1415" s="240" t="s">
        <v>106</v>
      </c>
      <c r="AV1415" s="13" t="s">
        <v>82</v>
      </c>
      <c r="AW1415" s="13" t="s">
        <v>35</v>
      </c>
      <c r="AX1415" s="13" t="s">
        <v>74</v>
      </c>
      <c r="AY1415" s="240" t="s">
        <v>285</v>
      </c>
    </row>
    <row r="1416" spans="1:51" s="14" customFormat="1" ht="12">
      <c r="A1416" s="14"/>
      <c r="B1416" s="241"/>
      <c r="C1416" s="242"/>
      <c r="D1416" s="232" t="s">
        <v>296</v>
      </c>
      <c r="E1416" s="243" t="s">
        <v>28</v>
      </c>
      <c r="F1416" s="244" t="s">
        <v>2036</v>
      </c>
      <c r="G1416" s="242"/>
      <c r="H1416" s="245">
        <v>12.15</v>
      </c>
      <c r="I1416" s="246"/>
      <c r="J1416" s="242"/>
      <c r="K1416" s="242"/>
      <c r="L1416" s="247"/>
      <c r="M1416" s="248"/>
      <c r="N1416" s="249"/>
      <c r="O1416" s="249"/>
      <c r="P1416" s="249"/>
      <c r="Q1416" s="249"/>
      <c r="R1416" s="249"/>
      <c r="S1416" s="249"/>
      <c r="T1416" s="250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51" t="s">
        <v>296</v>
      </c>
      <c r="AU1416" s="251" t="s">
        <v>106</v>
      </c>
      <c r="AV1416" s="14" t="s">
        <v>106</v>
      </c>
      <c r="AW1416" s="14" t="s">
        <v>35</v>
      </c>
      <c r="AX1416" s="14" t="s">
        <v>74</v>
      </c>
      <c r="AY1416" s="251" t="s">
        <v>285</v>
      </c>
    </row>
    <row r="1417" spans="1:51" s="15" customFormat="1" ht="12">
      <c r="A1417" s="15"/>
      <c r="B1417" s="252"/>
      <c r="C1417" s="253"/>
      <c r="D1417" s="232" t="s">
        <v>296</v>
      </c>
      <c r="E1417" s="254" t="s">
        <v>28</v>
      </c>
      <c r="F1417" s="255" t="s">
        <v>299</v>
      </c>
      <c r="G1417" s="253"/>
      <c r="H1417" s="256">
        <v>33.35</v>
      </c>
      <c r="I1417" s="257"/>
      <c r="J1417" s="253"/>
      <c r="K1417" s="253"/>
      <c r="L1417" s="258"/>
      <c r="M1417" s="259"/>
      <c r="N1417" s="260"/>
      <c r="O1417" s="260"/>
      <c r="P1417" s="260"/>
      <c r="Q1417" s="260"/>
      <c r="R1417" s="260"/>
      <c r="S1417" s="260"/>
      <c r="T1417" s="261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T1417" s="262" t="s">
        <v>296</v>
      </c>
      <c r="AU1417" s="262" t="s">
        <v>106</v>
      </c>
      <c r="AV1417" s="15" t="s">
        <v>292</v>
      </c>
      <c r="AW1417" s="15" t="s">
        <v>35</v>
      </c>
      <c r="AX1417" s="15" t="s">
        <v>82</v>
      </c>
      <c r="AY1417" s="262" t="s">
        <v>285</v>
      </c>
    </row>
    <row r="1418" spans="1:65" s="2" customFormat="1" ht="16.5" customHeight="1">
      <c r="A1418" s="42"/>
      <c r="B1418" s="43"/>
      <c r="C1418" s="263" t="s">
        <v>2037</v>
      </c>
      <c r="D1418" s="263" t="s">
        <v>380</v>
      </c>
      <c r="E1418" s="264" t="s">
        <v>2038</v>
      </c>
      <c r="F1418" s="265" t="s">
        <v>2039</v>
      </c>
      <c r="G1418" s="266" t="s">
        <v>673</v>
      </c>
      <c r="H1418" s="267">
        <v>35.018</v>
      </c>
      <c r="I1418" s="268"/>
      <c r="J1418" s="269">
        <f>ROUND(I1418*H1418,2)</f>
        <v>0</v>
      </c>
      <c r="K1418" s="265" t="s">
        <v>28</v>
      </c>
      <c r="L1418" s="270"/>
      <c r="M1418" s="271" t="s">
        <v>28</v>
      </c>
      <c r="N1418" s="272" t="s">
        <v>46</v>
      </c>
      <c r="O1418" s="88"/>
      <c r="P1418" s="221">
        <f>O1418*H1418</f>
        <v>0</v>
      </c>
      <c r="Q1418" s="221">
        <v>8E-05</v>
      </c>
      <c r="R1418" s="221">
        <f>Q1418*H1418</f>
        <v>0.00280144</v>
      </c>
      <c r="S1418" s="221">
        <v>0</v>
      </c>
      <c r="T1418" s="222">
        <f>S1418*H1418</f>
        <v>0</v>
      </c>
      <c r="U1418" s="42"/>
      <c r="V1418" s="42"/>
      <c r="W1418" s="42"/>
      <c r="X1418" s="42"/>
      <c r="Y1418" s="42"/>
      <c r="Z1418" s="42"/>
      <c r="AA1418" s="42"/>
      <c r="AB1418" s="42"/>
      <c r="AC1418" s="42"/>
      <c r="AD1418" s="42"/>
      <c r="AE1418" s="42"/>
      <c r="AR1418" s="223" t="s">
        <v>477</v>
      </c>
      <c r="AT1418" s="223" t="s">
        <v>380</v>
      </c>
      <c r="AU1418" s="223" t="s">
        <v>106</v>
      </c>
      <c r="AY1418" s="21" t="s">
        <v>285</v>
      </c>
      <c r="BE1418" s="224">
        <f>IF(N1418="základní",J1418,0)</f>
        <v>0</v>
      </c>
      <c r="BF1418" s="224">
        <f>IF(N1418="snížená",J1418,0)</f>
        <v>0</v>
      </c>
      <c r="BG1418" s="224">
        <f>IF(N1418="zákl. přenesená",J1418,0)</f>
        <v>0</v>
      </c>
      <c r="BH1418" s="224">
        <f>IF(N1418="sníž. přenesená",J1418,0)</f>
        <v>0</v>
      </c>
      <c r="BI1418" s="224">
        <f>IF(N1418="nulová",J1418,0)</f>
        <v>0</v>
      </c>
      <c r="BJ1418" s="21" t="s">
        <v>106</v>
      </c>
      <c r="BK1418" s="224">
        <f>ROUND(I1418*H1418,2)</f>
        <v>0</v>
      </c>
      <c r="BL1418" s="21" t="s">
        <v>379</v>
      </c>
      <c r="BM1418" s="223" t="s">
        <v>2040</v>
      </c>
    </row>
    <row r="1419" spans="1:51" s="14" customFormat="1" ht="12">
      <c r="A1419" s="14"/>
      <c r="B1419" s="241"/>
      <c r="C1419" s="242"/>
      <c r="D1419" s="232" t="s">
        <v>296</v>
      </c>
      <c r="E1419" s="243" t="s">
        <v>28</v>
      </c>
      <c r="F1419" s="244" t="s">
        <v>2041</v>
      </c>
      <c r="G1419" s="242"/>
      <c r="H1419" s="245">
        <v>35.018</v>
      </c>
      <c r="I1419" s="246"/>
      <c r="J1419" s="242"/>
      <c r="K1419" s="242"/>
      <c r="L1419" s="247"/>
      <c r="M1419" s="248"/>
      <c r="N1419" s="249"/>
      <c r="O1419" s="249"/>
      <c r="P1419" s="249"/>
      <c r="Q1419" s="249"/>
      <c r="R1419" s="249"/>
      <c r="S1419" s="249"/>
      <c r="T1419" s="250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51" t="s">
        <v>296</v>
      </c>
      <c r="AU1419" s="251" t="s">
        <v>106</v>
      </c>
      <c r="AV1419" s="14" t="s">
        <v>106</v>
      </c>
      <c r="AW1419" s="14" t="s">
        <v>35</v>
      </c>
      <c r="AX1419" s="14" t="s">
        <v>82</v>
      </c>
      <c r="AY1419" s="251" t="s">
        <v>285</v>
      </c>
    </row>
    <row r="1420" spans="1:65" s="2" customFormat="1" ht="55.5" customHeight="1">
      <c r="A1420" s="42"/>
      <c r="B1420" s="43"/>
      <c r="C1420" s="212" t="s">
        <v>2042</v>
      </c>
      <c r="D1420" s="212" t="s">
        <v>287</v>
      </c>
      <c r="E1420" s="213" t="s">
        <v>2043</v>
      </c>
      <c r="F1420" s="214" t="s">
        <v>2044</v>
      </c>
      <c r="G1420" s="215" t="s">
        <v>383</v>
      </c>
      <c r="H1420" s="216">
        <v>1.003</v>
      </c>
      <c r="I1420" s="217"/>
      <c r="J1420" s="218">
        <f>ROUND(I1420*H1420,2)</f>
        <v>0</v>
      </c>
      <c r="K1420" s="214" t="s">
        <v>291</v>
      </c>
      <c r="L1420" s="48"/>
      <c r="M1420" s="219" t="s">
        <v>28</v>
      </c>
      <c r="N1420" s="220" t="s">
        <v>46</v>
      </c>
      <c r="O1420" s="88"/>
      <c r="P1420" s="221">
        <f>O1420*H1420</f>
        <v>0</v>
      </c>
      <c r="Q1420" s="221">
        <v>0</v>
      </c>
      <c r="R1420" s="221">
        <f>Q1420*H1420</f>
        <v>0</v>
      </c>
      <c r="S1420" s="221">
        <v>0</v>
      </c>
      <c r="T1420" s="222">
        <f>S1420*H1420</f>
        <v>0</v>
      </c>
      <c r="U1420" s="42"/>
      <c r="V1420" s="42"/>
      <c r="W1420" s="42"/>
      <c r="X1420" s="42"/>
      <c r="Y1420" s="42"/>
      <c r="Z1420" s="42"/>
      <c r="AA1420" s="42"/>
      <c r="AB1420" s="42"/>
      <c r="AC1420" s="42"/>
      <c r="AD1420" s="42"/>
      <c r="AE1420" s="42"/>
      <c r="AR1420" s="223" t="s">
        <v>379</v>
      </c>
      <c r="AT1420" s="223" t="s">
        <v>287</v>
      </c>
      <c r="AU1420" s="223" t="s">
        <v>106</v>
      </c>
      <c r="AY1420" s="21" t="s">
        <v>285</v>
      </c>
      <c r="BE1420" s="224">
        <f>IF(N1420="základní",J1420,0)</f>
        <v>0</v>
      </c>
      <c r="BF1420" s="224">
        <f>IF(N1420="snížená",J1420,0)</f>
        <v>0</v>
      </c>
      <c r="BG1420" s="224">
        <f>IF(N1420="zákl. přenesená",J1420,0)</f>
        <v>0</v>
      </c>
      <c r="BH1420" s="224">
        <f>IF(N1420="sníž. přenesená",J1420,0)</f>
        <v>0</v>
      </c>
      <c r="BI1420" s="224">
        <f>IF(N1420="nulová",J1420,0)</f>
        <v>0</v>
      </c>
      <c r="BJ1420" s="21" t="s">
        <v>106</v>
      </c>
      <c r="BK1420" s="224">
        <f>ROUND(I1420*H1420,2)</f>
        <v>0</v>
      </c>
      <c r="BL1420" s="21" t="s">
        <v>379</v>
      </c>
      <c r="BM1420" s="223" t="s">
        <v>2045</v>
      </c>
    </row>
    <row r="1421" spans="1:47" s="2" customFormat="1" ht="12">
      <c r="A1421" s="42"/>
      <c r="B1421" s="43"/>
      <c r="C1421" s="44"/>
      <c r="D1421" s="225" t="s">
        <v>294</v>
      </c>
      <c r="E1421" s="44"/>
      <c r="F1421" s="226" t="s">
        <v>2046</v>
      </c>
      <c r="G1421" s="44"/>
      <c r="H1421" s="44"/>
      <c r="I1421" s="227"/>
      <c r="J1421" s="44"/>
      <c r="K1421" s="44"/>
      <c r="L1421" s="48"/>
      <c r="M1421" s="228"/>
      <c r="N1421" s="229"/>
      <c r="O1421" s="88"/>
      <c r="P1421" s="88"/>
      <c r="Q1421" s="88"/>
      <c r="R1421" s="88"/>
      <c r="S1421" s="88"/>
      <c r="T1421" s="89"/>
      <c r="U1421" s="42"/>
      <c r="V1421" s="42"/>
      <c r="W1421" s="42"/>
      <c r="X1421" s="42"/>
      <c r="Y1421" s="42"/>
      <c r="Z1421" s="42"/>
      <c r="AA1421" s="42"/>
      <c r="AB1421" s="42"/>
      <c r="AC1421" s="42"/>
      <c r="AD1421" s="42"/>
      <c r="AE1421" s="42"/>
      <c r="AT1421" s="21" t="s">
        <v>294</v>
      </c>
      <c r="AU1421" s="21" t="s">
        <v>106</v>
      </c>
    </row>
    <row r="1422" spans="1:63" s="12" customFormat="1" ht="22.8" customHeight="1">
      <c r="A1422" s="12"/>
      <c r="B1422" s="196"/>
      <c r="C1422" s="197"/>
      <c r="D1422" s="198" t="s">
        <v>73</v>
      </c>
      <c r="E1422" s="210" t="s">
        <v>2047</v>
      </c>
      <c r="F1422" s="210" t="s">
        <v>2048</v>
      </c>
      <c r="G1422" s="197"/>
      <c r="H1422" s="197"/>
      <c r="I1422" s="200"/>
      <c r="J1422" s="211">
        <f>BK1422</f>
        <v>0</v>
      </c>
      <c r="K1422" s="197"/>
      <c r="L1422" s="202"/>
      <c r="M1422" s="203"/>
      <c r="N1422" s="204"/>
      <c r="O1422" s="204"/>
      <c r="P1422" s="205">
        <f>SUM(P1423:P1432)</f>
        <v>0</v>
      </c>
      <c r="Q1422" s="204"/>
      <c r="R1422" s="205">
        <f>SUM(R1423:R1432)</f>
        <v>0.00214004</v>
      </c>
      <c r="S1422" s="204"/>
      <c r="T1422" s="206">
        <f>SUM(T1423:T1432)</f>
        <v>0</v>
      </c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R1422" s="207" t="s">
        <v>106</v>
      </c>
      <c r="AT1422" s="208" t="s">
        <v>73</v>
      </c>
      <c r="AU1422" s="208" t="s">
        <v>82</v>
      </c>
      <c r="AY1422" s="207" t="s">
        <v>285</v>
      </c>
      <c r="BK1422" s="209">
        <f>SUM(BK1423:BK1432)</f>
        <v>0</v>
      </c>
    </row>
    <row r="1423" spans="1:65" s="2" customFormat="1" ht="24.15" customHeight="1">
      <c r="A1423" s="42"/>
      <c r="B1423" s="43"/>
      <c r="C1423" s="212" t="s">
        <v>2049</v>
      </c>
      <c r="D1423" s="212" t="s">
        <v>287</v>
      </c>
      <c r="E1423" s="213" t="s">
        <v>2050</v>
      </c>
      <c r="F1423" s="214" t="s">
        <v>2051</v>
      </c>
      <c r="G1423" s="215" t="s">
        <v>315</v>
      </c>
      <c r="H1423" s="216">
        <v>8.58</v>
      </c>
      <c r="I1423" s="217"/>
      <c r="J1423" s="218">
        <f>ROUND(I1423*H1423,2)</f>
        <v>0</v>
      </c>
      <c r="K1423" s="214" t="s">
        <v>291</v>
      </c>
      <c r="L1423" s="48"/>
      <c r="M1423" s="219" t="s">
        <v>28</v>
      </c>
      <c r="N1423" s="220" t="s">
        <v>46</v>
      </c>
      <c r="O1423" s="88"/>
      <c r="P1423" s="221">
        <f>O1423*H1423</f>
        <v>0</v>
      </c>
      <c r="Q1423" s="221">
        <v>0.00012</v>
      </c>
      <c r="R1423" s="221">
        <f>Q1423*H1423</f>
        <v>0.0010296</v>
      </c>
      <c r="S1423" s="221">
        <v>0</v>
      </c>
      <c r="T1423" s="222">
        <f>S1423*H1423</f>
        <v>0</v>
      </c>
      <c r="U1423" s="42"/>
      <c r="V1423" s="42"/>
      <c r="W1423" s="42"/>
      <c r="X1423" s="42"/>
      <c r="Y1423" s="42"/>
      <c r="Z1423" s="42"/>
      <c r="AA1423" s="42"/>
      <c r="AB1423" s="42"/>
      <c r="AC1423" s="42"/>
      <c r="AD1423" s="42"/>
      <c r="AE1423" s="42"/>
      <c r="AR1423" s="223" t="s">
        <v>379</v>
      </c>
      <c r="AT1423" s="223" t="s">
        <v>287</v>
      </c>
      <c r="AU1423" s="223" t="s">
        <v>106</v>
      </c>
      <c r="AY1423" s="21" t="s">
        <v>285</v>
      </c>
      <c r="BE1423" s="224">
        <f>IF(N1423="základní",J1423,0)</f>
        <v>0</v>
      </c>
      <c r="BF1423" s="224">
        <f>IF(N1423="snížená",J1423,0)</f>
        <v>0</v>
      </c>
      <c r="BG1423" s="224">
        <f>IF(N1423="zákl. přenesená",J1423,0)</f>
        <v>0</v>
      </c>
      <c r="BH1423" s="224">
        <f>IF(N1423="sníž. přenesená",J1423,0)</f>
        <v>0</v>
      </c>
      <c r="BI1423" s="224">
        <f>IF(N1423="nulová",J1423,0)</f>
        <v>0</v>
      </c>
      <c r="BJ1423" s="21" t="s">
        <v>106</v>
      </c>
      <c r="BK1423" s="224">
        <f>ROUND(I1423*H1423,2)</f>
        <v>0</v>
      </c>
      <c r="BL1423" s="21" t="s">
        <v>379</v>
      </c>
      <c r="BM1423" s="223" t="s">
        <v>2052</v>
      </c>
    </row>
    <row r="1424" spans="1:47" s="2" customFormat="1" ht="12">
      <c r="A1424" s="42"/>
      <c r="B1424" s="43"/>
      <c r="C1424" s="44"/>
      <c r="D1424" s="225" t="s">
        <v>294</v>
      </c>
      <c r="E1424" s="44"/>
      <c r="F1424" s="226" t="s">
        <v>2053</v>
      </c>
      <c r="G1424" s="44"/>
      <c r="H1424" s="44"/>
      <c r="I1424" s="227"/>
      <c r="J1424" s="44"/>
      <c r="K1424" s="44"/>
      <c r="L1424" s="48"/>
      <c r="M1424" s="228"/>
      <c r="N1424" s="229"/>
      <c r="O1424" s="88"/>
      <c r="P1424" s="88"/>
      <c r="Q1424" s="88"/>
      <c r="R1424" s="88"/>
      <c r="S1424" s="88"/>
      <c r="T1424" s="89"/>
      <c r="U1424" s="42"/>
      <c r="V1424" s="42"/>
      <c r="W1424" s="42"/>
      <c r="X1424" s="42"/>
      <c r="Y1424" s="42"/>
      <c r="Z1424" s="42"/>
      <c r="AA1424" s="42"/>
      <c r="AB1424" s="42"/>
      <c r="AC1424" s="42"/>
      <c r="AD1424" s="42"/>
      <c r="AE1424" s="42"/>
      <c r="AT1424" s="21" t="s">
        <v>294</v>
      </c>
      <c r="AU1424" s="21" t="s">
        <v>106</v>
      </c>
    </row>
    <row r="1425" spans="1:51" s="13" customFormat="1" ht="12">
      <c r="A1425" s="13"/>
      <c r="B1425" s="230"/>
      <c r="C1425" s="231"/>
      <c r="D1425" s="232" t="s">
        <v>296</v>
      </c>
      <c r="E1425" s="233" t="s">
        <v>28</v>
      </c>
      <c r="F1425" s="234" t="s">
        <v>687</v>
      </c>
      <c r="G1425" s="231"/>
      <c r="H1425" s="233" t="s">
        <v>28</v>
      </c>
      <c r="I1425" s="235"/>
      <c r="J1425" s="231"/>
      <c r="K1425" s="231"/>
      <c r="L1425" s="236"/>
      <c r="M1425" s="237"/>
      <c r="N1425" s="238"/>
      <c r="O1425" s="238"/>
      <c r="P1425" s="238"/>
      <c r="Q1425" s="238"/>
      <c r="R1425" s="238"/>
      <c r="S1425" s="238"/>
      <c r="T1425" s="239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40" t="s">
        <v>296</v>
      </c>
      <c r="AU1425" s="240" t="s">
        <v>106</v>
      </c>
      <c r="AV1425" s="13" t="s">
        <v>82</v>
      </c>
      <c r="AW1425" s="13" t="s">
        <v>35</v>
      </c>
      <c r="AX1425" s="13" t="s">
        <v>74</v>
      </c>
      <c r="AY1425" s="240" t="s">
        <v>285</v>
      </c>
    </row>
    <row r="1426" spans="1:51" s="14" customFormat="1" ht="12">
      <c r="A1426" s="14"/>
      <c r="B1426" s="241"/>
      <c r="C1426" s="242"/>
      <c r="D1426" s="232" t="s">
        <v>296</v>
      </c>
      <c r="E1426" s="243" t="s">
        <v>28</v>
      </c>
      <c r="F1426" s="244" t="s">
        <v>2054</v>
      </c>
      <c r="G1426" s="242"/>
      <c r="H1426" s="245">
        <v>4.212</v>
      </c>
      <c r="I1426" s="246"/>
      <c r="J1426" s="242"/>
      <c r="K1426" s="242"/>
      <c r="L1426" s="247"/>
      <c r="M1426" s="248"/>
      <c r="N1426" s="249"/>
      <c r="O1426" s="249"/>
      <c r="P1426" s="249"/>
      <c r="Q1426" s="249"/>
      <c r="R1426" s="249"/>
      <c r="S1426" s="249"/>
      <c r="T1426" s="250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51" t="s">
        <v>296</v>
      </c>
      <c r="AU1426" s="251" t="s">
        <v>106</v>
      </c>
      <c r="AV1426" s="14" t="s">
        <v>106</v>
      </c>
      <c r="AW1426" s="14" t="s">
        <v>35</v>
      </c>
      <c r="AX1426" s="14" t="s">
        <v>74</v>
      </c>
      <c r="AY1426" s="251" t="s">
        <v>285</v>
      </c>
    </row>
    <row r="1427" spans="1:51" s="14" customFormat="1" ht="12">
      <c r="A1427" s="14"/>
      <c r="B1427" s="241"/>
      <c r="C1427" s="242"/>
      <c r="D1427" s="232" t="s">
        <v>296</v>
      </c>
      <c r="E1427" s="243" t="s">
        <v>28</v>
      </c>
      <c r="F1427" s="244" t="s">
        <v>2055</v>
      </c>
      <c r="G1427" s="242"/>
      <c r="H1427" s="245">
        <v>4.368</v>
      </c>
      <c r="I1427" s="246"/>
      <c r="J1427" s="242"/>
      <c r="K1427" s="242"/>
      <c r="L1427" s="247"/>
      <c r="M1427" s="248"/>
      <c r="N1427" s="249"/>
      <c r="O1427" s="249"/>
      <c r="P1427" s="249"/>
      <c r="Q1427" s="249"/>
      <c r="R1427" s="249"/>
      <c r="S1427" s="249"/>
      <c r="T1427" s="250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51" t="s">
        <v>296</v>
      </c>
      <c r="AU1427" s="251" t="s">
        <v>106</v>
      </c>
      <c r="AV1427" s="14" t="s">
        <v>106</v>
      </c>
      <c r="AW1427" s="14" t="s">
        <v>35</v>
      </c>
      <c r="AX1427" s="14" t="s">
        <v>74</v>
      </c>
      <c r="AY1427" s="251" t="s">
        <v>285</v>
      </c>
    </row>
    <row r="1428" spans="1:51" s="15" customFormat="1" ht="12">
      <c r="A1428" s="15"/>
      <c r="B1428" s="252"/>
      <c r="C1428" s="253"/>
      <c r="D1428" s="232" t="s">
        <v>296</v>
      </c>
      <c r="E1428" s="254" t="s">
        <v>28</v>
      </c>
      <c r="F1428" s="255" t="s">
        <v>299</v>
      </c>
      <c r="G1428" s="253"/>
      <c r="H1428" s="256">
        <v>8.58</v>
      </c>
      <c r="I1428" s="257"/>
      <c r="J1428" s="253"/>
      <c r="K1428" s="253"/>
      <c r="L1428" s="258"/>
      <c r="M1428" s="259"/>
      <c r="N1428" s="260"/>
      <c r="O1428" s="260"/>
      <c r="P1428" s="260"/>
      <c r="Q1428" s="260"/>
      <c r="R1428" s="260"/>
      <c r="S1428" s="260"/>
      <c r="T1428" s="261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T1428" s="262" t="s">
        <v>296</v>
      </c>
      <c r="AU1428" s="262" t="s">
        <v>106</v>
      </c>
      <c r="AV1428" s="15" t="s">
        <v>292</v>
      </c>
      <c r="AW1428" s="15" t="s">
        <v>35</v>
      </c>
      <c r="AX1428" s="15" t="s">
        <v>82</v>
      </c>
      <c r="AY1428" s="262" t="s">
        <v>285</v>
      </c>
    </row>
    <row r="1429" spans="1:65" s="2" customFormat="1" ht="24.15" customHeight="1">
      <c r="A1429" s="42"/>
      <c r="B1429" s="43"/>
      <c r="C1429" s="212" t="s">
        <v>2056</v>
      </c>
      <c r="D1429" s="212" t="s">
        <v>287</v>
      </c>
      <c r="E1429" s="213" t="s">
        <v>2057</v>
      </c>
      <c r="F1429" s="214" t="s">
        <v>2058</v>
      </c>
      <c r="G1429" s="215" t="s">
        <v>315</v>
      </c>
      <c r="H1429" s="216">
        <v>6.532</v>
      </c>
      <c r="I1429" s="217"/>
      <c r="J1429" s="218">
        <f>ROUND(I1429*H1429,2)</f>
        <v>0</v>
      </c>
      <c r="K1429" s="214" t="s">
        <v>291</v>
      </c>
      <c r="L1429" s="48"/>
      <c r="M1429" s="219" t="s">
        <v>28</v>
      </c>
      <c r="N1429" s="220" t="s">
        <v>46</v>
      </c>
      <c r="O1429" s="88"/>
      <c r="P1429" s="221">
        <f>O1429*H1429</f>
        <v>0</v>
      </c>
      <c r="Q1429" s="221">
        <v>0.00017</v>
      </c>
      <c r="R1429" s="221">
        <f>Q1429*H1429</f>
        <v>0.00111044</v>
      </c>
      <c r="S1429" s="221">
        <v>0</v>
      </c>
      <c r="T1429" s="222">
        <f>S1429*H1429</f>
        <v>0</v>
      </c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R1429" s="223" t="s">
        <v>379</v>
      </c>
      <c r="AT1429" s="223" t="s">
        <v>287</v>
      </c>
      <c r="AU1429" s="223" t="s">
        <v>106</v>
      </c>
      <c r="AY1429" s="21" t="s">
        <v>285</v>
      </c>
      <c r="BE1429" s="224">
        <f>IF(N1429="základní",J1429,0)</f>
        <v>0</v>
      </c>
      <c r="BF1429" s="224">
        <f>IF(N1429="snížená",J1429,0)</f>
        <v>0</v>
      </c>
      <c r="BG1429" s="224">
        <f>IF(N1429="zákl. přenesená",J1429,0)</f>
        <v>0</v>
      </c>
      <c r="BH1429" s="224">
        <f>IF(N1429="sníž. přenesená",J1429,0)</f>
        <v>0</v>
      </c>
      <c r="BI1429" s="224">
        <f>IF(N1429="nulová",J1429,0)</f>
        <v>0</v>
      </c>
      <c r="BJ1429" s="21" t="s">
        <v>106</v>
      </c>
      <c r="BK1429" s="224">
        <f>ROUND(I1429*H1429,2)</f>
        <v>0</v>
      </c>
      <c r="BL1429" s="21" t="s">
        <v>379</v>
      </c>
      <c r="BM1429" s="223" t="s">
        <v>2059</v>
      </c>
    </row>
    <row r="1430" spans="1:47" s="2" customFormat="1" ht="12">
      <c r="A1430" s="42"/>
      <c r="B1430" s="43"/>
      <c r="C1430" s="44"/>
      <c r="D1430" s="225" t="s">
        <v>294</v>
      </c>
      <c r="E1430" s="44"/>
      <c r="F1430" s="226" t="s">
        <v>2060</v>
      </c>
      <c r="G1430" s="44"/>
      <c r="H1430" s="44"/>
      <c r="I1430" s="227"/>
      <c r="J1430" s="44"/>
      <c r="K1430" s="44"/>
      <c r="L1430" s="48"/>
      <c r="M1430" s="228"/>
      <c r="N1430" s="229"/>
      <c r="O1430" s="88"/>
      <c r="P1430" s="88"/>
      <c r="Q1430" s="88"/>
      <c r="R1430" s="88"/>
      <c r="S1430" s="88"/>
      <c r="T1430" s="89"/>
      <c r="U1430" s="42"/>
      <c r="V1430" s="42"/>
      <c r="W1430" s="42"/>
      <c r="X1430" s="42"/>
      <c r="Y1430" s="42"/>
      <c r="Z1430" s="42"/>
      <c r="AA1430" s="42"/>
      <c r="AB1430" s="42"/>
      <c r="AC1430" s="42"/>
      <c r="AD1430" s="42"/>
      <c r="AE1430" s="42"/>
      <c r="AT1430" s="21" t="s">
        <v>294</v>
      </c>
      <c r="AU1430" s="21" t="s">
        <v>106</v>
      </c>
    </row>
    <row r="1431" spans="1:51" s="13" customFormat="1" ht="12">
      <c r="A1431" s="13"/>
      <c r="B1431" s="230"/>
      <c r="C1431" s="231"/>
      <c r="D1431" s="232" t="s">
        <v>296</v>
      </c>
      <c r="E1431" s="233" t="s">
        <v>28</v>
      </c>
      <c r="F1431" s="234" t="s">
        <v>469</v>
      </c>
      <c r="G1431" s="231"/>
      <c r="H1431" s="233" t="s">
        <v>28</v>
      </c>
      <c r="I1431" s="235"/>
      <c r="J1431" s="231"/>
      <c r="K1431" s="231"/>
      <c r="L1431" s="236"/>
      <c r="M1431" s="237"/>
      <c r="N1431" s="238"/>
      <c r="O1431" s="238"/>
      <c r="P1431" s="238"/>
      <c r="Q1431" s="238"/>
      <c r="R1431" s="238"/>
      <c r="S1431" s="238"/>
      <c r="T1431" s="239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40" t="s">
        <v>296</v>
      </c>
      <c r="AU1431" s="240" t="s">
        <v>106</v>
      </c>
      <c r="AV1431" s="13" t="s">
        <v>82</v>
      </c>
      <c r="AW1431" s="13" t="s">
        <v>35</v>
      </c>
      <c r="AX1431" s="13" t="s">
        <v>74</v>
      </c>
      <c r="AY1431" s="240" t="s">
        <v>285</v>
      </c>
    </row>
    <row r="1432" spans="1:51" s="14" customFormat="1" ht="12">
      <c r="A1432" s="14"/>
      <c r="B1432" s="241"/>
      <c r="C1432" s="242"/>
      <c r="D1432" s="232" t="s">
        <v>296</v>
      </c>
      <c r="E1432" s="243" t="s">
        <v>28</v>
      </c>
      <c r="F1432" s="244" t="s">
        <v>2061</v>
      </c>
      <c r="G1432" s="242"/>
      <c r="H1432" s="245">
        <v>6.532</v>
      </c>
      <c r="I1432" s="246"/>
      <c r="J1432" s="242"/>
      <c r="K1432" s="242"/>
      <c r="L1432" s="247"/>
      <c r="M1432" s="248"/>
      <c r="N1432" s="249"/>
      <c r="O1432" s="249"/>
      <c r="P1432" s="249"/>
      <c r="Q1432" s="249"/>
      <c r="R1432" s="249"/>
      <c r="S1432" s="249"/>
      <c r="T1432" s="250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51" t="s">
        <v>296</v>
      </c>
      <c r="AU1432" s="251" t="s">
        <v>106</v>
      </c>
      <c r="AV1432" s="14" t="s">
        <v>106</v>
      </c>
      <c r="AW1432" s="14" t="s">
        <v>35</v>
      </c>
      <c r="AX1432" s="14" t="s">
        <v>82</v>
      </c>
      <c r="AY1432" s="251" t="s">
        <v>285</v>
      </c>
    </row>
    <row r="1433" spans="1:63" s="12" customFormat="1" ht="22.8" customHeight="1">
      <c r="A1433" s="12"/>
      <c r="B1433" s="196"/>
      <c r="C1433" s="197"/>
      <c r="D1433" s="198" t="s">
        <v>73</v>
      </c>
      <c r="E1433" s="210" t="s">
        <v>2062</v>
      </c>
      <c r="F1433" s="210" t="s">
        <v>2063</v>
      </c>
      <c r="G1433" s="197"/>
      <c r="H1433" s="197"/>
      <c r="I1433" s="200"/>
      <c r="J1433" s="211">
        <f>BK1433</f>
        <v>0</v>
      </c>
      <c r="K1433" s="197"/>
      <c r="L1433" s="202"/>
      <c r="M1433" s="203"/>
      <c r="N1433" s="204"/>
      <c r="O1433" s="204"/>
      <c r="P1433" s="205">
        <f>SUM(P1434:P1472)</f>
        <v>0</v>
      </c>
      <c r="Q1433" s="204"/>
      <c r="R1433" s="205">
        <f>SUM(R1434:R1472)</f>
        <v>0.38547647999999995</v>
      </c>
      <c r="S1433" s="204"/>
      <c r="T1433" s="206">
        <f>SUM(T1434:T1472)</f>
        <v>0.01340843</v>
      </c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R1433" s="207" t="s">
        <v>106</v>
      </c>
      <c r="AT1433" s="208" t="s">
        <v>73</v>
      </c>
      <c r="AU1433" s="208" t="s">
        <v>82</v>
      </c>
      <c r="AY1433" s="207" t="s">
        <v>285</v>
      </c>
      <c r="BK1433" s="209">
        <f>SUM(BK1434:BK1472)</f>
        <v>0</v>
      </c>
    </row>
    <row r="1434" spans="1:65" s="2" customFormat="1" ht="16.5" customHeight="1">
      <c r="A1434" s="42"/>
      <c r="B1434" s="43"/>
      <c r="C1434" s="212" t="s">
        <v>2064</v>
      </c>
      <c r="D1434" s="212" t="s">
        <v>287</v>
      </c>
      <c r="E1434" s="213" t="s">
        <v>2065</v>
      </c>
      <c r="F1434" s="214" t="s">
        <v>2066</v>
      </c>
      <c r="G1434" s="215" t="s">
        <v>315</v>
      </c>
      <c r="H1434" s="216">
        <v>43.253</v>
      </c>
      <c r="I1434" s="217"/>
      <c r="J1434" s="218">
        <f>ROUND(I1434*H1434,2)</f>
        <v>0</v>
      </c>
      <c r="K1434" s="214" t="s">
        <v>291</v>
      </c>
      <c r="L1434" s="48"/>
      <c r="M1434" s="219" t="s">
        <v>28</v>
      </c>
      <c r="N1434" s="220" t="s">
        <v>46</v>
      </c>
      <c r="O1434" s="88"/>
      <c r="P1434" s="221">
        <f>O1434*H1434</f>
        <v>0</v>
      </c>
      <c r="Q1434" s="221">
        <v>0.001</v>
      </c>
      <c r="R1434" s="221">
        <f>Q1434*H1434</f>
        <v>0.043253</v>
      </c>
      <c r="S1434" s="221">
        <v>0.00031</v>
      </c>
      <c r="T1434" s="222">
        <f>S1434*H1434</f>
        <v>0.01340843</v>
      </c>
      <c r="U1434" s="42"/>
      <c r="V1434" s="42"/>
      <c r="W1434" s="42"/>
      <c r="X1434" s="42"/>
      <c r="Y1434" s="42"/>
      <c r="Z1434" s="42"/>
      <c r="AA1434" s="42"/>
      <c r="AB1434" s="42"/>
      <c r="AC1434" s="42"/>
      <c r="AD1434" s="42"/>
      <c r="AE1434" s="42"/>
      <c r="AR1434" s="223" t="s">
        <v>379</v>
      </c>
      <c r="AT1434" s="223" t="s">
        <v>287</v>
      </c>
      <c r="AU1434" s="223" t="s">
        <v>106</v>
      </c>
      <c r="AY1434" s="21" t="s">
        <v>285</v>
      </c>
      <c r="BE1434" s="224">
        <f>IF(N1434="základní",J1434,0)</f>
        <v>0</v>
      </c>
      <c r="BF1434" s="224">
        <f>IF(N1434="snížená",J1434,0)</f>
        <v>0</v>
      </c>
      <c r="BG1434" s="224">
        <f>IF(N1434="zákl. přenesená",J1434,0)</f>
        <v>0</v>
      </c>
      <c r="BH1434" s="224">
        <f>IF(N1434="sníž. přenesená",J1434,0)</f>
        <v>0</v>
      </c>
      <c r="BI1434" s="224">
        <f>IF(N1434="nulová",J1434,0)</f>
        <v>0</v>
      </c>
      <c r="BJ1434" s="21" t="s">
        <v>106</v>
      </c>
      <c r="BK1434" s="224">
        <f>ROUND(I1434*H1434,2)</f>
        <v>0</v>
      </c>
      <c r="BL1434" s="21" t="s">
        <v>379</v>
      </c>
      <c r="BM1434" s="223" t="s">
        <v>2067</v>
      </c>
    </row>
    <row r="1435" spans="1:47" s="2" customFormat="1" ht="12">
      <c r="A1435" s="42"/>
      <c r="B1435" s="43"/>
      <c r="C1435" s="44"/>
      <c r="D1435" s="225" t="s">
        <v>294</v>
      </c>
      <c r="E1435" s="44"/>
      <c r="F1435" s="226" t="s">
        <v>2068</v>
      </c>
      <c r="G1435" s="44"/>
      <c r="H1435" s="44"/>
      <c r="I1435" s="227"/>
      <c r="J1435" s="44"/>
      <c r="K1435" s="44"/>
      <c r="L1435" s="48"/>
      <c r="M1435" s="228"/>
      <c r="N1435" s="229"/>
      <c r="O1435" s="88"/>
      <c r="P1435" s="88"/>
      <c r="Q1435" s="88"/>
      <c r="R1435" s="88"/>
      <c r="S1435" s="88"/>
      <c r="T1435" s="89"/>
      <c r="U1435" s="42"/>
      <c r="V1435" s="42"/>
      <c r="W1435" s="42"/>
      <c r="X1435" s="42"/>
      <c r="Y1435" s="42"/>
      <c r="Z1435" s="42"/>
      <c r="AA1435" s="42"/>
      <c r="AB1435" s="42"/>
      <c r="AC1435" s="42"/>
      <c r="AD1435" s="42"/>
      <c r="AE1435" s="42"/>
      <c r="AT1435" s="21" t="s">
        <v>294</v>
      </c>
      <c r="AU1435" s="21" t="s">
        <v>106</v>
      </c>
    </row>
    <row r="1436" spans="1:51" s="14" customFormat="1" ht="12">
      <c r="A1436" s="14"/>
      <c r="B1436" s="241"/>
      <c r="C1436" s="242"/>
      <c r="D1436" s="232" t="s">
        <v>296</v>
      </c>
      <c r="E1436" s="243" t="s">
        <v>28</v>
      </c>
      <c r="F1436" s="244" t="s">
        <v>2069</v>
      </c>
      <c r="G1436" s="242"/>
      <c r="H1436" s="245">
        <v>43.253</v>
      </c>
      <c r="I1436" s="246"/>
      <c r="J1436" s="242"/>
      <c r="K1436" s="242"/>
      <c r="L1436" s="247"/>
      <c r="M1436" s="248"/>
      <c r="N1436" s="249"/>
      <c r="O1436" s="249"/>
      <c r="P1436" s="249"/>
      <c r="Q1436" s="249"/>
      <c r="R1436" s="249"/>
      <c r="S1436" s="249"/>
      <c r="T1436" s="250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51" t="s">
        <v>296</v>
      </c>
      <c r="AU1436" s="251" t="s">
        <v>106</v>
      </c>
      <c r="AV1436" s="14" t="s">
        <v>106</v>
      </c>
      <c r="AW1436" s="14" t="s">
        <v>35</v>
      </c>
      <c r="AX1436" s="14" t="s">
        <v>74</v>
      </c>
      <c r="AY1436" s="251" t="s">
        <v>285</v>
      </c>
    </row>
    <row r="1437" spans="1:51" s="15" customFormat="1" ht="12">
      <c r="A1437" s="15"/>
      <c r="B1437" s="252"/>
      <c r="C1437" s="253"/>
      <c r="D1437" s="232" t="s">
        <v>296</v>
      </c>
      <c r="E1437" s="254" t="s">
        <v>175</v>
      </c>
      <c r="F1437" s="255" t="s">
        <v>299</v>
      </c>
      <c r="G1437" s="253"/>
      <c r="H1437" s="256">
        <v>43.253</v>
      </c>
      <c r="I1437" s="257"/>
      <c r="J1437" s="253"/>
      <c r="K1437" s="253"/>
      <c r="L1437" s="258"/>
      <c r="M1437" s="259"/>
      <c r="N1437" s="260"/>
      <c r="O1437" s="260"/>
      <c r="P1437" s="260"/>
      <c r="Q1437" s="260"/>
      <c r="R1437" s="260"/>
      <c r="S1437" s="260"/>
      <c r="T1437" s="261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T1437" s="262" t="s">
        <v>296</v>
      </c>
      <c r="AU1437" s="262" t="s">
        <v>106</v>
      </c>
      <c r="AV1437" s="15" t="s">
        <v>292</v>
      </c>
      <c r="AW1437" s="15" t="s">
        <v>35</v>
      </c>
      <c r="AX1437" s="15" t="s">
        <v>82</v>
      </c>
      <c r="AY1437" s="262" t="s">
        <v>285</v>
      </c>
    </row>
    <row r="1438" spans="1:65" s="2" customFormat="1" ht="24.15" customHeight="1">
      <c r="A1438" s="42"/>
      <c r="B1438" s="43"/>
      <c r="C1438" s="212" t="s">
        <v>2070</v>
      </c>
      <c r="D1438" s="212" t="s">
        <v>287</v>
      </c>
      <c r="E1438" s="213" t="s">
        <v>2071</v>
      </c>
      <c r="F1438" s="214" t="s">
        <v>2072</v>
      </c>
      <c r="G1438" s="215" t="s">
        <v>315</v>
      </c>
      <c r="H1438" s="216">
        <v>43.253</v>
      </c>
      <c r="I1438" s="217"/>
      <c r="J1438" s="218">
        <f>ROUND(I1438*H1438,2)</f>
        <v>0</v>
      </c>
      <c r="K1438" s="214" t="s">
        <v>291</v>
      </c>
      <c r="L1438" s="48"/>
      <c r="M1438" s="219" t="s">
        <v>28</v>
      </c>
      <c r="N1438" s="220" t="s">
        <v>46</v>
      </c>
      <c r="O1438" s="88"/>
      <c r="P1438" s="221">
        <f>O1438*H1438</f>
        <v>0</v>
      </c>
      <c r="Q1438" s="221">
        <v>0</v>
      </c>
      <c r="R1438" s="221">
        <f>Q1438*H1438</f>
        <v>0</v>
      </c>
      <c r="S1438" s="221">
        <v>0</v>
      </c>
      <c r="T1438" s="222">
        <f>S1438*H1438</f>
        <v>0</v>
      </c>
      <c r="U1438" s="42"/>
      <c r="V1438" s="42"/>
      <c r="W1438" s="42"/>
      <c r="X1438" s="42"/>
      <c r="Y1438" s="42"/>
      <c r="Z1438" s="42"/>
      <c r="AA1438" s="42"/>
      <c r="AB1438" s="42"/>
      <c r="AC1438" s="42"/>
      <c r="AD1438" s="42"/>
      <c r="AE1438" s="42"/>
      <c r="AR1438" s="223" t="s">
        <v>379</v>
      </c>
      <c r="AT1438" s="223" t="s">
        <v>287</v>
      </c>
      <c r="AU1438" s="223" t="s">
        <v>106</v>
      </c>
      <c r="AY1438" s="21" t="s">
        <v>285</v>
      </c>
      <c r="BE1438" s="224">
        <f>IF(N1438="základní",J1438,0)</f>
        <v>0</v>
      </c>
      <c r="BF1438" s="224">
        <f>IF(N1438="snížená",J1438,0)</f>
        <v>0</v>
      </c>
      <c r="BG1438" s="224">
        <f>IF(N1438="zákl. přenesená",J1438,0)</f>
        <v>0</v>
      </c>
      <c r="BH1438" s="224">
        <f>IF(N1438="sníž. přenesená",J1438,0)</f>
        <v>0</v>
      </c>
      <c r="BI1438" s="224">
        <f>IF(N1438="nulová",J1438,0)</f>
        <v>0</v>
      </c>
      <c r="BJ1438" s="21" t="s">
        <v>106</v>
      </c>
      <c r="BK1438" s="224">
        <f>ROUND(I1438*H1438,2)</f>
        <v>0</v>
      </c>
      <c r="BL1438" s="21" t="s">
        <v>379</v>
      </c>
      <c r="BM1438" s="223" t="s">
        <v>2073</v>
      </c>
    </row>
    <row r="1439" spans="1:47" s="2" customFormat="1" ht="12">
      <c r="A1439" s="42"/>
      <c r="B1439" s="43"/>
      <c r="C1439" s="44"/>
      <c r="D1439" s="225" t="s">
        <v>294</v>
      </c>
      <c r="E1439" s="44"/>
      <c r="F1439" s="226" t="s">
        <v>2074</v>
      </c>
      <c r="G1439" s="44"/>
      <c r="H1439" s="44"/>
      <c r="I1439" s="227"/>
      <c r="J1439" s="44"/>
      <c r="K1439" s="44"/>
      <c r="L1439" s="48"/>
      <c r="M1439" s="228"/>
      <c r="N1439" s="229"/>
      <c r="O1439" s="88"/>
      <c r="P1439" s="88"/>
      <c r="Q1439" s="88"/>
      <c r="R1439" s="88"/>
      <c r="S1439" s="88"/>
      <c r="T1439" s="89"/>
      <c r="U1439" s="42"/>
      <c r="V1439" s="42"/>
      <c r="W1439" s="42"/>
      <c r="X1439" s="42"/>
      <c r="Y1439" s="42"/>
      <c r="Z1439" s="42"/>
      <c r="AA1439" s="42"/>
      <c r="AB1439" s="42"/>
      <c r="AC1439" s="42"/>
      <c r="AD1439" s="42"/>
      <c r="AE1439" s="42"/>
      <c r="AT1439" s="21" t="s">
        <v>294</v>
      </c>
      <c r="AU1439" s="21" t="s">
        <v>106</v>
      </c>
    </row>
    <row r="1440" spans="1:51" s="14" customFormat="1" ht="12">
      <c r="A1440" s="14"/>
      <c r="B1440" s="241"/>
      <c r="C1440" s="242"/>
      <c r="D1440" s="232" t="s">
        <v>296</v>
      </c>
      <c r="E1440" s="243" t="s">
        <v>28</v>
      </c>
      <c r="F1440" s="244" t="s">
        <v>175</v>
      </c>
      <c r="G1440" s="242"/>
      <c r="H1440" s="245">
        <v>43.253</v>
      </c>
      <c r="I1440" s="246"/>
      <c r="J1440" s="242"/>
      <c r="K1440" s="242"/>
      <c r="L1440" s="247"/>
      <c r="M1440" s="248"/>
      <c r="N1440" s="249"/>
      <c r="O1440" s="249"/>
      <c r="P1440" s="249"/>
      <c r="Q1440" s="249"/>
      <c r="R1440" s="249"/>
      <c r="S1440" s="249"/>
      <c r="T1440" s="250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51" t="s">
        <v>296</v>
      </c>
      <c r="AU1440" s="251" t="s">
        <v>106</v>
      </c>
      <c r="AV1440" s="14" t="s">
        <v>106</v>
      </c>
      <c r="AW1440" s="14" t="s">
        <v>35</v>
      </c>
      <c r="AX1440" s="14" t="s">
        <v>82</v>
      </c>
      <c r="AY1440" s="251" t="s">
        <v>285</v>
      </c>
    </row>
    <row r="1441" spans="1:65" s="2" customFormat="1" ht="33" customHeight="1">
      <c r="A1441" s="42"/>
      <c r="B1441" s="43"/>
      <c r="C1441" s="212" t="s">
        <v>2075</v>
      </c>
      <c r="D1441" s="212" t="s">
        <v>287</v>
      </c>
      <c r="E1441" s="213" t="s">
        <v>2076</v>
      </c>
      <c r="F1441" s="214" t="s">
        <v>2077</v>
      </c>
      <c r="G1441" s="215" t="s">
        <v>315</v>
      </c>
      <c r="H1441" s="216">
        <v>635.985</v>
      </c>
      <c r="I1441" s="217"/>
      <c r="J1441" s="218">
        <f>ROUND(I1441*H1441,2)</f>
        <v>0</v>
      </c>
      <c r="K1441" s="214" t="s">
        <v>291</v>
      </c>
      <c r="L1441" s="48"/>
      <c r="M1441" s="219" t="s">
        <v>28</v>
      </c>
      <c r="N1441" s="220" t="s">
        <v>46</v>
      </c>
      <c r="O1441" s="88"/>
      <c r="P1441" s="221">
        <f>O1441*H1441</f>
        <v>0</v>
      </c>
      <c r="Q1441" s="221">
        <v>0.0002</v>
      </c>
      <c r="R1441" s="221">
        <f>Q1441*H1441</f>
        <v>0.127197</v>
      </c>
      <c r="S1441" s="221">
        <v>0</v>
      </c>
      <c r="T1441" s="222">
        <f>S1441*H1441</f>
        <v>0</v>
      </c>
      <c r="U1441" s="42"/>
      <c r="V1441" s="42"/>
      <c r="W1441" s="42"/>
      <c r="X1441" s="42"/>
      <c r="Y1441" s="42"/>
      <c r="Z1441" s="42"/>
      <c r="AA1441" s="42"/>
      <c r="AB1441" s="42"/>
      <c r="AC1441" s="42"/>
      <c r="AD1441" s="42"/>
      <c r="AE1441" s="42"/>
      <c r="AR1441" s="223" t="s">
        <v>379</v>
      </c>
      <c r="AT1441" s="223" t="s">
        <v>287</v>
      </c>
      <c r="AU1441" s="223" t="s">
        <v>106</v>
      </c>
      <c r="AY1441" s="21" t="s">
        <v>285</v>
      </c>
      <c r="BE1441" s="224">
        <f>IF(N1441="základní",J1441,0)</f>
        <v>0</v>
      </c>
      <c r="BF1441" s="224">
        <f>IF(N1441="snížená",J1441,0)</f>
        <v>0</v>
      </c>
      <c r="BG1441" s="224">
        <f>IF(N1441="zákl. přenesená",J1441,0)</f>
        <v>0</v>
      </c>
      <c r="BH1441" s="224">
        <f>IF(N1441="sníž. přenesená",J1441,0)</f>
        <v>0</v>
      </c>
      <c r="BI1441" s="224">
        <f>IF(N1441="nulová",J1441,0)</f>
        <v>0</v>
      </c>
      <c r="BJ1441" s="21" t="s">
        <v>106</v>
      </c>
      <c r="BK1441" s="224">
        <f>ROUND(I1441*H1441,2)</f>
        <v>0</v>
      </c>
      <c r="BL1441" s="21" t="s">
        <v>379</v>
      </c>
      <c r="BM1441" s="223" t="s">
        <v>2078</v>
      </c>
    </row>
    <row r="1442" spans="1:47" s="2" customFormat="1" ht="12">
      <c r="A1442" s="42"/>
      <c r="B1442" s="43"/>
      <c r="C1442" s="44"/>
      <c r="D1442" s="225" t="s">
        <v>294</v>
      </c>
      <c r="E1442" s="44"/>
      <c r="F1442" s="226" t="s">
        <v>2079</v>
      </c>
      <c r="G1442" s="44"/>
      <c r="H1442" s="44"/>
      <c r="I1442" s="227"/>
      <c r="J1442" s="44"/>
      <c r="K1442" s="44"/>
      <c r="L1442" s="48"/>
      <c r="M1442" s="228"/>
      <c r="N1442" s="229"/>
      <c r="O1442" s="88"/>
      <c r="P1442" s="88"/>
      <c r="Q1442" s="88"/>
      <c r="R1442" s="88"/>
      <c r="S1442" s="88"/>
      <c r="T1442" s="89"/>
      <c r="U1442" s="42"/>
      <c r="V1442" s="42"/>
      <c r="W1442" s="42"/>
      <c r="X1442" s="42"/>
      <c r="Y1442" s="42"/>
      <c r="Z1442" s="42"/>
      <c r="AA1442" s="42"/>
      <c r="AB1442" s="42"/>
      <c r="AC1442" s="42"/>
      <c r="AD1442" s="42"/>
      <c r="AE1442" s="42"/>
      <c r="AT1442" s="21" t="s">
        <v>294</v>
      </c>
      <c r="AU1442" s="21" t="s">
        <v>106</v>
      </c>
    </row>
    <row r="1443" spans="1:51" s="14" customFormat="1" ht="12">
      <c r="A1443" s="14"/>
      <c r="B1443" s="241"/>
      <c r="C1443" s="242"/>
      <c r="D1443" s="232" t="s">
        <v>296</v>
      </c>
      <c r="E1443" s="243" t="s">
        <v>28</v>
      </c>
      <c r="F1443" s="244" t="s">
        <v>122</v>
      </c>
      <c r="G1443" s="242"/>
      <c r="H1443" s="245">
        <v>132.978</v>
      </c>
      <c r="I1443" s="246"/>
      <c r="J1443" s="242"/>
      <c r="K1443" s="242"/>
      <c r="L1443" s="247"/>
      <c r="M1443" s="248"/>
      <c r="N1443" s="249"/>
      <c r="O1443" s="249"/>
      <c r="P1443" s="249"/>
      <c r="Q1443" s="249"/>
      <c r="R1443" s="249"/>
      <c r="S1443" s="249"/>
      <c r="T1443" s="250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51" t="s">
        <v>296</v>
      </c>
      <c r="AU1443" s="251" t="s">
        <v>106</v>
      </c>
      <c r="AV1443" s="14" t="s">
        <v>106</v>
      </c>
      <c r="AW1443" s="14" t="s">
        <v>35</v>
      </c>
      <c r="AX1443" s="14" t="s">
        <v>74</v>
      </c>
      <c r="AY1443" s="251" t="s">
        <v>285</v>
      </c>
    </row>
    <row r="1444" spans="1:51" s="14" customFormat="1" ht="12">
      <c r="A1444" s="14"/>
      <c r="B1444" s="241"/>
      <c r="C1444" s="242"/>
      <c r="D1444" s="232" t="s">
        <v>296</v>
      </c>
      <c r="E1444" s="243" t="s">
        <v>28</v>
      </c>
      <c r="F1444" s="244" t="s">
        <v>128</v>
      </c>
      <c r="G1444" s="242"/>
      <c r="H1444" s="245">
        <v>330.09</v>
      </c>
      <c r="I1444" s="246"/>
      <c r="J1444" s="242"/>
      <c r="K1444" s="242"/>
      <c r="L1444" s="247"/>
      <c r="M1444" s="248"/>
      <c r="N1444" s="249"/>
      <c r="O1444" s="249"/>
      <c r="P1444" s="249"/>
      <c r="Q1444" s="249"/>
      <c r="R1444" s="249"/>
      <c r="S1444" s="249"/>
      <c r="T1444" s="250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51" t="s">
        <v>296</v>
      </c>
      <c r="AU1444" s="251" t="s">
        <v>106</v>
      </c>
      <c r="AV1444" s="14" t="s">
        <v>106</v>
      </c>
      <c r="AW1444" s="14" t="s">
        <v>35</v>
      </c>
      <c r="AX1444" s="14" t="s">
        <v>74</v>
      </c>
      <c r="AY1444" s="251" t="s">
        <v>285</v>
      </c>
    </row>
    <row r="1445" spans="1:51" s="14" customFormat="1" ht="12">
      <c r="A1445" s="14"/>
      <c r="B1445" s="241"/>
      <c r="C1445" s="242"/>
      <c r="D1445" s="232" t="s">
        <v>296</v>
      </c>
      <c r="E1445" s="243" t="s">
        <v>28</v>
      </c>
      <c r="F1445" s="244" t="s">
        <v>130</v>
      </c>
      <c r="G1445" s="242"/>
      <c r="H1445" s="245">
        <v>61.79</v>
      </c>
      <c r="I1445" s="246"/>
      <c r="J1445" s="242"/>
      <c r="K1445" s="242"/>
      <c r="L1445" s="247"/>
      <c r="M1445" s="248"/>
      <c r="N1445" s="249"/>
      <c r="O1445" s="249"/>
      <c r="P1445" s="249"/>
      <c r="Q1445" s="249"/>
      <c r="R1445" s="249"/>
      <c r="S1445" s="249"/>
      <c r="T1445" s="250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51" t="s">
        <v>296</v>
      </c>
      <c r="AU1445" s="251" t="s">
        <v>106</v>
      </c>
      <c r="AV1445" s="14" t="s">
        <v>106</v>
      </c>
      <c r="AW1445" s="14" t="s">
        <v>35</v>
      </c>
      <c r="AX1445" s="14" t="s">
        <v>74</v>
      </c>
      <c r="AY1445" s="251" t="s">
        <v>285</v>
      </c>
    </row>
    <row r="1446" spans="1:51" s="14" customFormat="1" ht="12">
      <c r="A1446" s="14"/>
      <c r="B1446" s="241"/>
      <c r="C1446" s="242"/>
      <c r="D1446" s="232" t="s">
        <v>296</v>
      </c>
      <c r="E1446" s="243" t="s">
        <v>28</v>
      </c>
      <c r="F1446" s="244" t="s">
        <v>132</v>
      </c>
      <c r="G1446" s="242"/>
      <c r="H1446" s="245">
        <v>141</v>
      </c>
      <c r="I1446" s="246"/>
      <c r="J1446" s="242"/>
      <c r="K1446" s="242"/>
      <c r="L1446" s="247"/>
      <c r="M1446" s="248"/>
      <c r="N1446" s="249"/>
      <c r="O1446" s="249"/>
      <c r="P1446" s="249"/>
      <c r="Q1446" s="249"/>
      <c r="R1446" s="249"/>
      <c r="S1446" s="249"/>
      <c r="T1446" s="250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51" t="s">
        <v>296</v>
      </c>
      <c r="AU1446" s="251" t="s">
        <v>106</v>
      </c>
      <c r="AV1446" s="14" t="s">
        <v>106</v>
      </c>
      <c r="AW1446" s="14" t="s">
        <v>35</v>
      </c>
      <c r="AX1446" s="14" t="s">
        <v>74</v>
      </c>
      <c r="AY1446" s="251" t="s">
        <v>285</v>
      </c>
    </row>
    <row r="1447" spans="1:51" s="14" customFormat="1" ht="12">
      <c r="A1447" s="14"/>
      <c r="B1447" s="241"/>
      <c r="C1447" s="242"/>
      <c r="D1447" s="232" t="s">
        <v>296</v>
      </c>
      <c r="E1447" s="243" t="s">
        <v>28</v>
      </c>
      <c r="F1447" s="244" t="s">
        <v>189</v>
      </c>
      <c r="G1447" s="242"/>
      <c r="H1447" s="245">
        <v>14.804</v>
      </c>
      <c r="I1447" s="246"/>
      <c r="J1447" s="242"/>
      <c r="K1447" s="242"/>
      <c r="L1447" s="247"/>
      <c r="M1447" s="248"/>
      <c r="N1447" s="249"/>
      <c r="O1447" s="249"/>
      <c r="P1447" s="249"/>
      <c r="Q1447" s="249"/>
      <c r="R1447" s="249"/>
      <c r="S1447" s="249"/>
      <c r="T1447" s="250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51" t="s">
        <v>296</v>
      </c>
      <c r="AU1447" s="251" t="s">
        <v>106</v>
      </c>
      <c r="AV1447" s="14" t="s">
        <v>106</v>
      </c>
      <c r="AW1447" s="14" t="s">
        <v>35</v>
      </c>
      <c r="AX1447" s="14" t="s">
        <v>74</v>
      </c>
      <c r="AY1447" s="251" t="s">
        <v>285</v>
      </c>
    </row>
    <row r="1448" spans="1:51" s="14" customFormat="1" ht="12">
      <c r="A1448" s="14"/>
      <c r="B1448" s="241"/>
      <c r="C1448" s="242"/>
      <c r="D1448" s="232" t="s">
        <v>296</v>
      </c>
      <c r="E1448" s="243" t="s">
        <v>28</v>
      </c>
      <c r="F1448" s="244" t="s">
        <v>191</v>
      </c>
      <c r="G1448" s="242"/>
      <c r="H1448" s="245">
        <v>28.832</v>
      </c>
      <c r="I1448" s="246"/>
      <c r="J1448" s="242"/>
      <c r="K1448" s="242"/>
      <c r="L1448" s="247"/>
      <c r="M1448" s="248"/>
      <c r="N1448" s="249"/>
      <c r="O1448" s="249"/>
      <c r="P1448" s="249"/>
      <c r="Q1448" s="249"/>
      <c r="R1448" s="249"/>
      <c r="S1448" s="249"/>
      <c r="T1448" s="250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51" t="s">
        <v>296</v>
      </c>
      <c r="AU1448" s="251" t="s">
        <v>106</v>
      </c>
      <c r="AV1448" s="14" t="s">
        <v>106</v>
      </c>
      <c r="AW1448" s="14" t="s">
        <v>35</v>
      </c>
      <c r="AX1448" s="14" t="s">
        <v>74</v>
      </c>
      <c r="AY1448" s="251" t="s">
        <v>285</v>
      </c>
    </row>
    <row r="1449" spans="1:51" s="14" customFormat="1" ht="12">
      <c r="A1449" s="14"/>
      <c r="B1449" s="241"/>
      <c r="C1449" s="242"/>
      <c r="D1449" s="232" t="s">
        <v>296</v>
      </c>
      <c r="E1449" s="243" t="s">
        <v>28</v>
      </c>
      <c r="F1449" s="244" t="s">
        <v>2080</v>
      </c>
      <c r="G1449" s="242"/>
      <c r="H1449" s="245">
        <v>-73.509</v>
      </c>
      <c r="I1449" s="246"/>
      <c r="J1449" s="242"/>
      <c r="K1449" s="242"/>
      <c r="L1449" s="247"/>
      <c r="M1449" s="248"/>
      <c r="N1449" s="249"/>
      <c r="O1449" s="249"/>
      <c r="P1449" s="249"/>
      <c r="Q1449" s="249"/>
      <c r="R1449" s="249"/>
      <c r="S1449" s="249"/>
      <c r="T1449" s="250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51" t="s">
        <v>296</v>
      </c>
      <c r="AU1449" s="251" t="s">
        <v>106</v>
      </c>
      <c r="AV1449" s="14" t="s">
        <v>106</v>
      </c>
      <c r="AW1449" s="14" t="s">
        <v>35</v>
      </c>
      <c r="AX1449" s="14" t="s">
        <v>74</v>
      </c>
      <c r="AY1449" s="251" t="s">
        <v>285</v>
      </c>
    </row>
    <row r="1450" spans="1:51" s="15" customFormat="1" ht="12">
      <c r="A1450" s="15"/>
      <c r="B1450" s="252"/>
      <c r="C1450" s="253"/>
      <c r="D1450" s="232" t="s">
        <v>296</v>
      </c>
      <c r="E1450" s="254" t="s">
        <v>173</v>
      </c>
      <c r="F1450" s="255" t="s">
        <v>299</v>
      </c>
      <c r="G1450" s="253"/>
      <c r="H1450" s="256">
        <v>635.985</v>
      </c>
      <c r="I1450" s="257"/>
      <c r="J1450" s="253"/>
      <c r="K1450" s="253"/>
      <c r="L1450" s="258"/>
      <c r="M1450" s="259"/>
      <c r="N1450" s="260"/>
      <c r="O1450" s="260"/>
      <c r="P1450" s="260"/>
      <c r="Q1450" s="260"/>
      <c r="R1450" s="260"/>
      <c r="S1450" s="260"/>
      <c r="T1450" s="261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T1450" s="262" t="s">
        <v>296</v>
      </c>
      <c r="AU1450" s="262" t="s">
        <v>106</v>
      </c>
      <c r="AV1450" s="15" t="s">
        <v>292</v>
      </c>
      <c r="AW1450" s="15" t="s">
        <v>35</v>
      </c>
      <c r="AX1450" s="15" t="s">
        <v>82</v>
      </c>
      <c r="AY1450" s="262" t="s">
        <v>285</v>
      </c>
    </row>
    <row r="1451" spans="1:65" s="2" customFormat="1" ht="37.8" customHeight="1">
      <c r="A1451" s="42"/>
      <c r="B1451" s="43"/>
      <c r="C1451" s="212" t="s">
        <v>2081</v>
      </c>
      <c r="D1451" s="212" t="s">
        <v>287</v>
      </c>
      <c r="E1451" s="213" t="s">
        <v>2082</v>
      </c>
      <c r="F1451" s="214" t="s">
        <v>2083</v>
      </c>
      <c r="G1451" s="215" t="s">
        <v>315</v>
      </c>
      <c r="H1451" s="216">
        <v>73.509</v>
      </c>
      <c r="I1451" s="217"/>
      <c r="J1451" s="218">
        <f>ROUND(I1451*H1451,2)</f>
        <v>0</v>
      </c>
      <c r="K1451" s="214" t="s">
        <v>291</v>
      </c>
      <c r="L1451" s="48"/>
      <c r="M1451" s="219" t="s">
        <v>28</v>
      </c>
      <c r="N1451" s="220" t="s">
        <v>46</v>
      </c>
      <c r="O1451" s="88"/>
      <c r="P1451" s="221">
        <f>O1451*H1451</f>
        <v>0</v>
      </c>
      <c r="Q1451" s="221">
        <v>0.0002</v>
      </c>
      <c r="R1451" s="221">
        <f>Q1451*H1451</f>
        <v>0.014701800000000001</v>
      </c>
      <c r="S1451" s="221">
        <v>0</v>
      </c>
      <c r="T1451" s="222">
        <f>S1451*H1451</f>
        <v>0</v>
      </c>
      <c r="U1451" s="42"/>
      <c r="V1451" s="42"/>
      <c r="W1451" s="42"/>
      <c r="X1451" s="42"/>
      <c r="Y1451" s="42"/>
      <c r="Z1451" s="42"/>
      <c r="AA1451" s="42"/>
      <c r="AB1451" s="42"/>
      <c r="AC1451" s="42"/>
      <c r="AD1451" s="42"/>
      <c r="AE1451" s="42"/>
      <c r="AR1451" s="223" t="s">
        <v>379</v>
      </c>
      <c r="AT1451" s="223" t="s">
        <v>287</v>
      </c>
      <c r="AU1451" s="223" t="s">
        <v>106</v>
      </c>
      <c r="AY1451" s="21" t="s">
        <v>285</v>
      </c>
      <c r="BE1451" s="224">
        <f>IF(N1451="základní",J1451,0)</f>
        <v>0</v>
      </c>
      <c r="BF1451" s="224">
        <f>IF(N1451="snížená",J1451,0)</f>
        <v>0</v>
      </c>
      <c r="BG1451" s="224">
        <f>IF(N1451="zákl. přenesená",J1451,0)</f>
        <v>0</v>
      </c>
      <c r="BH1451" s="224">
        <f>IF(N1451="sníž. přenesená",J1451,0)</f>
        <v>0</v>
      </c>
      <c r="BI1451" s="224">
        <f>IF(N1451="nulová",J1451,0)</f>
        <v>0</v>
      </c>
      <c r="BJ1451" s="21" t="s">
        <v>106</v>
      </c>
      <c r="BK1451" s="224">
        <f>ROUND(I1451*H1451,2)</f>
        <v>0</v>
      </c>
      <c r="BL1451" s="21" t="s">
        <v>379</v>
      </c>
      <c r="BM1451" s="223" t="s">
        <v>2084</v>
      </c>
    </row>
    <row r="1452" spans="1:47" s="2" customFormat="1" ht="12">
      <c r="A1452" s="42"/>
      <c r="B1452" s="43"/>
      <c r="C1452" s="44"/>
      <c r="D1452" s="225" t="s">
        <v>294</v>
      </c>
      <c r="E1452" s="44"/>
      <c r="F1452" s="226" t="s">
        <v>2085</v>
      </c>
      <c r="G1452" s="44"/>
      <c r="H1452" s="44"/>
      <c r="I1452" s="227"/>
      <c r="J1452" s="44"/>
      <c r="K1452" s="44"/>
      <c r="L1452" s="48"/>
      <c r="M1452" s="228"/>
      <c r="N1452" s="229"/>
      <c r="O1452" s="88"/>
      <c r="P1452" s="88"/>
      <c r="Q1452" s="88"/>
      <c r="R1452" s="88"/>
      <c r="S1452" s="88"/>
      <c r="T1452" s="89"/>
      <c r="U1452" s="42"/>
      <c r="V1452" s="42"/>
      <c r="W1452" s="42"/>
      <c r="X1452" s="42"/>
      <c r="Y1452" s="42"/>
      <c r="Z1452" s="42"/>
      <c r="AA1452" s="42"/>
      <c r="AB1452" s="42"/>
      <c r="AC1452" s="42"/>
      <c r="AD1452" s="42"/>
      <c r="AE1452" s="42"/>
      <c r="AT1452" s="21" t="s">
        <v>294</v>
      </c>
      <c r="AU1452" s="21" t="s">
        <v>106</v>
      </c>
    </row>
    <row r="1453" spans="1:51" s="13" customFormat="1" ht="12">
      <c r="A1453" s="13"/>
      <c r="B1453" s="230"/>
      <c r="C1453" s="231"/>
      <c r="D1453" s="232" t="s">
        <v>296</v>
      </c>
      <c r="E1453" s="233" t="s">
        <v>28</v>
      </c>
      <c r="F1453" s="234" t="s">
        <v>297</v>
      </c>
      <c r="G1453" s="231"/>
      <c r="H1453" s="233" t="s">
        <v>28</v>
      </c>
      <c r="I1453" s="235"/>
      <c r="J1453" s="231"/>
      <c r="K1453" s="231"/>
      <c r="L1453" s="236"/>
      <c r="M1453" s="237"/>
      <c r="N1453" s="238"/>
      <c r="O1453" s="238"/>
      <c r="P1453" s="238"/>
      <c r="Q1453" s="238"/>
      <c r="R1453" s="238"/>
      <c r="S1453" s="238"/>
      <c r="T1453" s="239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40" t="s">
        <v>296</v>
      </c>
      <c r="AU1453" s="240" t="s">
        <v>106</v>
      </c>
      <c r="AV1453" s="13" t="s">
        <v>82</v>
      </c>
      <c r="AW1453" s="13" t="s">
        <v>35</v>
      </c>
      <c r="AX1453" s="13" t="s">
        <v>74</v>
      </c>
      <c r="AY1453" s="240" t="s">
        <v>285</v>
      </c>
    </row>
    <row r="1454" spans="1:51" s="14" customFormat="1" ht="12">
      <c r="A1454" s="14"/>
      <c r="B1454" s="241"/>
      <c r="C1454" s="242"/>
      <c r="D1454" s="232" t="s">
        <v>296</v>
      </c>
      <c r="E1454" s="243" t="s">
        <v>2086</v>
      </c>
      <c r="F1454" s="244" t="s">
        <v>2087</v>
      </c>
      <c r="G1454" s="242"/>
      <c r="H1454" s="245">
        <v>13.328</v>
      </c>
      <c r="I1454" s="246"/>
      <c r="J1454" s="242"/>
      <c r="K1454" s="242"/>
      <c r="L1454" s="247"/>
      <c r="M1454" s="248"/>
      <c r="N1454" s="249"/>
      <c r="O1454" s="249"/>
      <c r="P1454" s="249"/>
      <c r="Q1454" s="249"/>
      <c r="R1454" s="249"/>
      <c r="S1454" s="249"/>
      <c r="T1454" s="250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51" t="s">
        <v>296</v>
      </c>
      <c r="AU1454" s="251" t="s">
        <v>106</v>
      </c>
      <c r="AV1454" s="14" t="s">
        <v>106</v>
      </c>
      <c r="AW1454" s="14" t="s">
        <v>35</v>
      </c>
      <c r="AX1454" s="14" t="s">
        <v>74</v>
      </c>
      <c r="AY1454" s="251" t="s">
        <v>285</v>
      </c>
    </row>
    <row r="1455" spans="1:51" s="13" customFormat="1" ht="12">
      <c r="A1455" s="13"/>
      <c r="B1455" s="230"/>
      <c r="C1455" s="231"/>
      <c r="D1455" s="232" t="s">
        <v>296</v>
      </c>
      <c r="E1455" s="233" t="s">
        <v>28</v>
      </c>
      <c r="F1455" s="234" t="s">
        <v>463</v>
      </c>
      <c r="G1455" s="231"/>
      <c r="H1455" s="233" t="s">
        <v>28</v>
      </c>
      <c r="I1455" s="235"/>
      <c r="J1455" s="231"/>
      <c r="K1455" s="231"/>
      <c r="L1455" s="236"/>
      <c r="M1455" s="237"/>
      <c r="N1455" s="238"/>
      <c r="O1455" s="238"/>
      <c r="P1455" s="238"/>
      <c r="Q1455" s="238"/>
      <c r="R1455" s="238"/>
      <c r="S1455" s="238"/>
      <c r="T1455" s="239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40" t="s">
        <v>296</v>
      </c>
      <c r="AU1455" s="240" t="s">
        <v>106</v>
      </c>
      <c r="AV1455" s="13" t="s">
        <v>82</v>
      </c>
      <c r="AW1455" s="13" t="s">
        <v>35</v>
      </c>
      <c r="AX1455" s="13" t="s">
        <v>74</v>
      </c>
      <c r="AY1455" s="240" t="s">
        <v>285</v>
      </c>
    </row>
    <row r="1456" spans="1:51" s="14" customFormat="1" ht="12">
      <c r="A1456" s="14"/>
      <c r="B1456" s="241"/>
      <c r="C1456" s="242"/>
      <c r="D1456" s="232" t="s">
        <v>296</v>
      </c>
      <c r="E1456" s="243" t="s">
        <v>28</v>
      </c>
      <c r="F1456" s="244" t="s">
        <v>2088</v>
      </c>
      <c r="G1456" s="242"/>
      <c r="H1456" s="245">
        <v>32.895</v>
      </c>
      <c r="I1456" s="246"/>
      <c r="J1456" s="242"/>
      <c r="K1456" s="242"/>
      <c r="L1456" s="247"/>
      <c r="M1456" s="248"/>
      <c r="N1456" s="249"/>
      <c r="O1456" s="249"/>
      <c r="P1456" s="249"/>
      <c r="Q1456" s="249"/>
      <c r="R1456" s="249"/>
      <c r="S1456" s="249"/>
      <c r="T1456" s="250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51" t="s">
        <v>296</v>
      </c>
      <c r="AU1456" s="251" t="s">
        <v>106</v>
      </c>
      <c r="AV1456" s="14" t="s">
        <v>106</v>
      </c>
      <c r="AW1456" s="14" t="s">
        <v>35</v>
      </c>
      <c r="AX1456" s="14" t="s">
        <v>74</v>
      </c>
      <c r="AY1456" s="251" t="s">
        <v>285</v>
      </c>
    </row>
    <row r="1457" spans="1:51" s="13" customFormat="1" ht="12">
      <c r="A1457" s="13"/>
      <c r="B1457" s="230"/>
      <c r="C1457" s="231"/>
      <c r="D1457" s="232" t="s">
        <v>296</v>
      </c>
      <c r="E1457" s="233" t="s">
        <v>28</v>
      </c>
      <c r="F1457" s="234" t="s">
        <v>469</v>
      </c>
      <c r="G1457" s="231"/>
      <c r="H1457" s="233" t="s">
        <v>28</v>
      </c>
      <c r="I1457" s="235"/>
      <c r="J1457" s="231"/>
      <c r="K1457" s="231"/>
      <c r="L1457" s="236"/>
      <c r="M1457" s="237"/>
      <c r="N1457" s="238"/>
      <c r="O1457" s="238"/>
      <c r="P1457" s="238"/>
      <c r="Q1457" s="238"/>
      <c r="R1457" s="238"/>
      <c r="S1457" s="238"/>
      <c r="T1457" s="239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40" t="s">
        <v>296</v>
      </c>
      <c r="AU1457" s="240" t="s">
        <v>106</v>
      </c>
      <c r="AV1457" s="13" t="s">
        <v>82</v>
      </c>
      <c r="AW1457" s="13" t="s">
        <v>35</v>
      </c>
      <c r="AX1457" s="13" t="s">
        <v>74</v>
      </c>
      <c r="AY1457" s="240" t="s">
        <v>285</v>
      </c>
    </row>
    <row r="1458" spans="1:51" s="14" customFormat="1" ht="12">
      <c r="A1458" s="14"/>
      <c r="B1458" s="241"/>
      <c r="C1458" s="242"/>
      <c r="D1458" s="232" t="s">
        <v>296</v>
      </c>
      <c r="E1458" s="243" t="s">
        <v>28</v>
      </c>
      <c r="F1458" s="244" t="s">
        <v>2089</v>
      </c>
      <c r="G1458" s="242"/>
      <c r="H1458" s="245">
        <v>27.286</v>
      </c>
      <c r="I1458" s="246"/>
      <c r="J1458" s="242"/>
      <c r="K1458" s="242"/>
      <c r="L1458" s="247"/>
      <c r="M1458" s="248"/>
      <c r="N1458" s="249"/>
      <c r="O1458" s="249"/>
      <c r="P1458" s="249"/>
      <c r="Q1458" s="249"/>
      <c r="R1458" s="249"/>
      <c r="S1458" s="249"/>
      <c r="T1458" s="250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51" t="s">
        <v>296</v>
      </c>
      <c r="AU1458" s="251" t="s">
        <v>106</v>
      </c>
      <c r="AV1458" s="14" t="s">
        <v>106</v>
      </c>
      <c r="AW1458" s="14" t="s">
        <v>35</v>
      </c>
      <c r="AX1458" s="14" t="s">
        <v>74</v>
      </c>
      <c r="AY1458" s="251" t="s">
        <v>285</v>
      </c>
    </row>
    <row r="1459" spans="1:51" s="15" customFormat="1" ht="12">
      <c r="A1459" s="15"/>
      <c r="B1459" s="252"/>
      <c r="C1459" s="253"/>
      <c r="D1459" s="232" t="s">
        <v>296</v>
      </c>
      <c r="E1459" s="254" t="s">
        <v>171</v>
      </c>
      <c r="F1459" s="255" t="s">
        <v>299</v>
      </c>
      <c r="G1459" s="253"/>
      <c r="H1459" s="256">
        <v>73.509</v>
      </c>
      <c r="I1459" s="257"/>
      <c r="J1459" s="253"/>
      <c r="K1459" s="253"/>
      <c r="L1459" s="258"/>
      <c r="M1459" s="259"/>
      <c r="N1459" s="260"/>
      <c r="O1459" s="260"/>
      <c r="P1459" s="260"/>
      <c r="Q1459" s="260"/>
      <c r="R1459" s="260"/>
      <c r="S1459" s="260"/>
      <c r="T1459" s="261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T1459" s="262" t="s">
        <v>296</v>
      </c>
      <c r="AU1459" s="262" t="s">
        <v>106</v>
      </c>
      <c r="AV1459" s="15" t="s">
        <v>292</v>
      </c>
      <c r="AW1459" s="15" t="s">
        <v>35</v>
      </c>
      <c r="AX1459" s="15" t="s">
        <v>82</v>
      </c>
      <c r="AY1459" s="262" t="s">
        <v>285</v>
      </c>
    </row>
    <row r="1460" spans="1:65" s="2" customFormat="1" ht="37.8" customHeight="1">
      <c r="A1460" s="42"/>
      <c r="B1460" s="43"/>
      <c r="C1460" s="212" t="s">
        <v>2090</v>
      </c>
      <c r="D1460" s="212" t="s">
        <v>287</v>
      </c>
      <c r="E1460" s="213" t="s">
        <v>2091</v>
      </c>
      <c r="F1460" s="214" t="s">
        <v>2092</v>
      </c>
      <c r="G1460" s="215" t="s">
        <v>315</v>
      </c>
      <c r="H1460" s="216">
        <v>635.985</v>
      </c>
      <c r="I1460" s="217"/>
      <c r="J1460" s="218">
        <f>ROUND(I1460*H1460,2)</f>
        <v>0</v>
      </c>
      <c r="K1460" s="214" t="s">
        <v>291</v>
      </c>
      <c r="L1460" s="48"/>
      <c r="M1460" s="219" t="s">
        <v>28</v>
      </c>
      <c r="N1460" s="220" t="s">
        <v>46</v>
      </c>
      <c r="O1460" s="88"/>
      <c r="P1460" s="221">
        <f>O1460*H1460</f>
        <v>0</v>
      </c>
      <c r="Q1460" s="221">
        <v>0.00026</v>
      </c>
      <c r="R1460" s="221">
        <f>Q1460*H1460</f>
        <v>0.16535609999999998</v>
      </c>
      <c r="S1460" s="221">
        <v>0</v>
      </c>
      <c r="T1460" s="222">
        <f>S1460*H1460</f>
        <v>0</v>
      </c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R1460" s="223" t="s">
        <v>379</v>
      </c>
      <c r="AT1460" s="223" t="s">
        <v>287</v>
      </c>
      <c r="AU1460" s="223" t="s">
        <v>106</v>
      </c>
      <c r="AY1460" s="21" t="s">
        <v>285</v>
      </c>
      <c r="BE1460" s="224">
        <f>IF(N1460="základní",J1460,0)</f>
        <v>0</v>
      </c>
      <c r="BF1460" s="224">
        <f>IF(N1460="snížená",J1460,0)</f>
        <v>0</v>
      </c>
      <c r="BG1460" s="224">
        <f>IF(N1460="zákl. přenesená",J1460,0)</f>
        <v>0</v>
      </c>
      <c r="BH1460" s="224">
        <f>IF(N1460="sníž. přenesená",J1460,0)</f>
        <v>0</v>
      </c>
      <c r="BI1460" s="224">
        <f>IF(N1460="nulová",J1460,0)</f>
        <v>0</v>
      </c>
      <c r="BJ1460" s="21" t="s">
        <v>106</v>
      </c>
      <c r="BK1460" s="224">
        <f>ROUND(I1460*H1460,2)</f>
        <v>0</v>
      </c>
      <c r="BL1460" s="21" t="s">
        <v>379</v>
      </c>
      <c r="BM1460" s="223" t="s">
        <v>2093</v>
      </c>
    </row>
    <row r="1461" spans="1:47" s="2" customFormat="1" ht="12">
      <c r="A1461" s="42"/>
      <c r="B1461" s="43"/>
      <c r="C1461" s="44"/>
      <c r="D1461" s="225" t="s">
        <v>294</v>
      </c>
      <c r="E1461" s="44"/>
      <c r="F1461" s="226" t="s">
        <v>2094</v>
      </c>
      <c r="G1461" s="44"/>
      <c r="H1461" s="44"/>
      <c r="I1461" s="227"/>
      <c r="J1461" s="44"/>
      <c r="K1461" s="44"/>
      <c r="L1461" s="48"/>
      <c r="M1461" s="228"/>
      <c r="N1461" s="229"/>
      <c r="O1461" s="88"/>
      <c r="P1461" s="88"/>
      <c r="Q1461" s="88"/>
      <c r="R1461" s="88"/>
      <c r="S1461" s="88"/>
      <c r="T1461" s="89"/>
      <c r="U1461" s="42"/>
      <c r="V1461" s="42"/>
      <c r="W1461" s="42"/>
      <c r="X1461" s="42"/>
      <c r="Y1461" s="42"/>
      <c r="Z1461" s="42"/>
      <c r="AA1461" s="42"/>
      <c r="AB1461" s="42"/>
      <c r="AC1461" s="42"/>
      <c r="AD1461" s="42"/>
      <c r="AE1461" s="42"/>
      <c r="AT1461" s="21" t="s">
        <v>294</v>
      </c>
      <c r="AU1461" s="21" t="s">
        <v>106</v>
      </c>
    </row>
    <row r="1462" spans="1:51" s="14" customFormat="1" ht="12">
      <c r="A1462" s="14"/>
      <c r="B1462" s="241"/>
      <c r="C1462" s="242"/>
      <c r="D1462" s="232" t="s">
        <v>296</v>
      </c>
      <c r="E1462" s="243" t="s">
        <v>28</v>
      </c>
      <c r="F1462" s="244" t="s">
        <v>173</v>
      </c>
      <c r="G1462" s="242"/>
      <c r="H1462" s="245">
        <v>635.985</v>
      </c>
      <c r="I1462" s="246"/>
      <c r="J1462" s="242"/>
      <c r="K1462" s="242"/>
      <c r="L1462" s="247"/>
      <c r="M1462" s="248"/>
      <c r="N1462" s="249"/>
      <c r="O1462" s="249"/>
      <c r="P1462" s="249"/>
      <c r="Q1462" s="249"/>
      <c r="R1462" s="249"/>
      <c r="S1462" s="249"/>
      <c r="T1462" s="250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51" t="s">
        <v>296</v>
      </c>
      <c r="AU1462" s="251" t="s">
        <v>106</v>
      </c>
      <c r="AV1462" s="14" t="s">
        <v>106</v>
      </c>
      <c r="AW1462" s="14" t="s">
        <v>35</v>
      </c>
      <c r="AX1462" s="14" t="s">
        <v>82</v>
      </c>
      <c r="AY1462" s="251" t="s">
        <v>285</v>
      </c>
    </row>
    <row r="1463" spans="1:65" s="2" customFormat="1" ht="44.25" customHeight="1">
      <c r="A1463" s="42"/>
      <c r="B1463" s="43"/>
      <c r="C1463" s="212" t="s">
        <v>2095</v>
      </c>
      <c r="D1463" s="212" t="s">
        <v>287</v>
      </c>
      <c r="E1463" s="213" t="s">
        <v>2096</v>
      </c>
      <c r="F1463" s="214" t="s">
        <v>2097</v>
      </c>
      <c r="G1463" s="215" t="s">
        <v>315</v>
      </c>
      <c r="H1463" s="216">
        <v>73.509</v>
      </c>
      <c r="I1463" s="217"/>
      <c r="J1463" s="218">
        <f>ROUND(I1463*H1463,2)</f>
        <v>0</v>
      </c>
      <c r="K1463" s="214" t="s">
        <v>291</v>
      </c>
      <c r="L1463" s="48"/>
      <c r="M1463" s="219" t="s">
        <v>28</v>
      </c>
      <c r="N1463" s="220" t="s">
        <v>46</v>
      </c>
      <c r="O1463" s="88"/>
      <c r="P1463" s="221">
        <f>O1463*H1463</f>
        <v>0</v>
      </c>
      <c r="Q1463" s="221">
        <v>0.00026</v>
      </c>
      <c r="R1463" s="221">
        <f>Q1463*H1463</f>
        <v>0.01911234</v>
      </c>
      <c r="S1463" s="221">
        <v>0</v>
      </c>
      <c r="T1463" s="222">
        <f>S1463*H1463</f>
        <v>0</v>
      </c>
      <c r="U1463" s="42"/>
      <c r="V1463" s="42"/>
      <c r="W1463" s="42"/>
      <c r="X1463" s="42"/>
      <c r="Y1463" s="42"/>
      <c r="Z1463" s="42"/>
      <c r="AA1463" s="42"/>
      <c r="AB1463" s="42"/>
      <c r="AC1463" s="42"/>
      <c r="AD1463" s="42"/>
      <c r="AE1463" s="42"/>
      <c r="AR1463" s="223" t="s">
        <v>379</v>
      </c>
      <c r="AT1463" s="223" t="s">
        <v>287</v>
      </c>
      <c r="AU1463" s="223" t="s">
        <v>106</v>
      </c>
      <c r="AY1463" s="21" t="s">
        <v>285</v>
      </c>
      <c r="BE1463" s="224">
        <f>IF(N1463="základní",J1463,0)</f>
        <v>0</v>
      </c>
      <c r="BF1463" s="224">
        <f>IF(N1463="snížená",J1463,0)</f>
        <v>0</v>
      </c>
      <c r="BG1463" s="224">
        <f>IF(N1463="zákl. přenesená",J1463,0)</f>
        <v>0</v>
      </c>
      <c r="BH1463" s="224">
        <f>IF(N1463="sníž. přenesená",J1463,0)</f>
        <v>0</v>
      </c>
      <c r="BI1463" s="224">
        <f>IF(N1463="nulová",J1463,0)</f>
        <v>0</v>
      </c>
      <c r="BJ1463" s="21" t="s">
        <v>106</v>
      </c>
      <c r="BK1463" s="224">
        <f>ROUND(I1463*H1463,2)</f>
        <v>0</v>
      </c>
      <c r="BL1463" s="21" t="s">
        <v>379</v>
      </c>
      <c r="BM1463" s="223" t="s">
        <v>2098</v>
      </c>
    </row>
    <row r="1464" spans="1:47" s="2" customFormat="1" ht="12">
      <c r="A1464" s="42"/>
      <c r="B1464" s="43"/>
      <c r="C1464" s="44"/>
      <c r="D1464" s="225" t="s">
        <v>294</v>
      </c>
      <c r="E1464" s="44"/>
      <c r="F1464" s="226" t="s">
        <v>2099</v>
      </c>
      <c r="G1464" s="44"/>
      <c r="H1464" s="44"/>
      <c r="I1464" s="227"/>
      <c r="J1464" s="44"/>
      <c r="K1464" s="44"/>
      <c r="L1464" s="48"/>
      <c r="M1464" s="228"/>
      <c r="N1464" s="229"/>
      <c r="O1464" s="88"/>
      <c r="P1464" s="88"/>
      <c r="Q1464" s="88"/>
      <c r="R1464" s="88"/>
      <c r="S1464" s="88"/>
      <c r="T1464" s="89"/>
      <c r="U1464" s="42"/>
      <c r="V1464" s="42"/>
      <c r="W1464" s="42"/>
      <c r="X1464" s="42"/>
      <c r="Y1464" s="42"/>
      <c r="Z1464" s="42"/>
      <c r="AA1464" s="42"/>
      <c r="AB1464" s="42"/>
      <c r="AC1464" s="42"/>
      <c r="AD1464" s="42"/>
      <c r="AE1464" s="42"/>
      <c r="AT1464" s="21" t="s">
        <v>294</v>
      </c>
      <c r="AU1464" s="21" t="s">
        <v>106</v>
      </c>
    </row>
    <row r="1465" spans="1:51" s="14" customFormat="1" ht="12">
      <c r="A1465" s="14"/>
      <c r="B1465" s="241"/>
      <c r="C1465" s="242"/>
      <c r="D1465" s="232" t="s">
        <v>296</v>
      </c>
      <c r="E1465" s="243" t="s">
        <v>28</v>
      </c>
      <c r="F1465" s="244" t="s">
        <v>171</v>
      </c>
      <c r="G1465" s="242"/>
      <c r="H1465" s="245">
        <v>73.509</v>
      </c>
      <c r="I1465" s="246"/>
      <c r="J1465" s="242"/>
      <c r="K1465" s="242"/>
      <c r="L1465" s="247"/>
      <c r="M1465" s="248"/>
      <c r="N1465" s="249"/>
      <c r="O1465" s="249"/>
      <c r="P1465" s="249"/>
      <c r="Q1465" s="249"/>
      <c r="R1465" s="249"/>
      <c r="S1465" s="249"/>
      <c r="T1465" s="250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51" t="s">
        <v>296</v>
      </c>
      <c r="AU1465" s="251" t="s">
        <v>106</v>
      </c>
      <c r="AV1465" s="14" t="s">
        <v>106</v>
      </c>
      <c r="AW1465" s="14" t="s">
        <v>35</v>
      </c>
      <c r="AX1465" s="14" t="s">
        <v>82</v>
      </c>
      <c r="AY1465" s="251" t="s">
        <v>285</v>
      </c>
    </row>
    <row r="1466" spans="1:65" s="2" customFormat="1" ht="49.05" customHeight="1">
      <c r="A1466" s="42"/>
      <c r="B1466" s="43"/>
      <c r="C1466" s="212" t="s">
        <v>2100</v>
      </c>
      <c r="D1466" s="212" t="s">
        <v>287</v>
      </c>
      <c r="E1466" s="213" t="s">
        <v>2101</v>
      </c>
      <c r="F1466" s="214" t="s">
        <v>2102</v>
      </c>
      <c r="G1466" s="215" t="s">
        <v>315</v>
      </c>
      <c r="H1466" s="216">
        <v>330.09</v>
      </c>
      <c r="I1466" s="217"/>
      <c r="J1466" s="218">
        <f>ROUND(I1466*H1466,2)</f>
        <v>0</v>
      </c>
      <c r="K1466" s="214" t="s">
        <v>291</v>
      </c>
      <c r="L1466" s="48"/>
      <c r="M1466" s="219" t="s">
        <v>28</v>
      </c>
      <c r="N1466" s="220" t="s">
        <v>46</v>
      </c>
      <c r="O1466" s="88"/>
      <c r="P1466" s="221">
        <f>O1466*H1466</f>
        <v>0</v>
      </c>
      <c r="Q1466" s="221">
        <v>2E-05</v>
      </c>
      <c r="R1466" s="221">
        <f>Q1466*H1466</f>
        <v>0.0066018</v>
      </c>
      <c r="S1466" s="221">
        <v>0</v>
      </c>
      <c r="T1466" s="222">
        <f>S1466*H1466</f>
        <v>0</v>
      </c>
      <c r="U1466" s="42"/>
      <c r="V1466" s="42"/>
      <c r="W1466" s="42"/>
      <c r="X1466" s="42"/>
      <c r="Y1466" s="42"/>
      <c r="Z1466" s="42"/>
      <c r="AA1466" s="42"/>
      <c r="AB1466" s="42"/>
      <c r="AC1466" s="42"/>
      <c r="AD1466" s="42"/>
      <c r="AE1466" s="42"/>
      <c r="AR1466" s="223" t="s">
        <v>379</v>
      </c>
      <c r="AT1466" s="223" t="s">
        <v>287</v>
      </c>
      <c r="AU1466" s="223" t="s">
        <v>106</v>
      </c>
      <c r="AY1466" s="21" t="s">
        <v>285</v>
      </c>
      <c r="BE1466" s="224">
        <f>IF(N1466="základní",J1466,0)</f>
        <v>0</v>
      </c>
      <c r="BF1466" s="224">
        <f>IF(N1466="snížená",J1466,0)</f>
        <v>0</v>
      </c>
      <c r="BG1466" s="224">
        <f>IF(N1466="zákl. přenesená",J1466,0)</f>
        <v>0</v>
      </c>
      <c r="BH1466" s="224">
        <f>IF(N1466="sníž. přenesená",J1466,0)</f>
        <v>0</v>
      </c>
      <c r="BI1466" s="224">
        <f>IF(N1466="nulová",J1466,0)</f>
        <v>0</v>
      </c>
      <c r="BJ1466" s="21" t="s">
        <v>106</v>
      </c>
      <c r="BK1466" s="224">
        <f>ROUND(I1466*H1466,2)</f>
        <v>0</v>
      </c>
      <c r="BL1466" s="21" t="s">
        <v>379</v>
      </c>
      <c r="BM1466" s="223" t="s">
        <v>2103</v>
      </c>
    </row>
    <row r="1467" spans="1:47" s="2" customFormat="1" ht="12">
      <c r="A1467" s="42"/>
      <c r="B1467" s="43"/>
      <c r="C1467" s="44"/>
      <c r="D1467" s="225" t="s">
        <v>294</v>
      </c>
      <c r="E1467" s="44"/>
      <c r="F1467" s="226" t="s">
        <v>2104</v>
      </c>
      <c r="G1467" s="44"/>
      <c r="H1467" s="44"/>
      <c r="I1467" s="227"/>
      <c r="J1467" s="44"/>
      <c r="K1467" s="44"/>
      <c r="L1467" s="48"/>
      <c r="M1467" s="228"/>
      <c r="N1467" s="229"/>
      <c r="O1467" s="88"/>
      <c r="P1467" s="88"/>
      <c r="Q1467" s="88"/>
      <c r="R1467" s="88"/>
      <c r="S1467" s="88"/>
      <c r="T1467" s="89"/>
      <c r="U1467" s="42"/>
      <c r="V1467" s="42"/>
      <c r="W1467" s="42"/>
      <c r="X1467" s="42"/>
      <c r="Y1467" s="42"/>
      <c r="Z1467" s="42"/>
      <c r="AA1467" s="42"/>
      <c r="AB1467" s="42"/>
      <c r="AC1467" s="42"/>
      <c r="AD1467" s="42"/>
      <c r="AE1467" s="42"/>
      <c r="AT1467" s="21" t="s">
        <v>294</v>
      </c>
      <c r="AU1467" s="21" t="s">
        <v>106</v>
      </c>
    </row>
    <row r="1468" spans="1:51" s="14" customFormat="1" ht="12">
      <c r="A1468" s="14"/>
      <c r="B1468" s="241"/>
      <c r="C1468" s="242"/>
      <c r="D1468" s="232" t="s">
        <v>296</v>
      </c>
      <c r="E1468" s="243" t="s">
        <v>28</v>
      </c>
      <c r="F1468" s="244" t="s">
        <v>128</v>
      </c>
      <c r="G1468" s="242"/>
      <c r="H1468" s="245">
        <v>330.09</v>
      </c>
      <c r="I1468" s="246"/>
      <c r="J1468" s="242"/>
      <c r="K1468" s="242"/>
      <c r="L1468" s="247"/>
      <c r="M1468" s="248"/>
      <c r="N1468" s="249"/>
      <c r="O1468" s="249"/>
      <c r="P1468" s="249"/>
      <c r="Q1468" s="249"/>
      <c r="R1468" s="249"/>
      <c r="S1468" s="249"/>
      <c r="T1468" s="250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51" t="s">
        <v>296</v>
      </c>
      <c r="AU1468" s="251" t="s">
        <v>106</v>
      </c>
      <c r="AV1468" s="14" t="s">
        <v>106</v>
      </c>
      <c r="AW1468" s="14" t="s">
        <v>35</v>
      </c>
      <c r="AX1468" s="14" t="s">
        <v>82</v>
      </c>
      <c r="AY1468" s="251" t="s">
        <v>285</v>
      </c>
    </row>
    <row r="1469" spans="1:65" s="2" customFormat="1" ht="33" customHeight="1">
      <c r="A1469" s="42"/>
      <c r="B1469" s="43"/>
      <c r="C1469" s="212" t="s">
        <v>2105</v>
      </c>
      <c r="D1469" s="212" t="s">
        <v>287</v>
      </c>
      <c r="E1469" s="213" t="s">
        <v>2106</v>
      </c>
      <c r="F1469" s="214" t="s">
        <v>2107</v>
      </c>
      <c r="G1469" s="215" t="s">
        <v>315</v>
      </c>
      <c r="H1469" s="216">
        <v>35.594</v>
      </c>
      <c r="I1469" s="217"/>
      <c r="J1469" s="218">
        <f>ROUND(I1469*H1469,2)</f>
        <v>0</v>
      </c>
      <c r="K1469" s="214" t="s">
        <v>28</v>
      </c>
      <c r="L1469" s="48"/>
      <c r="M1469" s="219" t="s">
        <v>28</v>
      </c>
      <c r="N1469" s="220" t="s">
        <v>46</v>
      </c>
      <c r="O1469" s="88"/>
      <c r="P1469" s="221">
        <f>O1469*H1469</f>
        <v>0</v>
      </c>
      <c r="Q1469" s="221">
        <v>0.00026</v>
      </c>
      <c r="R1469" s="221">
        <f>Q1469*H1469</f>
        <v>0.00925444</v>
      </c>
      <c r="S1469" s="221">
        <v>0</v>
      </c>
      <c r="T1469" s="222">
        <f>S1469*H1469</f>
        <v>0</v>
      </c>
      <c r="U1469" s="42"/>
      <c r="V1469" s="42"/>
      <c r="W1469" s="42"/>
      <c r="X1469" s="42"/>
      <c r="Y1469" s="42"/>
      <c r="Z1469" s="42"/>
      <c r="AA1469" s="42"/>
      <c r="AB1469" s="42"/>
      <c r="AC1469" s="42"/>
      <c r="AD1469" s="42"/>
      <c r="AE1469" s="42"/>
      <c r="AR1469" s="223" t="s">
        <v>379</v>
      </c>
      <c r="AT1469" s="223" t="s">
        <v>287</v>
      </c>
      <c r="AU1469" s="223" t="s">
        <v>106</v>
      </c>
      <c r="AY1469" s="21" t="s">
        <v>285</v>
      </c>
      <c r="BE1469" s="224">
        <f>IF(N1469="základní",J1469,0)</f>
        <v>0</v>
      </c>
      <c r="BF1469" s="224">
        <f>IF(N1469="snížená",J1469,0)</f>
        <v>0</v>
      </c>
      <c r="BG1469" s="224">
        <f>IF(N1469="zákl. přenesená",J1469,0)</f>
        <v>0</v>
      </c>
      <c r="BH1469" s="224">
        <f>IF(N1469="sníž. přenesená",J1469,0)</f>
        <v>0</v>
      </c>
      <c r="BI1469" s="224">
        <f>IF(N1469="nulová",J1469,0)</f>
        <v>0</v>
      </c>
      <c r="BJ1469" s="21" t="s">
        <v>106</v>
      </c>
      <c r="BK1469" s="224">
        <f>ROUND(I1469*H1469,2)</f>
        <v>0</v>
      </c>
      <c r="BL1469" s="21" t="s">
        <v>379</v>
      </c>
      <c r="BM1469" s="223" t="s">
        <v>2108</v>
      </c>
    </row>
    <row r="1470" spans="1:51" s="14" customFormat="1" ht="12">
      <c r="A1470" s="14"/>
      <c r="B1470" s="241"/>
      <c r="C1470" s="242"/>
      <c r="D1470" s="232" t="s">
        <v>296</v>
      </c>
      <c r="E1470" s="243" t="s">
        <v>28</v>
      </c>
      <c r="F1470" s="244" t="s">
        <v>1461</v>
      </c>
      <c r="G1470" s="242"/>
      <c r="H1470" s="245">
        <v>26.104</v>
      </c>
      <c r="I1470" s="246"/>
      <c r="J1470" s="242"/>
      <c r="K1470" s="242"/>
      <c r="L1470" s="247"/>
      <c r="M1470" s="248"/>
      <c r="N1470" s="249"/>
      <c r="O1470" s="249"/>
      <c r="P1470" s="249"/>
      <c r="Q1470" s="249"/>
      <c r="R1470" s="249"/>
      <c r="S1470" s="249"/>
      <c r="T1470" s="250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51" t="s">
        <v>296</v>
      </c>
      <c r="AU1470" s="251" t="s">
        <v>106</v>
      </c>
      <c r="AV1470" s="14" t="s">
        <v>106</v>
      </c>
      <c r="AW1470" s="14" t="s">
        <v>35</v>
      </c>
      <c r="AX1470" s="14" t="s">
        <v>74</v>
      </c>
      <c r="AY1470" s="251" t="s">
        <v>285</v>
      </c>
    </row>
    <row r="1471" spans="1:51" s="14" customFormat="1" ht="12">
      <c r="A1471" s="14"/>
      <c r="B1471" s="241"/>
      <c r="C1471" s="242"/>
      <c r="D1471" s="232" t="s">
        <v>296</v>
      </c>
      <c r="E1471" s="243" t="s">
        <v>28</v>
      </c>
      <c r="F1471" s="244" t="s">
        <v>214</v>
      </c>
      <c r="G1471" s="242"/>
      <c r="H1471" s="245">
        <v>9.49</v>
      </c>
      <c r="I1471" s="246"/>
      <c r="J1471" s="242"/>
      <c r="K1471" s="242"/>
      <c r="L1471" s="247"/>
      <c r="M1471" s="248"/>
      <c r="N1471" s="249"/>
      <c r="O1471" s="249"/>
      <c r="P1471" s="249"/>
      <c r="Q1471" s="249"/>
      <c r="R1471" s="249"/>
      <c r="S1471" s="249"/>
      <c r="T1471" s="250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51" t="s">
        <v>296</v>
      </c>
      <c r="AU1471" s="251" t="s">
        <v>106</v>
      </c>
      <c r="AV1471" s="14" t="s">
        <v>106</v>
      </c>
      <c r="AW1471" s="14" t="s">
        <v>35</v>
      </c>
      <c r="AX1471" s="14" t="s">
        <v>74</v>
      </c>
      <c r="AY1471" s="251" t="s">
        <v>285</v>
      </c>
    </row>
    <row r="1472" spans="1:51" s="15" customFormat="1" ht="12">
      <c r="A1472" s="15"/>
      <c r="B1472" s="252"/>
      <c r="C1472" s="253"/>
      <c r="D1472" s="232" t="s">
        <v>296</v>
      </c>
      <c r="E1472" s="254" t="s">
        <v>28</v>
      </c>
      <c r="F1472" s="255" t="s">
        <v>299</v>
      </c>
      <c r="G1472" s="253"/>
      <c r="H1472" s="256">
        <v>35.594</v>
      </c>
      <c r="I1472" s="257"/>
      <c r="J1472" s="253"/>
      <c r="K1472" s="253"/>
      <c r="L1472" s="258"/>
      <c r="M1472" s="284"/>
      <c r="N1472" s="285"/>
      <c r="O1472" s="285"/>
      <c r="P1472" s="285"/>
      <c r="Q1472" s="285"/>
      <c r="R1472" s="285"/>
      <c r="S1472" s="285"/>
      <c r="T1472" s="286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T1472" s="262" t="s">
        <v>296</v>
      </c>
      <c r="AU1472" s="262" t="s">
        <v>106</v>
      </c>
      <c r="AV1472" s="15" t="s">
        <v>292</v>
      </c>
      <c r="AW1472" s="15" t="s">
        <v>35</v>
      </c>
      <c r="AX1472" s="15" t="s">
        <v>82</v>
      </c>
      <c r="AY1472" s="262" t="s">
        <v>285</v>
      </c>
    </row>
    <row r="1473" spans="1:31" s="2" customFormat="1" ht="6.95" customHeight="1">
      <c r="A1473" s="42"/>
      <c r="B1473" s="63"/>
      <c r="C1473" s="64"/>
      <c r="D1473" s="64"/>
      <c r="E1473" s="64"/>
      <c r="F1473" s="64"/>
      <c r="G1473" s="64"/>
      <c r="H1473" s="64"/>
      <c r="I1473" s="64"/>
      <c r="J1473" s="64"/>
      <c r="K1473" s="64"/>
      <c r="L1473" s="48"/>
      <c r="M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</row>
  </sheetData>
  <sheetProtection password="CC35" sheet="1" objects="1" scenarios="1" formatColumns="0" formatRows="0" autoFilter="0"/>
  <autoFilter ref="C105:K1472"/>
  <mergeCells count="9">
    <mergeCell ref="E7:H7"/>
    <mergeCell ref="E9:H9"/>
    <mergeCell ref="E18:H18"/>
    <mergeCell ref="E27:H27"/>
    <mergeCell ref="E48:H48"/>
    <mergeCell ref="E50:H50"/>
    <mergeCell ref="E96:H96"/>
    <mergeCell ref="E98:H98"/>
    <mergeCell ref="L2:V2"/>
  </mergeCells>
  <hyperlinks>
    <hyperlink ref="F110" r:id="rId1" display="https://podminky.urs.cz/item/CS_URS_2024_01/131313711"/>
    <hyperlink ref="F115" r:id="rId2" display="https://podminky.urs.cz/item/CS_URS_2024_01/132311401"/>
    <hyperlink ref="F120" r:id="rId3" display="https://podminky.urs.cz/item/CS_URS_2024_01/132312131"/>
    <hyperlink ref="F126" r:id="rId4" display="https://podminky.urs.cz/item/CS_URS_2024_01/151101201"/>
    <hyperlink ref="F131" r:id="rId5" display="https://podminky.urs.cz/item/CS_URS_2024_01/151101211"/>
    <hyperlink ref="F134" r:id="rId6" display="https://podminky.urs.cz/item/CS_URS_2024_01/151101401"/>
    <hyperlink ref="F137" r:id="rId7" display="https://podminky.urs.cz/item/CS_URS_2024_01/151101411"/>
    <hyperlink ref="F140" r:id="rId8" display="https://podminky.urs.cz/item/CS_URS_2024_01/151401601"/>
    <hyperlink ref="F143" r:id="rId9" display="https://podminky.urs.cz/item/CS_URS_2024_01/162211211"/>
    <hyperlink ref="F146" r:id="rId10" display="https://podminky.urs.cz/item/CS_URS_2024_01/162211321"/>
    <hyperlink ref="F153" r:id="rId11" display="https://podminky.urs.cz/item/CS_URS_2024_01/162211329"/>
    <hyperlink ref="F156" r:id="rId12" display="https://podminky.urs.cz/item/CS_URS_2024_01/167111102"/>
    <hyperlink ref="F159" r:id="rId13" display="https://podminky.urs.cz/item/CS_URS_2024_01/171111103"/>
    <hyperlink ref="F162" r:id="rId14" display="https://podminky.urs.cz/item/CS_URS_2024_01/174111101"/>
    <hyperlink ref="F170" r:id="rId15" display="https://podminky.urs.cz/item/CS_URS_2024_01/175111101"/>
    <hyperlink ref="F177" r:id="rId16" display="https://podminky.urs.cz/item/CS_URS_2024_01/181913112"/>
    <hyperlink ref="F182" r:id="rId17" display="https://podminky.urs.cz/item/CS_URS_2024_01/273313611"/>
    <hyperlink ref="F186" r:id="rId18" display="https://podminky.urs.cz/item/CS_URS_2024_01/273321411"/>
    <hyperlink ref="F190" r:id="rId19" display="https://podminky.urs.cz/item/CS_URS_2024_01/273351121"/>
    <hyperlink ref="F195" r:id="rId20" display="https://podminky.urs.cz/item/CS_URS_2024_01/273351122"/>
    <hyperlink ref="F198" r:id="rId21" display="https://podminky.urs.cz/item/CS_URS_2024_01/273361821"/>
    <hyperlink ref="F202" r:id="rId22" display="https://podminky.urs.cz/item/CS_URS_2024_01/274313611"/>
    <hyperlink ref="F206" r:id="rId23" display="https://podminky.urs.cz/item/CS_URS_2024_01/274351121"/>
    <hyperlink ref="F212" r:id="rId24" display="https://podminky.urs.cz/item/CS_URS_2024_01/274351122"/>
    <hyperlink ref="F218" r:id="rId25" display="https://podminky.urs.cz/item/CS_URS_2024_01/279113143"/>
    <hyperlink ref="F223" r:id="rId26" display="https://podminky.urs.cz/item/CS_URS_2024_01/279311115"/>
    <hyperlink ref="F226" r:id="rId27" display="https://podminky.urs.cz/item/CS_URS_2024_01/279361821"/>
    <hyperlink ref="F230" r:id="rId28" display="https://podminky.urs.cz/item/CS_URS_2024_01/310237251"/>
    <hyperlink ref="F234" r:id="rId29" display="https://podminky.urs.cz/item/CS_URS_2024_01/310238211"/>
    <hyperlink ref="F238" r:id="rId30" display="https://podminky.urs.cz/item/CS_URS_2024_01/310239211"/>
    <hyperlink ref="F242" r:id="rId31" display="https://podminky.urs.cz/item/CS_URS_2024_01/311272111"/>
    <hyperlink ref="F248" r:id="rId32" display="https://podminky.urs.cz/item/CS_URS_2024_01/317143442"/>
    <hyperlink ref="F252" r:id="rId33" display="https://podminky.urs.cz/item/CS_URS_2024_01/340235212"/>
    <hyperlink ref="F256" r:id="rId34" display="https://podminky.urs.cz/item/CS_URS_2024_01/340239212"/>
    <hyperlink ref="F260" r:id="rId35" display="https://podminky.urs.cz/item/CS_URS_2024_01/342272245"/>
    <hyperlink ref="F265" r:id="rId36" display="https://podminky.urs.cz/item/CS_URS_2024_01/413232221"/>
    <hyperlink ref="F269" r:id="rId37" display="https://podminky.urs.cz/item/CS_URS_2024_01/413351121"/>
    <hyperlink ref="F274" r:id="rId38" display="https://podminky.urs.cz/item/CS_URS_2024_01/413351122"/>
    <hyperlink ref="F277" r:id="rId39" display="https://podminky.urs.cz/item/CS_URS_2024_01/413352115"/>
    <hyperlink ref="F280" r:id="rId40" display="https://podminky.urs.cz/item/CS_URS_2024_01/413352116"/>
    <hyperlink ref="F283" r:id="rId41" display="https://podminky.urs.cz/item/CS_URS_2024_01/413941123"/>
    <hyperlink ref="F290" r:id="rId42" display="https://podminky.urs.cz/item/CS_URS_2024_01/417321414"/>
    <hyperlink ref="F294" r:id="rId43" display="https://podminky.urs.cz/item/CS_URS_2024_01/417351115"/>
    <hyperlink ref="F299" r:id="rId44" display="https://podminky.urs.cz/item/CS_URS_2024_01/417351116"/>
    <hyperlink ref="F302" r:id="rId45" display="https://podminky.urs.cz/item/CS_URS_2024_01/417361821"/>
    <hyperlink ref="F308" r:id="rId46" display="https://podminky.urs.cz/item/CS_URS_2024_01/451572111"/>
    <hyperlink ref="F314" r:id="rId47" display="https://podminky.urs.cz/item/CS_URS_2024_01/611142001"/>
    <hyperlink ref="F318" r:id="rId48" display="https://podminky.urs.cz/item/CS_URS_2024_01/611325416"/>
    <hyperlink ref="F321" r:id="rId49" display="https://podminky.urs.cz/item/CS_URS_2024_01/611325417"/>
    <hyperlink ref="F324" r:id="rId50" display="https://podminky.urs.cz/item/CS_URS_2024_01/612131101"/>
    <hyperlink ref="F329" r:id="rId51" display="https://podminky.urs.cz/item/CS_URS_2024_01/612131121"/>
    <hyperlink ref="F332" r:id="rId52" display="https://podminky.urs.cz/item/CS_URS_2024_01/612131151"/>
    <hyperlink ref="F335" r:id="rId53" display="https://podminky.urs.cz/item/CS_URS_2024_01/612142001"/>
    <hyperlink ref="F342" r:id="rId54" display="https://podminky.urs.cz/item/CS_URS_2024_01/612321111"/>
    <hyperlink ref="F347" r:id="rId55" display="https://podminky.urs.cz/item/CS_URS_2024_01/612321131"/>
    <hyperlink ref="F350" r:id="rId56" display="https://podminky.urs.cz/item/CS_URS_2024_01/612321141"/>
    <hyperlink ref="F356" r:id="rId57" display="https://podminky.urs.cz/item/CS_URS_2024_01/612325131"/>
    <hyperlink ref="F359" r:id="rId58" display="https://podminky.urs.cz/item/CS_URS_2024_01/612325417"/>
    <hyperlink ref="F362" r:id="rId59" display="https://podminky.urs.cz/item/CS_URS_2024_01/612328131"/>
    <hyperlink ref="F365" r:id="rId60" display="https://podminky.urs.cz/item/CS_URS_2024_01/617331121"/>
    <hyperlink ref="F371" r:id="rId61" display="https://podminky.urs.cz/item/CS_URS_2024_01/619991001"/>
    <hyperlink ref="F380" r:id="rId62" display="https://podminky.urs.cz/item/CS_URS_2024_01/619991005"/>
    <hyperlink ref="F391" r:id="rId63" display="https://podminky.urs.cz/item/CS_URS_2024_01/619991021"/>
    <hyperlink ref="F398" r:id="rId64" display="https://podminky.urs.cz/item/CS_URS_2024_01/621142001"/>
    <hyperlink ref="F406" r:id="rId65" display="https://podminky.urs.cz/item/CS_URS_2024_01/621211021"/>
    <hyperlink ref="F414" r:id="rId66" display="https://podminky.urs.cz/item/CS_URS_2024_01/621521012"/>
    <hyperlink ref="F422" r:id="rId67" display="https://podminky.urs.cz/item/CS_URS_2024_01/622211032"/>
    <hyperlink ref="F432" r:id="rId68" display="https://podminky.urs.cz/item/CS_URS_2024_01/622211201"/>
    <hyperlink ref="F447" r:id="rId69" display="https://podminky.urs.cz/item/CS_URS_2024_01/622252001"/>
    <hyperlink ref="F455" r:id="rId70" display="https://podminky.urs.cz/item/CS_URS_2024_01/622252002"/>
    <hyperlink ref="F473" r:id="rId71" display="https://podminky.urs.cz/item/CS_URS_2024_01/629135102"/>
    <hyperlink ref="F477" r:id="rId72" display="https://podminky.urs.cz/item/CS_URS_2024_01/629991011"/>
    <hyperlink ref="F488" r:id="rId73" display="https://podminky.urs.cz/item/CS_URS_2024_01/629995101"/>
    <hyperlink ref="F492" r:id="rId74" display="https://podminky.urs.cz/item/CS_URS_2024_01/631312141"/>
    <hyperlink ref="F496" r:id="rId75" display="https://podminky.urs.cz/item/CS_URS_2024_01/632451101"/>
    <hyperlink ref="F509" r:id="rId76" display="https://podminky.urs.cz/item/CS_URS_2024_01/633811111"/>
    <hyperlink ref="F516" r:id="rId77" display="https://podminky.urs.cz/item/CS_URS_2024_01/635211421"/>
    <hyperlink ref="F520" r:id="rId78" display="https://podminky.urs.cz/item/CS_URS_2024_01/871260310"/>
    <hyperlink ref="F527" r:id="rId79" display="https://podminky.urs.cz/item/CS_URS_2024_01/877260310"/>
    <hyperlink ref="F534" r:id="rId80" display="https://podminky.urs.cz/item/CS_URS_2024_01/877260341"/>
    <hyperlink ref="F548" r:id="rId81" display="https://podminky.urs.cz/item/CS_URS_2024_01/941111131"/>
    <hyperlink ref="F555" r:id="rId82" display="https://podminky.urs.cz/item/CS_URS_2024_01/941111231"/>
    <hyperlink ref="F558" r:id="rId83" display="https://podminky.urs.cz/item/CS_URS_2024_01/941111831"/>
    <hyperlink ref="F561" r:id="rId84" display="https://podminky.urs.cz/item/CS_URS_2024_01/949101111"/>
    <hyperlink ref="F570" r:id="rId85" display="https://podminky.urs.cz/item/CS_URS_2024_01/949101112"/>
    <hyperlink ref="F578" r:id="rId86" display="https://podminky.urs.cz/item/CS_URS_2024_01/962031133"/>
    <hyperlink ref="F584" r:id="rId87" display="https://podminky.urs.cz/item/CS_URS_2024_01/964011221"/>
    <hyperlink ref="F588" r:id="rId88" display="https://podminky.urs.cz/item/CS_URS_2024_01/965042141"/>
    <hyperlink ref="F592" r:id="rId89" display="https://podminky.urs.cz/item/CS_URS_2024_01/965081213"/>
    <hyperlink ref="F599" r:id="rId90" display="https://podminky.urs.cz/item/CS_URS_2024_01/965083122"/>
    <hyperlink ref="F603" r:id="rId91" display="https://podminky.urs.cz/item/CS_URS_2024_01/966081123"/>
    <hyperlink ref="F607" r:id="rId92" display="https://podminky.urs.cz/item/CS_URS_2024_01/967031132"/>
    <hyperlink ref="F611" r:id="rId93" display="https://podminky.urs.cz/item/CS_URS_2024_01/967032975"/>
    <hyperlink ref="F615" r:id="rId94" display="https://podminky.urs.cz/item/CS_URS_2024_01/968062374"/>
    <hyperlink ref="F619" r:id="rId95" display="https://podminky.urs.cz/item/CS_URS_2024_01/968062376"/>
    <hyperlink ref="F623" r:id="rId96" display="https://podminky.urs.cz/item/CS_URS_2024_01/968062455"/>
    <hyperlink ref="F630" r:id="rId97" display="https://podminky.urs.cz/item/CS_URS_2024_01/968062746"/>
    <hyperlink ref="F637" r:id="rId98" display="https://podminky.urs.cz/item/CS_URS_2024_01/971033231"/>
    <hyperlink ref="F641" r:id="rId99" display="https://podminky.urs.cz/item/CS_URS_2024_01/971033451"/>
    <hyperlink ref="F645" r:id="rId100" display="https://podminky.urs.cz/item/CS_URS_2024_01/971033641"/>
    <hyperlink ref="F649" r:id="rId101" display="https://podminky.urs.cz/item/CS_URS_2024_01/971033651"/>
    <hyperlink ref="F653" r:id="rId102" display="https://podminky.urs.cz/item/CS_URS_2024_01/973031345"/>
    <hyperlink ref="F657" r:id="rId103" display="https://podminky.urs.cz/item/CS_URS_2024_01/973031824"/>
    <hyperlink ref="F664" r:id="rId104" display="https://podminky.urs.cz/item/CS_URS_2024_01/973031826"/>
    <hyperlink ref="F668" r:id="rId105" display="https://podminky.urs.cz/item/CS_URS_2024_01/975011221"/>
    <hyperlink ref="F672" r:id="rId106" display="https://podminky.urs.cz/item/CS_URS_2024_01/975011231"/>
    <hyperlink ref="F676" r:id="rId107" display="https://podminky.urs.cz/item/CS_URS_2024_01/975032251"/>
    <hyperlink ref="F680" r:id="rId108" display="https://podminky.urs.cz/item/CS_URS_2024_01/975053141"/>
    <hyperlink ref="F684" r:id="rId109" display="https://podminky.urs.cz/item/CS_URS_2024_01/978011141"/>
    <hyperlink ref="F689" r:id="rId110" display="https://podminky.urs.cz/item/CS_URS_2024_01/978012121"/>
    <hyperlink ref="F696" r:id="rId111" display="https://podminky.urs.cz/item/CS_URS_2024_01/978013141"/>
    <hyperlink ref="F715" r:id="rId112" display="https://podminky.urs.cz/item/CS_URS_2024_01/978013191"/>
    <hyperlink ref="F738" r:id="rId113" display="https://podminky.urs.cz/item/CS_URS_2024_01/978059541"/>
    <hyperlink ref="F752" r:id="rId114" display="https://podminky.urs.cz/item/CS_URS_2024_01/952901111"/>
    <hyperlink ref="F757" r:id="rId115" display="https://podminky.urs.cz/item/CS_URS_2024_01/952902241"/>
    <hyperlink ref="F766" r:id="rId116" display="https://podminky.urs.cz/item/CS_URS_2024_01/953961114"/>
    <hyperlink ref="F770" r:id="rId117" display="https://podminky.urs.cz/item/CS_URS_2024_01/953961115"/>
    <hyperlink ref="F774" r:id="rId118" display="https://podminky.urs.cz/item/CS_URS_2022_01/985331113"/>
    <hyperlink ref="F793" r:id="rId119" display="https://podminky.urs.cz/item/CS_URS_2024_01/997013213"/>
    <hyperlink ref="F795" r:id="rId120" display="https://podminky.urs.cz/item/CS_URS_2024_01/997013311"/>
    <hyperlink ref="F798" r:id="rId121" display="https://podminky.urs.cz/item/CS_URS_2024_01/997013321"/>
    <hyperlink ref="F801" r:id="rId122" display="https://podminky.urs.cz/item/CS_URS_2024_01/997013501"/>
    <hyperlink ref="F803" r:id="rId123" display="https://podminky.urs.cz/item/CS_URS_2024_01/997013509"/>
    <hyperlink ref="F806" r:id="rId124" display="https://podminky.urs.cz/item/CS_URS_2024_01/997013631"/>
    <hyperlink ref="F810" r:id="rId125" display="https://podminky.urs.cz/item/CS_URS_2024_01/998018002"/>
    <hyperlink ref="F814" r:id="rId126" display="https://podminky.urs.cz/item/CS_URS_2024_01/711111001"/>
    <hyperlink ref="F819" r:id="rId127" display="https://podminky.urs.cz/item/CS_URS_2024_01/711112001"/>
    <hyperlink ref="F828" r:id="rId128" display="https://podminky.urs.cz/item/CS_URS_2024_01/711141559"/>
    <hyperlink ref="F831" r:id="rId129" display="https://podminky.urs.cz/item/CS_URS_2022_01/711142559"/>
    <hyperlink ref="F845" r:id="rId130" display="https://podminky.urs.cz/item/CS_URS_2024_01/998711122"/>
    <hyperlink ref="F848" r:id="rId131" display="https://podminky.urs.cz/item/CS_URS_2024_01/713121122"/>
    <hyperlink ref="F855" r:id="rId132" display="https://podminky.urs.cz/item/CS_URS_2024_01/713131141"/>
    <hyperlink ref="F860" r:id="rId133" display="https://podminky.urs.cz/item/CS_URS_2024_01/713131241"/>
    <hyperlink ref="F867" r:id="rId134" display="https://podminky.urs.cz/item/CS_URS_2024_01/713140823"/>
    <hyperlink ref="F871" r:id="rId135" display="https://podminky.urs.cz/item/CS_URS_2024_01/713151111"/>
    <hyperlink ref="F878" r:id="rId136" display="https://podminky.urs.cz/item/CS_URS_2024_01/713191133"/>
    <hyperlink ref="F883" r:id="rId137" display="https://podminky.urs.cz/item/CS_URS_2024_01/998713122"/>
    <hyperlink ref="F889" r:id="rId138" display="https://podminky.urs.cz/item/CS_URS_2024_01/998721122"/>
    <hyperlink ref="F897" r:id="rId139" display="https://podminky.urs.cz/item/CS_URS_2024_01/762083122"/>
    <hyperlink ref="F900" r:id="rId140" display="https://podminky.urs.cz/item/CS_URS_2024_01/762085103"/>
    <hyperlink ref="F910" r:id="rId141" display="https://podminky.urs.cz/item/CS_URS_2024_01/762332132"/>
    <hyperlink ref="F920" r:id="rId142" display="https://podminky.urs.cz/item/CS_URS_2024_01/762341037"/>
    <hyperlink ref="F925" r:id="rId143" display="https://podminky.urs.cz/item/CS_URS_2024_01/762341670"/>
    <hyperlink ref="F933" r:id="rId144" display="https://podminky.urs.cz/item/CS_URS_2024_01/762342511"/>
    <hyperlink ref="F941" r:id="rId145" display="https://podminky.urs.cz/item/CS_URS_2024_01/762395000"/>
    <hyperlink ref="F946" r:id="rId146" display="https://podminky.urs.cz/item/CS_URS_2024_01/762511246"/>
    <hyperlink ref="F951" r:id="rId147" display="https://podminky.urs.cz/item/CS_URS_2024_01/762512261"/>
    <hyperlink ref="F960" r:id="rId148" display="https://podminky.urs.cz/item/CS_URS_2024_01/762595001"/>
    <hyperlink ref="F963" r:id="rId149" display="https://podminky.urs.cz/item/CS_URS_2024_01/762811933"/>
    <hyperlink ref="F968" r:id="rId150" display="https://podminky.urs.cz/item/CS_URS_2024_01/762812934"/>
    <hyperlink ref="F971" r:id="rId151" display="https://podminky.urs.cz/item/CS_URS_2024_01/998762122"/>
    <hyperlink ref="F974" r:id="rId152" display="https://podminky.urs.cz/item/CS_URS_2024_01/763111921"/>
    <hyperlink ref="F982" r:id="rId153" display="https://podminky.urs.cz/item/CS_URS_2024_01/763111717"/>
    <hyperlink ref="F985" r:id="rId154" display="https://podminky.urs.cz/item/CS_URS_2024_01/763111718"/>
    <hyperlink ref="F989" r:id="rId155" display="https://podminky.urs.cz/item/CS_URS_2024_01/763111772"/>
    <hyperlink ref="F992" r:id="rId156" display="https://podminky.urs.cz/item/CS_URS_2024_01/763131451"/>
    <hyperlink ref="F997" r:id="rId157" display="https://podminky.urs.cz/item/CS_URS_2024_01/763131714"/>
    <hyperlink ref="F1000" r:id="rId158" display="https://podminky.urs.cz/item/CS_URS_2024_01/763131751"/>
    <hyperlink ref="F1005" r:id="rId159" display="https://podminky.urs.cz/item/CS_URS_2024_01/763131752"/>
    <hyperlink ref="F1010" r:id="rId160" display="https://podminky.urs.cz/item/CS_URS_2024_01/763131772"/>
    <hyperlink ref="F1013" r:id="rId161" display="https://podminky.urs.cz/item/CS_URS_2024_01/763131911"/>
    <hyperlink ref="F1017" r:id="rId162" display="https://podminky.urs.cz/item/CS_URS_2024_01/763181421"/>
    <hyperlink ref="F1021" r:id="rId163" display="https://podminky.urs.cz/item/CS_URS_2024_01/763183112"/>
    <hyperlink ref="F1028" r:id="rId164" display="https://podminky.urs.cz/item/CS_URS_2024_01/998763332"/>
    <hyperlink ref="F1031" r:id="rId165" display="https://podminky.urs.cz/item/CS_URS_2024_01/764001821"/>
    <hyperlink ref="F1035" r:id="rId166" display="https://podminky.urs.cz/item/CS_URS_2024_01/764002841"/>
    <hyperlink ref="F1039" r:id="rId167" display="https://podminky.urs.cz/item/CS_URS_2024_01/764002851"/>
    <hyperlink ref="F1046" r:id="rId168" display="https://podminky.urs.cz/item/CS_URS_2024_01/764004801"/>
    <hyperlink ref="F1050" r:id="rId169" display="https://podminky.urs.cz/item/CS_URS_2024_01/764004861"/>
    <hyperlink ref="F1054" r:id="rId170" display="https://podminky.urs.cz/item/CS_URS_2024_01/764004863"/>
    <hyperlink ref="F1066" r:id="rId171" display="https://podminky.urs.cz/item/CS_URS_2024_01/764232402"/>
    <hyperlink ref="F1071" r:id="rId172" display="https://podminky.urs.cz/item/CS_URS_2024_01/764232431"/>
    <hyperlink ref="F1080" r:id="rId173" display="https://podminky.urs.cz/item/CS_URS_2024_01/764501118"/>
    <hyperlink ref="F1084" r:id="rId174" display="https://podminky.urs.cz/item/CS_URS_2024_01/764508131"/>
    <hyperlink ref="F1088" r:id="rId175" display="https://podminky.urs.cz/item/CS_URS_2024_01/764508132"/>
    <hyperlink ref="F1092" r:id="rId176" display="https://podminky.urs.cz/item/CS_URS_2024_01/764508134"/>
    <hyperlink ref="F1096" r:id="rId177" display="https://podminky.urs.cz/item/CS_URS_2024_01/764531403"/>
    <hyperlink ref="F1101" r:id="rId178" display="https://podminky.urs.cz/item/CS_URS_2024_01/764531464"/>
    <hyperlink ref="F1106" r:id="rId179" display="https://podminky.urs.cz/item/CS_URS_2024_01/764538422"/>
    <hyperlink ref="F1111" r:id="rId180" display="https://podminky.urs.cz/item/CS_URS_2024_01/998764122"/>
    <hyperlink ref="F1114" r:id="rId181" display="https://podminky.urs.cz/item/CS_URS_2024_01/765153021"/>
    <hyperlink ref="F1117" r:id="rId182" display="https://podminky.urs.cz/item/CS_URS_2024_01/765191011"/>
    <hyperlink ref="F1122" r:id="rId183" display="https://podminky.urs.cz/item/CS_URS_2024_01/765191031"/>
    <hyperlink ref="F1127" r:id="rId184" display="https://podminky.urs.cz/item/CS_URS_2024_01/998765122"/>
    <hyperlink ref="F1130" r:id="rId185" display="https://podminky.urs.cz/item/CS_URS_2024_01/766660171"/>
    <hyperlink ref="F1134" r:id="rId186" display="https://podminky.urs.cz/item/CS_URS_2024_01/766660172"/>
    <hyperlink ref="F1144" r:id="rId187" display="https://podminky.urs.cz/item/CS_URS_2024_01/766660312"/>
    <hyperlink ref="F1151" r:id="rId188" display="https://podminky.urs.cz/item/CS_URS_2024_01/766660351"/>
    <hyperlink ref="F1161" r:id="rId189" display="https://podminky.urs.cz/item/CS_URS_2024_01/766660728"/>
    <hyperlink ref="F1168" r:id="rId190" display="https://podminky.urs.cz/item/CS_URS_2024_01/766660729"/>
    <hyperlink ref="F1178" r:id="rId191" display="https://podminky.urs.cz/item/CS_URS_2024_01/766682111"/>
    <hyperlink ref="F1188" r:id="rId192" display="https://podminky.urs.cz/item/CS_URS_2024_01/766682113"/>
    <hyperlink ref="F1195" r:id="rId193" display="https://podminky.urs.cz/item/CS_URS_2024_01/766691812"/>
    <hyperlink ref="F1202" r:id="rId194" display="https://podminky.urs.cz/item/CS_URS_2024_01/766691914"/>
    <hyperlink ref="F1217" r:id="rId195" display="https://podminky.urs.cz/item/CS_URS_2024_01/766694116"/>
    <hyperlink ref="F1239" r:id="rId196" display="https://podminky.urs.cz/item/CS_URS_2024_01/998766122"/>
    <hyperlink ref="F1242" r:id="rId197" display="https://podminky.urs.cz/item/CS_URS_2024_01/767161813"/>
    <hyperlink ref="F1246" r:id="rId198" display="https://podminky.urs.cz/item/CS_URS_2024_01/767591002"/>
    <hyperlink ref="F1253" r:id="rId199" display="https://podminky.urs.cz/item/CS_URS_2024_01/767995116"/>
    <hyperlink ref="F1272" r:id="rId200" display="https://podminky.urs.cz/item/CS_URS_2024_01/998767122"/>
    <hyperlink ref="F1275" r:id="rId201" display="https://podminky.urs.cz/item/CS_URS_2024_01/771111011"/>
    <hyperlink ref="F1278" r:id="rId202" display="https://podminky.urs.cz/item/CS_URS_2024_01/771121011"/>
    <hyperlink ref="F1281" r:id="rId203" display="https://podminky.urs.cz/item/CS_URS_2024_01/771161021"/>
    <hyperlink ref="F1290" r:id="rId204" display="https://podminky.urs.cz/item/CS_URS_2024_01/771474113"/>
    <hyperlink ref="F1299" r:id="rId205" display="https://podminky.urs.cz/item/CS_URS_2024_01/771574436"/>
    <hyperlink ref="F1310" r:id="rId206" display="https://podminky.urs.cz/item/CS_URS_2024_01/771577211"/>
    <hyperlink ref="F1314" r:id="rId207" display="https://podminky.urs.cz/item/CS_URS_2024_01/771591112"/>
    <hyperlink ref="F1321" r:id="rId208" display="https://podminky.urs.cz/item/CS_URS_2024_01/781492251"/>
    <hyperlink ref="F1326" r:id="rId209" display="https://podminky.urs.cz/item/CS_URS_2024_01/998771122"/>
    <hyperlink ref="F1329" r:id="rId210" display="https://podminky.urs.cz/item/CS_URS_2024_01/775510953"/>
    <hyperlink ref="F1338" r:id="rId211" display="https://podminky.urs.cz/item/CS_URS_2024_01/775511810"/>
    <hyperlink ref="F1345" r:id="rId212" display="https://podminky.urs.cz/item/CS_URS_2024_01/775591919"/>
    <hyperlink ref="F1348" r:id="rId213" display="https://podminky.urs.cz/item/CS_URS_2024_01/775591920"/>
    <hyperlink ref="F1351" r:id="rId214" display="https://podminky.urs.cz/item/CS_URS_2024_01/775591921"/>
    <hyperlink ref="F1354" r:id="rId215" display="https://podminky.urs.cz/item/CS_URS_2024_01/775591922"/>
    <hyperlink ref="F1357" r:id="rId216" display="https://podminky.urs.cz/item/CS_URS_2024_01/775591926"/>
    <hyperlink ref="F1360" r:id="rId217" display="https://podminky.urs.cz/item/CS_URS_2024_01/998775122"/>
    <hyperlink ref="F1363" r:id="rId218" display="https://podminky.urs.cz/item/CS_URS_2024_01/781111011"/>
    <hyperlink ref="F1366" r:id="rId219" display="https://podminky.urs.cz/item/CS_URS_2024_01/781121011"/>
    <hyperlink ref="F1369" r:id="rId220" display="https://podminky.urs.cz/item/CS_URS_2024_01/781131112"/>
    <hyperlink ref="F1374" r:id="rId221" display="https://podminky.urs.cz/item/CS_URS_2024_01/781131241"/>
    <hyperlink ref="F1381" r:id="rId222" display="https://podminky.urs.cz/item/CS_URS_2024_01/781131242"/>
    <hyperlink ref="F1385" r:id="rId223" display="https://podminky.urs.cz/item/CS_URS_2024_01/781131264"/>
    <hyperlink ref="F1392" r:id="rId224" display="https://podminky.urs.cz/item/CS_URS_2024_01/781472216"/>
    <hyperlink ref="F1409" r:id="rId225" display="https://podminky.urs.cz/item/CS_URS_2024_01/781472291"/>
    <hyperlink ref="F1412" r:id="rId226" display="https://podminky.urs.cz/item/CS_URS_2024_01/781492211"/>
    <hyperlink ref="F1421" r:id="rId227" display="https://podminky.urs.cz/item/CS_URS_2024_01/998781122"/>
    <hyperlink ref="F1424" r:id="rId228" display="https://podminky.urs.cz/item/CS_URS_2024_01/783118101"/>
    <hyperlink ref="F1430" r:id="rId229" display="https://podminky.urs.cz/item/CS_URS_2024_01/783314201"/>
    <hyperlink ref="F1435" r:id="rId230" display="https://podminky.urs.cz/item/CS_URS_2024_01/784121001"/>
    <hyperlink ref="F1439" r:id="rId231" display="https://podminky.urs.cz/item/CS_URS_2024_01/784121011"/>
    <hyperlink ref="F1442" r:id="rId232" display="https://podminky.urs.cz/item/CS_URS_2024_01/784181121"/>
    <hyperlink ref="F1452" r:id="rId233" display="https://podminky.urs.cz/item/CS_URS_2024_01/784181127"/>
    <hyperlink ref="F1461" r:id="rId234" display="https://podminky.urs.cz/item/CS_URS_2024_01/784211101"/>
    <hyperlink ref="F1464" r:id="rId235" display="https://podminky.urs.cz/item/CS_URS_2024_01/784211107"/>
    <hyperlink ref="F1467" r:id="rId236" display="https://podminky.urs.cz/item/CS_URS_2024_01/78421116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</row>
    <row r="4" spans="2:4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7" t="s">
        <v>16</v>
      </c>
      <c r="L6" s="24"/>
    </row>
    <row r="7" spans="2:12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</row>
    <row r="8" spans="1:31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40" t="s">
        <v>2109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9. 1. 2024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ROUND(J86,2)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ROUND((SUM(BE86:BE285)),2)</f>
        <v>0</v>
      </c>
      <c r="G33" s="42"/>
      <c r="H33" s="42"/>
      <c r="I33" s="154">
        <v>0.21</v>
      </c>
      <c r="J33" s="153">
        <f>ROUND(((SUM(BE86:BE285))*I33),2)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46</v>
      </c>
      <c r="F34" s="153">
        <f>ROUND((SUM(BF86:BF285)),2)</f>
        <v>0</v>
      </c>
      <c r="G34" s="42"/>
      <c r="H34" s="42"/>
      <c r="I34" s="154">
        <v>0.12</v>
      </c>
      <c r="J34" s="153">
        <f>ROUND(((SUM(BF86:BF285))*I34),2)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47</v>
      </c>
      <c r="F35" s="153">
        <f>ROUND((SUM(BG86:BG285)),2)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48</v>
      </c>
      <c r="F36" s="153">
        <f>ROUND((SUM(BH86:BH285)),2)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49</v>
      </c>
      <c r="F37" s="153">
        <f>ROUND((SUM(BI86:BI285)),2)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ALFA-35422 - D.1.4.1 - zdravotnické instalace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9. 1. 2024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J86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</row>
    <row r="60" spans="1:31" s="9" customFormat="1" ht="24.95" customHeight="1">
      <c r="A60" s="9"/>
      <c r="B60" s="171"/>
      <c r="C60" s="172"/>
      <c r="D60" s="173" t="s">
        <v>255</v>
      </c>
      <c r="E60" s="174"/>
      <c r="F60" s="174"/>
      <c r="G60" s="174"/>
      <c r="H60" s="174"/>
      <c r="I60" s="174"/>
      <c r="J60" s="175">
        <f>J87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258</v>
      </c>
      <c r="E61" s="181"/>
      <c r="F61" s="181"/>
      <c r="G61" s="181"/>
      <c r="H61" s="181"/>
      <c r="I61" s="181"/>
      <c r="J61" s="182">
        <f>J88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8"/>
      <c r="C62" s="179"/>
      <c r="D62" s="180" t="s">
        <v>2110</v>
      </c>
      <c r="E62" s="181"/>
      <c r="F62" s="181"/>
      <c r="G62" s="181"/>
      <c r="H62" s="181"/>
      <c r="I62" s="181"/>
      <c r="J62" s="182">
        <f>J139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21.8" customHeight="1">
      <c r="A63" s="10"/>
      <c r="B63" s="178"/>
      <c r="C63" s="179"/>
      <c r="D63" s="180" t="s">
        <v>2111</v>
      </c>
      <c r="E63" s="181"/>
      <c r="F63" s="181"/>
      <c r="G63" s="181"/>
      <c r="H63" s="181"/>
      <c r="I63" s="181"/>
      <c r="J63" s="182">
        <f>J144</f>
        <v>0</v>
      </c>
      <c r="K63" s="179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8"/>
      <c r="C64" s="179"/>
      <c r="D64" s="180" t="s">
        <v>2112</v>
      </c>
      <c r="E64" s="181"/>
      <c r="F64" s="181"/>
      <c r="G64" s="181"/>
      <c r="H64" s="181"/>
      <c r="I64" s="181"/>
      <c r="J64" s="182">
        <f>J155</f>
        <v>0</v>
      </c>
      <c r="K64" s="179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8"/>
      <c r="C65" s="179"/>
      <c r="D65" s="180" t="s">
        <v>2113</v>
      </c>
      <c r="E65" s="181"/>
      <c r="F65" s="181"/>
      <c r="G65" s="181"/>
      <c r="H65" s="181"/>
      <c r="I65" s="181"/>
      <c r="J65" s="182">
        <f>J180</f>
        <v>0</v>
      </c>
      <c r="K65" s="179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8"/>
      <c r="C66" s="179"/>
      <c r="D66" s="180" t="s">
        <v>2114</v>
      </c>
      <c r="E66" s="181"/>
      <c r="F66" s="181"/>
      <c r="G66" s="181"/>
      <c r="H66" s="181"/>
      <c r="I66" s="181"/>
      <c r="J66" s="182">
        <f>J261</f>
        <v>0</v>
      </c>
      <c r="K66" s="179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139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s="2" customFormat="1" ht="6.95" customHeight="1">
      <c r="A68" s="42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72" spans="1:31" s="2" customFormat="1" ht="6.95" customHeight="1">
      <c r="A72" s="42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13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24.95" customHeight="1">
      <c r="A73" s="42"/>
      <c r="B73" s="43"/>
      <c r="C73" s="27" t="s">
        <v>270</v>
      </c>
      <c r="D73" s="44"/>
      <c r="E73" s="44"/>
      <c r="F73" s="44"/>
      <c r="G73" s="44"/>
      <c r="H73" s="44"/>
      <c r="I73" s="44"/>
      <c r="J73" s="44"/>
      <c r="K73" s="44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6.95" customHeight="1">
      <c r="A74" s="4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12" customHeight="1">
      <c r="A75" s="42"/>
      <c r="B75" s="43"/>
      <c r="C75" s="36" t="s">
        <v>16</v>
      </c>
      <c r="D75" s="44"/>
      <c r="E75" s="44"/>
      <c r="F75" s="44"/>
      <c r="G75" s="44"/>
      <c r="H75" s="44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16.5" customHeight="1">
      <c r="A76" s="42"/>
      <c r="B76" s="43"/>
      <c r="C76" s="44"/>
      <c r="D76" s="44"/>
      <c r="E76" s="166" t="str">
        <f>E7</f>
        <v>Transformace Domova Černovice - Lidmaň VI. - Jihlava</v>
      </c>
      <c r="F76" s="36"/>
      <c r="G76" s="36"/>
      <c r="H76" s="36"/>
      <c r="I76" s="44"/>
      <c r="J76" s="44"/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2" customHeight="1">
      <c r="A77" s="42"/>
      <c r="B77" s="43"/>
      <c r="C77" s="36" t="s">
        <v>118</v>
      </c>
      <c r="D77" s="44"/>
      <c r="E77" s="44"/>
      <c r="F77" s="44"/>
      <c r="G77" s="44"/>
      <c r="H77" s="44"/>
      <c r="I77" s="44"/>
      <c r="J77" s="44"/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16.5" customHeight="1">
      <c r="A78" s="42"/>
      <c r="B78" s="43"/>
      <c r="C78" s="44"/>
      <c r="D78" s="44"/>
      <c r="E78" s="73" t="str">
        <f>E9</f>
        <v>ALFA-35422 - D.1.4.1 - zdravotnické instalace</v>
      </c>
      <c r="F78" s="44"/>
      <c r="G78" s="44"/>
      <c r="H78" s="44"/>
      <c r="I78" s="44"/>
      <c r="J78" s="44"/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6.95" customHeight="1">
      <c r="A79" s="42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12" customHeight="1">
      <c r="A80" s="42"/>
      <c r="B80" s="43"/>
      <c r="C80" s="36" t="s">
        <v>22</v>
      </c>
      <c r="D80" s="44"/>
      <c r="E80" s="44"/>
      <c r="F80" s="31" t="str">
        <f>F12</f>
        <v>Jihlava</v>
      </c>
      <c r="G80" s="44"/>
      <c r="H80" s="44"/>
      <c r="I80" s="36" t="s">
        <v>24</v>
      </c>
      <c r="J80" s="76" t="str">
        <f>IF(J12="","",J12)</f>
        <v>9. 1. 2024</v>
      </c>
      <c r="K80" s="4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6.95" customHeight="1">
      <c r="A81" s="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13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40.05" customHeight="1">
      <c r="A82" s="42"/>
      <c r="B82" s="43"/>
      <c r="C82" s="36" t="s">
        <v>26</v>
      </c>
      <c r="D82" s="44"/>
      <c r="E82" s="44"/>
      <c r="F82" s="31" t="str">
        <f>E15</f>
        <v xml:space="preserve">Kraj Vysočina, Žižkova 1882/57, Jihlava </v>
      </c>
      <c r="G82" s="44"/>
      <c r="H82" s="44"/>
      <c r="I82" s="36" t="s">
        <v>33</v>
      </c>
      <c r="J82" s="40" t="str">
        <f>E21</f>
        <v>Atelier Alfa, spol. s r.o., Brněnská 48, Jihlava</v>
      </c>
      <c r="K82" s="44"/>
      <c r="L82" s="13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15.15" customHeight="1">
      <c r="A83" s="42"/>
      <c r="B83" s="43"/>
      <c r="C83" s="36" t="s">
        <v>31</v>
      </c>
      <c r="D83" s="44"/>
      <c r="E83" s="44"/>
      <c r="F83" s="31" t="str">
        <f>IF(E18="","",E18)</f>
        <v>Vyplň údaj</v>
      </c>
      <c r="G83" s="44"/>
      <c r="H83" s="44"/>
      <c r="I83" s="36" t="s">
        <v>36</v>
      </c>
      <c r="J83" s="40" t="str">
        <f>E24</f>
        <v xml:space="preserve"> </v>
      </c>
      <c r="K83" s="44"/>
      <c r="L83" s="13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0.3" customHeight="1">
      <c r="A84" s="42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13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11" customFormat="1" ht="29.25" customHeight="1">
      <c r="A85" s="185"/>
      <c r="B85" s="186"/>
      <c r="C85" s="187" t="s">
        <v>271</v>
      </c>
      <c r="D85" s="188" t="s">
        <v>59</v>
      </c>
      <c r="E85" s="188" t="s">
        <v>55</v>
      </c>
      <c r="F85" s="188" t="s">
        <v>56</v>
      </c>
      <c r="G85" s="188" t="s">
        <v>272</v>
      </c>
      <c r="H85" s="188" t="s">
        <v>273</v>
      </c>
      <c r="I85" s="188" t="s">
        <v>274</v>
      </c>
      <c r="J85" s="188" t="s">
        <v>219</v>
      </c>
      <c r="K85" s="189" t="s">
        <v>275</v>
      </c>
      <c r="L85" s="190"/>
      <c r="M85" s="96" t="s">
        <v>28</v>
      </c>
      <c r="N85" s="97" t="s">
        <v>44</v>
      </c>
      <c r="O85" s="97" t="s">
        <v>276</v>
      </c>
      <c r="P85" s="97" t="s">
        <v>277</v>
      </c>
      <c r="Q85" s="97" t="s">
        <v>278</v>
      </c>
      <c r="R85" s="97" t="s">
        <v>279</v>
      </c>
      <c r="S85" s="97" t="s">
        <v>280</v>
      </c>
      <c r="T85" s="98" t="s">
        <v>281</v>
      </c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</row>
    <row r="86" spans="1:63" s="2" customFormat="1" ht="22.8" customHeight="1">
      <c r="A86" s="42"/>
      <c r="B86" s="43"/>
      <c r="C86" s="103" t="s">
        <v>282</v>
      </c>
      <c r="D86" s="44"/>
      <c r="E86" s="44"/>
      <c r="F86" s="44"/>
      <c r="G86" s="44"/>
      <c r="H86" s="44"/>
      <c r="I86" s="44"/>
      <c r="J86" s="191">
        <f>BK86</f>
        <v>0</v>
      </c>
      <c r="K86" s="44"/>
      <c r="L86" s="48"/>
      <c r="M86" s="99"/>
      <c r="N86" s="192"/>
      <c r="O86" s="100"/>
      <c r="P86" s="193">
        <f>P87</f>
        <v>0</v>
      </c>
      <c r="Q86" s="100"/>
      <c r="R86" s="193">
        <f>R87</f>
        <v>0</v>
      </c>
      <c r="S86" s="100"/>
      <c r="T86" s="194">
        <f>T87</f>
        <v>0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T86" s="21" t="s">
        <v>73</v>
      </c>
      <c r="AU86" s="21" t="s">
        <v>224</v>
      </c>
      <c r="BK86" s="195">
        <f>BK87</f>
        <v>0</v>
      </c>
    </row>
    <row r="87" spans="1:63" s="12" customFormat="1" ht="25.9" customHeight="1">
      <c r="A87" s="12"/>
      <c r="B87" s="196"/>
      <c r="C87" s="197"/>
      <c r="D87" s="198" t="s">
        <v>73</v>
      </c>
      <c r="E87" s="199" t="s">
        <v>1193</v>
      </c>
      <c r="F87" s="199" t="s">
        <v>1194</v>
      </c>
      <c r="G87" s="197"/>
      <c r="H87" s="197"/>
      <c r="I87" s="200"/>
      <c r="J87" s="201">
        <f>BK87</f>
        <v>0</v>
      </c>
      <c r="K87" s="197"/>
      <c r="L87" s="202"/>
      <c r="M87" s="203"/>
      <c r="N87" s="204"/>
      <c r="O87" s="204"/>
      <c r="P87" s="205">
        <f>P88+P155+P180+P261</f>
        <v>0</v>
      </c>
      <c r="Q87" s="204"/>
      <c r="R87" s="205">
        <f>R88+R155+R180+R261</f>
        <v>0</v>
      </c>
      <c r="S87" s="204"/>
      <c r="T87" s="206">
        <f>T88+T155+T180+T261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7" t="s">
        <v>106</v>
      </c>
      <c r="AT87" s="208" t="s">
        <v>73</v>
      </c>
      <c r="AU87" s="208" t="s">
        <v>74</v>
      </c>
      <c r="AY87" s="207" t="s">
        <v>285</v>
      </c>
      <c r="BK87" s="209">
        <f>BK88+BK155+BK180+BK261</f>
        <v>0</v>
      </c>
    </row>
    <row r="88" spans="1:63" s="12" customFormat="1" ht="22.8" customHeight="1">
      <c r="A88" s="12"/>
      <c r="B88" s="196"/>
      <c r="C88" s="197"/>
      <c r="D88" s="198" t="s">
        <v>73</v>
      </c>
      <c r="E88" s="210" t="s">
        <v>1313</v>
      </c>
      <c r="F88" s="210" t="s">
        <v>1314</v>
      </c>
      <c r="G88" s="197"/>
      <c r="H88" s="197"/>
      <c r="I88" s="200"/>
      <c r="J88" s="211">
        <f>BK88</f>
        <v>0</v>
      </c>
      <c r="K88" s="197"/>
      <c r="L88" s="202"/>
      <c r="M88" s="203"/>
      <c r="N88" s="204"/>
      <c r="O88" s="204"/>
      <c r="P88" s="205">
        <f>P89+SUM(P90:P139)</f>
        <v>0</v>
      </c>
      <c r="Q88" s="204"/>
      <c r="R88" s="205">
        <f>R89+SUM(R90:R139)</f>
        <v>0</v>
      </c>
      <c r="S88" s="204"/>
      <c r="T88" s="206">
        <f>T89+SUM(T90:T139)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106</v>
      </c>
      <c r="AT88" s="208" t="s">
        <v>73</v>
      </c>
      <c r="AU88" s="208" t="s">
        <v>82</v>
      </c>
      <c r="AY88" s="207" t="s">
        <v>285</v>
      </c>
      <c r="BK88" s="209">
        <f>BK89+SUM(BK90:BK139)</f>
        <v>0</v>
      </c>
    </row>
    <row r="89" spans="1:65" s="2" customFormat="1" ht="16.5" customHeight="1">
      <c r="A89" s="42"/>
      <c r="B89" s="43"/>
      <c r="C89" s="212" t="s">
        <v>82</v>
      </c>
      <c r="D89" s="212" t="s">
        <v>287</v>
      </c>
      <c r="E89" s="213" t="s">
        <v>2115</v>
      </c>
      <c r="F89" s="214" t="s">
        <v>2116</v>
      </c>
      <c r="G89" s="215" t="s">
        <v>673</v>
      </c>
      <c r="H89" s="216">
        <v>1</v>
      </c>
      <c r="I89" s="217"/>
      <c r="J89" s="218">
        <f>ROUND(I89*H89,2)</f>
        <v>0</v>
      </c>
      <c r="K89" s="214" t="s">
        <v>28</v>
      </c>
      <c r="L89" s="48"/>
      <c r="M89" s="219" t="s">
        <v>28</v>
      </c>
      <c r="N89" s="220" t="s">
        <v>46</v>
      </c>
      <c r="O89" s="88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R89" s="223" t="s">
        <v>379</v>
      </c>
      <c r="AT89" s="223" t="s">
        <v>287</v>
      </c>
      <c r="AU89" s="223" t="s">
        <v>106</v>
      </c>
      <c r="AY89" s="21" t="s">
        <v>285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21" t="s">
        <v>106</v>
      </c>
      <c r="BK89" s="224">
        <f>ROUND(I89*H89,2)</f>
        <v>0</v>
      </c>
      <c r="BL89" s="21" t="s">
        <v>379</v>
      </c>
      <c r="BM89" s="223" t="s">
        <v>2117</v>
      </c>
    </row>
    <row r="90" spans="1:51" s="13" customFormat="1" ht="12">
      <c r="A90" s="13"/>
      <c r="B90" s="230"/>
      <c r="C90" s="231"/>
      <c r="D90" s="232" t="s">
        <v>296</v>
      </c>
      <c r="E90" s="233" t="s">
        <v>28</v>
      </c>
      <c r="F90" s="234" t="s">
        <v>2118</v>
      </c>
      <c r="G90" s="231"/>
      <c r="H90" s="233" t="s">
        <v>28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0" t="s">
        <v>296</v>
      </c>
      <c r="AU90" s="240" t="s">
        <v>106</v>
      </c>
      <c r="AV90" s="13" t="s">
        <v>82</v>
      </c>
      <c r="AW90" s="13" t="s">
        <v>35</v>
      </c>
      <c r="AX90" s="13" t="s">
        <v>74</v>
      </c>
      <c r="AY90" s="240" t="s">
        <v>285</v>
      </c>
    </row>
    <row r="91" spans="1:51" s="14" customFormat="1" ht="12">
      <c r="A91" s="14"/>
      <c r="B91" s="241"/>
      <c r="C91" s="242"/>
      <c r="D91" s="232" t="s">
        <v>296</v>
      </c>
      <c r="E91" s="243" t="s">
        <v>28</v>
      </c>
      <c r="F91" s="244" t="s">
        <v>82</v>
      </c>
      <c r="G91" s="242"/>
      <c r="H91" s="245">
        <v>1</v>
      </c>
      <c r="I91" s="246"/>
      <c r="J91" s="242"/>
      <c r="K91" s="242"/>
      <c r="L91" s="247"/>
      <c r="M91" s="248"/>
      <c r="N91" s="249"/>
      <c r="O91" s="249"/>
      <c r="P91" s="249"/>
      <c r="Q91" s="249"/>
      <c r="R91" s="249"/>
      <c r="S91" s="249"/>
      <c r="T91" s="250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1" t="s">
        <v>296</v>
      </c>
      <c r="AU91" s="251" t="s">
        <v>106</v>
      </c>
      <c r="AV91" s="14" t="s">
        <v>106</v>
      </c>
      <c r="AW91" s="14" t="s">
        <v>35</v>
      </c>
      <c r="AX91" s="14" t="s">
        <v>82</v>
      </c>
      <c r="AY91" s="251" t="s">
        <v>285</v>
      </c>
    </row>
    <row r="92" spans="1:65" s="2" customFormat="1" ht="16.5" customHeight="1">
      <c r="A92" s="42"/>
      <c r="B92" s="43"/>
      <c r="C92" s="212" t="s">
        <v>106</v>
      </c>
      <c r="D92" s="212" t="s">
        <v>287</v>
      </c>
      <c r="E92" s="213" t="s">
        <v>2119</v>
      </c>
      <c r="F92" s="214" t="s">
        <v>2120</v>
      </c>
      <c r="G92" s="215" t="s">
        <v>673</v>
      </c>
      <c r="H92" s="216">
        <v>3</v>
      </c>
      <c r="I92" s="217"/>
      <c r="J92" s="218">
        <f>ROUND(I92*H92,2)</f>
        <v>0</v>
      </c>
      <c r="K92" s="214" t="s">
        <v>28</v>
      </c>
      <c r="L92" s="48"/>
      <c r="M92" s="219" t="s">
        <v>28</v>
      </c>
      <c r="N92" s="220" t="s">
        <v>46</v>
      </c>
      <c r="O92" s="88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R92" s="223" t="s">
        <v>379</v>
      </c>
      <c r="AT92" s="223" t="s">
        <v>287</v>
      </c>
      <c r="AU92" s="223" t="s">
        <v>106</v>
      </c>
      <c r="AY92" s="21" t="s">
        <v>285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21" t="s">
        <v>106</v>
      </c>
      <c r="BK92" s="224">
        <f>ROUND(I92*H92,2)</f>
        <v>0</v>
      </c>
      <c r="BL92" s="21" t="s">
        <v>379</v>
      </c>
      <c r="BM92" s="223" t="s">
        <v>2121</v>
      </c>
    </row>
    <row r="93" spans="1:51" s="13" customFormat="1" ht="12">
      <c r="A93" s="13"/>
      <c r="B93" s="230"/>
      <c r="C93" s="231"/>
      <c r="D93" s="232" t="s">
        <v>296</v>
      </c>
      <c r="E93" s="233" t="s">
        <v>28</v>
      </c>
      <c r="F93" s="234" t="s">
        <v>2118</v>
      </c>
      <c r="G93" s="231"/>
      <c r="H93" s="233" t="s">
        <v>28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296</v>
      </c>
      <c r="AU93" s="240" t="s">
        <v>106</v>
      </c>
      <c r="AV93" s="13" t="s">
        <v>82</v>
      </c>
      <c r="AW93" s="13" t="s">
        <v>35</v>
      </c>
      <c r="AX93" s="13" t="s">
        <v>74</v>
      </c>
      <c r="AY93" s="240" t="s">
        <v>285</v>
      </c>
    </row>
    <row r="94" spans="1:51" s="14" customFormat="1" ht="12">
      <c r="A94" s="14"/>
      <c r="B94" s="241"/>
      <c r="C94" s="242"/>
      <c r="D94" s="232" t="s">
        <v>296</v>
      </c>
      <c r="E94" s="243" t="s">
        <v>28</v>
      </c>
      <c r="F94" s="244" t="s">
        <v>305</v>
      </c>
      <c r="G94" s="242"/>
      <c r="H94" s="245">
        <v>3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1" t="s">
        <v>296</v>
      </c>
      <c r="AU94" s="251" t="s">
        <v>106</v>
      </c>
      <c r="AV94" s="14" t="s">
        <v>106</v>
      </c>
      <c r="AW94" s="14" t="s">
        <v>35</v>
      </c>
      <c r="AX94" s="14" t="s">
        <v>82</v>
      </c>
      <c r="AY94" s="251" t="s">
        <v>285</v>
      </c>
    </row>
    <row r="95" spans="1:65" s="2" customFormat="1" ht="16.5" customHeight="1">
      <c r="A95" s="42"/>
      <c r="B95" s="43"/>
      <c r="C95" s="212" t="s">
        <v>305</v>
      </c>
      <c r="D95" s="212" t="s">
        <v>287</v>
      </c>
      <c r="E95" s="213" t="s">
        <v>2122</v>
      </c>
      <c r="F95" s="214" t="s">
        <v>2123</v>
      </c>
      <c r="G95" s="215" t="s">
        <v>673</v>
      </c>
      <c r="H95" s="216">
        <v>9</v>
      </c>
      <c r="I95" s="217"/>
      <c r="J95" s="218">
        <f>ROUND(I95*H95,2)</f>
        <v>0</v>
      </c>
      <c r="K95" s="214" t="s">
        <v>28</v>
      </c>
      <c r="L95" s="48"/>
      <c r="M95" s="219" t="s">
        <v>28</v>
      </c>
      <c r="N95" s="220" t="s">
        <v>46</v>
      </c>
      <c r="O95" s="88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R95" s="223" t="s">
        <v>379</v>
      </c>
      <c r="AT95" s="223" t="s">
        <v>287</v>
      </c>
      <c r="AU95" s="223" t="s">
        <v>106</v>
      </c>
      <c r="AY95" s="21" t="s">
        <v>285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21" t="s">
        <v>106</v>
      </c>
      <c r="BK95" s="224">
        <f>ROUND(I95*H95,2)</f>
        <v>0</v>
      </c>
      <c r="BL95" s="21" t="s">
        <v>379</v>
      </c>
      <c r="BM95" s="223" t="s">
        <v>2124</v>
      </c>
    </row>
    <row r="96" spans="1:51" s="13" customFormat="1" ht="12">
      <c r="A96" s="13"/>
      <c r="B96" s="230"/>
      <c r="C96" s="231"/>
      <c r="D96" s="232" t="s">
        <v>296</v>
      </c>
      <c r="E96" s="233" t="s">
        <v>28</v>
      </c>
      <c r="F96" s="234" t="s">
        <v>2118</v>
      </c>
      <c r="G96" s="231"/>
      <c r="H96" s="233" t="s">
        <v>28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0" t="s">
        <v>296</v>
      </c>
      <c r="AU96" s="240" t="s">
        <v>106</v>
      </c>
      <c r="AV96" s="13" t="s">
        <v>82</v>
      </c>
      <c r="AW96" s="13" t="s">
        <v>35</v>
      </c>
      <c r="AX96" s="13" t="s">
        <v>74</v>
      </c>
      <c r="AY96" s="240" t="s">
        <v>285</v>
      </c>
    </row>
    <row r="97" spans="1:51" s="14" customFormat="1" ht="12">
      <c r="A97" s="14"/>
      <c r="B97" s="241"/>
      <c r="C97" s="242"/>
      <c r="D97" s="232" t="s">
        <v>296</v>
      </c>
      <c r="E97" s="243" t="s">
        <v>28</v>
      </c>
      <c r="F97" s="244" t="s">
        <v>339</v>
      </c>
      <c r="G97" s="242"/>
      <c r="H97" s="245">
        <v>9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1" t="s">
        <v>296</v>
      </c>
      <c r="AU97" s="251" t="s">
        <v>106</v>
      </c>
      <c r="AV97" s="14" t="s">
        <v>106</v>
      </c>
      <c r="AW97" s="14" t="s">
        <v>35</v>
      </c>
      <c r="AX97" s="14" t="s">
        <v>82</v>
      </c>
      <c r="AY97" s="251" t="s">
        <v>285</v>
      </c>
    </row>
    <row r="98" spans="1:65" s="2" customFormat="1" ht="16.5" customHeight="1">
      <c r="A98" s="42"/>
      <c r="B98" s="43"/>
      <c r="C98" s="212" t="s">
        <v>292</v>
      </c>
      <c r="D98" s="212" t="s">
        <v>287</v>
      </c>
      <c r="E98" s="213" t="s">
        <v>2125</v>
      </c>
      <c r="F98" s="214" t="s">
        <v>2126</v>
      </c>
      <c r="G98" s="215" t="s">
        <v>673</v>
      </c>
      <c r="H98" s="216">
        <v>8</v>
      </c>
      <c r="I98" s="217"/>
      <c r="J98" s="218">
        <f>ROUND(I98*H98,2)</f>
        <v>0</v>
      </c>
      <c r="K98" s="214" t="s">
        <v>28</v>
      </c>
      <c r="L98" s="48"/>
      <c r="M98" s="219" t="s">
        <v>28</v>
      </c>
      <c r="N98" s="220" t="s">
        <v>46</v>
      </c>
      <c r="O98" s="88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R98" s="223" t="s">
        <v>379</v>
      </c>
      <c r="AT98" s="223" t="s">
        <v>287</v>
      </c>
      <c r="AU98" s="223" t="s">
        <v>106</v>
      </c>
      <c r="AY98" s="21" t="s">
        <v>285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21" t="s">
        <v>106</v>
      </c>
      <c r="BK98" s="224">
        <f>ROUND(I98*H98,2)</f>
        <v>0</v>
      </c>
      <c r="BL98" s="21" t="s">
        <v>379</v>
      </c>
      <c r="BM98" s="223" t="s">
        <v>2127</v>
      </c>
    </row>
    <row r="99" spans="1:51" s="13" customFormat="1" ht="12">
      <c r="A99" s="13"/>
      <c r="B99" s="230"/>
      <c r="C99" s="231"/>
      <c r="D99" s="232" t="s">
        <v>296</v>
      </c>
      <c r="E99" s="233" t="s">
        <v>28</v>
      </c>
      <c r="F99" s="234" t="s">
        <v>2118</v>
      </c>
      <c r="G99" s="231"/>
      <c r="H99" s="233" t="s">
        <v>28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296</v>
      </c>
      <c r="AU99" s="240" t="s">
        <v>106</v>
      </c>
      <c r="AV99" s="13" t="s">
        <v>82</v>
      </c>
      <c r="AW99" s="13" t="s">
        <v>35</v>
      </c>
      <c r="AX99" s="13" t="s">
        <v>74</v>
      </c>
      <c r="AY99" s="240" t="s">
        <v>285</v>
      </c>
    </row>
    <row r="100" spans="1:51" s="14" customFormat="1" ht="12">
      <c r="A100" s="14"/>
      <c r="B100" s="241"/>
      <c r="C100" s="242"/>
      <c r="D100" s="232" t="s">
        <v>296</v>
      </c>
      <c r="E100" s="243" t="s">
        <v>28</v>
      </c>
      <c r="F100" s="244" t="s">
        <v>334</v>
      </c>
      <c r="G100" s="242"/>
      <c r="H100" s="245">
        <v>8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296</v>
      </c>
      <c r="AU100" s="251" t="s">
        <v>106</v>
      </c>
      <c r="AV100" s="14" t="s">
        <v>106</v>
      </c>
      <c r="AW100" s="14" t="s">
        <v>35</v>
      </c>
      <c r="AX100" s="14" t="s">
        <v>82</v>
      </c>
      <c r="AY100" s="251" t="s">
        <v>285</v>
      </c>
    </row>
    <row r="101" spans="1:65" s="2" customFormat="1" ht="16.5" customHeight="1">
      <c r="A101" s="42"/>
      <c r="B101" s="43"/>
      <c r="C101" s="212" t="s">
        <v>319</v>
      </c>
      <c r="D101" s="212" t="s">
        <v>287</v>
      </c>
      <c r="E101" s="213" t="s">
        <v>2128</v>
      </c>
      <c r="F101" s="214" t="s">
        <v>2129</v>
      </c>
      <c r="G101" s="215" t="s">
        <v>673</v>
      </c>
      <c r="H101" s="216">
        <v>6</v>
      </c>
      <c r="I101" s="217"/>
      <c r="J101" s="218">
        <f>ROUND(I101*H101,2)</f>
        <v>0</v>
      </c>
      <c r="K101" s="214" t="s">
        <v>28</v>
      </c>
      <c r="L101" s="48"/>
      <c r="M101" s="219" t="s">
        <v>28</v>
      </c>
      <c r="N101" s="220" t="s">
        <v>46</v>
      </c>
      <c r="O101" s="88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23" t="s">
        <v>379</v>
      </c>
      <c r="AT101" s="223" t="s">
        <v>287</v>
      </c>
      <c r="AU101" s="223" t="s">
        <v>106</v>
      </c>
      <c r="AY101" s="21" t="s">
        <v>285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21" t="s">
        <v>106</v>
      </c>
      <c r="BK101" s="224">
        <f>ROUND(I101*H101,2)</f>
        <v>0</v>
      </c>
      <c r="BL101" s="21" t="s">
        <v>379</v>
      </c>
      <c r="BM101" s="223" t="s">
        <v>2130</v>
      </c>
    </row>
    <row r="102" spans="1:51" s="13" customFormat="1" ht="12">
      <c r="A102" s="13"/>
      <c r="B102" s="230"/>
      <c r="C102" s="231"/>
      <c r="D102" s="232" t="s">
        <v>296</v>
      </c>
      <c r="E102" s="233" t="s">
        <v>28</v>
      </c>
      <c r="F102" s="234" t="s">
        <v>2118</v>
      </c>
      <c r="G102" s="231"/>
      <c r="H102" s="233" t="s">
        <v>28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296</v>
      </c>
      <c r="AU102" s="240" t="s">
        <v>106</v>
      </c>
      <c r="AV102" s="13" t="s">
        <v>82</v>
      </c>
      <c r="AW102" s="13" t="s">
        <v>35</v>
      </c>
      <c r="AX102" s="13" t="s">
        <v>74</v>
      </c>
      <c r="AY102" s="240" t="s">
        <v>285</v>
      </c>
    </row>
    <row r="103" spans="1:51" s="14" customFormat="1" ht="12">
      <c r="A103" s="14"/>
      <c r="B103" s="241"/>
      <c r="C103" s="242"/>
      <c r="D103" s="232" t="s">
        <v>296</v>
      </c>
      <c r="E103" s="243" t="s">
        <v>28</v>
      </c>
      <c r="F103" s="244" t="s">
        <v>324</v>
      </c>
      <c r="G103" s="242"/>
      <c r="H103" s="245">
        <v>6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296</v>
      </c>
      <c r="AU103" s="251" t="s">
        <v>106</v>
      </c>
      <c r="AV103" s="14" t="s">
        <v>106</v>
      </c>
      <c r="AW103" s="14" t="s">
        <v>35</v>
      </c>
      <c r="AX103" s="14" t="s">
        <v>82</v>
      </c>
      <c r="AY103" s="251" t="s">
        <v>285</v>
      </c>
    </row>
    <row r="104" spans="1:65" s="2" customFormat="1" ht="16.5" customHeight="1">
      <c r="A104" s="42"/>
      <c r="B104" s="43"/>
      <c r="C104" s="212" t="s">
        <v>324</v>
      </c>
      <c r="D104" s="212" t="s">
        <v>287</v>
      </c>
      <c r="E104" s="213" t="s">
        <v>2131</v>
      </c>
      <c r="F104" s="214" t="s">
        <v>2132</v>
      </c>
      <c r="G104" s="215" t="s">
        <v>859</v>
      </c>
      <c r="H104" s="216">
        <v>2</v>
      </c>
      <c r="I104" s="217"/>
      <c r="J104" s="218">
        <f>ROUND(I104*H104,2)</f>
        <v>0</v>
      </c>
      <c r="K104" s="214" t="s">
        <v>28</v>
      </c>
      <c r="L104" s="48"/>
      <c r="M104" s="219" t="s">
        <v>28</v>
      </c>
      <c r="N104" s="220" t="s">
        <v>46</v>
      </c>
      <c r="O104" s="88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R104" s="223" t="s">
        <v>379</v>
      </c>
      <c r="AT104" s="223" t="s">
        <v>287</v>
      </c>
      <c r="AU104" s="223" t="s">
        <v>106</v>
      </c>
      <c r="AY104" s="21" t="s">
        <v>285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21" t="s">
        <v>106</v>
      </c>
      <c r="BK104" s="224">
        <f>ROUND(I104*H104,2)</f>
        <v>0</v>
      </c>
      <c r="BL104" s="21" t="s">
        <v>379</v>
      </c>
      <c r="BM104" s="223" t="s">
        <v>2133</v>
      </c>
    </row>
    <row r="105" spans="1:51" s="13" customFormat="1" ht="12">
      <c r="A105" s="13"/>
      <c r="B105" s="230"/>
      <c r="C105" s="231"/>
      <c r="D105" s="232" t="s">
        <v>296</v>
      </c>
      <c r="E105" s="233" t="s">
        <v>28</v>
      </c>
      <c r="F105" s="234" t="s">
        <v>2118</v>
      </c>
      <c r="G105" s="231"/>
      <c r="H105" s="233" t="s">
        <v>28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296</v>
      </c>
      <c r="AU105" s="240" t="s">
        <v>106</v>
      </c>
      <c r="AV105" s="13" t="s">
        <v>82</v>
      </c>
      <c r="AW105" s="13" t="s">
        <v>35</v>
      </c>
      <c r="AX105" s="13" t="s">
        <v>74</v>
      </c>
      <c r="AY105" s="240" t="s">
        <v>285</v>
      </c>
    </row>
    <row r="106" spans="1:51" s="14" customFormat="1" ht="12">
      <c r="A106" s="14"/>
      <c r="B106" s="241"/>
      <c r="C106" s="242"/>
      <c r="D106" s="232" t="s">
        <v>296</v>
      </c>
      <c r="E106" s="243" t="s">
        <v>28</v>
      </c>
      <c r="F106" s="244" t="s">
        <v>106</v>
      </c>
      <c r="G106" s="242"/>
      <c r="H106" s="245">
        <v>2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296</v>
      </c>
      <c r="AU106" s="251" t="s">
        <v>106</v>
      </c>
      <c r="AV106" s="14" t="s">
        <v>106</v>
      </c>
      <c r="AW106" s="14" t="s">
        <v>35</v>
      </c>
      <c r="AX106" s="14" t="s">
        <v>82</v>
      </c>
      <c r="AY106" s="251" t="s">
        <v>285</v>
      </c>
    </row>
    <row r="107" spans="1:65" s="2" customFormat="1" ht="16.5" customHeight="1">
      <c r="A107" s="42"/>
      <c r="B107" s="43"/>
      <c r="C107" s="212" t="s">
        <v>329</v>
      </c>
      <c r="D107" s="212" t="s">
        <v>287</v>
      </c>
      <c r="E107" s="213" t="s">
        <v>2134</v>
      </c>
      <c r="F107" s="214" t="s">
        <v>2135</v>
      </c>
      <c r="G107" s="215" t="s">
        <v>859</v>
      </c>
      <c r="H107" s="216">
        <v>2</v>
      </c>
      <c r="I107" s="217"/>
      <c r="J107" s="218">
        <f>ROUND(I107*H107,2)</f>
        <v>0</v>
      </c>
      <c r="K107" s="214" t="s">
        <v>28</v>
      </c>
      <c r="L107" s="48"/>
      <c r="M107" s="219" t="s">
        <v>28</v>
      </c>
      <c r="N107" s="220" t="s">
        <v>46</v>
      </c>
      <c r="O107" s="88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3" t="s">
        <v>379</v>
      </c>
      <c r="AT107" s="223" t="s">
        <v>287</v>
      </c>
      <c r="AU107" s="223" t="s">
        <v>106</v>
      </c>
      <c r="AY107" s="21" t="s">
        <v>285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1" t="s">
        <v>106</v>
      </c>
      <c r="BK107" s="224">
        <f>ROUND(I107*H107,2)</f>
        <v>0</v>
      </c>
      <c r="BL107" s="21" t="s">
        <v>379</v>
      </c>
      <c r="BM107" s="223" t="s">
        <v>2136</v>
      </c>
    </row>
    <row r="108" spans="1:51" s="13" customFormat="1" ht="12">
      <c r="A108" s="13"/>
      <c r="B108" s="230"/>
      <c r="C108" s="231"/>
      <c r="D108" s="232" t="s">
        <v>296</v>
      </c>
      <c r="E108" s="233" t="s">
        <v>28</v>
      </c>
      <c r="F108" s="234" t="s">
        <v>2118</v>
      </c>
      <c r="G108" s="231"/>
      <c r="H108" s="233" t="s">
        <v>28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296</v>
      </c>
      <c r="AU108" s="240" t="s">
        <v>106</v>
      </c>
      <c r="AV108" s="13" t="s">
        <v>82</v>
      </c>
      <c r="AW108" s="13" t="s">
        <v>35</v>
      </c>
      <c r="AX108" s="13" t="s">
        <v>74</v>
      </c>
      <c r="AY108" s="240" t="s">
        <v>285</v>
      </c>
    </row>
    <row r="109" spans="1:51" s="14" customFormat="1" ht="12">
      <c r="A109" s="14"/>
      <c r="B109" s="241"/>
      <c r="C109" s="242"/>
      <c r="D109" s="232" t="s">
        <v>296</v>
      </c>
      <c r="E109" s="243" t="s">
        <v>28</v>
      </c>
      <c r="F109" s="244" t="s">
        <v>106</v>
      </c>
      <c r="G109" s="242"/>
      <c r="H109" s="245">
        <v>2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296</v>
      </c>
      <c r="AU109" s="251" t="s">
        <v>106</v>
      </c>
      <c r="AV109" s="14" t="s">
        <v>106</v>
      </c>
      <c r="AW109" s="14" t="s">
        <v>35</v>
      </c>
      <c r="AX109" s="14" t="s">
        <v>82</v>
      </c>
      <c r="AY109" s="251" t="s">
        <v>285</v>
      </c>
    </row>
    <row r="110" spans="1:65" s="2" customFormat="1" ht="16.5" customHeight="1">
      <c r="A110" s="42"/>
      <c r="B110" s="43"/>
      <c r="C110" s="212" t="s">
        <v>334</v>
      </c>
      <c r="D110" s="212" t="s">
        <v>287</v>
      </c>
      <c r="E110" s="213" t="s">
        <v>2137</v>
      </c>
      <c r="F110" s="214" t="s">
        <v>2138</v>
      </c>
      <c r="G110" s="215" t="s">
        <v>859</v>
      </c>
      <c r="H110" s="216">
        <v>4</v>
      </c>
      <c r="I110" s="217"/>
      <c r="J110" s="218">
        <f>ROUND(I110*H110,2)</f>
        <v>0</v>
      </c>
      <c r="K110" s="214" t="s">
        <v>28</v>
      </c>
      <c r="L110" s="48"/>
      <c r="M110" s="219" t="s">
        <v>28</v>
      </c>
      <c r="N110" s="220" t="s">
        <v>46</v>
      </c>
      <c r="O110" s="88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R110" s="223" t="s">
        <v>379</v>
      </c>
      <c r="AT110" s="223" t="s">
        <v>287</v>
      </c>
      <c r="AU110" s="223" t="s">
        <v>106</v>
      </c>
      <c r="AY110" s="21" t="s">
        <v>285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1" t="s">
        <v>106</v>
      </c>
      <c r="BK110" s="224">
        <f>ROUND(I110*H110,2)</f>
        <v>0</v>
      </c>
      <c r="BL110" s="21" t="s">
        <v>379</v>
      </c>
      <c r="BM110" s="223" t="s">
        <v>2139</v>
      </c>
    </row>
    <row r="111" spans="1:51" s="13" customFormat="1" ht="12">
      <c r="A111" s="13"/>
      <c r="B111" s="230"/>
      <c r="C111" s="231"/>
      <c r="D111" s="232" t="s">
        <v>296</v>
      </c>
      <c r="E111" s="233" t="s">
        <v>28</v>
      </c>
      <c r="F111" s="234" t="s">
        <v>2118</v>
      </c>
      <c r="G111" s="231"/>
      <c r="H111" s="233" t="s">
        <v>28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296</v>
      </c>
      <c r="AU111" s="240" t="s">
        <v>106</v>
      </c>
      <c r="AV111" s="13" t="s">
        <v>82</v>
      </c>
      <c r="AW111" s="13" t="s">
        <v>35</v>
      </c>
      <c r="AX111" s="13" t="s">
        <v>74</v>
      </c>
      <c r="AY111" s="240" t="s">
        <v>285</v>
      </c>
    </row>
    <row r="112" spans="1:51" s="14" customFormat="1" ht="12">
      <c r="A112" s="14"/>
      <c r="B112" s="241"/>
      <c r="C112" s="242"/>
      <c r="D112" s="232" t="s">
        <v>296</v>
      </c>
      <c r="E112" s="243" t="s">
        <v>28</v>
      </c>
      <c r="F112" s="244" t="s">
        <v>292</v>
      </c>
      <c r="G112" s="242"/>
      <c r="H112" s="245">
        <v>4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1" t="s">
        <v>296</v>
      </c>
      <c r="AU112" s="251" t="s">
        <v>106</v>
      </c>
      <c r="AV112" s="14" t="s">
        <v>106</v>
      </c>
      <c r="AW112" s="14" t="s">
        <v>35</v>
      </c>
      <c r="AX112" s="14" t="s">
        <v>82</v>
      </c>
      <c r="AY112" s="251" t="s">
        <v>285</v>
      </c>
    </row>
    <row r="113" spans="1:65" s="2" customFormat="1" ht="16.5" customHeight="1">
      <c r="A113" s="42"/>
      <c r="B113" s="43"/>
      <c r="C113" s="212" t="s">
        <v>339</v>
      </c>
      <c r="D113" s="212" t="s">
        <v>287</v>
      </c>
      <c r="E113" s="213" t="s">
        <v>2140</v>
      </c>
      <c r="F113" s="214" t="s">
        <v>2141</v>
      </c>
      <c r="G113" s="215" t="s">
        <v>859</v>
      </c>
      <c r="H113" s="216">
        <v>1</v>
      </c>
      <c r="I113" s="217"/>
      <c r="J113" s="218">
        <f>ROUND(I113*H113,2)</f>
        <v>0</v>
      </c>
      <c r="K113" s="214" t="s">
        <v>28</v>
      </c>
      <c r="L113" s="48"/>
      <c r="M113" s="219" t="s">
        <v>28</v>
      </c>
      <c r="N113" s="220" t="s">
        <v>46</v>
      </c>
      <c r="O113" s="88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R113" s="223" t="s">
        <v>379</v>
      </c>
      <c r="AT113" s="223" t="s">
        <v>287</v>
      </c>
      <c r="AU113" s="223" t="s">
        <v>106</v>
      </c>
      <c r="AY113" s="21" t="s">
        <v>285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1" t="s">
        <v>106</v>
      </c>
      <c r="BK113" s="224">
        <f>ROUND(I113*H113,2)</f>
        <v>0</v>
      </c>
      <c r="BL113" s="21" t="s">
        <v>379</v>
      </c>
      <c r="BM113" s="223" t="s">
        <v>2142</v>
      </c>
    </row>
    <row r="114" spans="1:51" s="13" customFormat="1" ht="12">
      <c r="A114" s="13"/>
      <c r="B114" s="230"/>
      <c r="C114" s="231"/>
      <c r="D114" s="232" t="s">
        <v>296</v>
      </c>
      <c r="E114" s="233" t="s">
        <v>28</v>
      </c>
      <c r="F114" s="234" t="s">
        <v>2118</v>
      </c>
      <c r="G114" s="231"/>
      <c r="H114" s="233" t="s">
        <v>28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296</v>
      </c>
      <c r="AU114" s="240" t="s">
        <v>106</v>
      </c>
      <c r="AV114" s="13" t="s">
        <v>82</v>
      </c>
      <c r="AW114" s="13" t="s">
        <v>35</v>
      </c>
      <c r="AX114" s="13" t="s">
        <v>74</v>
      </c>
      <c r="AY114" s="240" t="s">
        <v>285</v>
      </c>
    </row>
    <row r="115" spans="1:51" s="14" customFormat="1" ht="12">
      <c r="A115" s="14"/>
      <c r="B115" s="241"/>
      <c r="C115" s="242"/>
      <c r="D115" s="232" t="s">
        <v>296</v>
      </c>
      <c r="E115" s="243" t="s">
        <v>28</v>
      </c>
      <c r="F115" s="244" t="s">
        <v>82</v>
      </c>
      <c r="G115" s="242"/>
      <c r="H115" s="245">
        <v>1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296</v>
      </c>
      <c r="AU115" s="251" t="s">
        <v>106</v>
      </c>
      <c r="AV115" s="14" t="s">
        <v>106</v>
      </c>
      <c r="AW115" s="14" t="s">
        <v>35</v>
      </c>
      <c r="AX115" s="14" t="s">
        <v>82</v>
      </c>
      <c r="AY115" s="251" t="s">
        <v>285</v>
      </c>
    </row>
    <row r="116" spans="1:65" s="2" customFormat="1" ht="16.5" customHeight="1">
      <c r="A116" s="42"/>
      <c r="B116" s="43"/>
      <c r="C116" s="212" t="s">
        <v>344</v>
      </c>
      <c r="D116" s="212" t="s">
        <v>287</v>
      </c>
      <c r="E116" s="213" t="s">
        <v>2143</v>
      </c>
      <c r="F116" s="214" t="s">
        <v>2144</v>
      </c>
      <c r="G116" s="215" t="s">
        <v>859</v>
      </c>
      <c r="H116" s="216">
        <v>1</v>
      </c>
      <c r="I116" s="217"/>
      <c r="J116" s="218">
        <f>ROUND(I116*H116,2)</f>
        <v>0</v>
      </c>
      <c r="K116" s="214" t="s">
        <v>28</v>
      </c>
      <c r="L116" s="48"/>
      <c r="M116" s="219" t="s">
        <v>28</v>
      </c>
      <c r="N116" s="220" t="s">
        <v>46</v>
      </c>
      <c r="O116" s="88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R116" s="223" t="s">
        <v>379</v>
      </c>
      <c r="AT116" s="223" t="s">
        <v>287</v>
      </c>
      <c r="AU116" s="223" t="s">
        <v>106</v>
      </c>
      <c r="AY116" s="21" t="s">
        <v>285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1" t="s">
        <v>106</v>
      </c>
      <c r="BK116" s="224">
        <f>ROUND(I116*H116,2)</f>
        <v>0</v>
      </c>
      <c r="BL116" s="21" t="s">
        <v>379</v>
      </c>
      <c r="BM116" s="223" t="s">
        <v>2145</v>
      </c>
    </row>
    <row r="117" spans="1:51" s="13" customFormat="1" ht="12">
      <c r="A117" s="13"/>
      <c r="B117" s="230"/>
      <c r="C117" s="231"/>
      <c r="D117" s="232" t="s">
        <v>296</v>
      </c>
      <c r="E117" s="233" t="s">
        <v>28</v>
      </c>
      <c r="F117" s="234" t="s">
        <v>2118</v>
      </c>
      <c r="G117" s="231"/>
      <c r="H117" s="233" t="s">
        <v>28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296</v>
      </c>
      <c r="AU117" s="240" t="s">
        <v>106</v>
      </c>
      <c r="AV117" s="13" t="s">
        <v>82</v>
      </c>
      <c r="AW117" s="13" t="s">
        <v>35</v>
      </c>
      <c r="AX117" s="13" t="s">
        <v>74</v>
      </c>
      <c r="AY117" s="240" t="s">
        <v>285</v>
      </c>
    </row>
    <row r="118" spans="1:51" s="14" customFormat="1" ht="12">
      <c r="A118" s="14"/>
      <c r="B118" s="241"/>
      <c r="C118" s="242"/>
      <c r="D118" s="232" t="s">
        <v>296</v>
      </c>
      <c r="E118" s="243" t="s">
        <v>28</v>
      </c>
      <c r="F118" s="244" t="s">
        <v>82</v>
      </c>
      <c r="G118" s="242"/>
      <c r="H118" s="245">
        <v>1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296</v>
      </c>
      <c r="AU118" s="251" t="s">
        <v>106</v>
      </c>
      <c r="AV118" s="14" t="s">
        <v>106</v>
      </c>
      <c r="AW118" s="14" t="s">
        <v>35</v>
      </c>
      <c r="AX118" s="14" t="s">
        <v>82</v>
      </c>
      <c r="AY118" s="251" t="s">
        <v>285</v>
      </c>
    </row>
    <row r="119" spans="1:65" s="2" customFormat="1" ht="16.5" customHeight="1">
      <c r="A119" s="42"/>
      <c r="B119" s="43"/>
      <c r="C119" s="212" t="s">
        <v>350</v>
      </c>
      <c r="D119" s="212" t="s">
        <v>287</v>
      </c>
      <c r="E119" s="213" t="s">
        <v>2146</v>
      </c>
      <c r="F119" s="214" t="s">
        <v>2147</v>
      </c>
      <c r="G119" s="215" t="s">
        <v>859</v>
      </c>
      <c r="H119" s="216">
        <v>1</v>
      </c>
      <c r="I119" s="217"/>
      <c r="J119" s="218">
        <f>ROUND(I119*H119,2)</f>
        <v>0</v>
      </c>
      <c r="K119" s="214" t="s">
        <v>28</v>
      </c>
      <c r="L119" s="48"/>
      <c r="M119" s="219" t="s">
        <v>28</v>
      </c>
      <c r="N119" s="220" t="s">
        <v>46</v>
      </c>
      <c r="O119" s="88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3" t="s">
        <v>379</v>
      </c>
      <c r="AT119" s="223" t="s">
        <v>287</v>
      </c>
      <c r="AU119" s="223" t="s">
        <v>106</v>
      </c>
      <c r="AY119" s="21" t="s">
        <v>285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1" t="s">
        <v>106</v>
      </c>
      <c r="BK119" s="224">
        <f>ROUND(I119*H119,2)</f>
        <v>0</v>
      </c>
      <c r="BL119" s="21" t="s">
        <v>379</v>
      </c>
      <c r="BM119" s="223" t="s">
        <v>2148</v>
      </c>
    </row>
    <row r="120" spans="1:51" s="13" customFormat="1" ht="12">
      <c r="A120" s="13"/>
      <c r="B120" s="230"/>
      <c r="C120" s="231"/>
      <c r="D120" s="232" t="s">
        <v>296</v>
      </c>
      <c r="E120" s="233" t="s">
        <v>28</v>
      </c>
      <c r="F120" s="234" t="s">
        <v>2118</v>
      </c>
      <c r="G120" s="231"/>
      <c r="H120" s="233" t="s">
        <v>28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296</v>
      </c>
      <c r="AU120" s="240" t="s">
        <v>106</v>
      </c>
      <c r="AV120" s="13" t="s">
        <v>82</v>
      </c>
      <c r="AW120" s="13" t="s">
        <v>35</v>
      </c>
      <c r="AX120" s="13" t="s">
        <v>74</v>
      </c>
      <c r="AY120" s="240" t="s">
        <v>285</v>
      </c>
    </row>
    <row r="121" spans="1:51" s="14" customFormat="1" ht="12">
      <c r="A121" s="14"/>
      <c r="B121" s="241"/>
      <c r="C121" s="242"/>
      <c r="D121" s="232" t="s">
        <v>296</v>
      </c>
      <c r="E121" s="243" t="s">
        <v>28</v>
      </c>
      <c r="F121" s="244" t="s">
        <v>82</v>
      </c>
      <c r="G121" s="242"/>
      <c r="H121" s="245">
        <v>1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296</v>
      </c>
      <c r="AU121" s="251" t="s">
        <v>106</v>
      </c>
      <c r="AV121" s="14" t="s">
        <v>106</v>
      </c>
      <c r="AW121" s="14" t="s">
        <v>35</v>
      </c>
      <c r="AX121" s="14" t="s">
        <v>82</v>
      </c>
      <c r="AY121" s="251" t="s">
        <v>285</v>
      </c>
    </row>
    <row r="122" spans="1:65" s="2" customFormat="1" ht="16.5" customHeight="1">
      <c r="A122" s="42"/>
      <c r="B122" s="43"/>
      <c r="C122" s="212" t="s">
        <v>8</v>
      </c>
      <c r="D122" s="212" t="s">
        <v>287</v>
      </c>
      <c r="E122" s="213" t="s">
        <v>2149</v>
      </c>
      <c r="F122" s="214" t="s">
        <v>2150</v>
      </c>
      <c r="G122" s="215" t="s">
        <v>859</v>
      </c>
      <c r="H122" s="216">
        <v>1</v>
      </c>
      <c r="I122" s="217"/>
      <c r="J122" s="218">
        <f>ROUND(I122*H122,2)</f>
        <v>0</v>
      </c>
      <c r="K122" s="214" t="s">
        <v>28</v>
      </c>
      <c r="L122" s="48"/>
      <c r="M122" s="219" t="s">
        <v>28</v>
      </c>
      <c r="N122" s="220" t="s">
        <v>46</v>
      </c>
      <c r="O122" s="88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R122" s="223" t="s">
        <v>379</v>
      </c>
      <c r="AT122" s="223" t="s">
        <v>287</v>
      </c>
      <c r="AU122" s="223" t="s">
        <v>106</v>
      </c>
      <c r="AY122" s="21" t="s">
        <v>285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21" t="s">
        <v>106</v>
      </c>
      <c r="BK122" s="224">
        <f>ROUND(I122*H122,2)</f>
        <v>0</v>
      </c>
      <c r="BL122" s="21" t="s">
        <v>379</v>
      </c>
      <c r="BM122" s="223" t="s">
        <v>2151</v>
      </c>
    </row>
    <row r="123" spans="1:51" s="13" customFormat="1" ht="12">
      <c r="A123" s="13"/>
      <c r="B123" s="230"/>
      <c r="C123" s="231"/>
      <c r="D123" s="232" t="s">
        <v>296</v>
      </c>
      <c r="E123" s="233" t="s">
        <v>28</v>
      </c>
      <c r="F123" s="234" t="s">
        <v>2118</v>
      </c>
      <c r="G123" s="231"/>
      <c r="H123" s="233" t="s">
        <v>28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296</v>
      </c>
      <c r="AU123" s="240" t="s">
        <v>106</v>
      </c>
      <c r="AV123" s="13" t="s">
        <v>82</v>
      </c>
      <c r="AW123" s="13" t="s">
        <v>35</v>
      </c>
      <c r="AX123" s="13" t="s">
        <v>74</v>
      </c>
      <c r="AY123" s="240" t="s">
        <v>285</v>
      </c>
    </row>
    <row r="124" spans="1:51" s="14" customFormat="1" ht="12">
      <c r="A124" s="14"/>
      <c r="B124" s="241"/>
      <c r="C124" s="242"/>
      <c r="D124" s="232" t="s">
        <v>296</v>
      </c>
      <c r="E124" s="243" t="s">
        <v>28</v>
      </c>
      <c r="F124" s="244" t="s">
        <v>82</v>
      </c>
      <c r="G124" s="242"/>
      <c r="H124" s="245">
        <v>1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296</v>
      </c>
      <c r="AU124" s="251" t="s">
        <v>106</v>
      </c>
      <c r="AV124" s="14" t="s">
        <v>106</v>
      </c>
      <c r="AW124" s="14" t="s">
        <v>35</v>
      </c>
      <c r="AX124" s="14" t="s">
        <v>82</v>
      </c>
      <c r="AY124" s="251" t="s">
        <v>285</v>
      </c>
    </row>
    <row r="125" spans="1:65" s="2" customFormat="1" ht="16.5" customHeight="1">
      <c r="A125" s="42"/>
      <c r="B125" s="43"/>
      <c r="C125" s="212" t="s">
        <v>360</v>
      </c>
      <c r="D125" s="212" t="s">
        <v>287</v>
      </c>
      <c r="E125" s="213" t="s">
        <v>2152</v>
      </c>
      <c r="F125" s="214" t="s">
        <v>2153</v>
      </c>
      <c r="G125" s="215" t="s">
        <v>673</v>
      </c>
      <c r="H125" s="216">
        <v>27</v>
      </c>
      <c r="I125" s="217"/>
      <c r="J125" s="218">
        <f>ROUND(I125*H125,2)</f>
        <v>0</v>
      </c>
      <c r="K125" s="214" t="s">
        <v>28</v>
      </c>
      <c r="L125" s="48"/>
      <c r="M125" s="219" t="s">
        <v>28</v>
      </c>
      <c r="N125" s="220" t="s">
        <v>46</v>
      </c>
      <c r="O125" s="88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3" t="s">
        <v>379</v>
      </c>
      <c r="AT125" s="223" t="s">
        <v>287</v>
      </c>
      <c r="AU125" s="223" t="s">
        <v>106</v>
      </c>
      <c r="AY125" s="21" t="s">
        <v>285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1" t="s">
        <v>106</v>
      </c>
      <c r="BK125" s="224">
        <f>ROUND(I125*H125,2)</f>
        <v>0</v>
      </c>
      <c r="BL125" s="21" t="s">
        <v>379</v>
      </c>
      <c r="BM125" s="223" t="s">
        <v>2154</v>
      </c>
    </row>
    <row r="126" spans="1:51" s="13" customFormat="1" ht="12">
      <c r="A126" s="13"/>
      <c r="B126" s="230"/>
      <c r="C126" s="231"/>
      <c r="D126" s="232" t="s">
        <v>296</v>
      </c>
      <c r="E126" s="233" t="s">
        <v>28</v>
      </c>
      <c r="F126" s="234" t="s">
        <v>2118</v>
      </c>
      <c r="G126" s="231"/>
      <c r="H126" s="233" t="s">
        <v>28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296</v>
      </c>
      <c r="AU126" s="240" t="s">
        <v>106</v>
      </c>
      <c r="AV126" s="13" t="s">
        <v>82</v>
      </c>
      <c r="AW126" s="13" t="s">
        <v>35</v>
      </c>
      <c r="AX126" s="13" t="s">
        <v>74</v>
      </c>
      <c r="AY126" s="240" t="s">
        <v>285</v>
      </c>
    </row>
    <row r="127" spans="1:51" s="14" customFormat="1" ht="12">
      <c r="A127" s="14"/>
      <c r="B127" s="241"/>
      <c r="C127" s="242"/>
      <c r="D127" s="232" t="s">
        <v>296</v>
      </c>
      <c r="E127" s="243" t="s">
        <v>28</v>
      </c>
      <c r="F127" s="244" t="s">
        <v>445</v>
      </c>
      <c r="G127" s="242"/>
      <c r="H127" s="245">
        <v>27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296</v>
      </c>
      <c r="AU127" s="251" t="s">
        <v>106</v>
      </c>
      <c r="AV127" s="14" t="s">
        <v>106</v>
      </c>
      <c r="AW127" s="14" t="s">
        <v>35</v>
      </c>
      <c r="AX127" s="14" t="s">
        <v>82</v>
      </c>
      <c r="AY127" s="251" t="s">
        <v>285</v>
      </c>
    </row>
    <row r="128" spans="1:65" s="2" customFormat="1" ht="16.5" customHeight="1">
      <c r="A128" s="42"/>
      <c r="B128" s="43"/>
      <c r="C128" s="212" t="s">
        <v>365</v>
      </c>
      <c r="D128" s="212" t="s">
        <v>287</v>
      </c>
      <c r="E128" s="213" t="s">
        <v>2155</v>
      </c>
      <c r="F128" s="214" t="s">
        <v>2156</v>
      </c>
      <c r="G128" s="215" t="s">
        <v>859</v>
      </c>
      <c r="H128" s="216">
        <v>1</v>
      </c>
      <c r="I128" s="217"/>
      <c r="J128" s="218">
        <f>ROUND(I128*H128,2)</f>
        <v>0</v>
      </c>
      <c r="K128" s="214" t="s">
        <v>28</v>
      </c>
      <c r="L128" s="48"/>
      <c r="M128" s="219" t="s">
        <v>28</v>
      </c>
      <c r="N128" s="220" t="s">
        <v>46</v>
      </c>
      <c r="O128" s="88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R128" s="223" t="s">
        <v>379</v>
      </c>
      <c r="AT128" s="223" t="s">
        <v>287</v>
      </c>
      <c r="AU128" s="223" t="s">
        <v>106</v>
      </c>
      <c r="AY128" s="21" t="s">
        <v>285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21" t="s">
        <v>106</v>
      </c>
      <c r="BK128" s="224">
        <f>ROUND(I128*H128,2)</f>
        <v>0</v>
      </c>
      <c r="BL128" s="21" t="s">
        <v>379</v>
      </c>
      <c r="BM128" s="223" t="s">
        <v>2157</v>
      </c>
    </row>
    <row r="129" spans="1:51" s="13" customFormat="1" ht="12">
      <c r="A129" s="13"/>
      <c r="B129" s="230"/>
      <c r="C129" s="231"/>
      <c r="D129" s="232" t="s">
        <v>296</v>
      </c>
      <c r="E129" s="233" t="s">
        <v>28</v>
      </c>
      <c r="F129" s="234" t="s">
        <v>2118</v>
      </c>
      <c r="G129" s="231"/>
      <c r="H129" s="233" t="s">
        <v>28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296</v>
      </c>
      <c r="AU129" s="240" t="s">
        <v>106</v>
      </c>
      <c r="AV129" s="13" t="s">
        <v>82</v>
      </c>
      <c r="AW129" s="13" t="s">
        <v>35</v>
      </c>
      <c r="AX129" s="13" t="s">
        <v>74</v>
      </c>
      <c r="AY129" s="240" t="s">
        <v>285</v>
      </c>
    </row>
    <row r="130" spans="1:51" s="14" customFormat="1" ht="12">
      <c r="A130" s="14"/>
      <c r="B130" s="241"/>
      <c r="C130" s="242"/>
      <c r="D130" s="232" t="s">
        <v>296</v>
      </c>
      <c r="E130" s="243" t="s">
        <v>28</v>
      </c>
      <c r="F130" s="244" t="s">
        <v>82</v>
      </c>
      <c r="G130" s="242"/>
      <c r="H130" s="245">
        <v>1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296</v>
      </c>
      <c r="AU130" s="251" t="s">
        <v>106</v>
      </c>
      <c r="AV130" s="14" t="s">
        <v>106</v>
      </c>
      <c r="AW130" s="14" t="s">
        <v>35</v>
      </c>
      <c r="AX130" s="14" t="s">
        <v>82</v>
      </c>
      <c r="AY130" s="251" t="s">
        <v>285</v>
      </c>
    </row>
    <row r="131" spans="1:65" s="2" customFormat="1" ht="16.5" customHeight="1">
      <c r="A131" s="42"/>
      <c r="B131" s="43"/>
      <c r="C131" s="212" t="s">
        <v>373</v>
      </c>
      <c r="D131" s="212" t="s">
        <v>287</v>
      </c>
      <c r="E131" s="213" t="s">
        <v>2158</v>
      </c>
      <c r="F131" s="214" t="s">
        <v>2159</v>
      </c>
      <c r="G131" s="215" t="s">
        <v>859</v>
      </c>
      <c r="H131" s="216">
        <v>1</v>
      </c>
      <c r="I131" s="217"/>
      <c r="J131" s="218">
        <f>ROUND(I131*H131,2)</f>
        <v>0</v>
      </c>
      <c r="K131" s="214" t="s">
        <v>28</v>
      </c>
      <c r="L131" s="48"/>
      <c r="M131" s="219" t="s">
        <v>28</v>
      </c>
      <c r="N131" s="220" t="s">
        <v>46</v>
      </c>
      <c r="O131" s="88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R131" s="223" t="s">
        <v>379</v>
      </c>
      <c r="AT131" s="223" t="s">
        <v>287</v>
      </c>
      <c r="AU131" s="223" t="s">
        <v>106</v>
      </c>
      <c r="AY131" s="21" t="s">
        <v>285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21" t="s">
        <v>106</v>
      </c>
      <c r="BK131" s="224">
        <f>ROUND(I131*H131,2)</f>
        <v>0</v>
      </c>
      <c r="BL131" s="21" t="s">
        <v>379</v>
      </c>
      <c r="BM131" s="223" t="s">
        <v>2160</v>
      </c>
    </row>
    <row r="132" spans="1:51" s="13" customFormat="1" ht="12">
      <c r="A132" s="13"/>
      <c r="B132" s="230"/>
      <c r="C132" s="231"/>
      <c r="D132" s="232" t="s">
        <v>296</v>
      </c>
      <c r="E132" s="233" t="s">
        <v>28</v>
      </c>
      <c r="F132" s="234" t="s">
        <v>2118</v>
      </c>
      <c r="G132" s="231"/>
      <c r="H132" s="233" t="s">
        <v>28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296</v>
      </c>
      <c r="AU132" s="240" t="s">
        <v>106</v>
      </c>
      <c r="AV132" s="13" t="s">
        <v>82</v>
      </c>
      <c r="AW132" s="13" t="s">
        <v>35</v>
      </c>
      <c r="AX132" s="13" t="s">
        <v>74</v>
      </c>
      <c r="AY132" s="240" t="s">
        <v>285</v>
      </c>
    </row>
    <row r="133" spans="1:51" s="14" customFormat="1" ht="12">
      <c r="A133" s="14"/>
      <c r="B133" s="241"/>
      <c r="C133" s="242"/>
      <c r="D133" s="232" t="s">
        <v>296</v>
      </c>
      <c r="E133" s="243" t="s">
        <v>28</v>
      </c>
      <c r="F133" s="244" t="s">
        <v>82</v>
      </c>
      <c r="G133" s="242"/>
      <c r="H133" s="245">
        <v>1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296</v>
      </c>
      <c r="AU133" s="251" t="s">
        <v>106</v>
      </c>
      <c r="AV133" s="14" t="s">
        <v>106</v>
      </c>
      <c r="AW133" s="14" t="s">
        <v>35</v>
      </c>
      <c r="AX133" s="14" t="s">
        <v>82</v>
      </c>
      <c r="AY133" s="251" t="s">
        <v>285</v>
      </c>
    </row>
    <row r="134" spans="1:65" s="2" customFormat="1" ht="16.5" customHeight="1">
      <c r="A134" s="42"/>
      <c r="B134" s="43"/>
      <c r="C134" s="212" t="s">
        <v>379</v>
      </c>
      <c r="D134" s="212" t="s">
        <v>287</v>
      </c>
      <c r="E134" s="213" t="s">
        <v>2161</v>
      </c>
      <c r="F134" s="214" t="s">
        <v>2162</v>
      </c>
      <c r="G134" s="215" t="s">
        <v>859</v>
      </c>
      <c r="H134" s="216">
        <v>1</v>
      </c>
      <c r="I134" s="217"/>
      <c r="J134" s="218">
        <f>ROUND(I134*H134,2)</f>
        <v>0</v>
      </c>
      <c r="K134" s="214" t="s">
        <v>28</v>
      </c>
      <c r="L134" s="48"/>
      <c r="M134" s="219" t="s">
        <v>28</v>
      </c>
      <c r="N134" s="220" t="s">
        <v>46</v>
      </c>
      <c r="O134" s="88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R134" s="223" t="s">
        <v>379</v>
      </c>
      <c r="AT134" s="223" t="s">
        <v>287</v>
      </c>
      <c r="AU134" s="223" t="s">
        <v>106</v>
      </c>
      <c r="AY134" s="21" t="s">
        <v>285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21" t="s">
        <v>106</v>
      </c>
      <c r="BK134" s="224">
        <f>ROUND(I134*H134,2)</f>
        <v>0</v>
      </c>
      <c r="BL134" s="21" t="s">
        <v>379</v>
      </c>
      <c r="BM134" s="223" t="s">
        <v>2163</v>
      </c>
    </row>
    <row r="135" spans="1:51" s="13" customFormat="1" ht="12">
      <c r="A135" s="13"/>
      <c r="B135" s="230"/>
      <c r="C135" s="231"/>
      <c r="D135" s="232" t="s">
        <v>296</v>
      </c>
      <c r="E135" s="233" t="s">
        <v>28</v>
      </c>
      <c r="F135" s="234" t="s">
        <v>2118</v>
      </c>
      <c r="G135" s="231"/>
      <c r="H135" s="233" t="s">
        <v>28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296</v>
      </c>
      <c r="AU135" s="240" t="s">
        <v>106</v>
      </c>
      <c r="AV135" s="13" t="s">
        <v>82</v>
      </c>
      <c r="AW135" s="13" t="s">
        <v>35</v>
      </c>
      <c r="AX135" s="13" t="s">
        <v>74</v>
      </c>
      <c r="AY135" s="240" t="s">
        <v>285</v>
      </c>
    </row>
    <row r="136" spans="1:51" s="14" customFormat="1" ht="12">
      <c r="A136" s="14"/>
      <c r="B136" s="241"/>
      <c r="C136" s="242"/>
      <c r="D136" s="232" t="s">
        <v>296</v>
      </c>
      <c r="E136" s="243" t="s">
        <v>28</v>
      </c>
      <c r="F136" s="244" t="s">
        <v>82</v>
      </c>
      <c r="G136" s="242"/>
      <c r="H136" s="245">
        <v>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296</v>
      </c>
      <c r="AU136" s="251" t="s">
        <v>106</v>
      </c>
      <c r="AV136" s="14" t="s">
        <v>106</v>
      </c>
      <c r="AW136" s="14" t="s">
        <v>35</v>
      </c>
      <c r="AX136" s="14" t="s">
        <v>82</v>
      </c>
      <c r="AY136" s="251" t="s">
        <v>285</v>
      </c>
    </row>
    <row r="137" spans="1:65" s="2" customFormat="1" ht="16.5" customHeight="1">
      <c r="A137" s="42"/>
      <c r="B137" s="43"/>
      <c r="C137" s="212" t="s">
        <v>386</v>
      </c>
      <c r="D137" s="212" t="s">
        <v>287</v>
      </c>
      <c r="E137" s="213" t="s">
        <v>2164</v>
      </c>
      <c r="F137" s="214" t="s">
        <v>2165</v>
      </c>
      <c r="G137" s="215" t="s">
        <v>383</v>
      </c>
      <c r="H137" s="216">
        <v>0.05</v>
      </c>
      <c r="I137" s="217"/>
      <c r="J137" s="218">
        <f>ROUND(I137*H137,2)</f>
        <v>0</v>
      </c>
      <c r="K137" s="214" t="s">
        <v>28</v>
      </c>
      <c r="L137" s="48"/>
      <c r="M137" s="219" t="s">
        <v>28</v>
      </c>
      <c r="N137" s="220" t="s">
        <v>46</v>
      </c>
      <c r="O137" s="88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R137" s="223" t="s">
        <v>379</v>
      </c>
      <c r="AT137" s="223" t="s">
        <v>287</v>
      </c>
      <c r="AU137" s="223" t="s">
        <v>106</v>
      </c>
      <c r="AY137" s="21" t="s">
        <v>285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21" t="s">
        <v>106</v>
      </c>
      <c r="BK137" s="224">
        <f>ROUND(I137*H137,2)</f>
        <v>0</v>
      </c>
      <c r="BL137" s="21" t="s">
        <v>379</v>
      </c>
      <c r="BM137" s="223" t="s">
        <v>2166</v>
      </c>
    </row>
    <row r="138" spans="1:51" s="14" customFormat="1" ht="12">
      <c r="A138" s="14"/>
      <c r="B138" s="241"/>
      <c r="C138" s="242"/>
      <c r="D138" s="232" t="s">
        <v>296</v>
      </c>
      <c r="E138" s="243" t="s">
        <v>28</v>
      </c>
      <c r="F138" s="244" t="s">
        <v>2167</v>
      </c>
      <c r="G138" s="242"/>
      <c r="H138" s="245">
        <v>0.05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296</v>
      </c>
      <c r="AU138" s="251" t="s">
        <v>106</v>
      </c>
      <c r="AV138" s="14" t="s">
        <v>106</v>
      </c>
      <c r="AW138" s="14" t="s">
        <v>35</v>
      </c>
      <c r="AX138" s="14" t="s">
        <v>82</v>
      </c>
      <c r="AY138" s="251" t="s">
        <v>285</v>
      </c>
    </row>
    <row r="139" spans="1:63" s="12" customFormat="1" ht="20.85" customHeight="1">
      <c r="A139" s="12"/>
      <c r="B139" s="196"/>
      <c r="C139" s="197"/>
      <c r="D139" s="198" t="s">
        <v>73</v>
      </c>
      <c r="E139" s="210" t="s">
        <v>2168</v>
      </c>
      <c r="F139" s="210" t="s">
        <v>2169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P140+SUM(P141:P144)</f>
        <v>0</v>
      </c>
      <c r="Q139" s="204"/>
      <c r="R139" s="205">
        <f>R140+SUM(R141:R144)</f>
        <v>0</v>
      </c>
      <c r="S139" s="204"/>
      <c r="T139" s="206">
        <f>T140+SUM(T141:T144)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106</v>
      </c>
      <c r="AT139" s="208" t="s">
        <v>73</v>
      </c>
      <c r="AU139" s="208" t="s">
        <v>106</v>
      </c>
      <c r="AY139" s="207" t="s">
        <v>285</v>
      </c>
      <c r="BK139" s="209">
        <f>BK140+SUM(BK141:BK144)</f>
        <v>0</v>
      </c>
    </row>
    <row r="140" spans="1:65" s="2" customFormat="1" ht="16.5" customHeight="1">
      <c r="A140" s="42"/>
      <c r="B140" s="43"/>
      <c r="C140" s="212" t="s">
        <v>393</v>
      </c>
      <c r="D140" s="212" t="s">
        <v>287</v>
      </c>
      <c r="E140" s="213" t="s">
        <v>2170</v>
      </c>
      <c r="F140" s="214" t="s">
        <v>2171</v>
      </c>
      <c r="G140" s="215" t="s">
        <v>673</v>
      </c>
      <c r="H140" s="216">
        <v>2</v>
      </c>
      <c r="I140" s="217"/>
      <c r="J140" s="218">
        <f>ROUND(I140*H140,2)</f>
        <v>0</v>
      </c>
      <c r="K140" s="214" t="s">
        <v>28</v>
      </c>
      <c r="L140" s="48"/>
      <c r="M140" s="219" t="s">
        <v>28</v>
      </c>
      <c r="N140" s="220" t="s">
        <v>46</v>
      </c>
      <c r="O140" s="88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R140" s="223" t="s">
        <v>379</v>
      </c>
      <c r="AT140" s="223" t="s">
        <v>287</v>
      </c>
      <c r="AU140" s="223" t="s">
        <v>305</v>
      </c>
      <c r="AY140" s="21" t="s">
        <v>285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21" t="s">
        <v>106</v>
      </c>
      <c r="BK140" s="224">
        <f>ROUND(I140*H140,2)</f>
        <v>0</v>
      </c>
      <c r="BL140" s="21" t="s">
        <v>379</v>
      </c>
      <c r="BM140" s="223" t="s">
        <v>2172</v>
      </c>
    </row>
    <row r="141" spans="1:51" s="14" customFormat="1" ht="12">
      <c r="A141" s="14"/>
      <c r="B141" s="241"/>
      <c r="C141" s="242"/>
      <c r="D141" s="232" t="s">
        <v>296</v>
      </c>
      <c r="E141" s="243" t="s">
        <v>28</v>
      </c>
      <c r="F141" s="244" t="s">
        <v>106</v>
      </c>
      <c r="G141" s="242"/>
      <c r="H141" s="245">
        <v>2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296</v>
      </c>
      <c r="AU141" s="251" t="s">
        <v>305</v>
      </c>
      <c r="AV141" s="14" t="s">
        <v>106</v>
      </c>
      <c r="AW141" s="14" t="s">
        <v>35</v>
      </c>
      <c r="AX141" s="14" t="s">
        <v>82</v>
      </c>
      <c r="AY141" s="251" t="s">
        <v>285</v>
      </c>
    </row>
    <row r="142" spans="1:65" s="2" customFormat="1" ht="21.75" customHeight="1">
      <c r="A142" s="42"/>
      <c r="B142" s="43"/>
      <c r="C142" s="212" t="s">
        <v>399</v>
      </c>
      <c r="D142" s="212" t="s">
        <v>287</v>
      </c>
      <c r="E142" s="213" t="s">
        <v>2173</v>
      </c>
      <c r="F142" s="214" t="s">
        <v>2174</v>
      </c>
      <c r="G142" s="215" t="s">
        <v>383</v>
      </c>
      <c r="H142" s="216">
        <v>0.002</v>
      </c>
      <c r="I142" s="217"/>
      <c r="J142" s="218">
        <f>ROUND(I142*H142,2)</f>
        <v>0</v>
      </c>
      <c r="K142" s="214" t="s">
        <v>28</v>
      </c>
      <c r="L142" s="48"/>
      <c r="M142" s="219" t="s">
        <v>28</v>
      </c>
      <c r="N142" s="220" t="s">
        <v>46</v>
      </c>
      <c r="O142" s="88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23" t="s">
        <v>379</v>
      </c>
      <c r="AT142" s="223" t="s">
        <v>287</v>
      </c>
      <c r="AU142" s="223" t="s">
        <v>305</v>
      </c>
      <c r="AY142" s="21" t="s">
        <v>285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21" t="s">
        <v>106</v>
      </c>
      <c r="BK142" s="224">
        <f>ROUND(I142*H142,2)</f>
        <v>0</v>
      </c>
      <c r="BL142" s="21" t="s">
        <v>379</v>
      </c>
      <c r="BM142" s="223" t="s">
        <v>2175</v>
      </c>
    </row>
    <row r="143" spans="1:51" s="14" customFormat="1" ht="12">
      <c r="A143" s="14"/>
      <c r="B143" s="241"/>
      <c r="C143" s="242"/>
      <c r="D143" s="232" t="s">
        <v>296</v>
      </c>
      <c r="E143" s="243" t="s">
        <v>28</v>
      </c>
      <c r="F143" s="244" t="s">
        <v>2176</v>
      </c>
      <c r="G143" s="242"/>
      <c r="H143" s="245">
        <v>0.002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296</v>
      </c>
      <c r="AU143" s="251" t="s">
        <v>305</v>
      </c>
      <c r="AV143" s="14" t="s">
        <v>106</v>
      </c>
      <c r="AW143" s="14" t="s">
        <v>35</v>
      </c>
      <c r="AX143" s="14" t="s">
        <v>82</v>
      </c>
      <c r="AY143" s="251" t="s">
        <v>285</v>
      </c>
    </row>
    <row r="144" spans="1:63" s="17" customFormat="1" ht="20.85" customHeight="1">
      <c r="A144" s="17"/>
      <c r="B144" s="287"/>
      <c r="C144" s="288"/>
      <c r="D144" s="289" t="s">
        <v>73</v>
      </c>
      <c r="E144" s="289" t="s">
        <v>2177</v>
      </c>
      <c r="F144" s="289" t="s">
        <v>2178</v>
      </c>
      <c r="G144" s="288"/>
      <c r="H144" s="288"/>
      <c r="I144" s="290"/>
      <c r="J144" s="291">
        <f>BK144</f>
        <v>0</v>
      </c>
      <c r="K144" s="288"/>
      <c r="L144" s="292"/>
      <c r="M144" s="293"/>
      <c r="N144" s="294"/>
      <c r="O144" s="294"/>
      <c r="P144" s="295">
        <f>SUM(P145:P154)</f>
        <v>0</v>
      </c>
      <c r="Q144" s="294"/>
      <c r="R144" s="295">
        <f>SUM(R145:R154)</f>
        <v>0</v>
      </c>
      <c r="S144" s="294"/>
      <c r="T144" s="296">
        <f>SUM(T145:T154)</f>
        <v>0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R144" s="297" t="s">
        <v>106</v>
      </c>
      <c r="AT144" s="298" t="s">
        <v>73</v>
      </c>
      <c r="AU144" s="298" t="s">
        <v>305</v>
      </c>
      <c r="AY144" s="297" t="s">
        <v>285</v>
      </c>
      <c r="BK144" s="299">
        <f>SUM(BK145:BK154)</f>
        <v>0</v>
      </c>
    </row>
    <row r="145" spans="1:65" s="2" customFormat="1" ht="16.5" customHeight="1">
      <c r="A145" s="42"/>
      <c r="B145" s="43"/>
      <c r="C145" s="212" t="s">
        <v>405</v>
      </c>
      <c r="D145" s="212" t="s">
        <v>287</v>
      </c>
      <c r="E145" s="213" t="s">
        <v>2179</v>
      </c>
      <c r="F145" s="214" t="s">
        <v>2180</v>
      </c>
      <c r="G145" s="215" t="s">
        <v>859</v>
      </c>
      <c r="H145" s="216">
        <v>1</v>
      </c>
      <c r="I145" s="217"/>
      <c r="J145" s="218">
        <f>ROUND(I145*H145,2)</f>
        <v>0</v>
      </c>
      <c r="K145" s="214" t="s">
        <v>28</v>
      </c>
      <c r="L145" s="48"/>
      <c r="M145" s="219" t="s">
        <v>28</v>
      </c>
      <c r="N145" s="220" t="s">
        <v>46</v>
      </c>
      <c r="O145" s="88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R145" s="223" t="s">
        <v>379</v>
      </c>
      <c r="AT145" s="223" t="s">
        <v>287</v>
      </c>
      <c r="AU145" s="223" t="s">
        <v>292</v>
      </c>
      <c r="AY145" s="21" t="s">
        <v>285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21" t="s">
        <v>106</v>
      </c>
      <c r="BK145" s="224">
        <f>ROUND(I145*H145,2)</f>
        <v>0</v>
      </c>
      <c r="BL145" s="21" t="s">
        <v>379</v>
      </c>
      <c r="BM145" s="223" t="s">
        <v>2181</v>
      </c>
    </row>
    <row r="146" spans="1:51" s="14" customFormat="1" ht="12">
      <c r="A146" s="14"/>
      <c r="B146" s="241"/>
      <c r="C146" s="242"/>
      <c r="D146" s="232" t="s">
        <v>296</v>
      </c>
      <c r="E146" s="243" t="s">
        <v>28</v>
      </c>
      <c r="F146" s="244" t="s">
        <v>82</v>
      </c>
      <c r="G146" s="242"/>
      <c r="H146" s="245">
        <v>1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296</v>
      </c>
      <c r="AU146" s="251" t="s">
        <v>292</v>
      </c>
      <c r="AV146" s="14" t="s">
        <v>106</v>
      </c>
      <c r="AW146" s="14" t="s">
        <v>35</v>
      </c>
      <c r="AX146" s="14" t="s">
        <v>82</v>
      </c>
      <c r="AY146" s="251" t="s">
        <v>285</v>
      </c>
    </row>
    <row r="147" spans="1:65" s="2" customFormat="1" ht="16.5" customHeight="1">
      <c r="A147" s="42"/>
      <c r="B147" s="43"/>
      <c r="C147" s="212" t="s">
        <v>7</v>
      </c>
      <c r="D147" s="212" t="s">
        <v>287</v>
      </c>
      <c r="E147" s="213" t="s">
        <v>2182</v>
      </c>
      <c r="F147" s="214" t="s">
        <v>2183</v>
      </c>
      <c r="G147" s="215" t="s">
        <v>859</v>
      </c>
      <c r="H147" s="216">
        <v>1</v>
      </c>
      <c r="I147" s="217"/>
      <c r="J147" s="218">
        <f>ROUND(I147*H147,2)</f>
        <v>0</v>
      </c>
      <c r="K147" s="214" t="s">
        <v>28</v>
      </c>
      <c r="L147" s="48"/>
      <c r="M147" s="219" t="s">
        <v>28</v>
      </c>
      <c r="N147" s="220" t="s">
        <v>46</v>
      </c>
      <c r="O147" s="88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23" t="s">
        <v>379</v>
      </c>
      <c r="AT147" s="223" t="s">
        <v>287</v>
      </c>
      <c r="AU147" s="223" t="s">
        <v>292</v>
      </c>
      <c r="AY147" s="21" t="s">
        <v>285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21" t="s">
        <v>106</v>
      </c>
      <c r="BK147" s="224">
        <f>ROUND(I147*H147,2)</f>
        <v>0</v>
      </c>
      <c r="BL147" s="21" t="s">
        <v>379</v>
      </c>
      <c r="BM147" s="223" t="s">
        <v>2184</v>
      </c>
    </row>
    <row r="148" spans="1:51" s="14" customFormat="1" ht="12">
      <c r="A148" s="14"/>
      <c r="B148" s="241"/>
      <c r="C148" s="242"/>
      <c r="D148" s="232" t="s">
        <v>296</v>
      </c>
      <c r="E148" s="243" t="s">
        <v>28</v>
      </c>
      <c r="F148" s="244" t="s">
        <v>82</v>
      </c>
      <c r="G148" s="242"/>
      <c r="H148" s="245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296</v>
      </c>
      <c r="AU148" s="251" t="s">
        <v>292</v>
      </c>
      <c r="AV148" s="14" t="s">
        <v>106</v>
      </c>
      <c r="AW148" s="14" t="s">
        <v>35</v>
      </c>
      <c r="AX148" s="14" t="s">
        <v>82</v>
      </c>
      <c r="AY148" s="251" t="s">
        <v>285</v>
      </c>
    </row>
    <row r="149" spans="1:65" s="2" customFormat="1" ht="16.5" customHeight="1">
      <c r="A149" s="42"/>
      <c r="B149" s="43"/>
      <c r="C149" s="212" t="s">
        <v>415</v>
      </c>
      <c r="D149" s="212" t="s">
        <v>287</v>
      </c>
      <c r="E149" s="213" t="s">
        <v>2185</v>
      </c>
      <c r="F149" s="214" t="s">
        <v>2186</v>
      </c>
      <c r="G149" s="215" t="s">
        <v>859</v>
      </c>
      <c r="H149" s="216">
        <v>1</v>
      </c>
      <c r="I149" s="217"/>
      <c r="J149" s="218">
        <f>ROUND(I149*H149,2)</f>
        <v>0</v>
      </c>
      <c r="K149" s="214" t="s">
        <v>28</v>
      </c>
      <c r="L149" s="48"/>
      <c r="M149" s="219" t="s">
        <v>28</v>
      </c>
      <c r="N149" s="220" t="s">
        <v>46</v>
      </c>
      <c r="O149" s="88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R149" s="223" t="s">
        <v>379</v>
      </c>
      <c r="AT149" s="223" t="s">
        <v>287</v>
      </c>
      <c r="AU149" s="223" t="s">
        <v>292</v>
      </c>
      <c r="AY149" s="21" t="s">
        <v>285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21" t="s">
        <v>106</v>
      </c>
      <c r="BK149" s="224">
        <f>ROUND(I149*H149,2)</f>
        <v>0</v>
      </c>
      <c r="BL149" s="21" t="s">
        <v>379</v>
      </c>
      <c r="BM149" s="223" t="s">
        <v>2187</v>
      </c>
    </row>
    <row r="150" spans="1:51" s="14" customFormat="1" ht="12">
      <c r="A150" s="14"/>
      <c r="B150" s="241"/>
      <c r="C150" s="242"/>
      <c r="D150" s="232" t="s">
        <v>296</v>
      </c>
      <c r="E150" s="243" t="s">
        <v>28</v>
      </c>
      <c r="F150" s="244" t="s">
        <v>82</v>
      </c>
      <c r="G150" s="242"/>
      <c r="H150" s="245">
        <v>1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296</v>
      </c>
      <c r="AU150" s="251" t="s">
        <v>292</v>
      </c>
      <c r="AV150" s="14" t="s">
        <v>106</v>
      </c>
      <c r="AW150" s="14" t="s">
        <v>35</v>
      </c>
      <c r="AX150" s="14" t="s">
        <v>82</v>
      </c>
      <c r="AY150" s="251" t="s">
        <v>285</v>
      </c>
    </row>
    <row r="151" spans="1:65" s="2" customFormat="1" ht="16.5" customHeight="1">
      <c r="A151" s="42"/>
      <c r="B151" s="43"/>
      <c r="C151" s="212" t="s">
        <v>421</v>
      </c>
      <c r="D151" s="212" t="s">
        <v>287</v>
      </c>
      <c r="E151" s="213" t="s">
        <v>2188</v>
      </c>
      <c r="F151" s="214" t="s">
        <v>2189</v>
      </c>
      <c r="G151" s="215" t="s">
        <v>859</v>
      </c>
      <c r="H151" s="216">
        <v>1</v>
      </c>
      <c r="I151" s="217"/>
      <c r="J151" s="218">
        <f>ROUND(I151*H151,2)</f>
        <v>0</v>
      </c>
      <c r="K151" s="214" t="s">
        <v>28</v>
      </c>
      <c r="L151" s="48"/>
      <c r="M151" s="219" t="s">
        <v>28</v>
      </c>
      <c r="N151" s="220" t="s">
        <v>46</v>
      </c>
      <c r="O151" s="88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23" t="s">
        <v>379</v>
      </c>
      <c r="AT151" s="223" t="s">
        <v>287</v>
      </c>
      <c r="AU151" s="223" t="s">
        <v>292</v>
      </c>
      <c r="AY151" s="21" t="s">
        <v>285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21" t="s">
        <v>106</v>
      </c>
      <c r="BK151" s="224">
        <f>ROUND(I151*H151,2)</f>
        <v>0</v>
      </c>
      <c r="BL151" s="21" t="s">
        <v>379</v>
      </c>
      <c r="BM151" s="223" t="s">
        <v>2190</v>
      </c>
    </row>
    <row r="152" spans="1:51" s="14" customFormat="1" ht="12">
      <c r="A152" s="14"/>
      <c r="B152" s="241"/>
      <c r="C152" s="242"/>
      <c r="D152" s="232" t="s">
        <v>296</v>
      </c>
      <c r="E152" s="243" t="s">
        <v>28</v>
      </c>
      <c r="F152" s="244" t="s">
        <v>82</v>
      </c>
      <c r="G152" s="242"/>
      <c r="H152" s="245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296</v>
      </c>
      <c r="AU152" s="251" t="s">
        <v>292</v>
      </c>
      <c r="AV152" s="14" t="s">
        <v>106</v>
      </c>
      <c r="AW152" s="14" t="s">
        <v>35</v>
      </c>
      <c r="AX152" s="14" t="s">
        <v>82</v>
      </c>
      <c r="AY152" s="251" t="s">
        <v>285</v>
      </c>
    </row>
    <row r="153" spans="1:65" s="2" customFormat="1" ht="16.5" customHeight="1">
      <c r="A153" s="42"/>
      <c r="B153" s="43"/>
      <c r="C153" s="212" t="s">
        <v>427</v>
      </c>
      <c r="D153" s="212" t="s">
        <v>287</v>
      </c>
      <c r="E153" s="213" t="s">
        <v>2191</v>
      </c>
      <c r="F153" s="214" t="s">
        <v>2192</v>
      </c>
      <c r="G153" s="215" t="s">
        <v>2193</v>
      </c>
      <c r="H153" s="216">
        <v>1</v>
      </c>
      <c r="I153" s="217"/>
      <c r="J153" s="218">
        <f>ROUND(I153*H153,2)</f>
        <v>0</v>
      </c>
      <c r="K153" s="214" t="s">
        <v>28</v>
      </c>
      <c r="L153" s="48"/>
      <c r="M153" s="219" t="s">
        <v>28</v>
      </c>
      <c r="N153" s="220" t="s">
        <v>46</v>
      </c>
      <c r="O153" s="88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23" t="s">
        <v>379</v>
      </c>
      <c r="AT153" s="223" t="s">
        <v>287</v>
      </c>
      <c r="AU153" s="223" t="s">
        <v>292</v>
      </c>
      <c r="AY153" s="21" t="s">
        <v>285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21" t="s">
        <v>106</v>
      </c>
      <c r="BK153" s="224">
        <f>ROUND(I153*H153,2)</f>
        <v>0</v>
      </c>
      <c r="BL153" s="21" t="s">
        <v>379</v>
      </c>
      <c r="BM153" s="223" t="s">
        <v>2194</v>
      </c>
    </row>
    <row r="154" spans="1:51" s="14" customFormat="1" ht="12">
      <c r="A154" s="14"/>
      <c r="B154" s="241"/>
      <c r="C154" s="242"/>
      <c r="D154" s="232" t="s">
        <v>296</v>
      </c>
      <c r="E154" s="243" t="s">
        <v>28</v>
      </c>
      <c r="F154" s="244" t="s">
        <v>82</v>
      </c>
      <c r="G154" s="242"/>
      <c r="H154" s="245">
        <v>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296</v>
      </c>
      <c r="AU154" s="251" t="s">
        <v>292</v>
      </c>
      <c r="AV154" s="14" t="s">
        <v>106</v>
      </c>
      <c r="AW154" s="14" t="s">
        <v>35</v>
      </c>
      <c r="AX154" s="14" t="s">
        <v>82</v>
      </c>
      <c r="AY154" s="251" t="s">
        <v>285</v>
      </c>
    </row>
    <row r="155" spans="1:63" s="12" customFormat="1" ht="22.8" customHeight="1">
      <c r="A155" s="12"/>
      <c r="B155" s="196"/>
      <c r="C155" s="197"/>
      <c r="D155" s="198" t="s">
        <v>73</v>
      </c>
      <c r="E155" s="210" t="s">
        <v>2195</v>
      </c>
      <c r="F155" s="210" t="s">
        <v>2196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SUM(P156:P179)</f>
        <v>0</v>
      </c>
      <c r="Q155" s="204"/>
      <c r="R155" s="205">
        <f>SUM(R156:R179)</f>
        <v>0</v>
      </c>
      <c r="S155" s="204"/>
      <c r="T155" s="206">
        <f>SUM(T156:T179)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106</v>
      </c>
      <c r="AT155" s="208" t="s">
        <v>73</v>
      </c>
      <c r="AU155" s="208" t="s">
        <v>82</v>
      </c>
      <c r="AY155" s="207" t="s">
        <v>285</v>
      </c>
      <c r="BK155" s="209">
        <f>SUM(BK156:BK179)</f>
        <v>0</v>
      </c>
    </row>
    <row r="156" spans="1:65" s="2" customFormat="1" ht="16.5" customHeight="1">
      <c r="A156" s="42"/>
      <c r="B156" s="43"/>
      <c r="C156" s="212" t="s">
        <v>434</v>
      </c>
      <c r="D156" s="212" t="s">
        <v>287</v>
      </c>
      <c r="E156" s="213" t="s">
        <v>2197</v>
      </c>
      <c r="F156" s="214" t="s">
        <v>2198</v>
      </c>
      <c r="G156" s="215" t="s">
        <v>673</v>
      </c>
      <c r="H156" s="216">
        <v>27</v>
      </c>
      <c r="I156" s="217"/>
      <c r="J156" s="218">
        <f>ROUND(I156*H156,2)</f>
        <v>0</v>
      </c>
      <c r="K156" s="214" t="s">
        <v>28</v>
      </c>
      <c r="L156" s="48"/>
      <c r="M156" s="219" t="s">
        <v>28</v>
      </c>
      <c r="N156" s="220" t="s">
        <v>46</v>
      </c>
      <c r="O156" s="88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R156" s="223" t="s">
        <v>379</v>
      </c>
      <c r="AT156" s="223" t="s">
        <v>287</v>
      </c>
      <c r="AU156" s="223" t="s">
        <v>106</v>
      </c>
      <c r="AY156" s="21" t="s">
        <v>285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21" t="s">
        <v>106</v>
      </c>
      <c r="BK156" s="224">
        <f>ROUND(I156*H156,2)</f>
        <v>0</v>
      </c>
      <c r="BL156" s="21" t="s">
        <v>379</v>
      </c>
      <c r="BM156" s="223" t="s">
        <v>2199</v>
      </c>
    </row>
    <row r="157" spans="1:51" s="14" customFormat="1" ht="12">
      <c r="A157" s="14"/>
      <c r="B157" s="241"/>
      <c r="C157" s="242"/>
      <c r="D157" s="232" t="s">
        <v>296</v>
      </c>
      <c r="E157" s="243" t="s">
        <v>28</v>
      </c>
      <c r="F157" s="244" t="s">
        <v>445</v>
      </c>
      <c r="G157" s="242"/>
      <c r="H157" s="245">
        <v>27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296</v>
      </c>
      <c r="AU157" s="251" t="s">
        <v>106</v>
      </c>
      <c r="AV157" s="14" t="s">
        <v>106</v>
      </c>
      <c r="AW157" s="14" t="s">
        <v>35</v>
      </c>
      <c r="AX157" s="14" t="s">
        <v>82</v>
      </c>
      <c r="AY157" s="251" t="s">
        <v>285</v>
      </c>
    </row>
    <row r="158" spans="1:65" s="2" customFormat="1" ht="16.5" customHeight="1">
      <c r="A158" s="42"/>
      <c r="B158" s="43"/>
      <c r="C158" s="212" t="s">
        <v>439</v>
      </c>
      <c r="D158" s="212" t="s">
        <v>287</v>
      </c>
      <c r="E158" s="213" t="s">
        <v>2200</v>
      </c>
      <c r="F158" s="214" t="s">
        <v>2201</v>
      </c>
      <c r="G158" s="215" t="s">
        <v>2193</v>
      </c>
      <c r="H158" s="216">
        <v>3</v>
      </c>
      <c r="I158" s="217"/>
      <c r="J158" s="218">
        <f>ROUND(I158*H158,2)</f>
        <v>0</v>
      </c>
      <c r="K158" s="214" t="s">
        <v>28</v>
      </c>
      <c r="L158" s="48"/>
      <c r="M158" s="219" t="s">
        <v>28</v>
      </c>
      <c r="N158" s="220" t="s">
        <v>46</v>
      </c>
      <c r="O158" s="88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23" t="s">
        <v>379</v>
      </c>
      <c r="AT158" s="223" t="s">
        <v>287</v>
      </c>
      <c r="AU158" s="223" t="s">
        <v>106</v>
      </c>
      <c r="AY158" s="21" t="s">
        <v>285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21" t="s">
        <v>106</v>
      </c>
      <c r="BK158" s="224">
        <f>ROUND(I158*H158,2)</f>
        <v>0</v>
      </c>
      <c r="BL158" s="21" t="s">
        <v>379</v>
      </c>
      <c r="BM158" s="223" t="s">
        <v>2202</v>
      </c>
    </row>
    <row r="159" spans="1:51" s="14" customFormat="1" ht="12">
      <c r="A159" s="14"/>
      <c r="B159" s="241"/>
      <c r="C159" s="242"/>
      <c r="D159" s="232" t="s">
        <v>296</v>
      </c>
      <c r="E159" s="243" t="s">
        <v>28</v>
      </c>
      <c r="F159" s="244" t="s">
        <v>305</v>
      </c>
      <c r="G159" s="242"/>
      <c r="H159" s="245">
        <v>3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296</v>
      </c>
      <c r="AU159" s="251" t="s">
        <v>106</v>
      </c>
      <c r="AV159" s="14" t="s">
        <v>106</v>
      </c>
      <c r="AW159" s="14" t="s">
        <v>35</v>
      </c>
      <c r="AX159" s="14" t="s">
        <v>82</v>
      </c>
      <c r="AY159" s="251" t="s">
        <v>285</v>
      </c>
    </row>
    <row r="160" spans="1:65" s="2" customFormat="1" ht="16.5" customHeight="1">
      <c r="A160" s="42"/>
      <c r="B160" s="43"/>
      <c r="C160" s="212" t="s">
        <v>445</v>
      </c>
      <c r="D160" s="212" t="s">
        <v>287</v>
      </c>
      <c r="E160" s="213" t="s">
        <v>2203</v>
      </c>
      <c r="F160" s="214" t="s">
        <v>2204</v>
      </c>
      <c r="G160" s="215" t="s">
        <v>673</v>
      </c>
      <c r="H160" s="216">
        <v>8</v>
      </c>
      <c r="I160" s="217"/>
      <c r="J160" s="218">
        <f>ROUND(I160*H160,2)</f>
        <v>0</v>
      </c>
      <c r="K160" s="214" t="s">
        <v>28</v>
      </c>
      <c r="L160" s="48"/>
      <c r="M160" s="219" t="s">
        <v>28</v>
      </c>
      <c r="N160" s="220" t="s">
        <v>46</v>
      </c>
      <c r="O160" s="88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R160" s="223" t="s">
        <v>379</v>
      </c>
      <c r="AT160" s="223" t="s">
        <v>287</v>
      </c>
      <c r="AU160" s="223" t="s">
        <v>106</v>
      </c>
      <c r="AY160" s="21" t="s">
        <v>285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21" t="s">
        <v>106</v>
      </c>
      <c r="BK160" s="224">
        <f>ROUND(I160*H160,2)</f>
        <v>0</v>
      </c>
      <c r="BL160" s="21" t="s">
        <v>379</v>
      </c>
      <c r="BM160" s="223" t="s">
        <v>2205</v>
      </c>
    </row>
    <row r="161" spans="1:51" s="14" customFormat="1" ht="12">
      <c r="A161" s="14"/>
      <c r="B161" s="241"/>
      <c r="C161" s="242"/>
      <c r="D161" s="232" t="s">
        <v>296</v>
      </c>
      <c r="E161" s="243" t="s">
        <v>28</v>
      </c>
      <c r="F161" s="244" t="s">
        <v>334</v>
      </c>
      <c r="G161" s="242"/>
      <c r="H161" s="245">
        <v>8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296</v>
      </c>
      <c r="AU161" s="251" t="s">
        <v>106</v>
      </c>
      <c r="AV161" s="14" t="s">
        <v>106</v>
      </c>
      <c r="AW161" s="14" t="s">
        <v>35</v>
      </c>
      <c r="AX161" s="14" t="s">
        <v>82</v>
      </c>
      <c r="AY161" s="251" t="s">
        <v>285</v>
      </c>
    </row>
    <row r="162" spans="1:65" s="2" customFormat="1" ht="16.5" customHeight="1">
      <c r="A162" s="42"/>
      <c r="B162" s="43"/>
      <c r="C162" s="212" t="s">
        <v>450</v>
      </c>
      <c r="D162" s="212" t="s">
        <v>287</v>
      </c>
      <c r="E162" s="213" t="s">
        <v>2206</v>
      </c>
      <c r="F162" s="214" t="s">
        <v>2207</v>
      </c>
      <c r="G162" s="215" t="s">
        <v>673</v>
      </c>
      <c r="H162" s="216">
        <v>24</v>
      </c>
      <c r="I162" s="217"/>
      <c r="J162" s="218">
        <f>ROUND(I162*H162,2)</f>
        <v>0</v>
      </c>
      <c r="K162" s="214" t="s">
        <v>28</v>
      </c>
      <c r="L162" s="48"/>
      <c r="M162" s="219" t="s">
        <v>28</v>
      </c>
      <c r="N162" s="220" t="s">
        <v>46</v>
      </c>
      <c r="O162" s="88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R162" s="223" t="s">
        <v>379</v>
      </c>
      <c r="AT162" s="223" t="s">
        <v>287</v>
      </c>
      <c r="AU162" s="223" t="s">
        <v>106</v>
      </c>
      <c r="AY162" s="21" t="s">
        <v>285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21" t="s">
        <v>106</v>
      </c>
      <c r="BK162" s="224">
        <f>ROUND(I162*H162,2)</f>
        <v>0</v>
      </c>
      <c r="BL162" s="21" t="s">
        <v>379</v>
      </c>
      <c r="BM162" s="223" t="s">
        <v>2208</v>
      </c>
    </row>
    <row r="163" spans="1:51" s="14" customFormat="1" ht="12">
      <c r="A163" s="14"/>
      <c r="B163" s="241"/>
      <c r="C163" s="242"/>
      <c r="D163" s="232" t="s">
        <v>296</v>
      </c>
      <c r="E163" s="243" t="s">
        <v>28</v>
      </c>
      <c r="F163" s="244" t="s">
        <v>427</v>
      </c>
      <c r="G163" s="242"/>
      <c r="H163" s="245">
        <v>24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296</v>
      </c>
      <c r="AU163" s="251" t="s">
        <v>106</v>
      </c>
      <c r="AV163" s="14" t="s">
        <v>106</v>
      </c>
      <c r="AW163" s="14" t="s">
        <v>35</v>
      </c>
      <c r="AX163" s="14" t="s">
        <v>82</v>
      </c>
      <c r="AY163" s="251" t="s">
        <v>285</v>
      </c>
    </row>
    <row r="164" spans="1:65" s="2" customFormat="1" ht="16.5" customHeight="1">
      <c r="A164" s="42"/>
      <c r="B164" s="43"/>
      <c r="C164" s="212" t="s">
        <v>457</v>
      </c>
      <c r="D164" s="212" t="s">
        <v>287</v>
      </c>
      <c r="E164" s="213" t="s">
        <v>2209</v>
      </c>
      <c r="F164" s="214" t="s">
        <v>2210</v>
      </c>
      <c r="G164" s="215" t="s">
        <v>673</v>
      </c>
      <c r="H164" s="216">
        <v>6</v>
      </c>
      <c r="I164" s="217"/>
      <c r="J164" s="218">
        <f>ROUND(I164*H164,2)</f>
        <v>0</v>
      </c>
      <c r="K164" s="214" t="s">
        <v>28</v>
      </c>
      <c r="L164" s="48"/>
      <c r="M164" s="219" t="s">
        <v>28</v>
      </c>
      <c r="N164" s="220" t="s">
        <v>46</v>
      </c>
      <c r="O164" s="88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R164" s="223" t="s">
        <v>379</v>
      </c>
      <c r="AT164" s="223" t="s">
        <v>287</v>
      </c>
      <c r="AU164" s="223" t="s">
        <v>106</v>
      </c>
      <c r="AY164" s="21" t="s">
        <v>285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21" t="s">
        <v>106</v>
      </c>
      <c r="BK164" s="224">
        <f>ROUND(I164*H164,2)</f>
        <v>0</v>
      </c>
      <c r="BL164" s="21" t="s">
        <v>379</v>
      </c>
      <c r="BM164" s="223" t="s">
        <v>2211</v>
      </c>
    </row>
    <row r="165" spans="1:51" s="14" customFormat="1" ht="12">
      <c r="A165" s="14"/>
      <c r="B165" s="241"/>
      <c r="C165" s="242"/>
      <c r="D165" s="232" t="s">
        <v>296</v>
      </c>
      <c r="E165" s="243" t="s">
        <v>28</v>
      </c>
      <c r="F165" s="244" t="s">
        <v>324</v>
      </c>
      <c r="G165" s="242"/>
      <c r="H165" s="245">
        <v>6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296</v>
      </c>
      <c r="AU165" s="251" t="s">
        <v>106</v>
      </c>
      <c r="AV165" s="14" t="s">
        <v>106</v>
      </c>
      <c r="AW165" s="14" t="s">
        <v>35</v>
      </c>
      <c r="AX165" s="14" t="s">
        <v>82</v>
      </c>
      <c r="AY165" s="251" t="s">
        <v>285</v>
      </c>
    </row>
    <row r="166" spans="1:65" s="2" customFormat="1" ht="16.5" customHeight="1">
      <c r="A166" s="42"/>
      <c r="B166" s="43"/>
      <c r="C166" s="212" t="s">
        <v>464</v>
      </c>
      <c r="D166" s="212" t="s">
        <v>287</v>
      </c>
      <c r="E166" s="213" t="s">
        <v>2212</v>
      </c>
      <c r="F166" s="214" t="s">
        <v>2213</v>
      </c>
      <c r="G166" s="215" t="s">
        <v>859</v>
      </c>
      <c r="H166" s="216">
        <v>12</v>
      </c>
      <c r="I166" s="217"/>
      <c r="J166" s="218">
        <f>ROUND(I166*H166,2)</f>
        <v>0</v>
      </c>
      <c r="K166" s="214" t="s">
        <v>28</v>
      </c>
      <c r="L166" s="48"/>
      <c r="M166" s="219" t="s">
        <v>28</v>
      </c>
      <c r="N166" s="220" t="s">
        <v>46</v>
      </c>
      <c r="O166" s="88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R166" s="223" t="s">
        <v>379</v>
      </c>
      <c r="AT166" s="223" t="s">
        <v>287</v>
      </c>
      <c r="AU166" s="223" t="s">
        <v>106</v>
      </c>
      <c r="AY166" s="21" t="s">
        <v>285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21" t="s">
        <v>106</v>
      </c>
      <c r="BK166" s="224">
        <f>ROUND(I166*H166,2)</f>
        <v>0</v>
      </c>
      <c r="BL166" s="21" t="s">
        <v>379</v>
      </c>
      <c r="BM166" s="223" t="s">
        <v>2214</v>
      </c>
    </row>
    <row r="167" spans="1:51" s="14" customFormat="1" ht="12">
      <c r="A167" s="14"/>
      <c r="B167" s="241"/>
      <c r="C167" s="242"/>
      <c r="D167" s="232" t="s">
        <v>296</v>
      </c>
      <c r="E167" s="243" t="s">
        <v>28</v>
      </c>
      <c r="F167" s="244" t="s">
        <v>8</v>
      </c>
      <c r="G167" s="242"/>
      <c r="H167" s="245">
        <v>12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296</v>
      </c>
      <c r="AU167" s="251" t="s">
        <v>106</v>
      </c>
      <c r="AV167" s="14" t="s">
        <v>106</v>
      </c>
      <c r="AW167" s="14" t="s">
        <v>35</v>
      </c>
      <c r="AX167" s="14" t="s">
        <v>82</v>
      </c>
      <c r="AY167" s="251" t="s">
        <v>285</v>
      </c>
    </row>
    <row r="168" spans="1:65" s="2" customFormat="1" ht="16.5" customHeight="1">
      <c r="A168" s="42"/>
      <c r="B168" s="43"/>
      <c r="C168" s="212" t="s">
        <v>471</v>
      </c>
      <c r="D168" s="212" t="s">
        <v>287</v>
      </c>
      <c r="E168" s="213" t="s">
        <v>2215</v>
      </c>
      <c r="F168" s="214" t="s">
        <v>2216</v>
      </c>
      <c r="G168" s="215" t="s">
        <v>859</v>
      </c>
      <c r="H168" s="216">
        <v>12</v>
      </c>
      <c r="I168" s="217"/>
      <c r="J168" s="218">
        <f>ROUND(I168*H168,2)</f>
        <v>0</v>
      </c>
      <c r="K168" s="214" t="s">
        <v>28</v>
      </c>
      <c r="L168" s="48"/>
      <c r="M168" s="219" t="s">
        <v>28</v>
      </c>
      <c r="N168" s="220" t="s">
        <v>46</v>
      </c>
      <c r="O168" s="88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R168" s="223" t="s">
        <v>379</v>
      </c>
      <c r="AT168" s="223" t="s">
        <v>287</v>
      </c>
      <c r="AU168" s="223" t="s">
        <v>106</v>
      </c>
      <c r="AY168" s="21" t="s">
        <v>285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21" t="s">
        <v>106</v>
      </c>
      <c r="BK168" s="224">
        <f>ROUND(I168*H168,2)</f>
        <v>0</v>
      </c>
      <c r="BL168" s="21" t="s">
        <v>379</v>
      </c>
      <c r="BM168" s="223" t="s">
        <v>2217</v>
      </c>
    </row>
    <row r="169" spans="1:51" s="14" customFormat="1" ht="12">
      <c r="A169" s="14"/>
      <c r="B169" s="241"/>
      <c r="C169" s="242"/>
      <c r="D169" s="232" t="s">
        <v>296</v>
      </c>
      <c r="E169" s="243" t="s">
        <v>28</v>
      </c>
      <c r="F169" s="244" t="s">
        <v>8</v>
      </c>
      <c r="G169" s="242"/>
      <c r="H169" s="245">
        <v>12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296</v>
      </c>
      <c r="AU169" s="251" t="s">
        <v>106</v>
      </c>
      <c r="AV169" s="14" t="s">
        <v>106</v>
      </c>
      <c r="AW169" s="14" t="s">
        <v>35</v>
      </c>
      <c r="AX169" s="14" t="s">
        <v>82</v>
      </c>
      <c r="AY169" s="251" t="s">
        <v>285</v>
      </c>
    </row>
    <row r="170" spans="1:65" s="2" customFormat="1" ht="16.5" customHeight="1">
      <c r="A170" s="42"/>
      <c r="B170" s="43"/>
      <c r="C170" s="212" t="s">
        <v>477</v>
      </c>
      <c r="D170" s="212" t="s">
        <v>287</v>
      </c>
      <c r="E170" s="213" t="s">
        <v>2218</v>
      </c>
      <c r="F170" s="214" t="s">
        <v>2219</v>
      </c>
      <c r="G170" s="215" t="s">
        <v>673</v>
      </c>
      <c r="H170" s="216">
        <v>27</v>
      </c>
      <c r="I170" s="217"/>
      <c r="J170" s="218">
        <f>ROUND(I170*H170,2)</f>
        <v>0</v>
      </c>
      <c r="K170" s="214" t="s">
        <v>28</v>
      </c>
      <c r="L170" s="48"/>
      <c r="M170" s="219" t="s">
        <v>28</v>
      </c>
      <c r="N170" s="220" t="s">
        <v>46</v>
      </c>
      <c r="O170" s="88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R170" s="223" t="s">
        <v>379</v>
      </c>
      <c r="AT170" s="223" t="s">
        <v>287</v>
      </c>
      <c r="AU170" s="223" t="s">
        <v>106</v>
      </c>
      <c r="AY170" s="21" t="s">
        <v>285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21" t="s">
        <v>106</v>
      </c>
      <c r="BK170" s="224">
        <f>ROUND(I170*H170,2)</f>
        <v>0</v>
      </c>
      <c r="BL170" s="21" t="s">
        <v>379</v>
      </c>
      <c r="BM170" s="223" t="s">
        <v>2220</v>
      </c>
    </row>
    <row r="171" spans="1:51" s="14" customFormat="1" ht="12">
      <c r="A171" s="14"/>
      <c r="B171" s="241"/>
      <c r="C171" s="242"/>
      <c r="D171" s="232" t="s">
        <v>296</v>
      </c>
      <c r="E171" s="243" t="s">
        <v>28</v>
      </c>
      <c r="F171" s="244" t="s">
        <v>445</v>
      </c>
      <c r="G171" s="242"/>
      <c r="H171" s="245">
        <v>27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296</v>
      </c>
      <c r="AU171" s="251" t="s">
        <v>106</v>
      </c>
      <c r="AV171" s="14" t="s">
        <v>106</v>
      </c>
      <c r="AW171" s="14" t="s">
        <v>35</v>
      </c>
      <c r="AX171" s="14" t="s">
        <v>82</v>
      </c>
      <c r="AY171" s="251" t="s">
        <v>285</v>
      </c>
    </row>
    <row r="172" spans="1:65" s="2" customFormat="1" ht="16.5" customHeight="1">
      <c r="A172" s="42"/>
      <c r="B172" s="43"/>
      <c r="C172" s="212" t="s">
        <v>484</v>
      </c>
      <c r="D172" s="212" t="s">
        <v>287</v>
      </c>
      <c r="E172" s="213" t="s">
        <v>2221</v>
      </c>
      <c r="F172" s="214" t="s">
        <v>2222</v>
      </c>
      <c r="G172" s="215" t="s">
        <v>673</v>
      </c>
      <c r="H172" s="216">
        <v>27</v>
      </c>
      <c r="I172" s="217"/>
      <c r="J172" s="218">
        <f>ROUND(I172*H172,2)</f>
        <v>0</v>
      </c>
      <c r="K172" s="214" t="s">
        <v>28</v>
      </c>
      <c r="L172" s="48"/>
      <c r="M172" s="219" t="s">
        <v>28</v>
      </c>
      <c r="N172" s="220" t="s">
        <v>46</v>
      </c>
      <c r="O172" s="88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R172" s="223" t="s">
        <v>379</v>
      </c>
      <c r="AT172" s="223" t="s">
        <v>287</v>
      </c>
      <c r="AU172" s="223" t="s">
        <v>106</v>
      </c>
      <c r="AY172" s="21" t="s">
        <v>285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21" t="s">
        <v>106</v>
      </c>
      <c r="BK172" s="224">
        <f>ROUND(I172*H172,2)</f>
        <v>0</v>
      </c>
      <c r="BL172" s="21" t="s">
        <v>379</v>
      </c>
      <c r="BM172" s="223" t="s">
        <v>2223</v>
      </c>
    </row>
    <row r="173" spans="1:51" s="14" customFormat="1" ht="12">
      <c r="A173" s="14"/>
      <c r="B173" s="241"/>
      <c r="C173" s="242"/>
      <c r="D173" s="232" t="s">
        <v>296</v>
      </c>
      <c r="E173" s="243" t="s">
        <v>28</v>
      </c>
      <c r="F173" s="244" t="s">
        <v>445</v>
      </c>
      <c r="G173" s="242"/>
      <c r="H173" s="245">
        <v>27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296</v>
      </c>
      <c r="AU173" s="251" t="s">
        <v>106</v>
      </c>
      <c r="AV173" s="14" t="s">
        <v>106</v>
      </c>
      <c r="AW173" s="14" t="s">
        <v>35</v>
      </c>
      <c r="AX173" s="14" t="s">
        <v>82</v>
      </c>
      <c r="AY173" s="251" t="s">
        <v>285</v>
      </c>
    </row>
    <row r="174" spans="1:65" s="2" customFormat="1" ht="16.5" customHeight="1">
      <c r="A174" s="42"/>
      <c r="B174" s="43"/>
      <c r="C174" s="212" t="s">
        <v>489</v>
      </c>
      <c r="D174" s="212" t="s">
        <v>287</v>
      </c>
      <c r="E174" s="213" t="s">
        <v>2224</v>
      </c>
      <c r="F174" s="214" t="s">
        <v>2225</v>
      </c>
      <c r="G174" s="215" t="s">
        <v>673</v>
      </c>
      <c r="H174" s="216">
        <v>27</v>
      </c>
      <c r="I174" s="217"/>
      <c r="J174" s="218">
        <f>ROUND(I174*H174,2)</f>
        <v>0</v>
      </c>
      <c r="K174" s="214" t="s">
        <v>28</v>
      </c>
      <c r="L174" s="48"/>
      <c r="M174" s="219" t="s">
        <v>28</v>
      </c>
      <c r="N174" s="220" t="s">
        <v>46</v>
      </c>
      <c r="O174" s="88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R174" s="223" t="s">
        <v>379</v>
      </c>
      <c r="AT174" s="223" t="s">
        <v>287</v>
      </c>
      <c r="AU174" s="223" t="s">
        <v>106</v>
      </c>
      <c r="AY174" s="21" t="s">
        <v>285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21" t="s">
        <v>106</v>
      </c>
      <c r="BK174" s="224">
        <f>ROUND(I174*H174,2)</f>
        <v>0</v>
      </c>
      <c r="BL174" s="21" t="s">
        <v>379</v>
      </c>
      <c r="BM174" s="223" t="s">
        <v>2226</v>
      </c>
    </row>
    <row r="175" spans="1:51" s="14" customFormat="1" ht="12">
      <c r="A175" s="14"/>
      <c r="B175" s="241"/>
      <c r="C175" s="242"/>
      <c r="D175" s="232" t="s">
        <v>296</v>
      </c>
      <c r="E175" s="243" t="s">
        <v>28</v>
      </c>
      <c r="F175" s="244" t="s">
        <v>445</v>
      </c>
      <c r="G175" s="242"/>
      <c r="H175" s="245">
        <v>27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296</v>
      </c>
      <c r="AU175" s="251" t="s">
        <v>106</v>
      </c>
      <c r="AV175" s="14" t="s">
        <v>106</v>
      </c>
      <c r="AW175" s="14" t="s">
        <v>35</v>
      </c>
      <c r="AX175" s="14" t="s">
        <v>82</v>
      </c>
      <c r="AY175" s="251" t="s">
        <v>285</v>
      </c>
    </row>
    <row r="176" spans="1:65" s="2" customFormat="1" ht="16.5" customHeight="1">
      <c r="A176" s="42"/>
      <c r="B176" s="43"/>
      <c r="C176" s="212" t="s">
        <v>494</v>
      </c>
      <c r="D176" s="212" t="s">
        <v>287</v>
      </c>
      <c r="E176" s="213" t="s">
        <v>2227</v>
      </c>
      <c r="F176" s="214" t="s">
        <v>2228</v>
      </c>
      <c r="G176" s="215" t="s">
        <v>383</v>
      </c>
      <c r="H176" s="216">
        <v>0.015</v>
      </c>
      <c r="I176" s="217"/>
      <c r="J176" s="218">
        <f>ROUND(I176*H176,2)</f>
        <v>0</v>
      </c>
      <c r="K176" s="214" t="s">
        <v>28</v>
      </c>
      <c r="L176" s="48"/>
      <c r="M176" s="219" t="s">
        <v>28</v>
      </c>
      <c r="N176" s="220" t="s">
        <v>46</v>
      </c>
      <c r="O176" s="88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R176" s="223" t="s">
        <v>379</v>
      </c>
      <c r="AT176" s="223" t="s">
        <v>287</v>
      </c>
      <c r="AU176" s="223" t="s">
        <v>106</v>
      </c>
      <c r="AY176" s="21" t="s">
        <v>285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21" t="s">
        <v>106</v>
      </c>
      <c r="BK176" s="224">
        <f>ROUND(I176*H176,2)</f>
        <v>0</v>
      </c>
      <c r="BL176" s="21" t="s">
        <v>379</v>
      </c>
      <c r="BM176" s="223" t="s">
        <v>2229</v>
      </c>
    </row>
    <row r="177" spans="1:51" s="14" customFormat="1" ht="12">
      <c r="A177" s="14"/>
      <c r="B177" s="241"/>
      <c r="C177" s="242"/>
      <c r="D177" s="232" t="s">
        <v>296</v>
      </c>
      <c r="E177" s="243" t="s">
        <v>28</v>
      </c>
      <c r="F177" s="244" t="s">
        <v>2230</v>
      </c>
      <c r="G177" s="242"/>
      <c r="H177" s="245">
        <v>0.015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296</v>
      </c>
      <c r="AU177" s="251" t="s">
        <v>106</v>
      </c>
      <c r="AV177" s="14" t="s">
        <v>106</v>
      </c>
      <c r="AW177" s="14" t="s">
        <v>35</v>
      </c>
      <c r="AX177" s="14" t="s">
        <v>82</v>
      </c>
      <c r="AY177" s="251" t="s">
        <v>285</v>
      </c>
    </row>
    <row r="178" spans="1:65" s="2" customFormat="1" ht="16.5" customHeight="1">
      <c r="A178" s="42"/>
      <c r="B178" s="43"/>
      <c r="C178" s="212" t="s">
        <v>500</v>
      </c>
      <c r="D178" s="212" t="s">
        <v>287</v>
      </c>
      <c r="E178" s="213" t="s">
        <v>2231</v>
      </c>
      <c r="F178" s="214" t="s">
        <v>2232</v>
      </c>
      <c r="G178" s="215" t="s">
        <v>2193</v>
      </c>
      <c r="H178" s="216">
        <v>1</v>
      </c>
      <c r="I178" s="217"/>
      <c r="J178" s="218">
        <f>ROUND(I178*H178,2)</f>
        <v>0</v>
      </c>
      <c r="K178" s="214" t="s">
        <v>28</v>
      </c>
      <c r="L178" s="48"/>
      <c r="M178" s="219" t="s">
        <v>28</v>
      </c>
      <c r="N178" s="220" t="s">
        <v>46</v>
      </c>
      <c r="O178" s="88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R178" s="223" t="s">
        <v>379</v>
      </c>
      <c r="AT178" s="223" t="s">
        <v>287</v>
      </c>
      <c r="AU178" s="223" t="s">
        <v>106</v>
      </c>
      <c r="AY178" s="21" t="s">
        <v>285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21" t="s">
        <v>106</v>
      </c>
      <c r="BK178" s="224">
        <f>ROUND(I178*H178,2)</f>
        <v>0</v>
      </c>
      <c r="BL178" s="21" t="s">
        <v>379</v>
      </c>
      <c r="BM178" s="223" t="s">
        <v>2233</v>
      </c>
    </row>
    <row r="179" spans="1:51" s="14" customFormat="1" ht="12">
      <c r="A179" s="14"/>
      <c r="B179" s="241"/>
      <c r="C179" s="242"/>
      <c r="D179" s="232" t="s">
        <v>296</v>
      </c>
      <c r="E179" s="243" t="s">
        <v>28</v>
      </c>
      <c r="F179" s="244" t="s">
        <v>82</v>
      </c>
      <c r="G179" s="242"/>
      <c r="H179" s="245">
        <v>1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296</v>
      </c>
      <c r="AU179" s="251" t="s">
        <v>106</v>
      </c>
      <c r="AV179" s="14" t="s">
        <v>106</v>
      </c>
      <c r="AW179" s="14" t="s">
        <v>35</v>
      </c>
      <c r="AX179" s="14" t="s">
        <v>82</v>
      </c>
      <c r="AY179" s="251" t="s">
        <v>285</v>
      </c>
    </row>
    <row r="180" spans="1:63" s="12" customFormat="1" ht="22.8" customHeight="1">
      <c r="A180" s="12"/>
      <c r="B180" s="196"/>
      <c r="C180" s="197"/>
      <c r="D180" s="198" t="s">
        <v>73</v>
      </c>
      <c r="E180" s="210" t="s">
        <v>2234</v>
      </c>
      <c r="F180" s="210" t="s">
        <v>2235</v>
      </c>
      <c r="G180" s="197"/>
      <c r="H180" s="197"/>
      <c r="I180" s="200"/>
      <c r="J180" s="211">
        <f>BK180</f>
        <v>0</v>
      </c>
      <c r="K180" s="197"/>
      <c r="L180" s="202"/>
      <c r="M180" s="203"/>
      <c r="N180" s="204"/>
      <c r="O180" s="204"/>
      <c r="P180" s="205">
        <f>SUM(P181:P260)</f>
        <v>0</v>
      </c>
      <c r="Q180" s="204"/>
      <c r="R180" s="205">
        <f>SUM(R181:R260)</f>
        <v>0</v>
      </c>
      <c r="S180" s="204"/>
      <c r="T180" s="206">
        <f>SUM(T181:T260)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7" t="s">
        <v>106</v>
      </c>
      <c r="AT180" s="208" t="s">
        <v>73</v>
      </c>
      <c r="AU180" s="208" t="s">
        <v>82</v>
      </c>
      <c r="AY180" s="207" t="s">
        <v>285</v>
      </c>
      <c r="BK180" s="209">
        <f>SUM(BK181:BK260)</f>
        <v>0</v>
      </c>
    </row>
    <row r="181" spans="1:65" s="2" customFormat="1" ht="16.5" customHeight="1">
      <c r="A181" s="42"/>
      <c r="B181" s="43"/>
      <c r="C181" s="212" t="s">
        <v>507</v>
      </c>
      <c r="D181" s="212" t="s">
        <v>287</v>
      </c>
      <c r="E181" s="213" t="s">
        <v>2236</v>
      </c>
      <c r="F181" s="214" t="s">
        <v>2237</v>
      </c>
      <c r="G181" s="215" t="s">
        <v>859</v>
      </c>
      <c r="H181" s="216">
        <v>2</v>
      </c>
      <c r="I181" s="217"/>
      <c r="J181" s="218">
        <f>ROUND(I181*H181,2)</f>
        <v>0</v>
      </c>
      <c r="K181" s="214" t="s">
        <v>28</v>
      </c>
      <c r="L181" s="48"/>
      <c r="M181" s="219" t="s">
        <v>28</v>
      </c>
      <c r="N181" s="220" t="s">
        <v>46</v>
      </c>
      <c r="O181" s="88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23" t="s">
        <v>379</v>
      </c>
      <c r="AT181" s="223" t="s">
        <v>287</v>
      </c>
      <c r="AU181" s="223" t="s">
        <v>106</v>
      </c>
      <c r="AY181" s="21" t="s">
        <v>285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21" t="s">
        <v>106</v>
      </c>
      <c r="BK181" s="224">
        <f>ROUND(I181*H181,2)</f>
        <v>0</v>
      </c>
      <c r="BL181" s="21" t="s">
        <v>379</v>
      </c>
      <c r="BM181" s="223" t="s">
        <v>2238</v>
      </c>
    </row>
    <row r="182" spans="1:51" s="13" customFormat="1" ht="12">
      <c r="A182" s="13"/>
      <c r="B182" s="230"/>
      <c r="C182" s="231"/>
      <c r="D182" s="232" t="s">
        <v>296</v>
      </c>
      <c r="E182" s="233" t="s">
        <v>28</v>
      </c>
      <c r="F182" s="234" t="s">
        <v>2239</v>
      </c>
      <c r="G182" s="231"/>
      <c r="H182" s="233" t="s">
        <v>28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296</v>
      </c>
      <c r="AU182" s="240" t="s">
        <v>106</v>
      </c>
      <c r="AV182" s="13" t="s">
        <v>82</v>
      </c>
      <c r="AW182" s="13" t="s">
        <v>35</v>
      </c>
      <c r="AX182" s="13" t="s">
        <v>74</v>
      </c>
      <c r="AY182" s="240" t="s">
        <v>285</v>
      </c>
    </row>
    <row r="183" spans="1:51" s="14" customFormat="1" ht="12">
      <c r="A183" s="14"/>
      <c r="B183" s="241"/>
      <c r="C183" s="242"/>
      <c r="D183" s="232" t="s">
        <v>296</v>
      </c>
      <c r="E183" s="243" t="s">
        <v>28</v>
      </c>
      <c r="F183" s="244" t="s">
        <v>106</v>
      </c>
      <c r="G183" s="242"/>
      <c r="H183" s="245">
        <v>2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1" t="s">
        <v>296</v>
      </c>
      <c r="AU183" s="251" t="s">
        <v>106</v>
      </c>
      <c r="AV183" s="14" t="s">
        <v>106</v>
      </c>
      <c r="AW183" s="14" t="s">
        <v>35</v>
      </c>
      <c r="AX183" s="14" t="s">
        <v>82</v>
      </c>
      <c r="AY183" s="251" t="s">
        <v>285</v>
      </c>
    </row>
    <row r="184" spans="1:65" s="2" customFormat="1" ht="16.5" customHeight="1">
      <c r="A184" s="42"/>
      <c r="B184" s="43"/>
      <c r="C184" s="212" t="s">
        <v>512</v>
      </c>
      <c r="D184" s="212" t="s">
        <v>287</v>
      </c>
      <c r="E184" s="213" t="s">
        <v>2240</v>
      </c>
      <c r="F184" s="214" t="s">
        <v>2241</v>
      </c>
      <c r="G184" s="215" t="s">
        <v>859</v>
      </c>
      <c r="H184" s="216">
        <v>1</v>
      </c>
      <c r="I184" s="217"/>
      <c r="J184" s="218">
        <f>ROUND(I184*H184,2)</f>
        <v>0</v>
      </c>
      <c r="K184" s="214" t="s">
        <v>28</v>
      </c>
      <c r="L184" s="48"/>
      <c r="M184" s="219" t="s">
        <v>28</v>
      </c>
      <c r="N184" s="220" t="s">
        <v>46</v>
      </c>
      <c r="O184" s="88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R184" s="223" t="s">
        <v>379</v>
      </c>
      <c r="AT184" s="223" t="s">
        <v>287</v>
      </c>
      <c r="AU184" s="223" t="s">
        <v>106</v>
      </c>
      <c r="AY184" s="21" t="s">
        <v>285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21" t="s">
        <v>106</v>
      </c>
      <c r="BK184" s="224">
        <f>ROUND(I184*H184,2)</f>
        <v>0</v>
      </c>
      <c r="BL184" s="21" t="s">
        <v>379</v>
      </c>
      <c r="BM184" s="223" t="s">
        <v>2242</v>
      </c>
    </row>
    <row r="185" spans="1:51" s="13" customFormat="1" ht="12">
      <c r="A185" s="13"/>
      <c r="B185" s="230"/>
      <c r="C185" s="231"/>
      <c r="D185" s="232" t="s">
        <v>296</v>
      </c>
      <c r="E185" s="233" t="s">
        <v>28</v>
      </c>
      <c r="F185" s="234" t="s">
        <v>2243</v>
      </c>
      <c r="G185" s="231"/>
      <c r="H185" s="233" t="s">
        <v>28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296</v>
      </c>
      <c r="AU185" s="240" t="s">
        <v>106</v>
      </c>
      <c r="AV185" s="13" t="s">
        <v>82</v>
      </c>
      <c r="AW185" s="13" t="s">
        <v>35</v>
      </c>
      <c r="AX185" s="13" t="s">
        <v>74</v>
      </c>
      <c r="AY185" s="240" t="s">
        <v>285</v>
      </c>
    </row>
    <row r="186" spans="1:51" s="14" customFormat="1" ht="12">
      <c r="A186" s="14"/>
      <c r="B186" s="241"/>
      <c r="C186" s="242"/>
      <c r="D186" s="232" t="s">
        <v>296</v>
      </c>
      <c r="E186" s="243" t="s">
        <v>28</v>
      </c>
      <c r="F186" s="244" t="s">
        <v>82</v>
      </c>
      <c r="G186" s="242"/>
      <c r="H186" s="245">
        <v>1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296</v>
      </c>
      <c r="AU186" s="251" t="s">
        <v>106</v>
      </c>
      <c r="AV186" s="14" t="s">
        <v>106</v>
      </c>
      <c r="AW186" s="14" t="s">
        <v>35</v>
      </c>
      <c r="AX186" s="14" t="s">
        <v>82</v>
      </c>
      <c r="AY186" s="251" t="s">
        <v>285</v>
      </c>
    </row>
    <row r="187" spans="1:65" s="2" customFormat="1" ht="16.5" customHeight="1">
      <c r="A187" s="42"/>
      <c r="B187" s="43"/>
      <c r="C187" s="212" t="s">
        <v>518</v>
      </c>
      <c r="D187" s="212" t="s">
        <v>287</v>
      </c>
      <c r="E187" s="213" t="s">
        <v>2244</v>
      </c>
      <c r="F187" s="214" t="s">
        <v>2245</v>
      </c>
      <c r="G187" s="215" t="s">
        <v>859</v>
      </c>
      <c r="H187" s="216">
        <v>1</v>
      </c>
      <c r="I187" s="217"/>
      <c r="J187" s="218">
        <f>ROUND(I187*H187,2)</f>
        <v>0</v>
      </c>
      <c r="K187" s="214" t="s">
        <v>28</v>
      </c>
      <c r="L187" s="48"/>
      <c r="M187" s="219" t="s">
        <v>28</v>
      </c>
      <c r="N187" s="220" t="s">
        <v>46</v>
      </c>
      <c r="O187" s="88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R187" s="223" t="s">
        <v>379</v>
      </c>
      <c r="AT187" s="223" t="s">
        <v>287</v>
      </c>
      <c r="AU187" s="223" t="s">
        <v>106</v>
      </c>
      <c r="AY187" s="21" t="s">
        <v>285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21" t="s">
        <v>106</v>
      </c>
      <c r="BK187" s="224">
        <f>ROUND(I187*H187,2)</f>
        <v>0</v>
      </c>
      <c r="BL187" s="21" t="s">
        <v>379</v>
      </c>
      <c r="BM187" s="223" t="s">
        <v>2246</v>
      </c>
    </row>
    <row r="188" spans="1:51" s="13" customFormat="1" ht="12">
      <c r="A188" s="13"/>
      <c r="B188" s="230"/>
      <c r="C188" s="231"/>
      <c r="D188" s="232" t="s">
        <v>296</v>
      </c>
      <c r="E188" s="233" t="s">
        <v>28</v>
      </c>
      <c r="F188" s="234" t="s">
        <v>2243</v>
      </c>
      <c r="G188" s="231"/>
      <c r="H188" s="233" t="s">
        <v>28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296</v>
      </c>
      <c r="AU188" s="240" t="s">
        <v>106</v>
      </c>
      <c r="AV188" s="13" t="s">
        <v>82</v>
      </c>
      <c r="AW188" s="13" t="s">
        <v>35</v>
      </c>
      <c r="AX188" s="13" t="s">
        <v>74</v>
      </c>
      <c r="AY188" s="240" t="s">
        <v>285</v>
      </c>
    </row>
    <row r="189" spans="1:51" s="14" customFormat="1" ht="12">
      <c r="A189" s="14"/>
      <c r="B189" s="241"/>
      <c r="C189" s="242"/>
      <c r="D189" s="232" t="s">
        <v>296</v>
      </c>
      <c r="E189" s="243" t="s">
        <v>28</v>
      </c>
      <c r="F189" s="244" t="s">
        <v>82</v>
      </c>
      <c r="G189" s="242"/>
      <c r="H189" s="245">
        <v>1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1" t="s">
        <v>296</v>
      </c>
      <c r="AU189" s="251" t="s">
        <v>106</v>
      </c>
      <c r="AV189" s="14" t="s">
        <v>106</v>
      </c>
      <c r="AW189" s="14" t="s">
        <v>35</v>
      </c>
      <c r="AX189" s="14" t="s">
        <v>82</v>
      </c>
      <c r="AY189" s="251" t="s">
        <v>285</v>
      </c>
    </row>
    <row r="190" spans="1:65" s="2" customFormat="1" ht="16.5" customHeight="1">
      <c r="A190" s="42"/>
      <c r="B190" s="43"/>
      <c r="C190" s="212" t="s">
        <v>523</v>
      </c>
      <c r="D190" s="212" t="s">
        <v>287</v>
      </c>
      <c r="E190" s="213" t="s">
        <v>2247</v>
      </c>
      <c r="F190" s="214" t="s">
        <v>2248</v>
      </c>
      <c r="G190" s="215" t="s">
        <v>859</v>
      </c>
      <c r="H190" s="216">
        <v>1</v>
      </c>
      <c r="I190" s="217"/>
      <c r="J190" s="218">
        <f>ROUND(I190*H190,2)</f>
        <v>0</v>
      </c>
      <c r="K190" s="214" t="s">
        <v>28</v>
      </c>
      <c r="L190" s="48"/>
      <c r="M190" s="219" t="s">
        <v>28</v>
      </c>
      <c r="N190" s="220" t="s">
        <v>46</v>
      </c>
      <c r="O190" s="88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R190" s="223" t="s">
        <v>379</v>
      </c>
      <c r="AT190" s="223" t="s">
        <v>287</v>
      </c>
      <c r="AU190" s="223" t="s">
        <v>106</v>
      </c>
      <c r="AY190" s="21" t="s">
        <v>285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21" t="s">
        <v>106</v>
      </c>
      <c r="BK190" s="224">
        <f>ROUND(I190*H190,2)</f>
        <v>0</v>
      </c>
      <c r="BL190" s="21" t="s">
        <v>379</v>
      </c>
      <c r="BM190" s="223" t="s">
        <v>2249</v>
      </c>
    </row>
    <row r="191" spans="1:51" s="13" customFormat="1" ht="12">
      <c r="A191" s="13"/>
      <c r="B191" s="230"/>
      <c r="C191" s="231"/>
      <c r="D191" s="232" t="s">
        <v>296</v>
      </c>
      <c r="E191" s="233" t="s">
        <v>28</v>
      </c>
      <c r="F191" s="234" t="s">
        <v>2243</v>
      </c>
      <c r="G191" s="231"/>
      <c r="H191" s="233" t="s">
        <v>28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296</v>
      </c>
      <c r="AU191" s="240" t="s">
        <v>106</v>
      </c>
      <c r="AV191" s="13" t="s">
        <v>82</v>
      </c>
      <c r="AW191" s="13" t="s">
        <v>35</v>
      </c>
      <c r="AX191" s="13" t="s">
        <v>74</v>
      </c>
      <c r="AY191" s="240" t="s">
        <v>285</v>
      </c>
    </row>
    <row r="192" spans="1:51" s="14" customFormat="1" ht="12">
      <c r="A192" s="14"/>
      <c r="B192" s="241"/>
      <c r="C192" s="242"/>
      <c r="D192" s="232" t="s">
        <v>296</v>
      </c>
      <c r="E192" s="243" t="s">
        <v>28</v>
      </c>
      <c r="F192" s="244" t="s">
        <v>82</v>
      </c>
      <c r="G192" s="242"/>
      <c r="H192" s="245">
        <v>1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296</v>
      </c>
      <c r="AU192" s="251" t="s">
        <v>106</v>
      </c>
      <c r="AV192" s="14" t="s">
        <v>106</v>
      </c>
      <c r="AW192" s="14" t="s">
        <v>35</v>
      </c>
      <c r="AX192" s="14" t="s">
        <v>82</v>
      </c>
      <c r="AY192" s="251" t="s">
        <v>285</v>
      </c>
    </row>
    <row r="193" spans="1:65" s="2" customFormat="1" ht="16.5" customHeight="1">
      <c r="A193" s="42"/>
      <c r="B193" s="43"/>
      <c r="C193" s="212" t="s">
        <v>528</v>
      </c>
      <c r="D193" s="212" t="s">
        <v>287</v>
      </c>
      <c r="E193" s="213" t="s">
        <v>2250</v>
      </c>
      <c r="F193" s="214" t="s">
        <v>2251</v>
      </c>
      <c r="G193" s="215" t="s">
        <v>859</v>
      </c>
      <c r="H193" s="216">
        <v>1</v>
      </c>
      <c r="I193" s="217"/>
      <c r="J193" s="218">
        <f>ROUND(I193*H193,2)</f>
        <v>0</v>
      </c>
      <c r="K193" s="214" t="s">
        <v>28</v>
      </c>
      <c r="L193" s="48"/>
      <c r="M193" s="219" t="s">
        <v>28</v>
      </c>
      <c r="N193" s="220" t="s">
        <v>46</v>
      </c>
      <c r="O193" s="88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R193" s="223" t="s">
        <v>379</v>
      </c>
      <c r="AT193" s="223" t="s">
        <v>287</v>
      </c>
      <c r="AU193" s="223" t="s">
        <v>106</v>
      </c>
      <c r="AY193" s="21" t="s">
        <v>285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21" t="s">
        <v>106</v>
      </c>
      <c r="BK193" s="224">
        <f>ROUND(I193*H193,2)</f>
        <v>0</v>
      </c>
      <c r="BL193" s="21" t="s">
        <v>379</v>
      </c>
      <c r="BM193" s="223" t="s">
        <v>2252</v>
      </c>
    </row>
    <row r="194" spans="1:51" s="13" customFormat="1" ht="12">
      <c r="A194" s="13"/>
      <c r="B194" s="230"/>
      <c r="C194" s="231"/>
      <c r="D194" s="232" t="s">
        <v>296</v>
      </c>
      <c r="E194" s="233" t="s">
        <v>28</v>
      </c>
      <c r="F194" s="234" t="s">
        <v>2243</v>
      </c>
      <c r="G194" s="231"/>
      <c r="H194" s="233" t="s">
        <v>28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296</v>
      </c>
      <c r="AU194" s="240" t="s">
        <v>106</v>
      </c>
      <c r="AV194" s="13" t="s">
        <v>82</v>
      </c>
      <c r="AW194" s="13" t="s">
        <v>35</v>
      </c>
      <c r="AX194" s="13" t="s">
        <v>74</v>
      </c>
      <c r="AY194" s="240" t="s">
        <v>285</v>
      </c>
    </row>
    <row r="195" spans="1:51" s="14" customFormat="1" ht="12">
      <c r="A195" s="14"/>
      <c r="B195" s="241"/>
      <c r="C195" s="242"/>
      <c r="D195" s="232" t="s">
        <v>296</v>
      </c>
      <c r="E195" s="243" t="s">
        <v>28</v>
      </c>
      <c r="F195" s="244" t="s">
        <v>82</v>
      </c>
      <c r="G195" s="242"/>
      <c r="H195" s="245">
        <v>1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296</v>
      </c>
      <c r="AU195" s="251" t="s">
        <v>106</v>
      </c>
      <c r="AV195" s="14" t="s">
        <v>106</v>
      </c>
      <c r="AW195" s="14" t="s">
        <v>35</v>
      </c>
      <c r="AX195" s="14" t="s">
        <v>82</v>
      </c>
      <c r="AY195" s="251" t="s">
        <v>285</v>
      </c>
    </row>
    <row r="196" spans="1:65" s="2" customFormat="1" ht="16.5" customHeight="1">
      <c r="A196" s="42"/>
      <c r="B196" s="43"/>
      <c r="C196" s="212" t="s">
        <v>533</v>
      </c>
      <c r="D196" s="212" t="s">
        <v>287</v>
      </c>
      <c r="E196" s="213" t="s">
        <v>2253</v>
      </c>
      <c r="F196" s="214" t="s">
        <v>2254</v>
      </c>
      <c r="G196" s="215" t="s">
        <v>859</v>
      </c>
      <c r="H196" s="216">
        <v>1</v>
      </c>
      <c r="I196" s="217"/>
      <c r="J196" s="218">
        <f>ROUND(I196*H196,2)</f>
        <v>0</v>
      </c>
      <c r="K196" s="214" t="s">
        <v>28</v>
      </c>
      <c r="L196" s="48"/>
      <c r="M196" s="219" t="s">
        <v>28</v>
      </c>
      <c r="N196" s="220" t="s">
        <v>46</v>
      </c>
      <c r="O196" s="88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R196" s="223" t="s">
        <v>379</v>
      </c>
      <c r="AT196" s="223" t="s">
        <v>287</v>
      </c>
      <c r="AU196" s="223" t="s">
        <v>106</v>
      </c>
      <c r="AY196" s="21" t="s">
        <v>285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21" t="s">
        <v>106</v>
      </c>
      <c r="BK196" s="224">
        <f>ROUND(I196*H196,2)</f>
        <v>0</v>
      </c>
      <c r="BL196" s="21" t="s">
        <v>379</v>
      </c>
      <c r="BM196" s="223" t="s">
        <v>2255</v>
      </c>
    </row>
    <row r="197" spans="1:51" s="13" customFormat="1" ht="12">
      <c r="A197" s="13"/>
      <c r="B197" s="230"/>
      <c r="C197" s="231"/>
      <c r="D197" s="232" t="s">
        <v>296</v>
      </c>
      <c r="E197" s="233" t="s">
        <v>28</v>
      </c>
      <c r="F197" s="234" t="s">
        <v>2243</v>
      </c>
      <c r="G197" s="231"/>
      <c r="H197" s="233" t="s">
        <v>28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296</v>
      </c>
      <c r="AU197" s="240" t="s">
        <v>106</v>
      </c>
      <c r="AV197" s="13" t="s">
        <v>82</v>
      </c>
      <c r="AW197" s="13" t="s">
        <v>35</v>
      </c>
      <c r="AX197" s="13" t="s">
        <v>74</v>
      </c>
      <c r="AY197" s="240" t="s">
        <v>285</v>
      </c>
    </row>
    <row r="198" spans="1:51" s="14" customFormat="1" ht="12">
      <c r="A198" s="14"/>
      <c r="B198" s="241"/>
      <c r="C198" s="242"/>
      <c r="D198" s="232" t="s">
        <v>296</v>
      </c>
      <c r="E198" s="243" t="s">
        <v>28</v>
      </c>
      <c r="F198" s="244" t="s">
        <v>82</v>
      </c>
      <c r="G198" s="242"/>
      <c r="H198" s="245">
        <v>1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296</v>
      </c>
      <c r="AU198" s="251" t="s">
        <v>106</v>
      </c>
      <c r="AV198" s="14" t="s">
        <v>106</v>
      </c>
      <c r="AW198" s="14" t="s">
        <v>35</v>
      </c>
      <c r="AX198" s="14" t="s">
        <v>82</v>
      </c>
      <c r="AY198" s="251" t="s">
        <v>285</v>
      </c>
    </row>
    <row r="199" spans="1:65" s="2" customFormat="1" ht="16.5" customHeight="1">
      <c r="A199" s="42"/>
      <c r="B199" s="43"/>
      <c r="C199" s="212" t="s">
        <v>539</v>
      </c>
      <c r="D199" s="212" t="s">
        <v>287</v>
      </c>
      <c r="E199" s="213" t="s">
        <v>2256</v>
      </c>
      <c r="F199" s="214" t="s">
        <v>2257</v>
      </c>
      <c r="G199" s="215" t="s">
        <v>859</v>
      </c>
      <c r="H199" s="216">
        <v>1</v>
      </c>
      <c r="I199" s="217"/>
      <c r="J199" s="218">
        <f>ROUND(I199*H199,2)</f>
        <v>0</v>
      </c>
      <c r="K199" s="214" t="s">
        <v>28</v>
      </c>
      <c r="L199" s="48"/>
      <c r="M199" s="219" t="s">
        <v>28</v>
      </c>
      <c r="N199" s="220" t="s">
        <v>46</v>
      </c>
      <c r="O199" s="88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R199" s="223" t="s">
        <v>379</v>
      </c>
      <c r="AT199" s="223" t="s">
        <v>287</v>
      </c>
      <c r="AU199" s="223" t="s">
        <v>106</v>
      </c>
      <c r="AY199" s="21" t="s">
        <v>285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21" t="s">
        <v>106</v>
      </c>
      <c r="BK199" s="224">
        <f>ROUND(I199*H199,2)</f>
        <v>0</v>
      </c>
      <c r="BL199" s="21" t="s">
        <v>379</v>
      </c>
      <c r="BM199" s="223" t="s">
        <v>2258</v>
      </c>
    </row>
    <row r="200" spans="1:51" s="13" customFormat="1" ht="12">
      <c r="A200" s="13"/>
      <c r="B200" s="230"/>
      <c r="C200" s="231"/>
      <c r="D200" s="232" t="s">
        <v>296</v>
      </c>
      <c r="E200" s="233" t="s">
        <v>28</v>
      </c>
      <c r="F200" s="234" t="s">
        <v>2259</v>
      </c>
      <c r="G200" s="231"/>
      <c r="H200" s="233" t="s">
        <v>28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296</v>
      </c>
      <c r="AU200" s="240" t="s">
        <v>106</v>
      </c>
      <c r="AV200" s="13" t="s">
        <v>82</v>
      </c>
      <c r="AW200" s="13" t="s">
        <v>35</v>
      </c>
      <c r="AX200" s="13" t="s">
        <v>74</v>
      </c>
      <c r="AY200" s="240" t="s">
        <v>285</v>
      </c>
    </row>
    <row r="201" spans="1:51" s="14" customFormat="1" ht="12">
      <c r="A201" s="14"/>
      <c r="B201" s="241"/>
      <c r="C201" s="242"/>
      <c r="D201" s="232" t="s">
        <v>296</v>
      </c>
      <c r="E201" s="243" t="s">
        <v>28</v>
      </c>
      <c r="F201" s="244" t="s">
        <v>82</v>
      </c>
      <c r="G201" s="242"/>
      <c r="H201" s="245">
        <v>1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296</v>
      </c>
      <c r="AU201" s="251" t="s">
        <v>106</v>
      </c>
      <c r="AV201" s="14" t="s">
        <v>106</v>
      </c>
      <c r="AW201" s="14" t="s">
        <v>35</v>
      </c>
      <c r="AX201" s="14" t="s">
        <v>82</v>
      </c>
      <c r="AY201" s="251" t="s">
        <v>285</v>
      </c>
    </row>
    <row r="202" spans="1:65" s="2" customFormat="1" ht="16.5" customHeight="1">
      <c r="A202" s="42"/>
      <c r="B202" s="43"/>
      <c r="C202" s="212" t="s">
        <v>543</v>
      </c>
      <c r="D202" s="212" t="s">
        <v>287</v>
      </c>
      <c r="E202" s="213" t="s">
        <v>2260</v>
      </c>
      <c r="F202" s="214" t="s">
        <v>2261</v>
      </c>
      <c r="G202" s="215" t="s">
        <v>859</v>
      </c>
      <c r="H202" s="216">
        <v>1</v>
      </c>
      <c r="I202" s="217"/>
      <c r="J202" s="218">
        <f>ROUND(I202*H202,2)</f>
        <v>0</v>
      </c>
      <c r="K202" s="214" t="s">
        <v>28</v>
      </c>
      <c r="L202" s="48"/>
      <c r="M202" s="219" t="s">
        <v>28</v>
      </c>
      <c r="N202" s="220" t="s">
        <v>46</v>
      </c>
      <c r="O202" s="88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R202" s="223" t="s">
        <v>379</v>
      </c>
      <c r="AT202" s="223" t="s">
        <v>287</v>
      </c>
      <c r="AU202" s="223" t="s">
        <v>106</v>
      </c>
      <c r="AY202" s="21" t="s">
        <v>285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21" t="s">
        <v>106</v>
      </c>
      <c r="BK202" s="224">
        <f>ROUND(I202*H202,2)</f>
        <v>0</v>
      </c>
      <c r="BL202" s="21" t="s">
        <v>379</v>
      </c>
      <c r="BM202" s="223" t="s">
        <v>2262</v>
      </c>
    </row>
    <row r="203" spans="1:51" s="13" customFormat="1" ht="12">
      <c r="A203" s="13"/>
      <c r="B203" s="230"/>
      <c r="C203" s="231"/>
      <c r="D203" s="232" t="s">
        <v>296</v>
      </c>
      <c r="E203" s="233" t="s">
        <v>28</v>
      </c>
      <c r="F203" s="234" t="s">
        <v>2243</v>
      </c>
      <c r="G203" s="231"/>
      <c r="H203" s="233" t="s">
        <v>28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296</v>
      </c>
      <c r="AU203" s="240" t="s">
        <v>106</v>
      </c>
      <c r="AV203" s="13" t="s">
        <v>82</v>
      </c>
      <c r="AW203" s="13" t="s">
        <v>35</v>
      </c>
      <c r="AX203" s="13" t="s">
        <v>74</v>
      </c>
      <c r="AY203" s="240" t="s">
        <v>285</v>
      </c>
    </row>
    <row r="204" spans="1:51" s="14" customFormat="1" ht="12">
      <c r="A204" s="14"/>
      <c r="B204" s="241"/>
      <c r="C204" s="242"/>
      <c r="D204" s="232" t="s">
        <v>296</v>
      </c>
      <c r="E204" s="243" t="s">
        <v>28</v>
      </c>
      <c r="F204" s="244" t="s">
        <v>82</v>
      </c>
      <c r="G204" s="242"/>
      <c r="H204" s="245">
        <v>1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296</v>
      </c>
      <c r="AU204" s="251" t="s">
        <v>106</v>
      </c>
      <c r="AV204" s="14" t="s">
        <v>106</v>
      </c>
      <c r="AW204" s="14" t="s">
        <v>35</v>
      </c>
      <c r="AX204" s="14" t="s">
        <v>82</v>
      </c>
      <c r="AY204" s="251" t="s">
        <v>285</v>
      </c>
    </row>
    <row r="205" spans="1:65" s="2" customFormat="1" ht="16.5" customHeight="1">
      <c r="A205" s="42"/>
      <c r="B205" s="43"/>
      <c r="C205" s="212" t="s">
        <v>549</v>
      </c>
      <c r="D205" s="212" t="s">
        <v>287</v>
      </c>
      <c r="E205" s="213" t="s">
        <v>2263</v>
      </c>
      <c r="F205" s="214" t="s">
        <v>2264</v>
      </c>
      <c r="G205" s="215" t="s">
        <v>859</v>
      </c>
      <c r="H205" s="216">
        <v>1</v>
      </c>
      <c r="I205" s="217"/>
      <c r="J205" s="218">
        <f>ROUND(I205*H205,2)</f>
        <v>0</v>
      </c>
      <c r="K205" s="214" t="s">
        <v>28</v>
      </c>
      <c r="L205" s="48"/>
      <c r="M205" s="219" t="s">
        <v>28</v>
      </c>
      <c r="N205" s="220" t="s">
        <v>46</v>
      </c>
      <c r="O205" s="88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R205" s="223" t="s">
        <v>379</v>
      </c>
      <c r="AT205" s="223" t="s">
        <v>287</v>
      </c>
      <c r="AU205" s="223" t="s">
        <v>106</v>
      </c>
      <c r="AY205" s="21" t="s">
        <v>285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21" t="s">
        <v>106</v>
      </c>
      <c r="BK205" s="224">
        <f>ROUND(I205*H205,2)</f>
        <v>0</v>
      </c>
      <c r="BL205" s="21" t="s">
        <v>379</v>
      </c>
      <c r="BM205" s="223" t="s">
        <v>2265</v>
      </c>
    </row>
    <row r="206" spans="1:51" s="13" customFormat="1" ht="12">
      <c r="A206" s="13"/>
      <c r="B206" s="230"/>
      <c r="C206" s="231"/>
      <c r="D206" s="232" t="s">
        <v>296</v>
      </c>
      <c r="E206" s="233" t="s">
        <v>28</v>
      </c>
      <c r="F206" s="234" t="s">
        <v>2243</v>
      </c>
      <c r="G206" s="231"/>
      <c r="H206" s="233" t="s">
        <v>28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296</v>
      </c>
      <c r="AU206" s="240" t="s">
        <v>106</v>
      </c>
      <c r="AV206" s="13" t="s">
        <v>82</v>
      </c>
      <c r="AW206" s="13" t="s">
        <v>35</v>
      </c>
      <c r="AX206" s="13" t="s">
        <v>74</v>
      </c>
      <c r="AY206" s="240" t="s">
        <v>285</v>
      </c>
    </row>
    <row r="207" spans="1:51" s="14" customFormat="1" ht="12">
      <c r="A207" s="14"/>
      <c r="B207" s="241"/>
      <c r="C207" s="242"/>
      <c r="D207" s="232" t="s">
        <v>296</v>
      </c>
      <c r="E207" s="243" t="s">
        <v>28</v>
      </c>
      <c r="F207" s="244" t="s">
        <v>82</v>
      </c>
      <c r="G207" s="242"/>
      <c r="H207" s="245">
        <v>1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1" t="s">
        <v>296</v>
      </c>
      <c r="AU207" s="251" t="s">
        <v>106</v>
      </c>
      <c r="AV207" s="14" t="s">
        <v>106</v>
      </c>
      <c r="AW207" s="14" t="s">
        <v>35</v>
      </c>
      <c r="AX207" s="14" t="s">
        <v>82</v>
      </c>
      <c r="AY207" s="251" t="s">
        <v>285</v>
      </c>
    </row>
    <row r="208" spans="1:65" s="2" customFormat="1" ht="16.5" customHeight="1">
      <c r="A208" s="42"/>
      <c r="B208" s="43"/>
      <c r="C208" s="212" t="s">
        <v>555</v>
      </c>
      <c r="D208" s="212" t="s">
        <v>287</v>
      </c>
      <c r="E208" s="213" t="s">
        <v>2266</v>
      </c>
      <c r="F208" s="214" t="s">
        <v>2267</v>
      </c>
      <c r="G208" s="215" t="s">
        <v>859</v>
      </c>
      <c r="H208" s="216">
        <v>1</v>
      </c>
      <c r="I208" s="217"/>
      <c r="J208" s="218">
        <f>ROUND(I208*H208,2)</f>
        <v>0</v>
      </c>
      <c r="K208" s="214" t="s">
        <v>28</v>
      </c>
      <c r="L208" s="48"/>
      <c r="M208" s="219" t="s">
        <v>28</v>
      </c>
      <c r="N208" s="220" t="s">
        <v>46</v>
      </c>
      <c r="O208" s="88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R208" s="223" t="s">
        <v>379</v>
      </c>
      <c r="AT208" s="223" t="s">
        <v>287</v>
      </c>
      <c r="AU208" s="223" t="s">
        <v>106</v>
      </c>
      <c r="AY208" s="21" t="s">
        <v>285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21" t="s">
        <v>106</v>
      </c>
      <c r="BK208" s="224">
        <f>ROUND(I208*H208,2)</f>
        <v>0</v>
      </c>
      <c r="BL208" s="21" t="s">
        <v>379</v>
      </c>
      <c r="BM208" s="223" t="s">
        <v>2268</v>
      </c>
    </row>
    <row r="209" spans="1:51" s="13" customFormat="1" ht="12">
      <c r="A209" s="13"/>
      <c r="B209" s="230"/>
      <c r="C209" s="231"/>
      <c r="D209" s="232" t="s">
        <v>296</v>
      </c>
      <c r="E209" s="233" t="s">
        <v>28</v>
      </c>
      <c r="F209" s="234" t="s">
        <v>2269</v>
      </c>
      <c r="G209" s="231"/>
      <c r="H209" s="233" t="s">
        <v>28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296</v>
      </c>
      <c r="AU209" s="240" t="s">
        <v>106</v>
      </c>
      <c r="AV209" s="13" t="s">
        <v>82</v>
      </c>
      <c r="AW209" s="13" t="s">
        <v>35</v>
      </c>
      <c r="AX209" s="13" t="s">
        <v>74</v>
      </c>
      <c r="AY209" s="240" t="s">
        <v>285</v>
      </c>
    </row>
    <row r="210" spans="1:51" s="14" customFormat="1" ht="12">
      <c r="A210" s="14"/>
      <c r="B210" s="241"/>
      <c r="C210" s="242"/>
      <c r="D210" s="232" t="s">
        <v>296</v>
      </c>
      <c r="E210" s="243" t="s">
        <v>28</v>
      </c>
      <c r="F210" s="244" t="s">
        <v>82</v>
      </c>
      <c r="G210" s="242"/>
      <c r="H210" s="245">
        <v>1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296</v>
      </c>
      <c r="AU210" s="251" t="s">
        <v>106</v>
      </c>
      <c r="AV210" s="14" t="s">
        <v>106</v>
      </c>
      <c r="AW210" s="14" t="s">
        <v>35</v>
      </c>
      <c r="AX210" s="14" t="s">
        <v>82</v>
      </c>
      <c r="AY210" s="251" t="s">
        <v>285</v>
      </c>
    </row>
    <row r="211" spans="1:65" s="2" customFormat="1" ht="16.5" customHeight="1">
      <c r="A211" s="42"/>
      <c r="B211" s="43"/>
      <c r="C211" s="212" t="s">
        <v>560</v>
      </c>
      <c r="D211" s="212" t="s">
        <v>287</v>
      </c>
      <c r="E211" s="213" t="s">
        <v>2270</v>
      </c>
      <c r="F211" s="214" t="s">
        <v>2271</v>
      </c>
      <c r="G211" s="215" t="s">
        <v>859</v>
      </c>
      <c r="H211" s="216">
        <v>1</v>
      </c>
      <c r="I211" s="217"/>
      <c r="J211" s="218">
        <f>ROUND(I211*H211,2)</f>
        <v>0</v>
      </c>
      <c r="K211" s="214" t="s">
        <v>28</v>
      </c>
      <c r="L211" s="48"/>
      <c r="M211" s="219" t="s">
        <v>28</v>
      </c>
      <c r="N211" s="220" t="s">
        <v>46</v>
      </c>
      <c r="O211" s="88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R211" s="223" t="s">
        <v>379</v>
      </c>
      <c r="AT211" s="223" t="s">
        <v>287</v>
      </c>
      <c r="AU211" s="223" t="s">
        <v>106</v>
      </c>
      <c r="AY211" s="21" t="s">
        <v>285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21" t="s">
        <v>106</v>
      </c>
      <c r="BK211" s="224">
        <f>ROUND(I211*H211,2)</f>
        <v>0</v>
      </c>
      <c r="BL211" s="21" t="s">
        <v>379</v>
      </c>
      <c r="BM211" s="223" t="s">
        <v>2272</v>
      </c>
    </row>
    <row r="212" spans="1:51" s="13" customFormat="1" ht="12">
      <c r="A212" s="13"/>
      <c r="B212" s="230"/>
      <c r="C212" s="231"/>
      <c r="D212" s="232" t="s">
        <v>296</v>
      </c>
      <c r="E212" s="233" t="s">
        <v>28</v>
      </c>
      <c r="F212" s="234" t="s">
        <v>2269</v>
      </c>
      <c r="G212" s="231"/>
      <c r="H212" s="233" t="s">
        <v>28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296</v>
      </c>
      <c r="AU212" s="240" t="s">
        <v>106</v>
      </c>
      <c r="AV212" s="13" t="s">
        <v>82</v>
      </c>
      <c r="AW212" s="13" t="s">
        <v>35</v>
      </c>
      <c r="AX212" s="13" t="s">
        <v>74</v>
      </c>
      <c r="AY212" s="240" t="s">
        <v>285</v>
      </c>
    </row>
    <row r="213" spans="1:51" s="14" customFormat="1" ht="12">
      <c r="A213" s="14"/>
      <c r="B213" s="241"/>
      <c r="C213" s="242"/>
      <c r="D213" s="232" t="s">
        <v>296</v>
      </c>
      <c r="E213" s="243" t="s">
        <v>28</v>
      </c>
      <c r="F213" s="244" t="s">
        <v>82</v>
      </c>
      <c r="G213" s="242"/>
      <c r="H213" s="245">
        <v>1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1" t="s">
        <v>296</v>
      </c>
      <c r="AU213" s="251" t="s">
        <v>106</v>
      </c>
      <c r="AV213" s="14" t="s">
        <v>106</v>
      </c>
      <c r="AW213" s="14" t="s">
        <v>35</v>
      </c>
      <c r="AX213" s="14" t="s">
        <v>82</v>
      </c>
      <c r="AY213" s="251" t="s">
        <v>285</v>
      </c>
    </row>
    <row r="214" spans="1:65" s="2" customFormat="1" ht="16.5" customHeight="1">
      <c r="A214" s="42"/>
      <c r="B214" s="43"/>
      <c r="C214" s="212" t="s">
        <v>567</v>
      </c>
      <c r="D214" s="212" t="s">
        <v>287</v>
      </c>
      <c r="E214" s="213" t="s">
        <v>2273</v>
      </c>
      <c r="F214" s="214" t="s">
        <v>2274</v>
      </c>
      <c r="G214" s="215" t="s">
        <v>859</v>
      </c>
      <c r="H214" s="216">
        <v>1</v>
      </c>
      <c r="I214" s="217"/>
      <c r="J214" s="218">
        <f>ROUND(I214*H214,2)</f>
        <v>0</v>
      </c>
      <c r="K214" s="214" t="s">
        <v>28</v>
      </c>
      <c r="L214" s="48"/>
      <c r="M214" s="219" t="s">
        <v>28</v>
      </c>
      <c r="N214" s="220" t="s">
        <v>46</v>
      </c>
      <c r="O214" s="88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R214" s="223" t="s">
        <v>379</v>
      </c>
      <c r="AT214" s="223" t="s">
        <v>287</v>
      </c>
      <c r="AU214" s="223" t="s">
        <v>106</v>
      </c>
      <c r="AY214" s="21" t="s">
        <v>285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21" t="s">
        <v>106</v>
      </c>
      <c r="BK214" s="224">
        <f>ROUND(I214*H214,2)</f>
        <v>0</v>
      </c>
      <c r="BL214" s="21" t="s">
        <v>379</v>
      </c>
      <c r="BM214" s="223" t="s">
        <v>2275</v>
      </c>
    </row>
    <row r="215" spans="1:51" s="13" customFormat="1" ht="12">
      <c r="A215" s="13"/>
      <c r="B215" s="230"/>
      <c r="C215" s="231"/>
      <c r="D215" s="232" t="s">
        <v>296</v>
      </c>
      <c r="E215" s="233" t="s">
        <v>28</v>
      </c>
      <c r="F215" s="234" t="s">
        <v>2269</v>
      </c>
      <c r="G215" s="231"/>
      <c r="H215" s="233" t="s">
        <v>28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296</v>
      </c>
      <c r="AU215" s="240" t="s">
        <v>106</v>
      </c>
      <c r="AV215" s="13" t="s">
        <v>82</v>
      </c>
      <c r="AW215" s="13" t="s">
        <v>35</v>
      </c>
      <c r="AX215" s="13" t="s">
        <v>74</v>
      </c>
      <c r="AY215" s="240" t="s">
        <v>285</v>
      </c>
    </row>
    <row r="216" spans="1:51" s="14" customFormat="1" ht="12">
      <c r="A216" s="14"/>
      <c r="B216" s="241"/>
      <c r="C216" s="242"/>
      <c r="D216" s="232" t="s">
        <v>296</v>
      </c>
      <c r="E216" s="243" t="s">
        <v>28</v>
      </c>
      <c r="F216" s="244" t="s">
        <v>82</v>
      </c>
      <c r="G216" s="242"/>
      <c r="H216" s="245">
        <v>1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296</v>
      </c>
      <c r="AU216" s="251" t="s">
        <v>106</v>
      </c>
      <c r="AV216" s="14" t="s">
        <v>106</v>
      </c>
      <c r="AW216" s="14" t="s">
        <v>35</v>
      </c>
      <c r="AX216" s="14" t="s">
        <v>82</v>
      </c>
      <c r="AY216" s="251" t="s">
        <v>285</v>
      </c>
    </row>
    <row r="217" spans="1:65" s="2" customFormat="1" ht="16.5" customHeight="1">
      <c r="A217" s="42"/>
      <c r="B217" s="43"/>
      <c r="C217" s="212" t="s">
        <v>574</v>
      </c>
      <c r="D217" s="212" t="s">
        <v>287</v>
      </c>
      <c r="E217" s="213" t="s">
        <v>2276</v>
      </c>
      <c r="F217" s="214" t="s">
        <v>2277</v>
      </c>
      <c r="G217" s="215" t="s">
        <v>859</v>
      </c>
      <c r="H217" s="216">
        <v>1</v>
      </c>
      <c r="I217" s="217"/>
      <c r="J217" s="218">
        <f>ROUND(I217*H217,2)</f>
        <v>0</v>
      </c>
      <c r="K217" s="214" t="s">
        <v>28</v>
      </c>
      <c r="L217" s="48"/>
      <c r="M217" s="219" t="s">
        <v>28</v>
      </c>
      <c r="N217" s="220" t="s">
        <v>46</v>
      </c>
      <c r="O217" s="88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R217" s="223" t="s">
        <v>379</v>
      </c>
      <c r="AT217" s="223" t="s">
        <v>287</v>
      </c>
      <c r="AU217" s="223" t="s">
        <v>106</v>
      </c>
      <c r="AY217" s="21" t="s">
        <v>285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21" t="s">
        <v>106</v>
      </c>
      <c r="BK217" s="224">
        <f>ROUND(I217*H217,2)</f>
        <v>0</v>
      </c>
      <c r="BL217" s="21" t="s">
        <v>379</v>
      </c>
      <c r="BM217" s="223" t="s">
        <v>2278</v>
      </c>
    </row>
    <row r="218" spans="1:51" s="13" customFormat="1" ht="12">
      <c r="A218" s="13"/>
      <c r="B218" s="230"/>
      <c r="C218" s="231"/>
      <c r="D218" s="232" t="s">
        <v>296</v>
      </c>
      <c r="E218" s="233" t="s">
        <v>28</v>
      </c>
      <c r="F218" s="234" t="s">
        <v>2269</v>
      </c>
      <c r="G218" s="231"/>
      <c r="H218" s="233" t="s">
        <v>28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296</v>
      </c>
      <c r="AU218" s="240" t="s">
        <v>106</v>
      </c>
      <c r="AV218" s="13" t="s">
        <v>82</v>
      </c>
      <c r="AW218" s="13" t="s">
        <v>35</v>
      </c>
      <c r="AX218" s="13" t="s">
        <v>74</v>
      </c>
      <c r="AY218" s="240" t="s">
        <v>285</v>
      </c>
    </row>
    <row r="219" spans="1:51" s="14" customFormat="1" ht="12">
      <c r="A219" s="14"/>
      <c r="B219" s="241"/>
      <c r="C219" s="242"/>
      <c r="D219" s="232" t="s">
        <v>296</v>
      </c>
      <c r="E219" s="243" t="s">
        <v>28</v>
      </c>
      <c r="F219" s="244" t="s">
        <v>82</v>
      </c>
      <c r="G219" s="242"/>
      <c r="H219" s="245">
        <v>1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296</v>
      </c>
      <c r="AU219" s="251" t="s">
        <v>106</v>
      </c>
      <c r="AV219" s="14" t="s">
        <v>106</v>
      </c>
      <c r="AW219" s="14" t="s">
        <v>35</v>
      </c>
      <c r="AX219" s="14" t="s">
        <v>82</v>
      </c>
      <c r="AY219" s="251" t="s">
        <v>285</v>
      </c>
    </row>
    <row r="220" spans="1:65" s="2" customFormat="1" ht="16.5" customHeight="1">
      <c r="A220" s="42"/>
      <c r="B220" s="43"/>
      <c r="C220" s="212" t="s">
        <v>580</v>
      </c>
      <c r="D220" s="212" t="s">
        <v>287</v>
      </c>
      <c r="E220" s="213" t="s">
        <v>2236</v>
      </c>
      <c r="F220" s="214" t="s">
        <v>2237</v>
      </c>
      <c r="G220" s="215" t="s">
        <v>859</v>
      </c>
      <c r="H220" s="216">
        <v>2</v>
      </c>
      <c r="I220" s="217"/>
      <c r="J220" s="218">
        <f>ROUND(I220*H220,2)</f>
        <v>0</v>
      </c>
      <c r="K220" s="214" t="s">
        <v>28</v>
      </c>
      <c r="L220" s="48"/>
      <c r="M220" s="219" t="s">
        <v>28</v>
      </c>
      <c r="N220" s="220" t="s">
        <v>46</v>
      </c>
      <c r="O220" s="88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R220" s="223" t="s">
        <v>379</v>
      </c>
      <c r="AT220" s="223" t="s">
        <v>287</v>
      </c>
      <c r="AU220" s="223" t="s">
        <v>106</v>
      </c>
      <c r="AY220" s="21" t="s">
        <v>285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21" t="s">
        <v>106</v>
      </c>
      <c r="BK220" s="224">
        <f>ROUND(I220*H220,2)</f>
        <v>0</v>
      </c>
      <c r="BL220" s="21" t="s">
        <v>379</v>
      </c>
      <c r="BM220" s="223" t="s">
        <v>2279</v>
      </c>
    </row>
    <row r="221" spans="1:51" s="13" customFormat="1" ht="12">
      <c r="A221" s="13"/>
      <c r="B221" s="230"/>
      <c r="C221" s="231"/>
      <c r="D221" s="232" t="s">
        <v>296</v>
      </c>
      <c r="E221" s="233" t="s">
        <v>28</v>
      </c>
      <c r="F221" s="234" t="s">
        <v>2239</v>
      </c>
      <c r="G221" s="231"/>
      <c r="H221" s="233" t="s">
        <v>28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296</v>
      </c>
      <c r="AU221" s="240" t="s">
        <v>106</v>
      </c>
      <c r="AV221" s="13" t="s">
        <v>82</v>
      </c>
      <c r="AW221" s="13" t="s">
        <v>35</v>
      </c>
      <c r="AX221" s="13" t="s">
        <v>74</v>
      </c>
      <c r="AY221" s="240" t="s">
        <v>285</v>
      </c>
    </row>
    <row r="222" spans="1:51" s="14" customFormat="1" ht="12">
      <c r="A222" s="14"/>
      <c r="B222" s="241"/>
      <c r="C222" s="242"/>
      <c r="D222" s="232" t="s">
        <v>296</v>
      </c>
      <c r="E222" s="243" t="s">
        <v>28</v>
      </c>
      <c r="F222" s="244" t="s">
        <v>106</v>
      </c>
      <c r="G222" s="242"/>
      <c r="H222" s="245">
        <v>2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296</v>
      </c>
      <c r="AU222" s="251" t="s">
        <v>106</v>
      </c>
      <c r="AV222" s="14" t="s">
        <v>106</v>
      </c>
      <c r="AW222" s="14" t="s">
        <v>35</v>
      </c>
      <c r="AX222" s="14" t="s">
        <v>82</v>
      </c>
      <c r="AY222" s="251" t="s">
        <v>285</v>
      </c>
    </row>
    <row r="223" spans="1:65" s="2" customFormat="1" ht="16.5" customHeight="1">
      <c r="A223" s="42"/>
      <c r="B223" s="43"/>
      <c r="C223" s="212" t="s">
        <v>585</v>
      </c>
      <c r="D223" s="212" t="s">
        <v>287</v>
      </c>
      <c r="E223" s="213" t="s">
        <v>2280</v>
      </c>
      <c r="F223" s="214" t="s">
        <v>2281</v>
      </c>
      <c r="G223" s="215" t="s">
        <v>859</v>
      </c>
      <c r="H223" s="216">
        <v>1</v>
      </c>
      <c r="I223" s="217"/>
      <c r="J223" s="218">
        <f>ROUND(I223*H223,2)</f>
        <v>0</v>
      </c>
      <c r="K223" s="214" t="s">
        <v>28</v>
      </c>
      <c r="L223" s="48"/>
      <c r="M223" s="219" t="s">
        <v>28</v>
      </c>
      <c r="N223" s="220" t="s">
        <v>46</v>
      </c>
      <c r="O223" s="88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R223" s="223" t="s">
        <v>379</v>
      </c>
      <c r="AT223" s="223" t="s">
        <v>287</v>
      </c>
      <c r="AU223" s="223" t="s">
        <v>106</v>
      </c>
      <c r="AY223" s="21" t="s">
        <v>285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21" t="s">
        <v>106</v>
      </c>
      <c r="BK223" s="224">
        <f>ROUND(I223*H223,2)</f>
        <v>0</v>
      </c>
      <c r="BL223" s="21" t="s">
        <v>379</v>
      </c>
      <c r="BM223" s="223" t="s">
        <v>2282</v>
      </c>
    </row>
    <row r="224" spans="1:51" s="13" customFormat="1" ht="12">
      <c r="A224" s="13"/>
      <c r="B224" s="230"/>
      <c r="C224" s="231"/>
      <c r="D224" s="232" t="s">
        <v>296</v>
      </c>
      <c r="E224" s="233" t="s">
        <v>28</v>
      </c>
      <c r="F224" s="234" t="s">
        <v>2283</v>
      </c>
      <c r="G224" s="231"/>
      <c r="H224" s="233" t="s">
        <v>28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0" t="s">
        <v>296</v>
      </c>
      <c r="AU224" s="240" t="s">
        <v>106</v>
      </c>
      <c r="AV224" s="13" t="s">
        <v>82</v>
      </c>
      <c r="AW224" s="13" t="s">
        <v>35</v>
      </c>
      <c r="AX224" s="13" t="s">
        <v>74</v>
      </c>
      <c r="AY224" s="240" t="s">
        <v>285</v>
      </c>
    </row>
    <row r="225" spans="1:51" s="14" customFormat="1" ht="12">
      <c r="A225" s="14"/>
      <c r="B225" s="241"/>
      <c r="C225" s="242"/>
      <c r="D225" s="232" t="s">
        <v>296</v>
      </c>
      <c r="E225" s="243" t="s">
        <v>28</v>
      </c>
      <c r="F225" s="244" t="s">
        <v>82</v>
      </c>
      <c r="G225" s="242"/>
      <c r="H225" s="245">
        <v>1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1" t="s">
        <v>296</v>
      </c>
      <c r="AU225" s="251" t="s">
        <v>106</v>
      </c>
      <c r="AV225" s="14" t="s">
        <v>106</v>
      </c>
      <c r="AW225" s="14" t="s">
        <v>35</v>
      </c>
      <c r="AX225" s="14" t="s">
        <v>82</v>
      </c>
      <c r="AY225" s="251" t="s">
        <v>285</v>
      </c>
    </row>
    <row r="226" spans="1:65" s="2" customFormat="1" ht="16.5" customHeight="1">
      <c r="A226" s="42"/>
      <c r="B226" s="43"/>
      <c r="C226" s="212" t="s">
        <v>590</v>
      </c>
      <c r="D226" s="212" t="s">
        <v>287</v>
      </c>
      <c r="E226" s="213" t="s">
        <v>2284</v>
      </c>
      <c r="F226" s="214" t="s">
        <v>2285</v>
      </c>
      <c r="G226" s="215" t="s">
        <v>859</v>
      </c>
      <c r="H226" s="216">
        <v>1</v>
      </c>
      <c r="I226" s="217"/>
      <c r="J226" s="218">
        <f>ROUND(I226*H226,2)</f>
        <v>0</v>
      </c>
      <c r="K226" s="214" t="s">
        <v>28</v>
      </c>
      <c r="L226" s="48"/>
      <c r="M226" s="219" t="s">
        <v>28</v>
      </c>
      <c r="N226" s="220" t="s">
        <v>46</v>
      </c>
      <c r="O226" s="88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R226" s="223" t="s">
        <v>379</v>
      </c>
      <c r="AT226" s="223" t="s">
        <v>287</v>
      </c>
      <c r="AU226" s="223" t="s">
        <v>106</v>
      </c>
      <c r="AY226" s="21" t="s">
        <v>285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21" t="s">
        <v>106</v>
      </c>
      <c r="BK226" s="224">
        <f>ROUND(I226*H226,2)</f>
        <v>0</v>
      </c>
      <c r="BL226" s="21" t="s">
        <v>379</v>
      </c>
      <c r="BM226" s="223" t="s">
        <v>2286</v>
      </c>
    </row>
    <row r="227" spans="1:51" s="13" customFormat="1" ht="12">
      <c r="A227" s="13"/>
      <c r="B227" s="230"/>
      <c r="C227" s="231"/>
      <c r="D227" s="232" t="s">
        <v>296</v>
      </c>
      <c r="E227" s="233" t="s">
        <v>28</v>
      </c>
      <c r="F227" s="234" t="s">
        <v>2283</v>
      </c>
      <c r="G227" s="231"/>
      <c r="H227" s="233" t="s">
        <v>28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296</v>
      </c>
      <c r="AU227" s="240" t="s">
        <v>106</v>
      </c>
      <c r="AV227" s="13" t="s">
        <v>82</v>
      </c>
      <c r="AW227" s="13" t="s">
        <v>35</v>
      </c>
      <c r="AX227" s="13" t="s">
        <v>74</v>
      </c>
      <c r="AY227" s="240" t="s">
        <v>285</v>
      </c>
    </row>
    <row r="228" spans="1:51" s="14" customFormat="1" ht="12">
      <c r="A228" s="14"/>
      <c r="B228" s="241"/>
      <c r="C228" s="242"/>
      <c r="D228" s="232" t="s">
        <v>296</v>
      </c>
      <c r="E228" s="243" t="s">
        <v>28</v>
      </c>
      <c r="F228" s="244" t="s">
        <v>82</v>
      </c>
      <c r="G228" s="242"/>
      <c r="H228" s="245">
        <v>1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296</v>
      </c>
      <c r="AU228" s="251" t="s">
        <v>106</v>
      </c>
      <c r="AV228" s="14" t="s">
        <v>106</v>
      </c>
      <c r="AW228" s="14" t="s">
        <v>35</v>
      </c>
      <c r="AX228" s="14" t="s">
        <v>82</v>
      </c>
      <c r="AY228" s="251" t="s">
        <v>285</v>
      </c>
    </row>
    <row r="229" spans="1:65" s="2" customFormat="1" ht="16.5" customHeight="1">
      <c r="A229" s="42"/>
      <c r="B229" s="43"/>
      <c r="C229" s="212" t="s">
        <v>595</v>
      </c>
      <c r="D229" s="212" t="s">
        <v>287</v>
      </c>
      <c r="E229" s="213" t="s">
        <v>2287</v>
      </c>
      <c r="F229" s="214" t="s">
        <v>2288</v>
      </c>
      <c r="G229" s="215" t="s">
        <v>859</v>
      </c>
      <c r="H229" s="216">
        <v>1</v>
      </c>
      <c r="I229" s="217"/>
      <c r="J229" s="218">
        <f>ROUND(I229*H229,2)</f>
        <v>0</v>
      </c>
      <c r="K229" s="214" t="s">
        <v>28</v>
      </c>
      <c r="L229" s="48"/>
      <c r="M229" s="219" t="s">
        <v>28</v>
      </c>
      <c r="N229" s="220" t="s">
        <v>46</v>
      </c>
      <c r="O229" s="88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R229" s="223" t="s">
        <v>379</v>
      </c>
      <c r="AT229" s="223" t="s">
        <v>287</v>
      </c>
      <c r="AU229" s="223" t="s">
        <v>106</v>
      </c>
      <c r="AY229" s="21" t="s">
        <v>285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21" t="s">
        <v>106</v>
      </c>
      <c r="BK229" s="224">
        <f>ROUND(I229*H229,2)</f>
        <v>0</v>
      </c>
      <c r="BL229" s="21" t="s">
        <v>379</v>
      </c>
      <c r="BM229" s="223" t="s">
        <v>2289</v>
      </c>
    </row>
    <row r="230" spans="1:51" s="13" customFormat="1" ht="12">
      <c r="A230" s="13"/>
      <c r="B230" s="230"/>
      <c r="C230" s="231"/>
      <c r="D230" s="232" t="s">
        <v>296</v>
      </c>
      <c r="E230" s="233" t="s">
        <v>28</v>
      </c>
      <c r="F230" s="234" t="s">
        <v>2283</v>
      </c>
      <c r="G230" s="231"/>
      <c r="H230" s="233" t="s">
        <v>28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296</v>
      </c>
      <c r="AU230" s="240" t="s">
        <v>106</v>
      </c>
      <c r="AV230" s="13" t="s">
        <v>82</v>
      </c>
      <c r="AW230" s="13" t="s">
        <v>35</v>
      </c>
      <c r="AX230" s="13" t="s">
        <v>74</v>
      </c>
      <c r="AY230" s="240" t="s">
        <v>285</v>
      </c>
    </row>
    <row r="231" spans="1:51" s="14" customFormat="1" ht="12">
      <c r="A231" s="14"/>
      <c r="B231" s="241"/>
      <c r="C231" s="242"/>
      <c r="D231" s="232" t="s">
        <v>296</v>
      </c>
      <c r="E231" s="243" t="s">
        <v>28</v>
      </c>
      <c r="F231" s="244" t="s">
        <v>82</v>
      </c>
      <c r="G231" s="242"/>
      <c r="H231" s="245">
        <v>1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1" t="s">
        <v>296</v>
      </c>
      <c r="AU231" s="251" t="s">
        <v>106</v>
      </c>
      <c r="AV231" s="14" t="s">
        <v>106</v>
      </c>
      <c r="AW231" s="14" t="s">
        <v>35</v>
      </c>
      <c r="AX231" s="14" t="s">
        <v>82</v>
      </c>
      <c r="AY231" s="251" t="s">
        <v>285</v>
      </c>
    </row>
    <row r="232" spans="1:65" s="2" customFormat="1" ht="24.15" customHeight="1">
      <c r="A232" s="42"/>
      <c r="B232" s="43"/>
      <c r="C232" s="212" t="s">
        <v>600</v>
      </c>
      <c r="D232" s="212" t="s">
        <v>287</v>
      </c>
      <c r="E232" s="213" t="s">
        <v>2290</v>
      </c>
      <c r="F232" s="214" t="s">
        <v>2291</v>
      </c>
      <c r="G232" s="215" t="s">
        <v>859</v>
      </c>
      <c r="H232" s="216">
        <v>1</v>
      </c>
      <c r="I232" s="217"/>
      <c r="J232" s="218">
        <f>ROUND(I232*H232,2)</f>
        <v>0</v>
      </c>
      <c r="K232" s="214" t="s">
        <v>28</v>
      </c>
      <c r="L232" s="48"/>
      <c r="M232" s="219" t="s">
        <v>28</v>
      </c>
      <c r="N232" s="220" t="s">
        <v>46</v>
      </c>
      <c r="O232" s="88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R232" s="223" t="s">
        <v>379</v>
      </c>
      <c r="AT232" s="223" t="s">
        <v>287</v>
      </c>
      <c r="AU232" s="223" t="s">
        <v>106</v>
      </c>
      <c r="AY232" s="21" t="s">
        <v>285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21" t="s">
        <v>106</v>
      </c>
      <c r="BK232" s="224">
        <f>ROUND(I232*H232,2)</f>
        <v>0</v>
      </c>
      <c r="BL232" s="21" t="s">
        <v>379</v>
      </c>
      <c r="BM232" s="223" t="s">
        <v>2292</v>
      </c>
    </row>
    <row r="233" spans="1:51" s="13" customFormat="1" ht="12">
      <c r="A233" s="13"/>
      <c r="B233" s="230"/>
      <c r="C233" s="231"/>
      <c r="D233" s="232" t="s">
        <v>296</v>
      </c>
      <c r="E233" s="233" t="s">
        <v>28</v>
      </c>
      <c r="F233" s="234" t="s">
        <v>2283</v>
      </c>
      <c r="G233" s="231"/>
      <c r="H233" s="233" t="s">
        <v>28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296</v>
      </c>
      <c r="AU233" s="240" t="s">
        <v>106</v>
      </c>
      <c r="AV233" s="13" t="s">
        <v>82</v>
      </c>
      <c r="AW233" s="13" t="s">
        <v>35</v>
      </c>
      <c r="AX233" s="13" t="s">
        <v>74</v>
      </c>
      <c r="AY233" s="240" t="s">
        <v>285</v>
      </c>
    </row>
    <row r="234" spans="1:51" s="14" customFormat="1" ht="12">
      <c r="A234" s="14"/>
      <c r="B234" s="241"/>
      <c r="C234" s="242"/>
      <c r="D234" s="232" t="s">
        <v>296</v>
      </c>
      <c r="E234" s="243" t="s">
        <v>28</v>
      </c>
      <c r="F234" s="244" t="s">
        <v>82</v>
      </c>
      <c r="G234" s="242"/>
      <c r="H234" s="245">
        <v>1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296</v>
      </c>
      <c r="AU234" s="251" t="s">
        <v>106</v>
      </c>
      <c r="AV234" s="14" t="s">
        <v>106</v>
      </c>
      <c r="AW234" s="14" t="s">
        <v>35</v>
      </c>
      <c r="AX234" s="14" t="s">
        <v>82</v>
      </c>
      <c r="AY234" s="251" t="s">
        <v>285</v>
      </c>
    </row>
    <row r="235" spans="1:65" s="2" customFormat="1" ht="16.5" customHeight="1">
      <c r="A235" s="42"/>
      <c r="B235" s="43"/>
      <c r="C235" s="212" t="s">
        <v>605</v>
      </c>
      <c r="D235" s="212" t="s">
        <v>287</v>
      </c>
      <c r="E235" s="213" t="s">
        <v>2293</v>
      </c>
      <c r="F235" s="214" t="s">
        <v>2294</v>
      </c>
      <c r="G235" s="215" t="s">
        <v>859</v>
      </c>
      <c r="H235" s="216">
        <v>1</v>
      </c>
      <c r="I235" s="217"/>
      <c r="J235" s="218">
        <f>ROUND(I235*H235,2)</f>
        <v>0</v>
      </c>
      <c r="K235" s="214" t="s">
        <v>28</v>
      </c>
      <c r="L235" s="48"/>
      <c r="M235" s="219" t="s">
        <v>28</v>
      </c>
      <c r="N235" s="220" t="s">
        <v>46</v>
      </c>
      <c r="O235" s="88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R235" s="223" t="s">
        <v>379</v>
      </c>
      <c r="AT235" s="223" t="s">
        <v>287</v>
      </c>
      <c r="AU235" s="223" t="s">
        <v>106</v>
      </c>
      <c r="AY235" s="21" t="s">
        <v>285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21" t="s">
        <v>106</v>
      </c>
      <c r="BK235" s="224">
        <f>ROUND(I235*H235,2)</f>
        <v>0</v>
      </c>
      <c r="BL235" s="21" t="s">
        <v>379</v>
      </c>
      <c r="BM235" s="223" t="s">
        <v>2295</v>
      </c>
    </row>
    <row r="236" spans="1:51" s="13" customFormat="1" ht="12">
      <c r="A236" s="13"/>
      <c r="B236" s="230"/>
      <c r="C236" s="231"/>
      <c r="D236" s="232" t="s">
        <v>296</v>
      </c>
      <c r="E236" s="233" t="s">
        <v>28</v>
      </c>
      <c r="F236" s="234" t="s">
        <v>2296</v>
      </c>
      <c r="G236" s="231"/>
      <c r="H236" s="233" t="s">
        <v>28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0" t="s">
        <v>296</v>
      </c>
      <c r="AU236" s="240" t="s">
        <v>106</v>
      </c>
      <c r="AV236" s="13" t="s">
        <v>82</v>
      </c>
      <c r="AW236" s="13" t="s">
        <v>35</v>
      </c>
      <c r="AX236" s="13" t="s">
        <v>74</v>
      </c>
      <c r="AY236" s="240" t="s">
        <v>285</v>
      </c>
    </row>
    <row r="237" spans="1:51" s="14" customFormat="1" ht="12">
      <c r="A237" s="14"/>
      <c r="B237" s="241"/>
      <c r="C237" s="242"/>
      <c r="D237" s="232" t="s">
        <v>296</v>
      </c>
      <c r="E237" s="243" t="s">
        <v>28</v>
      </c>
      <c r="F237" s="244" t="s">
        <v>82</v>
      </c>
      <c r="G237" s="242"/>
      <c r="H237" s="245">
        <v>1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1" t="s">
        <v>296</v>
      </c>
      <c r="AU237" s="251" t="s">
        <v>106</v>
      </c>
      <c r="AV237" s="14" t="s">
        <v>106</v>
      </c>
      <c r="AW237" s="14" t="s">
        <v>35</v>
      </c>
      <c r="AX237" s="14" t="s">
        <v>82</v>
      </c>
      <c r="AY237" s="251" t="s">
        <v>285</v>
      </c>
    </row>
    <row r="238" spans="1:65" s="2" customFormat="1" ht="16.5" customHeight="1">
      <c r="A238" s="42"/>
      <c r="B238" s="43"/>
      <c r="C238" s="212" t="s">
        <v>613</v>
      </c>
      <c r="D238" s="212" t="s">
        <v>287</v>
      </c>
      <c r="E238" s="213" t="s">
        <v>2236</v>
      </c>
      <c r="F238" s="214" t="s">
        <v>2237</v>
      </c>
      <c r="G238" s="215" t="s">
        <v>859</v>
      </c>
      <c r="H238" s="216">
        <v>1</v>
      </c>
      <c r="I238" s="217"/>
      <c r="J238" s="218">
        <f>ROUND(I238*H238,2)</f>
        <v>0</v>
      </c>
      <c r="K238" s="214" t="s">
        <v>28</v>
      </c>
      <c r="L238" s="48"/>
      <c r="M238" s="219" t="s">
        <v>28</v>
      </c>
      <c r="N238" s="220" t="s">
        <v>46</v>
      </c>
      <c r="O238" s="88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R238" s="223" t="s">
        <v>379</v>
      </c>
      <c r="AT238" s="223" t="s">
        <v>287</v>
      </c>
      <c r="AU238" s="223" t="s">
        <v>106</v>
      </c>
      <c r="AY238" s="21" t="s">
        <v>285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21" t="s">
        <v>106</v>
      </c>
      <c r="BK238" s="224">
        <f>ROUND(I238*H238,2)</f>
        <v>0</v>
      </c>
      <c r="BL238" s="21" t="s">
        <v>379</v>
      </c>
      <c r="BM238" s="223" t="s">
        <v>2297</v>
      </c>
    </row>
    <row r="239" spans="1:51" s="13" customFormat="1" ht="12">
      <c r="A239" s="13"/>
      <c r="B239" s="230"/>
      <c r="C239" s="231"/>
      <c r="D239" s="232" t="s">
        <v>296</v>
      </c>
      <c r="E239" s="233" t="s">
        <v>28</v>
      </c>
      <c r="F239" s="234" t="s">
        <v>2296</v>
      </c>
      <c r="G239" s="231"/>
      <c r="H239" s="233" t="s">
        <v>28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296</v>
      </c>
      <c r="AU239" s="240" t="s">
        <v>106</v>
      </c>
      <c r="AV239" s="13" t="s">
        <v>82</v>
      </c>
      <c r="AW239" s="13" t="s">
        <v>35</v>
      </c>
      <c r="AX239" s="13" t="s">
        <v>74</v>
      </c>
      <c r="AY239" s="240" t="s">
        <v>285</v>
      </c>
    </row>
    <row r="240" spans="1:51" s="14" customFormat="1" ht="12">
      <c r="A240" s="14"/>
      <c r="B240" s="241"/>
      <c r="C240" s="242"/>
      <c r="D240" s="232" t="s">
        <v>296</v>
      </c>
      <c r="E240" s="243" t="s">
        <v>28</v>
      </c>
      <c r="F240" s="244" t="s">
        <v>82</v>
      </c>
      <c r="G240" s="242"/>
      <c r="H240" s="245">
        <v>1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296</v>
      </c>
      <c r="AU240" s="251" t="s">
        <v>106</v>
      </c>
      <c r="AV240" s="14" t="s">
        <v>106</v>
      </c>
      <c r="AW240" s="14" t="s">
        <v>35</v>
      </c>
      <c r="AX240" s="14" t="s">
        <v>82</v>
      </c>
      <c r="AY240" s="251" t="s">
        <v>285</v>
      </c>
    </row>
    <row r="241" spans="1:65" s="2" customFormat="1" ht="16.5" customHeight="1">
      <c r="A241" s="42"/>
      <c r="B241" s="43"/>
      <c r="C241" s="212" t="s">
        <v>618</v>
      </c>
      <c r="D241" s="212" t="s">
        <v>287</v>
      </c>
      <c r="E241" s="213" t="s">
        <v>2298</v>
      </c>
      <c r="F241" s="214" t="s">
        <v>2248</v>
      </c>
      <c r="G241" s="215" t="s">
        <v>859</v>
      </c>
      <c r="H241" s="216">
        <v>1</v>
      </c>
      <c r="I241" s="217"/>
      <c r="J241" s="218">
        <f>ROUND(I241*H241,2)</f>
        <v>0</v>
      </c>
      <c r="K241" s="214" t="s">
        <v>28</v>
      </c>
      <c r="L241" s="48"/>
      <c r="M241" s="219" t="s">
        <v>28</v>
      </c>
      <c r="N241" s="220" t="s">
        <v>46</v>
      </c>
      <c r="O241" s="88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2">
        <f>S241*H241</f>
        <v>0</v>
      </c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R241" s="223" t="s">
        <v>379</v>
      </c>
      <c r="AT241" s="223" t="s">
        <v>287</v>
      </c>
      <c r="AU241" s="223" t="s">
        <v>106</v>
      </c>
      <c r="AY241" s="21" t="s">
        <v>285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21" t="s">
        <v>106</v>
      </c>
      <c r="BK241" s="224">
        <f>ROUND(I241*H241,2)</f>
        <v>0</v>
      </c>
      <c r="BL241" s="21" t="s">
        <v>379</v>
      </c>
      <c r="BM241" s="223" t="s">
        <v>2299</v>
      </c>
    </row>
    <row r="242" spans="1:51" s="13" customFormat="1" ht="12">
      <c r="A242" s="13"/>
      <c r="B242" s="230"/>
      <c r="C242" s="231"/>
      <c r="D242" s="232" t="s">
        <v>296</v>
      </c>
      <c r="E242" s="233" t="s">
        <v>28</v>
      </c>
      <c r="F242" s="234" t="s">
        <v>2296</v>
      </c>
      <c r="G242" s="231"/>
      <c r="H242" s="233" t="s">
        <v>28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0" t="s">
        <v>296</v>
      </c>
      <c r="AU242" s="240" t="s">
        <v>106</v>
      </c>
      <c r="AV242" s="13" t="s">
        <v>82</v>
      </c>
      <c r="AW242" s="13" t="s">
        <v>35</v>
      </c>
      <c r="AX242" s="13" t="s">
        <v>74</v>
      </c>
      <c r="AY242" s="240" t="s">
        <v>285</v>
      </c>
    </row>
    <row r="243" spans="1:51" s="14" customFormat="1" ht="12">
      <c r="A243" s="14"/>
      <c r="B243" s="241"/>
      <c r="C243" s="242"/>
      <c r="D243" s="232" t="s">
        <v>296</v>
      </c>
      <c r="E243" s="243" t="s">
        <v>28</v>
      </c>
      <c r="F243" s="244" t="s">
        <v>82</v>
      </c>
      <c r="G243" s="242"/>
      <c r="H243" s="245">
        <v>1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296</v>
      </c>
      <c r="AU243" s="251" t="s">
        <v>106</v>
      </c>
      <c r="AV243" s="14" t="s">
        <v>106</v>
      </c>
      <c r="AW243" s="14" t="s">
        <v>35</v>
      </c>
      <c r="AX243" s="14" t="s">
        <v>82</v>
      </c>
      <c r="AY243" s="251" t="s">
        <v>285</v>
      </c>
    </row>
    <row r="244" spans="1:65" s="2" customFormat="1" ht="16.5" customHeight="1">
      <c r="A244" s="42"/>
      <c r="B244" s="43"/>
      <c r="C244" s="212" t="s">
        <v>623</v>
      </c>
      <c r="D244" s="212" t="s">
        <v>287</v>
      </c>
      <c r="E244" s="213" t="s">
        <v>2300</v>
      </c>
      <c r="F244" s="214" t="s">
        <v>2301</v>
      </c>
      <c r="G244" s="215" t="s">
        <v>859</v>
      </c>
      <c r="H244" s="216">
        <v>1</v>
      </c>
      <c r="I244" s="217"/>
      <c r="J244" s="218">
        <f>ROUND(I244*H244,2)</f>
        <v>0</v>
      </c>
      <c r="K244" s="214" t="s">
        <v>28</v>
      </c>
      <c r="L244" s="48"/>
      <c r="M244" s="219" t="s">
        <v>28</v>
      </c>
      <c r="N244" s="220" t="s">
        <v>46</v>
      </c>
      <c r="O244" s="88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R244" s="223" t="s">
        <v>379</v>
      </c>
      <c r="AT244" s="223" t="s">
        <v>287</v>
      </c>
      <c r="AU244" s="223" t="s">
        <v>106</v>
      </c>
      <c r="AY244" s="21" t="s">
        <v>285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21" t="s">
        <v>106</v>
      </c>
      <c r="BK244" s="224">
        <f>ROUND(I244*H244,2)</f>
        <v>0</v>
      </c>
      <c r="BL244" s="21" t="s">
        <v>379</v>
      </c>
      <c r="BM244" s="223" t="s">
        <v>2302</v>
      </c>
    </row>
    <row r="245" spans="1:51" s="13" customFormat="1" ht="12">
      <c r="A245" s="13"/>
      <c r="B245" s="230"/>
      <c r="C245" s="231"/>
      <c r="D245" s="232" t="s">
        <v>296</v>
      </c>
      <c r="E245" s="233" t="s">
        <v>28</v>
      </c>
      <c r="F245" s="234" t="s">
        <v>2296</v>
      </c>
      <c r="G245" s="231"/>
      <c r="H245" s="233" t="s">
        <v>28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0" t="s">
        <v>296</v>
      </c>
      <c r="AU245" s="240" t="s">
        <v>106</v>
      </c>
      <c r="AV245" s="13" t="s">
        <v>82</v>
      </c>
      <c r="AW245" s="13" t="s">
        <v>35</v>
      </c>
      <c r="AX245" s="13" t="s">
        <v>74</v>
      </c>
      <c r="AY245" s="240" t="s">
        <v>285</v>
      </c>
    </row>
    <row r="246" spans="1:51" s="14" customFormat="1" ht="12">
      <c r="A246" s="14"/>
      <c r="B246" s="241"/>
      <c r="C246" s="242"/>
      <c r="D246" s="232" t="s">
        <v>296</v>
      </c>
      <c r="E246" s="243" t="s">
        <v>28</v>
      </c>
      <c r="F246" s="244" t="s">
        <v>82</v>
      </c>
      <c r="G246" s="242"/>
      <c r="H246" s="245">
        <v>1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296</v>
      </c>
      <c r="AU246" s="251" t="s">
        <v>106</v>
      </c>
      <c r="AV246" s="14" t="s">
        <v>106</v>
      </c>
      <c r="AW246" s="14" t="s">
        <v>35</v>
      </c>
      <c r="AX246" s="14" t="s">
        <v>82</v>
      </c>
      <c r="AY246" s="251" t="s">
        <v>285</v>
      </c>
    </row>
    <row r="247" spans="1:65" s="2" customFormat="1" ht="16.5" customHeight="1">
      <c r="A247" s="42"/>
      <c r="B247" s="43"/>
      <c r="C247" s="212" t="s">
        <v>630</v>
      </c>
      <c r="D247" s="212" t="s">
        <v>287</v>
      </c>
      <c r="E247" s="213" t="s">
        <v>2303</v>
      </c>
      <c r="F247" s="214" t="s">
        <v>2304</v>
      </c>
      <c r="G247" s="215" t="s">
        <v>859</v>
      </c>
      <c r="H247" s="216">
        <v>1</v>
      </c>
      <c r="I247" s="217"/>
      <c r="J247" s="218">
        <f>ROUND(I247*H247,2)</f>
        <v>0</v>
      </c>
      <c r="K247" s="214" t="s">
        <v>28</v>
      </c>
      <c r="L247" s="48"/>
      <c r="M247" s="219" t="s">
        <v>28</v>
      </c>
      <c r="N247" s="220" t="s">
        <v>46</v>
      </c>
      <c r="O247" s="88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R247" s="223" t="s">
        <v>379</v>
      </c>
      <c r="AT247" s="223" t="s">
        <v>287</v>
      </c>
      <c r="AU247" s="223" t="s">
        <v>106</v>
      </c>
      <c r="AY247" s="21" t="s">
        <v>285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21" t="s">
        <v>106</v>
      </c>
      <c r="BK247" s="224">
        <f>ROUND(I247*H247,2)</f>
        <v>0</v>
      </c>
      <c r="BL247" s="21" t="s">
        <v>379</v>
      </c>
      <c r="BM247" s="223" t="s">
        <v>2305</v>
      </c>
    </row>
    <row r="248" spans="1:51" s="13" customFormat="1" ht="12">
      <c r="A248" s="13"/>
      <c r="B248" s="230"/>
      <c r="C248" s="231"/>
      <c r="D248" s="232" t="s">
        <v>296</v>
      </c>
      <c r="E248" s="233" t="s">
        <v>28</v>
      </c>
      <c r="F248" s="234" t="s">
        <v>2296</v>
      </c>
      <c r="G248" s="231"/>
      <c r="H248" s="233" t="s">
        <v>28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0" t="s">
        <v>296</v>
      </c>
      <c r="AU248" s="240" t="s">
        <v>106</v>
      </c>
      <c r="AV248" s="13" t="s">
        <v>82</v>
      </c>
      <c r="AW248" s="13" t="s">
        <v>35</v>
      </c>
      <c r="AX248" s="13" t="s">
        <v>74</v>
      </c>
      <c r="AY248" s="240" t="s">
        <v>285</v>
      </c>
    </row>
    <row r="249" spans="1:51" s="14" customFormat="1" ht="12">
      <c r="A249" s="14"/>
      <c r="B249" s="241"/>
      <c r="C249" s="242"/>
      <c r="D249" s="232" t="s">
        <v>296</v>
      </c>
      <c r="E249" s="243" t="s">
        <v>28</v>
      </c>
      <c r="F249" s="244" t="s">
        <v>82</v>
      </c>
      <c r="G249" s="242"/>
      <c r="H249" s="245">
        <v>1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1" t="s">
        <v>296</v>
      </c>
      <c r="AU249" s="251" t="s">
        <v>106</v>
      </c>
      <c r="AV249" s="14" t="s">
        <v>106</v>
      </c>
      <c r="AW249" s="14" t="s">
        <v>35</v>
      </c>
      <c r="AX249" s="14" t="s">
        <v>82</v>
      </c>
      <c r="AY249" s="251" t="s">
        <v>285</v>
      </c>
    </row>
    <row r="250" spans="1:65" s="2" customFormat="1" ht="16.5" customHeight="1">
      <c r="A250" s="42"/>
      <c r="B250" s="43"/>
      <c r="C250" s="212" t="s">
        <v>635</v>
      </c>
      <c r="D250" s="212" t="s">
        <v>287</v>
      </c>
      <c r="E250" s="213" t="s">
        <v>2306</v>
      </c>
      <c r="F250" s="214" t="s">
        <v>2307</v>
      </c>
      <c r="G250" s="215" t="s">
        <v>859</v>
      </c>
      <c r="H250" s="216">
        <v>1</v>
      </c>
      <c r="I250" s="217"/>
      <c r="J250" s="218">
        <f>ROUND(I250*H250,2)</f>
        <v>0</v>
      </c>
      <c r="K250" s="214" t="s">
        <v>28</v>
      </c>
      <c r="L250" s="48"/>
      <c r="M250" s="219" t="s">
        <v>28</v>
      </c>
      <c r="N250" s="220" t="s">
        <v>46</v>
      </c>
      <c r="O250" s="88"/>
      <c r="P250" s="221">
        <f>O250*H250</f>
        <v>0</v>
      </c>
      <c r="Q250" s="221">
        <v>0</v>
      </c>
      <c r="R250" s="221">
        <f>Q250*H250</f>
        <v>0</v>
      </c>
      <c r="S250" s="221">
        <v>0</v>
      </c>
      <c r="T250" s="222">
        <f>S250*H250</f>
        <v>0</v>
      </c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R250" s="223" t="s">
        <v>379</v>
      </c>
      <c r="AT250" s="223" t="s">
        <v>287</v>
      </c>
      <c r="AU250" s="223" t="s">
        <v>106</v>
      </c>
      <c r="AY250" s="21" t="s">
        <v>285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21" t="s">
        <v>106</v>
      </c>
      <c r="BK250" s="224">
        <f>ROUND(I250*H250,2)</f>
        <v>0</v>
      </c>
      <c r="BL250" s="21" t="s">
        <v>379</v>
      </c>
      <c r="BM250" s="223" t="s">
        <v>2308</v>
      </c>
    </row>
    <row r="251" spans="1:51" s="13" customFormat="1" ht="12">
      <c r="A251" s="13"/>
      <c r="B251" s="230"/>
      <c r="C251" s="231"/>
      <c r="D251" s="232" t="s">
        <v>296</v>
      </c>
      <c r="E251" s="233" t="s">
        <v>28</v>
      </c>
      <c r="F251" s="234" t="s">
        <v>2309</v>
      </c>
      <c r="G251" s="231"/>
      <c r="H251" s="233" t="s">
        <v>28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0" t="s">
        <v>296</v>
      </c>
      <c r="AU251" s="240" t="s">
        <v>106</v>
      </c>
      <c r="AV251" s="13" t="s">
        <v>82</v>
      </c>
      <c r="AW251" s="13" t="s">
        <v>35</v>
      </c>
      <c r="AX251" s="13" t="s">
        <v>74</v>
      </c>
      <c r="AY251" s="240" t="s">
        <v>285</v>
      </c>
    </row>
    <row r="252" spans="1:51" s="14" customFormat="1" ht="12">
      <c r="A252" s="14"/>
      <c r="B252" s="241"/>
      <c r="C252" s="242"/>
      <c r="D252" s="232" t="s">
        <v>296</v>
      </c>
      <c r="E252" s="243" t="s">
        <v>28</v>
      </c>
      <c r="F252" s="244" t="s">
        <v>82</v>
      </c>
      <c r="G252" s="242"/>
      <c r="H252" s="245">
        <v>1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1" t="s">
        <v>296</v>
      </c>
      <c r="AU252" s="251" t="s">
        <v>106</v>
      </c>
      <c r="AV252" s="14" t="s">
        <v>106</v>
      </c>
      <c r="AW252" s="14" t="s">
        <v>35</v>
      </c>
      <c r="AX252" s="14" t="s">
        <v>82</v>
      </c>
      <c r="AY252" s="251" t="s">
        <v>285</v>
      </c>
    </row>
    <row r="253" spans="1:65" s="2" customFormat="1" ht="16.5" customHeight="1">
      <c r="A253" s="42"/>
      <c r="B253" s="43"/>
      <c r="C253" s="212" t="s">
        <v>640</v>
      </c>
      <c r="D253" s="212" t="s">
        <v>287</v>
      </c>
      <c r="E253" s="213" t="s">
        <v>2310</v>
      </c>
      <c r="F253" s="214" t="s">
        <v>2311</v>
      </c>
      <c r="G253" s="215" t="s">
        <v>859</v>
      </c>
      <c r="H253" s="216">
        <v>1</v>
      </c>
      <c r="I253" s="217"/>
      <c r="J253" s="218">
        <f>ROUND(I253*H253,2)</f>
        <v>0</v>
      </c>
      <c r="K253" s="214" t="s">
        <v>28</v>
      </c>
      <c r="L253" s="48"/>
      <c r="M253" s="219" t="s">
        <v>28</v>
      </c>
      <c r="N253" s="220" t="s">
        <v>46</v>
      </c>
      <c r="O253" s="88"/>
      <c r="P253" s="221">
        <f>O253*H253</f>
        <v>0</v>
      </c>
      <c r="Q253" s="221">
        <v>0</v>
      </c>
      <c r="R253" s="221">
        <f>Q253*H253</f>
        <v>0</v>
      </c>
      <c r="S253" s="221">
        <v>0</v>
      </c>
      <c r="T253" s="222">
        <f>S253*H253</f>
        <v>0</v>
      </c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R253" s="223" t="s">
        <v>379</v>
      </c>
      <c r="AT253" s="223" t="s">
        <v>287</v>
      </c>
      <c r="AU253" s="223" t="s">
        <v>106</v>
      </c>
      <c r="AY253" s="21" t="s">
        <v>285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21" t="s">
        <v>106</v>
      </c>
      <c r="BK253" s="224">
        <f>ROUND(I253*H253,2)</f>
        <v>0</v>
      </c>
      <c r="BL253" s="21" t="s">
        <v>379</v>
      </c>
      <c r="BM253" s="223" t="s">
        <v>2312</v>
      </c>
    </row>
    <row r="254" spans="1:51" s="13" customFormat="1" ht="12">
      <c r="A254" s="13"/>
      <c r="B254" s="230"/>
      <c r="C254" s="231"/>
      <c r="D254" s="232" t="s">
        <v>296</v>
      </c>
      <c r="E254" s="233" t="s">
        <v>28</v>
      </c>
      <c r="F254" s="234" t="s">
        <v>2309</v>
      </c>
      <c r="G254" s="231"/>
      <c r="H254" s="233" t="s">
        <v>28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0" t="s">
        <v>296</v>
      </c>
      <c r="AU254" s="240" t="s">
        <v>106</v>
      </c>
      <c r="AV254" s="13" t="s">
        <v>82</v>
      </c>
      <c r="AW254" s="13" t="s">
        <v>35</v>
      </c>
      <c r="AX254" s="13" t="s">
        <v>74</v>
      </c>
      <c r="AY254" s="240" t="s">
        <v>285</v>
      </c>
    </row>
    <row r="255" spans="1:51" s="14" customFormat="1" ht="12">
      <c r="A255" s="14"/>
      <c r="B255" s="241"/>
      <c r="C255" s="242"/>
      <c r="D255" s="232" t="s">
        <v>296</v>
      </c>
      <c r="E255" s="243" t="s">
        <v>28</v>
      </c>
      <c r="F255" s="244" t="s">
        <v>82</v>
      </c>
      <c r="G255" s="242"/>
      <c r="H255" s="245">
        <v>1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296</v>
      </c>
      <c r="AU255" s="251" t="s">
        <v>106</v>
      </c>
      <c r="AV255" s="14" t="s">
        <v>106</v>
      </c>
      <c r="AW255" s="14" t="s">
        <v>35</v>
      </c>
      <c r="AX255" s="14" t="s">
        <v>82</v>
      </c>
      <c r="AY255" s="251" t="s">
        <v>285</v>
      </c>
    </row>
    <row r="256" spans="1:65" s="2" customFormat="1" ht="16.5" customHeight="1">
      <c r="A256" s="42"/>
      <c r="B256" s="43"/>
      <c r="C256" s="212" t="s">
        <v>645</v>
      </c>
      <c r="D256" s="212" t="s">
        <v>287</v>
      </c>
      <c r="E256" s="213" t="s">
        <v>2313</v>
      </c>
      <c r="F256" s="214" t="s">
        <v>2314</v>
      </c>
      <c r="G256" s="215" t="s">
        <v>859</v>
      </c>
      <c r="H256" s="216">
        <v>1</v>
      </c>
      <c r="I256" s="217"/>
      <c r="J256" s="218">
        <f>ROUND(I256*H256,2)</f>
        <v>0</v>
      </c>
      <c r="K256" s="214" t="s">
        <v>28</v>
      </c>
      <c r="L256" s="48"/>
      <c r="M256" s="219" t="s">
        <v>28</v>
      </c>
      <c r="N256" s="220" t="s">
        <v>46</v>
      </c>
      <c r="O256" s="88"/>
      <c r="P256" s="221">
        <f>O256*H256</f>
        <v>0</v>
      </c>
      <c r="Q256" s="221">
        <v>0</v>
      </c>
      <c r="R256" s="221">
        <f>Q256*H256</f>
        <v>0</v>
      </c>
      <c r="S256" s="221">
        <v>0</v>
      </c>
      <c r="T256" s="222">
        <f>S256*H256</f>
        <v>0</v>
      </c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R256" s="223" t="s">
        <v>379</v>
      </c>
      <c r="AT256" s="223" t="s">
        <v>287</v>
      </c>
      <c r="AU256" s="223" t="s">
        <v>106</v>
      </c>
      <c r="AY256" s="21" t="s">
        <v>285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21" t="s">
        <v>106</v>
      </c>
      <c r="BK256" s="224">
        <f>ROUND(I256*H256,2)</f>
        <v>0</v>
      </c>
      <c r="BL256" s="21" t="s">
        <v>379</v>
      </c>
      <c r="BM256" s="223" t="s">
        <v>2315</v>
      </c>
    </row>
    <row r="257" spans="1:51" s="13" customFormat="1" ht="12">
      <c r="A257" s="13"/>
      <c r="B257" s="230"/>
      <c r="C257" s="231"/>
      <c r="D257" s="232" t="s">
        <v>296</v>
      </c>
      <c r="E257" s="233" t="s">
        <v>28</v>
      </c>
      <c r="F257" s="234" t="s">
        <v>2316</v>
      </c>
      <c r="G257" s="231"/>
      <c r="H257" s="233" t="s">
        <v>28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0" t="s">
        <v>296</v>
      </c>
      <c r="AU257" s="240" t="s">
        <v>106</v>
      </c>
      <c r="AV257" s="13" t="s">
        <v>82</v>
      </c>
      <c r="AW257" s="13" t="s">
        <v>35</v>
      </c>
      <c r="AX257" s="13" t="s">
        <v>74</v>
      </c>
      <c r="AY257" s="240" t="s">
        <v>285</v>
      </c>
    </row>
    <row r="258" spans="1:51" s="14" customFormat="1" ht="12">
      <c r="A258" s="14"/>
      <c r="B258" s="241"/>
      <c r="C258" s="242"/>
      <c r="D258" s="232" t="s">
        <v>296</v>
      </c>
      <c r="E258" s="243" t="s">
        <v>28</v>
      </c>
      <c r="F258" s="244" t="s">
        <v>82</v>
      </c>
      <c r="G258" s="242"/>
      <c r="H258" s="245">
        <v>1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1" t="s">
        <v>296</v>
      </c>
      <c r="AU258" s="251" t="s">
        <v>106</v>
      </c>
      <c r="AV258" s="14" t="s">
        <v>106</v>
      </c>
      <c r="AW258" s="14" t="s">
        <v>35</v>
      </c>
      <c r="AX258" s="14" t="s">
        <v>82</v>
      </c>
      <c r="AY258" s="251" t="s">
        <v>285</v>
      </c>
    </row>
    <row r="259" spans="1:65" s="2" customFormat="1" ht="21.75" customHeight="1">
      <c r="A259" s="42"/>
      <c r="B259" s="43"/>
      <c r="C259" s="212" t="s">
        <v>652</v>
      </c>
      <c r="D259" s="212" t="s">
        <v>287</v>
      </c>
      <c r="E259" s="213" t="s">
        <v>2317</v>
      </c>
      <c r="F259" s="214" t="s">
        <v>2318</v>
      </c>
      <c r="G259" s="215" t="s">
        <v>383</v>
      </c>
      <c r="H259" s="216">
        <v>0.045</v>
      </c>
      <c r="I259" s="217"/>
      <c r="J259" s="218">
        <f>ROUND(I259*H259,2)</f>
        <v>0</v>
      </c>
      <c r="K259" s="214" t="s">
        <v>28</v>
      </c>
      <c r="L259" s="48"/>
      <c r="M259" s="219" t="s">
        <v>28</v>
      </c>
      <c r="N259" s="220" t="s">
        <v>46</v>
      </c>
      <c r="O259" s="88"/>
      <c r="P259" s="221">
        <f>O259*H259</f>
        <v>0</v>
      </c>
      <c r="Q259" s="221">
        <v>0</v>
      </c>
      <c r="R259" s="221">
        <f>Q259*H259</f>
        <v>0</v>
      </c>
      <c r="S259" s="221">
        <v>0</v>
      </c>
      <c r="T259" s="222">
        <f>S259*H259</f>
        <v>0</v>
      </c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R259" s="223" t="s">
        <v>379</v>
      </c>
      <c r="AT259" s="223" t="s">
        <v>287</v>
      </c>
      <c r="AU259" s="223" t="s">
        <v>106</v>
      </c>
      <c r="AY259" s="21" t="s">
        <v>285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21" t="s">
        <v>106</v>
      </c>
      <c r="BK259" s="224">
        <f>ROUND(I259*H259,2)</f>
        <v>0</v>
      </c>
      <c r="BL259" s="21" t="s">
        <v>379</v>
      </c>
      <c r="BM259" s="223" t="s">
        <v>2319</v>
      </c>
    </row>
    <row r="260" spans="1:51" s="14" customFormat="1" ht="12">
      <c r="A260" s="14"/>
      <c r="B260" s="241"/>
      <c r="C260" s="242"/>
      <c r="D260" s="232" t="s">
        <v>296</v>
      </c>
      <c r="E260" s="243" t="s">
        <v>28</v>
      </c>
      <c r="F260" s="244" t="s">
        <v>2320</v>
      </c>
      <c r="G260" s="242"/>
      <c r="H260" s="245">
        <v>0.045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1" t="s">
        <v>296</v>
      </c>
      <c r="AU260" s="251" t="s">
        <v>106</v>
      </c>
      <c r="AV260" s="14" t="s">
        <v>106</v>
      </c>
      <c r="AW260" s="14" t="s">
        <v>35</v>
      </c>
      <c r="AX260" s="14" t="s">
        <v>82</v>
      </c>
      <c r="AY260" s="251" t="s">
        <v>285</v>
      </c>
    </row>
    <row r="261" spans="1:63" s="12" customFormat="1" ht="22.8" customHeight="1">
      <c r="A261" s="12"/>
      <c r="B261" s="196"/>
      <c r="C261" s="197"/>
      <c r="D261" s="198" t="s">
        <v>73</v>
      </c>
      <c r="E261" s="210" t="s">
        <v>2321</v>
      </c>
      <c r="F261" s="210" t="s">
        <v>2322</v>
      </c>
      <c r="G261" s="197"/>
      <c r="H261" s="197"/>
      <c r="I261" s="200"/>
      <c r="J261" s="211">
        <f>BK261</f>
        <v>0</v>
      </c>
      <c r="K261" s="197"/>
      <c r="L261" s="202"/>
      <c r="M261" s="203"/>
      <c r="N261" s="204"/>
      <c r="O261" s="204"/>
      <c r="P261" s="205">
        <f>SUM(P262:P285)</f>
        <v>0</v>
      </c>
      <c r="Q261" s="204"/>
      <c r="R261" s="205">
        <f>SUM(R262:R285)</f>
        <v>0</v>
      </c>
      <c r="S261" s="204"/>
      <c r="T261" s="206">
        <f>SUM(T262:T285)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7" t="s">
        <v>106</v>
      </c>
      <c r="AT261" s="208" t="s">
        <v>73</v>
      </c>
      <c r="AU261" s="208" t="s">
        <v>82</v>
      </c>
      <c r="AY261" s="207" t="s">
        <v>285</v>
      </c>
      <c r="BK261" s="209">
        <f>SUM(BK262:BK285)</f>
        <v>0</v>
      </c>
    </row>
    <row r="262" spans="1:65" s="2" customFormat="1" ht="16.5" customHeight="1">
      <c r="A262" s="42"/>
      <c r="B262" s="43"/>
      <c r="C262" s="212" t="s">
        <v>660</v>
      </c>
      <c r="D262" s="212" t="s">
        <v>287</v>
      </c>
      <c r="E262" s="213" t="s">
        <v>2323</v>
      </c>
      <c r="F262" s="214" t="s">
        <v>2324</v>
      </c>
      <c r="G262" s="215" t="s">
        <v>859</v>
      </c>
      <c r="H262" s="216">
        <v>1</v>
      </c>
      <c r="I262" s="217"/>
      <c r="J262" s="218">
        <f>ROUND(I262*H262,2)</f>
        <v>0</v>
      </c>
      <c r="K262" s="214" t="s">
        <v>28</v>
      </c>
      <c r="L262" s="48"/>
      <c r="M262" s="219" t="s">
        <v>28</v>
      </c>
      <c r="N262" s="220" t="s">
        <v>46</v>
      </c>
      <c r="O262" s="88"/>
      <c r="P262" s="221">
        <f>O262*H262</f>
        <v>0</v>
      </c>
      <c r="Q262" s="221">
        <v>0</v>
      </c>
      <c r="R262" s="221">
        <f>Q262*H262</f>
        <v>0</v>
      </c>
      <c r="S262" s="221">
        <v>0</v>
      </c>
      <c r="T262" s="222">
        <f>S262*H262</f>
        <v>0</v>
      </c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R262" s="223" t="s">
        <v>379</v>
      </c>
      <c r="AT262" s="223" t="s">
        <v>287</v>
      </c>
      <c r="AU262" s="223" t="s">
        <v>106</v>
      </c>
      <c r="AY262" s="21" t="s">
        <v>285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21" t="s">
        <v>106</v>
      </c>
      <c r="BK262" s="224">
        <f>ROUND(I262*H262,2)</f>
        <v>0</v>
      </c>
      <c r="BL262" s="21" t="s">
        <v>379</v>
      </c>
      <c r="BM262" s="223" t="s">
        <v>2325</v>
      </c>
    </row>
    <row r="263" spans="1:51" s="14" customFormat="1" ht="12">
      <c r="A263" s="14"/>
      <c r="B263" s="241"/>
      <c r="C263" s="242"/>
      <c r="D263" s="232" t="s">
        <v>296</v>
      </c>
      <c r="E263" s="243" t="s">
        <v>28</v>
      </c>
      <c r="F263" s="244" t="s">
        <v>82</v>
      </c>
      <c r="G263" s="242"/>
      <c r="H263" s="245">
        <v>1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1" t="s">
        <v>296</v>
      </c>
      <c r="AU263" s="251" t="s">
        <v>106</v>
      </c>
      <c r="AV263" s="14" t="s">
        <v>106</v>
      </c>
      <c r="AW263" s="14" t="s">
        <v>35</v>
      </c>
      <c r="AX263" s="14" t="s">
        <v>82</v>
      </c>
      <c r="AY263" s="251" t="s">
        <v>285</v>
      </c>
    </row>
    <row r="264" spans="1:65" s="2" customFormat="1" ht="16.5" customHeight="1">
      <c r="A264" s="42"/>
      <c r="B264" s="43"/>
      <c r="C264" s="212" t="s">
        <v>670</v>
      </c>
      <c r="D264" s="212" t="s">
        <v>287</v>
      </c>
      <c r="E264" s="213" t="s">
        <v>2326</v>
      </c>
      <c r="F264" s="214" t="s">
        <v>2327</v>
      </c>
      <c r="G264" s="215" t="s">
        <v>859</v>
      </c>
      <c r="H264" s="216">
        <v>2</v>
      </c>
      <c r="I264" s="217"/>
      <c r="J264" s="218">
        <f>ROUND(I264*H264,2)</f>
        <v>0</v>
      </c>
      <c r="K264" s="214" t="s">
        <v>28</v>
      </c>
      <c r="L264" s="48"/>
      <c r="M264" s="219" t="s">
        <v>28</v>
      </c>
      <c r="N264" s="220" t="s">
        <v>46</v>
      </c>
      <c r="O264" s="88"/>
      <c r="P264" s="221">
        <f>O264*H264</f>
        <v>0</v>
      </c>
      <c r="Q264" s="221">
        <v>0</v>
      </c>
      <c r="R264" s="221">
        <f>Q264*H264</f>
        <v>0</v>
      </c>
      <c r="S264" s="221">
        <v>0</v>
      </c>
      <c r="T264" s="222">
        <f>S264*H264</f>
        <v>0</v>
      </c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R264" s="223" t="s">
        <v>379</v>
      </c>
      <c r="AT264" s="223" t="s">
        <v>287</v>
      </c>
      <c r="AU264" s="223" t="s">
        <v>106</v>
      </c>
      <c r="AY264" s="21" t="s">
        <v>285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21" t="s">
        <v>106</v>
      </c>
      <c r="BK264" s="224">
        <f>ROUND(I264*H264,2)</f>
        <v>0</v>
      </c>
      <c r="BL264" s="21" t="s">
        <v>379</v>
      </c>
      <c r="BM264" s="223" t="s">
        <v>2328</v>
      </c>
    </row>
    <row r="265" spans="1:51" s="14" customFormat="1" ht="12">
      <c r="A265" s="14"/>
      <c r="B265" s="241"/>
      <c r="C265" s="242"/>
      <c r="D265" s="232" t="s">
        <v>296</v>
      </c>
      <c r="E265" s="243" t="s">
        <v>28</v>
      </c>
      <c r="F265" s="244" t="s">
        <v>106</v>
      </c>
      <c r="G265" s="242"/>
      <c r="H265" s="245">
        <v>2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1" t="s">
        <v>296</v>
      </c>
      <c r="AU265" s="251" t="s">
        <v>106</v>
      </c>
      <c r="AV265" s="14" t="s">
        <v>106</v>
      </c>
      <c r="AW265" s="14" t="s">
        <v>35</v>
      </c>
      <c r="AX265" s="14" t="s">
        <v>82</v>
      </c>
      <c r="AY265" s="251" t="s">
        <v>285</v>
      </c>
    </row>
    <row r="266" spans="1:65" s="2" customFormat="1" ht="16.5" customHeight="1">
      <c r="A266" s="42"/>
      <c r="B266" s="43"/>
      <c r="C266" s="212" t="s">
        <v>678</v>
      </c>
      <c r="D266" s="212" t="s">
        <v>287</v>
      </c>
      <c r="E266" s="213" t="s">
        <v>2329</v>
      </c>
      <c r="F266" s="214" t="s">
        <v>2330</v>
      </c>
      <c r="G266" s="215" t="s">
        <v>859</v>
      </c>
      <c r="H266" s="216">
        <v>1</v>
      </c>
      <c r="I266" s="217"/>
      <c r="J266" s="218">
        <f>ROUND(I266*H266,2)</f>
        <v>0</v>
      </c>
      <c r="K266" s="214" t="s">
        <v>28</v>
      </c>
      <c r="L266" s="48"/>
      <c r="M266" s="219" t="s">
        <v>28</v>
      </c>
      <c r="N266" s="220" t="s">
        <v>46</v>
      </c>
      <c r="O266" s="88"/>
      <c r="P266" s="221">
        <f>O266*H266</f>
        <v>0</v>
      </c>
      <c r="Q266" s="221">
        <v>0</v>
      </c>
      <c r="R266" s="221">
        <f>Q266*H266</f>
        <v>0</v>
      </c>
      <c r="S266" s="221">
        <v>0</v>
      </c>
      <c r="T266" s="222">
        <f>S266*H266</f>
        <v>0</v>
      </c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R266" s="223" t="s">
        <v>379</v>
      </c>
      <c r="AT266" s="223" t="s">
        <v>287</v>
      </c>
      <c r="AU266" s="223" t="s">
        <v>106</v>
      </c>
      <c r="AY266" s="21" t="s">
        <v>285</v>
      </c>
      <c r="BE266" s="224">
        <f>IF(N266="základní",J266,0)</f>
        <v>0</v>
      </c>
      <c r="BF266" s="224">
        <f>IF(N266="snížená",J266,0)</f>
        <v>0</v>
      </c>
      <c r="BG266" s="224">
        <f>IF(N266="zákl. přenesená",J266,0)</f>
        <v>0</v>
      </c>
      <c r="BH266" s="224">
        <f>IF(N266="sníž. přenesená",J266,0)</f>
        <v>0</v>
      </c>
      <c r="BI266" s="224">
        <f>IF(N266="nulová",J266,0)</f>
        <v>0</v>
      </c>
      <c r="BJ266" s="21" t="s">
        <v>106</v>
      </c>
      <c r="BK266" s="224">
        <f>ROUND(I266*H266,2)</f>
        <v>0</v>
      </c>
      <c r="BL266" s="21" t="s">
        <v>379</v>
      </c>
      <c r="BM266" s="223" t="s">
        <v>2331</v>
      </c>
    </row>
    <row r="267" spans="1:51" s="14" customFormat="1" ht="12">
      <c r="A267" s="14"/>
      <c r="B267" s="241"/>
      <c r="C267" s="242"/>
      <c r="D267" s="232" t="s">
        <v>296</v>
      </c>
      <c r="E267" s="243" t="s">
        <v>28</v>
      </c>
      <c r="F267" s="244" t="s">
        <v>82</v>
      </c>
      <c r="G267" s="242"/>
      <c r="H267" s="245">
        <v>1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296</v>
      </c>
      <c r="AU267" s="251" t="s">
        <v>106</v>
      </c>
      <c r="AV267" s="14" t="s">
        <v>106</v>
      </c>
      <c r="AW267" s="14" t="s">
        <v>35</v>
      </c>
      <c r="AX267" s="14" t="s">
        <v>82</v>
      </c>
      <c r="AY267" s="251" t="s">
        <v>285</v>
      </c>
    </row>
    <row r="268" spans="1:65" s="2" customFormat="1" ht="16.5" customHeight="1">
      <c r="A268" s="42"/>
      <c r="B268" s="43"/>
      <c r="C268" s="212" t="s">
        <v>683</v>
      </c>
      <c r="D268" s="212" t="s">
        <v>287</v>
      </c>
      <c r="E268" s="213" t="s">
        <v>2332</v>
      </c>
      <c r="F268" s="214" t="s">
        <v>2333</v>
      </c>
      <c r="G268" s="215" t="s">
        <v>859</v>
      </c>
      <c r="H268" s="216">
        <v>1</v>
      </c>
      <c r="I268" s="217"/>
      <c r="J268" s="218">
        <f>ROUND(I268*H268,2)</f>
        <v>0</v>
      </c>
      <c r="K268" s="214" t="s">
        <v>28</v>
      </c>
      <c r="L268" s="48"/>
      <c r="M268" s="219" t="s">
        <v>28</v>
      </c>
      <c r="N268" s="220" t="s">
        <v>46</v>
      </c>
      <c r="O268" s="88"/>
      <c r="P268" s="221">
        <f>O268*H268</f>
        <v>0</v>
      </c>
      <c r="Q268" s="221">
        <v>0</v>
      </c>
      <c r="R268" s="221">
        <f>Q268*H268</f>
        <v>0</v>
      </c>
      <c r="S268" s="221">
        <v>0</v>
      </c>
      <c r="T268" s="222">
        <f>S268*H268</f>
        <v>0</v>
      </c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R268" s="223" t="s">
        <v>379</v>
      </c>
      <c r="AT268" s="223" t="s">
        <v>287</v>
      </c>
      <c r="AU268" s="223" t="s">
        <v>106</v>
      </c>
      <c r="AY268" s="21" t="s">
        <v>285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21" t="s">
        <v>106</v>
      </c>
      <c r="BK268" s="224">
        <f>ROUND(I268*H268,2)</f>
        <v>0</v>
      </c>
      <c r="BL268" s="21" t="s">
        <v>379</v>
      </c>
      <c r="BM268" s="223" t="s">
        <v>2334</v>
      </c>
    </row>
    <row r="269" spans="1:51" s="14" customFormat="1" ht="12">
      <c r="A269" s="14"/>
      <c r="B269" s="241"/>
      <c r="C269" s="242"/>
      <c r="D269" s="232" t="s">
        <v>296</v>
      </c>
      <c r="E269" s="243" t="s">
        <v>28</v>
      </c>
      <c r="F269" s="244" t="s">
        <v>82</v>
      </c>
      <c r="G269" s="242"/>
      <c r="H269" s="245">
        <v>1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1" t="s">
        <v>296</v>
      </c>
      <c r="AU269" s="251" t="s">
        <v>106</v>
      </c>
      <c r="AV269" s="14" t="s">
        <v>106</v>
      </c>
      <c r="AW269" s="14" t="s">
        <v>35</v>
      </c>
      <c r="AX269" s="14" t="s">
        <v>82</v>
      </c>
      <c r="AY269" s="251" t="s">
        <v>285</v>
      </c>
    </row>
    <row r="270" spans="1:65" s="2" customFormat="1" ht="16.5" customHeight="1">
      <c r="A270" s="42"/>
      <c r="B270" s="43"/>
      <c r="C270" s="212" t="s">
        <v>690</v>
      </c>
      <c r="D270" s="212" t="s">
        <v>287</v>
      </c>
      <c r="E270" s="213" t="s">
        <v>2335</v>
      </c>
      <c r="F270" s="214" t="s">
        <v>2336</v>
      </c>
      <c r="G270" s="215" t="s">
        <v>859</v>
      </c>
      <c r="H270" s="216">
        <v>1</v>
      </c>
      <c r="I270" s="217"/>
      <c r="J270" s="218">
        <f>ROUND(I270*H270,2)</f>
        <v>0</v>
      </c>
      <c r="K270" s="214" t="s">
        <v>28</v>
      </c>
      <c r="L270" s="48"/>
      <c r="M270" s="219" t="s">
        <v>28</v>
      </c>
      <c r="N270" s="220" t="s">
        <v>46</v>
      </c>
      <c r="O270" s="88"/>
      <c r="P270" s="221">
        <f>O270*H270</f>
        <v>0</v>
      </c>
      <c r="Q270" s="221">
        <v>0</v>
      </c>
      <c r="R270" s="221">
        <f>Q270*H270</f>
        <v>0</v>
      </c>
      <c r="S270" s="221">
        <v>0</v>
      </c>
      <c r="T270" s="222">
        <f>S270*H270</f>
        <v>0</v>
      </c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R270" s="223" t="s">
        <v>379</v>
      </c>
      <c r="AT270" s="223" t="s">
        <v>287</v>
      </c>
      <c r="AU270" s="223" t="s">
        <v>106</v>
      </c>
      <c r="AY270" s="21" t="s">
        <v>285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21" t="s">
        <v>106</v>
      </c>
      <c r="BK270" s="224">
        <f>ROUND(I270*H270,2)</f>
        <v>0</v>
      </c>
      <c r="BL270" s="21" t="s">
        <v>379</v>
      </c>
      <c r="BM270" s="223" t="s">
        <v>2337</v>
      </c>
    </row>
    <row r="271" spans="1:51" s="14" customFormat="1" ht="12">
      <c r="A271" s="14"/>
      <c r="B271" s="241"/>
      <c r="C271" s="242"/>
      <c r="D271" s="232" t="s">
        <v>296</v>
      </c>
      <c r="E271" s="243" t="s">
        <v>28</v>
      </c>
      <c r="F271" s="244" t="s">
        <v>82</v>
      </c>
      <c r="G271" s="242"/>
      <c r="H271" s="245">
        <v>1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1" t="s">
        <v>296</v>
      </c>
      <c r="AU271" s="251" t="s">
        <v>106</v>
      </c>
      <c r="AV271" s="14" t="s">
        <v>106</v>
      </c>
      <c r="AW271" s="14" t="s">
        <v>35</v>
      </c>
      <c r="AX271" s="14" t="s">
        <v>82</v>
      </c>
      <c r="AY271" s="251" t="s">
        <v>285</v>
      </c>
    </row>
    <row r="272" spans="1:65" s="2" customFormat="1" ht="16.5" customHeight="1">
      <c r="A272" s="42"/>
      <c r="B272" s="43"/>
      <c r="C272" s="212" t="s">
        <v>696</v>
      </c>
      <c r="D272" s="212" t="s">
        <v>287</v>
      </c>
      <c r="E272" s="213" t="s">
        <v>2338</v>
      </c>
      <c r="F272" s="214" t="s">
        <v>2339</v>
      </c>
      <c r="G272" s="215" t="s">
        <v>859</v>
      </c>
      <c r="H272" s="216">
        <v>1</v>
      </c>
      <c r="I272" s="217"/>
      <c r="J272" s="218">
        <f>ROUND(I272*H272,2)</f>
        <v>0</v>
      </c>
      <c r="K272" s="214" t="s">
        <v>28</v>
      </c>
      <c r="L272" s="48"/>
      <c r="M272" s="219" t="s">
        <v>28</v>
      </c>
      <c r="N272" s="220" t="s">
        <v>46</v>
      </c>
      <c r="O272" s="88"/>
      <c r="P272" s="221">
        <f>O272*H272</f>
        <v>0</v>
      </c>
      <c r="Q272" s="221">
        <v>0</v>
      </c>
      <c r="R272" s="221">
        <f>Q272*H272</f>
        <v>0</v>
      </c>
      <c r="S272" s="221">
        <v>0</v>
      </c>
      <c r="T272" s="222">
        <f>S272*H272</f>
        <v>0</v>
      </c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R272" s="223" t="s">
        <v>379</v>
      </c>
      <c r="AT272" s="223" t="s">
        <v>287</v>
      </c>
      <c r="AU272" s="223" t="s">
        <v>106</v>
      </c>
      <c r="AY272" s="21" t="s">
        <v>285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21" t="s">
        <v>106</v>
      </c>
      <c r="BK272" s="224">
        <f>ROUND(I272*H272,2)</f>
        <v>0</v>
      </c>
      <c r="BL272" s="21" t="s">
        <v>379</v>
      </c>
      <c r="BM272" s="223" t="s">
        <v>2340</v>
      </c>
    </row>
    <row r="273" spans="1:51" s="14" customFormat="1" ht="12">
      <c r="A273" s="14"/>
      <c r="B273" s="241"/>
      <c r="C273" s="242"/>
      <c r="D273" s="232" t="s">
        <v>296</v>
      </c>
      <c r="E273" s="243" t="s">
        <v>28</v>
      </c>
      <c r="F273" s="244" t="s">
        <v>82</v>
      </c>
      <c r="G273" s="242"/>
      <c r="H273" s="245">
        <v>1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1" t="s">
        <v>296</v>
      </c>
      <c r="AU273" s="251" t="s">
        <v>106</v>
      </c>
      <c r="AV273" s="14" t="s">
        <v>106</v>
      </c>
      <c r="AW273" s="14" t="s">
        <v>35</v>
      </c>
      <c r="AX273" s="14" t="s">
        <v>82</v>
      </c>
      <c r="AY273" s="251" t="s">
        <v>285</v>
      </c>
    </row>
    <row r="274" spans="1:65" s="2" customFormat="1" ht="16.5" customHeight="1">
      <c r="A274" s="42"/>
      <c r="B274" s="43"/>
      <c r="C274" s="212" t="s">
        <v>701</v>
      </c>
      <c r="D274" s="212" t="s">
        <v>287</v>
      </c>
      <c r="E274" s="213" t="s">
        <v>2341</v>
      </c>
      <c r="F274" s="214" t="s">
        <v>2342</v>
      </c>
      <c r="G274" s="215" t="s">
        <v>859</v>
      </c>
      <c r="H274" s="216">
        <v>1</v>
      </c>
      <c r="I274" s="217"/>
      <c r="J274" s="218">
        <f>ROUND(I274*H274,2)</f>
        <v>0</v>
      </c>
      <c r="K274" s="214" t="s">
        <v>28</v>
      </c>
      <c r="L274" s="48"/>
      <c r="M274" s="219" t="s">
        <v>28</v>
      </c>
      <c r="N274" s="220" t="s">
        <v>46</v>
      </c>
      <c r="O274" s="88"/>
      <c r="P274" s="221">
        <f>O274*H274</f>
        <v>0</v>
      </c>
      <c r="Q274" s="221">
        <v>0</v>
      </c>
      <c r="R274" s="221">
        <f>Q274*H274</f>
        <v>0</v>
      </c>
      <c r="S274" s="221">
        <v>0</v>
      </c>
      <c r="T274" s="222">
        <f>S274*H274</f>
        <v>0</v>
      </c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R274" s="223" t="s">
        <v>379</v>
      </c>
      <c r="AT274" s="223" t="s">
        <v>287</v>
      </c>
      <c r="AU274" s="223" t="s">
        <v>106</v>
      </c>
      <c r="AY274" s="21" t="s">
        <v>285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21" t="s">
        <v>106</v>
      </c>
      <c r="BK274" s="224">
        <f>ROUND(I274*H274,2)</f>
        <v>0</v>
      </c>
      <c r="BL274" s="21" t="s">
        <v>379</v>
      </c>
      <c r="BM274" s="223" t="s">
        <v>2343</v>
      </c>
    </row>
    <row r="275" spans="1:51" s="14" customFormat="1" ht="12">
      <c r="A275" s="14"/>
      <c r="B275" s="241"/>
      <c r="C275" s="242"/>
      <c r="D275" s="232" t="s">
        <v>296</v>
      </c>
      <c r="E275" s="243" t="s">
        <v>28</v>
      </c>
      <c r="F275" s="244" t="s">
        <v>82</v>
      </c>
      <c r="G275" s="242"/>
      <c r="H275" s="245">
        <v>1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296</v>
      </c>
      <c r="AU275" s="251" t="s">
        <v>106</v>
      </c>
      <c r="AV275" s="14" t="s">
        <v>106</v>
      </c>
      <c r="AW275" s="14" t="s">
        <v>35</v>
      </c>
      <c r="AX275" s="14" t="s">
        <v>82</v>
      </c>
      <c r="AY275" s="251" t="s">
        <v>285</v>
      </c>
    </row>
    <row r="276" spans="1:65" s="2" customFormat="1" ht="16.5" customHeight="1">
      <c r="A276" s="42"/>
      <c r="B276" s="43"/>
      <c r="C276" s="212" t="s">
        <v>706</v>
      </c>
      <c r="D276" s="212" t="s">
        <v>287</v>
      </c>
      <c r="E276" s="213" t="s">
        <v>2344</v>
      </c>
      <c r="F276" s="214" t="s">
        <v>2345</v>
      </c>
      <c r="G276" s="215" t="s">
        <v>859</v>
      </c>
      <c r="H276" s="216">
        <v>2</v>
      </c>
      <c r="I276" s="217"/>
      <c r="J276" s="218">
        <f>ROUND(I276*H276,2)</f>
        <v>0</v>
      </c>
      <c r="K276" s="214" t="s">
        <v>28</v>
      </c>
      <c r="L276" s="48"/>
      <c r="M276" s="219" t="s">
        <v>28</v>
      </c>
      <c r="N276" s="220" t="s">
        <v>46</v>
      </c>
      <c r="O276" s="88"/>
      <c r="P276" s="221">
        <f>O276*H276</f>
        <v>0</v>
      </c>
      <c r="Q276" s="221">
        <v>0</v>
      </c>
      <c r="R276" s="221">
        <f>Q276*H276</f>
        <v>0</v>
      </c>
      <c r="S276" s="221">
        <v>0</v>
      </c>
      <c r="T276" s="222">
        <f>S276*H276</f>
        <v>0</v>
      </c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R276" s="223" t="s">
        <v>379</v>
      </c>
      <c r="AT276" s="223" t="s">
        <v>287</v>
      </c>
      <c r="AU276" s="223" t="s">
        <v>106</v>
      </c>
      <c r="AY276" s="21" t="s">
        <v>285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21" t="s">
        <v>106</v>
      </c>
      <c r="BK276" s="224">
        <f>ROUND(I276*H276,2)</f>
        <v>0</v>
      </c>
      <c r="BL276" s="21" t="s">
        <v>379</v>
      </c>
      <c r="BM276" s="223" t="s">
        <v>2346</v>
      </c>
    </row>
    <row r="277" spans="1:51" s="14" customFormat="1" ht="12">
      <c r="A277" s="14"/>
      <c r="B277" s="241"/>
      <c r="C277" s="242"/>
      <c r="D277" s="232" t="s">
        <v>296</v>
      </c>
      <c r="E277" s="243" t="s">
        <v>28</v>
      </c>
      <c r="F277" s="244" t="s">
        <v>106</v>
      </c>
      <c r="G277" s="242"/>
      <c r="H277" s="245">
        <v>2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1" t="s">
        <v>296</v>
      </c>
      <c r="AU277" s="251" t="s">
        <v>106</v>
      </c>
      <c r="AV277" s="14" t="s">
        <v>106</v>
      </c>
      <c r="AW277" s="14" t="s">
        <v>35</v>
      </c>
      <c r="AX277" s="14" t="s">
        <v>82</v>
      </c>
      <c r="AY277" s="251" t="s">
        <v>285</v>
      </c>
    </row>
    <row r="278" spans="1:65" s="2" customFormat="1" ht="16.5" customHeight="1">
      <c r="A278" s="42"/>
      <c r="B278" s="43"/>
      <c r="C278" s="212" t="s">
        <v>711</v>
      </c>
      <c r="D278" s="212" t="s">
        <v>287</v>
      </c>
      <c r="E278" s="213" t="s">
        <v>2347</v>
      </c>
      <c r="F278" s="214" t="s">
        <v>2348</v>
      </c>
      <c r="G278" s="215" t="s">
        <v>859</v>
      </c>
      <c r="H278" s="216">
        <v>1</v>
      </c>
      <c r="I278" s="217"/>
      <c r="J278" s="218">
        <f>ROUND(I278*H278,2)</f>
        <v>0</v>
      </c>
      <c r="K278" s="214" t="s">
        <v>28</v>
      </c>
      <c r="L278" s="48"/>
      <c r="M278" s="219" t="s">
        <v>28</v>
      </c>
      <c r="N278" s="220" t="s">
        <v>46</v>
      </c>
      <c r="O278" s="88"/>
      <c r="P278" s="221">
        <f>O278*H278</f>
        <v>0</v>
      </c>
      <c r="Q278" s="221">
        <v>0</v>
      </c>
      <c r="R278" s="221">
        <f>Q278*H278</f>
        <v>0</v>
      </c>
      <c r="S278" s="221">
        <v>0</v>
      </c>
      <c r="T278" s="222">
        <f>S278*H278</f>
        <v>0</v>
      </c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R278" s="223" t="s">
        <v>379</v>
      </c>
      <c r="AT278" s="223" t="s">
        <v>287</v>
      </c>
      <c r="AU278" s="223" t="s">
        <v>106</v>
      </c>
      <c r="AY278" s="21" t="s">
        <v>285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21" t="s">
        <v>106</v>
      </c>
      <c r="BK278" s="224">
        <f>ROUND(I278*H278,2)</f>
        <v>0</v>
      </c>
      <c r="BL278" s="21" t="s">
        <v>379</v>
      </c>
      <c r="BM278" s="223" t="s">
        <v>2349</v>
      </c>
    </row>
    <row r="279" spans="1:51" s="14" customFormat="1" ht="12">
      <c r="A279" s="14"/>
      <c r="B279" s="241"/>
      <c r="C279" s="242"/>
      <c r="D279" s="232" t="s">
        <v>296</v>
      </c>
      <c r="E279" s="243" t="s">
        <v>28</v>
      </c>
      <c r="F279" s="244" t="s">
        <v>82</v>
      </c>
      <c r="G279" s="242"/>
      <c r="H279" s="245">
        <v>1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1" t="s">
        <v>296</v>
      </c>
      <c r="AU279" s="251" t="s">
        <v>106</v>
      </c>
      <c r="AV279" s="14" t="s">
        <v>106</v>
      </c>
      <c r="AW279" s="14" t="s">
        <v>35</v>
      </c>
      <c r="AX279" s="14" t="s">
        <v>82</v>
      </c>
      <c r="AY279" s="251" t="s">
        <v>285</v>
      </c>
    </row>
    <row r="280" spans="1:65" s="2" customFormat="1" ht="16.5" customHeight="1">
      <c r="A280" s="42"/>
      <c r="B280" s="43"/>
      <c r="C280" s="212" t="s">
        <v>721</v>
      </c>
      <c r="D280" s="212" t="s">
        <v>287</v>
      </c>
      <c r="E280" s="213" t="s">
        <v>2350</v>
      </c>
      <c r="F280" s="214" t="s">
        <v>2351</v>
      </c>
      <c r="G280" s="215" t="s">
        <v>859</v>
      </c>
      <c r="H280" s="216">
        <v>1</v>
      </c>
      <c r="I280" s="217"/>
      <c r="J280" s="218">
        <f>ROUND(I280*H280,2)</f>
        <v>0</v>
      </c>
      <c r="K280" s="214" t="s">
        <v>28</v>
      </c>
      <c r="L280" s="48"/>
      <c r="M280" s="219" t="s">
        <v>28</v>
      </c>
      <c r="N280" s="220" t="s">
        <v>46</v>
      </c>
      <c r="O280" s="88"/>
      <c r="P280" s="221">
        <f>O280*H280</f>
        <v>0</v>
      </c>
      <c r="Q280" s="221">
        <v>0</v>
      </c>
      <c r="R280" s="221">
        <f>Q280*H280</f>
        <v>0</v>
      </c>
      <c r="S280" s="221">
        <v>0</v>
      </c>
      <c r="T280" s="222">
        <f>S280*H280</f>
        <v>0</v>
      </c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R280" s="223" t="s">
        <v>379</v>
      </c>
      <c r="AT280" s="223" t="s">
        <v>287</v>
      </c>
      <c r="AU280" s="223" t="s">
        <v>106</v>
      </c>
      <c r="AY280" s="21" t="s">
        <v>285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21" t="s">
        <v>106</v>
      </c>
      <c r="BK280" s="224">
        <f>ROUND(I280*H280,2)</f>
        <v>0</v>
      </c>
      <c r="BL280" s="21" t="s">
        <v>379</v>
      </c>
      <c r="BM280" s="223" t="s">
        <v>2352</v>
      </c>
    </row>
    <row r="281" spans="1:51" s="14" customFormat="1" ht="12">
      <c r="A281" s="14"/>
      <c r="B281" s="241"/>
      <c r="C281" s="242"/>
      <c r="D281" s="232" t="s">
        <v>296</v>
      </c>
      <c r="E281" s="243" t="s">
        <v>28</v>
      </c>
      <c r="F281" s="244" t="s">
        <v>82</v>
      </c>
      <c r="G281" s="242"/>
      <c r="H281" s="245">
        <v>1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1" t="s">
        <v>296</v>
      </c>
      <c r="AU281" s="251" t="s">
        <v>106</v>
      </c>
      <c r="AV281" s="14" t="s">
        <v>106</v>
      </c>
      <c r="AW281" s="14" t="s">
        <v>35</v>
      </c>
      <c r="AX281" s="14" t="s">
        <v>82</v>
      </c>
      <c r="AY281" s="251" t="s">
        <v>285</v>
      </c>
    </row>
    <row r="282" spans="1:65" s="2" customFormat="1" ht="21.75" customHeight="1">
      <c r="A282" s="42"/>
      <c r="B282" s="43"/>
      <c r="C282" s="212" t="s">
        <v>726</v>
      </c>
      <c r="D282" s="212" t="s">
        <v>287</v>
      </c>
      <c r="E282" s="213" t="s">
        <v>2353</v>
      </c>
      <c r="F282" s="214" t="s">
        <v>2354</v>
      </c>
      <c r="G282" s="215" t="s">
        <v>383</v>
      </c>
      <c r="H282" s="216">
        <v>0.39</v>
      </c>
      <c r="I282" s="217"/>
      <c r="J282" s="218">
        <f>ROUND(I282*H282,2)</f>
        <v>0</v>
      </c>
      <c r="K282" s="214" t="s">
        <v>28</v>
      </c>
      <c r="L282" s="48"/>
      <c r="M282" s="219" t="s">
        <v>28</v>
      </c>
      <c r="N282" s="220" t="s">
        <v>46</v>
      </c>
      <c r="O282" s="88"/>
      <c r="P282" s="221">
        <f>O282*H282</f>
        <v>0</v>
      </c>
      <c r="Q282" s="221">
        <v>0</v>
      </c>
      <c r="R282" s="221">
        <f>Q282*H282</f>
        <v>0</v>
      </c>
      <c r="S282" s="221">
        <v>0</v>
      </c>
      <c r="T282" s="222">
        <f>S282*H282</f>
        <v>0</v>
      </c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R282" s="223" t="s">
        <v>379</v>
      </c>
      <c r="AT282" s="223" t="s">
        <v>287</v>
      </c>
      <c r="AU282" s="223" t="s">
        <v>106</v>
      </c>
      <c r="AY282" s="21" t="s">
        <v>285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21" t="s">
        <v>106</v>
      </c>
      <c r="BK282" s="224">
        <f>ROUND(I282*H282,2)</f>
        <v>0</v>
      </c>
      <c r="BL282" s="21" t="s">
        <v>379</v>
      </c>
      <c r="BM282" s="223" t="s">
        <v>2355</v>
      </c>
    </row>
    <row r="283" spans="1:51" s="14" customFormat="1" ht="12">
      <c r="A283" s="14"/>
      <c r="B283" s="241"/>
      <c r="C283" s="242"/>
      <c r="D283" s="232" t="s">
        <v>296</v>
      </c>
      <c r="E283" s="243" t="s">
        <v>28</v>
      </c>
      <c r="F283" s="244" t="s">
        <v>2356</v>
      </c>
      <c r="G283" s="242"/>
      <c r="H283" s="245">
        <v>0.39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1" t="s">
        <v>296</v>
      </c>
      <c r="AU283" s="251" t="s">
        <v>106</v>
      </c>
      <c r="AV283" s="14" t="s">
        <v>106</v>
      </c>
      <c r="AW283" s="14" t="s">
        <v>35</v>
      </c>
      <c r="AX283" s="14" t="s">
        <v>82</v>
      </c>
      <c r="AY283" s="251" t="s">
        <v>285</v>
      </c>
    </row>
    <row r="284" spans="1:65" s="2" customFormat="1" ht="16.5" customHeight="1">
      <c r="A284" s="42"/>
      <c r="B284" s="43"/>
      <c r="C284" s="212" t="s">
        <v>738</v>
      </c>
      <c r="D284" s="212" t="s">
        <v>287</v>
      </c>
      <c r="E284" s="213" t="s">
        <v>2357</v>
      </c>
      <c r="F284" s="214" t="s">
        <v>2358</v>
      </c>
      <c r="G284" s="215" t="s">
        <v>2193</v>
      </c>
      <c r="H284" s="216">
        <v>1</v>
      </c>
      <c r="I284" s="217"/>
      <c r="J284" s="218">
        <f>ROUND(I284*H284,2)</f>
        <v>0</v>
      </c>
      <c r="K284" s="214" t="s">
        <v>28</v>
      </c>
      <c r="L284" s="48"/>
      <c r="M284" s="219" t="s">
        <v>28</v>
      </c>
      <c r="N284" s="220" t="s">
        <v>46</v>
      </c>
      <c r="O284" s="88"/>
      <c r="P284" s="221">
        <f>O284*H284</f>
        <v>0</v>
      </c>
      <c r="Q284" s="221">
        <v>0</v>
      </c>
      <c r="R284" s="221">
        <f>Q284*H284</f>
        <v>0</v>
      </c>
      <c r="S284" s="221">
        <v>0</v>
      </c>
      <c r="T284" s="222">
        <f>S284*H284</f>
        <v>0</v>
      </c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R284" s="223" t="s">
        <v>379</v>
      </c>
      <c r="AT284" s="223" t="s">
        <v>287</v>
      </c>
      <c r="AU284" s="223" t="s">
        <v>106</v>
      </c>
      <c r="AY284" s="21" t="s">
        <v>285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21" t="s">
        <v>106</v>
      </c>
      <c r="BK284" s="224">
        <f>ROUND(I284*H284,2)</f>
        <v>0</v>
      </c>
      <c r="BL284" s="21" t="s">
        <v>379</v>
      </c>
      <c r="BM284" s="223" t="s">
        <v>2359</v>
      </c>
    </row>
    <row r="285" spans="1:51" s="14" customFormat="1" ht="12">
      <c r="A285" s="14"/>
      <c r="B285" s="241"/>
      <c r="C285" s="242"/>
      <c r="D285" s="232" t="s">
        <v>296</v>
      </c>
      <c r="E285" s="243" t="s">
        <v>28</v>
      </c>
      <c r="F285" s="244" t="s">
        <v>82</v>
      </c>
      <c r="G285" s="242"/>
      <c r="H285" s="245">
        <v>1</v>
      </c>
      <c r="I285" s="246"/>
      <c r="J285" s="242"/>
      <c r="K285" s="242"/>
      <c r="L285" s="247"/>
      <c r="M285" s="300"/>
      <c r="N285" s="301"/>
      <c r="O285" s="301"/>
      <c r="P285" s="301"/>
      <c r="Q285" s="301"/>
      <c r="R285" s="301"/>
      <c r="S285" s="301"/>
      <c r="T285" s="30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1" t="s">
        <v>296</v>
      </c>
      <c r="AU285" s="251" t="s">
        <v>106</v>
      </c>
      <c r="AV285" s="14" t="s">
        <v>106</v>
      </c>
      <c r="AW285" s="14" t="s">
        <v>35</v>
      </c>
      <c r="AX285" s="14" t="s">
        <v>82</v>
      </c>
      <c r="AY285" s="251" t="s">
        <v>285</v>
      </c>
    </row>
    <row r="286" spans="1:31" s="2" customFormat="1" ht="6.95" customHeight="1">
      <c r="A286" s="42"/>
      <c r="B286" s="63"/>
      <c r="C286" s="64"/>
      <c r="D286" s="64"/>
      <c r="E286" s="64"/>
      <c r="F286" s="64"/>
      <c r="G286" s="64"/>
      <c r="H286" s="64"/>
      <c r="I286" s="64"/>
      <c r="J286" s="64"/>
      <c r="K286" s="64"/>
      <c r="L286" s="48"/>
      <c r="M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</row>
  </sheetData>
  <sheetProtection password="CC35" sheet="1" objects="1" scenarios="1" formatColumns="0" formatRows="0" autoFilter="0"/>
  <autoFilter ref="C85:K28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</row>
    <row r="4" spans="2:4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7" t="s">
        <v>16</v>
      </c>
      <c r="L6" s="24"/>
    </row>
    <row r="7" spans="2:12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</row>
    <row r="8" spans="1:31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40" t="s">
        <v>2360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9. 1. 2024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ROUND(J86,2)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ROUND((SUM(BE86:BE136)),2)</f>
        <v>0</v>
      </c>
      <c r="G33" s="42"/>
      <c r="H33" s="42"/>
      <c r="I33" s="154">
        <v>0.21</v>
      </c>
      <c r="J33" s="153">
        <f>ROUND(((SUM(BE86:BE136))*I33),2)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46</v>
      </c>
      <c r="F34" s="153">
        <f>ROUND((SUM(BF86:BF136)),2)</f>
        <v>0</v>
      </c>
      <c r="G34" s="42"/>
      <c r="H34" s="42"/>
      <c r="I34" s="154">
        <v>0.12</v>
      </c>
      <c r="J34" s="153">
        <f>ROUND(((SUM(BF86:BF136))*I34),2)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47</v>
      </c>
      <c r="F35" s="153">
        <f>ROUND((SUM(BG86:BG136)),2)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48</v>
      </c>
      <c r="F36" s="153">
        <f>ROUND((SUM(BH86:BH136)),2)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49</v>
      </c>
      <c r="F37" s="153">
        <f>ROUND((SUM(BI86:BI136)),2)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ALFA-35423 - D.1.4.2 - vytápění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9. 1. 2024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J86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</row>
    <row r="60" spans="1:31" s="9" customFormat="1" ht="24.95" customHeight="1">
      <c r="A60" s="9"/>
      <c r="B60" s="171"/>
      <c r="C60" s="172"/>
      <c r="D60" s="173" t="s">
        <v>255</v>
      </c>
      <c r="E60" s="174"/>
      <c r="F60" s="174"/>
      <c r="G60" s="174"/>
      <c r="H60" s="174"/>
      <c r="I60" s="174"/>
      <c r="J60" s="175">
        <f>J87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2361</v>
      </c>
      <c r="E61" s="181"/>
      <c r="F61" s="181"/>
      <c r="G61" s="181"/>
      <c r="H61" s="181"/>
      <c r="I61" s="181"/>
      <c r="J61" s="182">
        <f>J88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8"/>
      <c r="C62" s="179"/>
      <c r="D62" s="180" t="s">
        <v>2362</v>
      </c>
      <c r="E62" s="181"/>
      <c r="F62" s="181"/>
      <c r="G62" s="181"/>
      <c r="H62" s="181"/>
      <c r="I62" s="181"/>
      <c r="J62" s="182">
        <f>J109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8"/>
      <c r="C63" s="179"/>
      <c r="D63" s="180" t="s">
        <v>2363</v>
      </c>
      <c r="E63" s="181"/>
      <c r="F63" s="181"/>
      <c r="G63" s="181"/>
      <c r="H63" s="181"/>
      <c r="I63" s="181"/>
      <c r="J63" s="182">
        <f>J111</f>
        <v>0</v>
      </c>
      <c r="K63" s="179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8"/>
      <c r="C64" s="179"/>
      <c r="D64" s="180" t="s">
        <v>2364</v>
      </c>
      <c r="E64" s="181"/>
      <c r="F64" s="181"/>
      <c r="G64" s="181"/>
      <c r="H64" s="181"/>
      <c r="I64" s="181"/>
      <c r="J64" s="182">
        <f>J118</f>
        <v>0</v>
      </c>
      <c r="K64" s="179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8"/>
      <c r="C65" s="179"/>
      <c r="D65" s="180" t="s">
        <v>268</v>
      </c>
      <c r="E65" s="181"/>
      <c r="F65" s="181"/>
      <c r="G65" s="181"/>
      <c r="H65" s="181"/>
      <c r="I65" s="181"/>
      <c r="J65" s="182">
        <f>J127</f>
        <v>0</v>
      </c>
      <c r="K65" s="179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1"/>
      <c r="C66" s="172"/>
      <c r="D66" s="173" t="s">
        <v>2365</v>
      </c>
      <c r="E66" s="174"/>
      <c r="F66" s="174"/>
      <c r="G66" s="174"/>
      <c r="H66" s="174"/>
      <c r="I66" s="174"/>
      <c r="J66" s="175">
        <f>J130</f>
        <v>0</v>
      </c>
      <c r="K66" s="172"/>
      <c r="L66" s="17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139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s="2" customFormat="1" ht="6.95" customHeight="1">
      <c r="A68" s="42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72" spans="1:31" s="2" customFormat="1" ht="6.95" customHeight="1">
      <c r="A72" s="42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13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24.95" customHeight="1">
      <c r="A73" s="42"/>
      <c r="B73" s="43"/>
      <c r="C73" s="27" t="s">
        <v>270</v>
      </c>
      <c r="D73" s="44"/>
      <c r="E73" s="44"/>
      <c r="F73" s="44"/>
      <c r="G73" s="44"/>
      <c r="H73" s="44"/>
      <c r="I73" s="44"/>
      <c r="J73" s="44"/>
      <c r="K73" s="44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6.95" customHeight="1">
      <c r="A74" s="4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12" customHeight="1">
      <c r="A75" s="42"/>
      <c r="B75" s="43"/>
      <c r="C75" s="36" t="s">
        <v>16</v>
      </c>
      <c r="D75" s="44"/>
      <c r="E75" s="44"/>
      <c r="F75" s="44"/>
      <c r="G75" s="44"/>
      <c r="H75" s="44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16.5" customHeight="1">
      <c r="A76" s="42"/>
      <c r="B76" s="43"/>
      <c r="C76" s="44"/>
      <c r="D76" s="44"/>
      <c r="E76" s="166" t="str">
        <f>E7</f>
        <v>Transformace Domova Černovice - Lidmaň VI. - Jihlava</v>
      </c>
      <c r="F76" s="36"/>
      <c r="G76" s="36"/>
      <c r="H76" s="36"/>
      <c r="I76" s="44"/>
      <c r="J76" s="44"/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2" customHeight="1">
      <c r="A77" s="42"/>
      <c r="B77" s="43"/>
      <c r="C77" s="36" t="s">
        <v>118</v>
      </c>
      <c r="D77" s="44"/>
      <c r="E77" s="44"/>
      <c r="F77" s="44"/>
      <c r="G77" s="44"/>
      <c r="H77" s="44"/>
      <c r="I77" s="44"/>
      <c r="J77" s="44"/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16.5" customHeight="1">
      <c r="A78" s="42"/>
      <c r="B78" s="43"/>
      <c r="C78" s="44"/>
      <c r="D78" s="44"/>
      <c r="E78" s="73" t="str">
        <f>E9</f>
        <v>ALFA-35423 - D.1.4.2 - vytápění</v>
      </c>
      <c r="F78" s="44"/>
      <c r="G78" s="44"/>
      <c r="H78" s="44"/>
      <c r="I78" s="44"/>
      <c r="J78" s="44"/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6.95" customHeight="1">
      <c r="A79" s="42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12" customHeight="1">
      <c r="A80" s="42"/>
      <c r="B80" s="43"/>
      <c r="C80" s="36" t="s">
        <v>22</v>
      </c>
      <c r="D80" s="44"/>
      <c r="E80" s="44"/>
      <c r="F80" s="31" t="str">
        <f>F12</f>
        <v>Jihlava</v>
      </c>
      <c r="G80" s="44"/>
      <c r="H80" s="44"/>
      <c r="I80" s="36" t="s">
        <v>24</v>
      </c>
      <c r="J80" s="76" t="str">
        <f>IF(J12="","",J12)</f>
        <v>9. 1. 2024</v>
      </c>
      <c r="K80" s="4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6.95" customHeight="1">
      <c r="A81" s="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13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40.05" customHeight="1">
      <c r="A82" s="42"/>
      <c r="B82" s="43"/>
      <c r="C82" s="36" t="s">
        <v>26</v>
      </c>
      <c r="D82" s="44"/>
      <c r="E82" s="44"/>
      <c r="F82" s="31" t="str">
        <f>E15</f>
        <v xml:space="preserve">Kraj Vysočina, Žižkova 1882/57, Jihlava </v>
      </c>
      <c r="G82" s="44"/>
      <c r="H82" s="44"/>
      <c r="I82" s="36" t="s">
        <v>33</v>
      </c>
      <c r="J82" s="40" t="str">
        <f>E21</f>
        <v>Atelier Alfa, spol. s r.o., Brněnská 48, Jihlava</v>
      </c>
      <c r="K82" s="44"/>
      <c r="L82" s="13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15.15" customHeight="1">
      <c r="A83" s="42"/>
      <c r="B83" s="43"/>
      <c r="C83" s="36" t="s">
        <v>31</v>
      </c>
      <c r="D83" s="44"/>
      <c r="E83" s="44"/>
      <c r="F83" s="31" t="str">
        <f>IF(E18="","",E18)</f>
        <v>Vyplň údaj</v>
      </c>
      <c r="G83" s="44"/>
      <c r="H83" s="44"/>
      <c r="I83" s="36" t="s">
        <v>36</v>
      </c>
      <c r="J83" s="40" t="str">
        <f>E24</f>
        <v xml:space="preserve"> </v>
      </c>
      <c r="K83" s="44"/>
      <c r="L83" s="13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0.3" customHeight="1">
      <c r="A84" s="42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13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11" customFormat="1" ht="29.25" customHeight="1">
      <c r="A85" s="185"/>
      <c r="B85" s="186"/>
      <c r="C85" s="187" t="s">
        <v>271</v>
      </c>
      <c r="D85" s="188" t="s">
        <v>59</v>
      </c>
      <c r="E85" s="188" t="s">
        <v>55</v>
      </c>
      <c r="F85" s="188" t="s">
        <v>56</v>
      </c>
      <c r="G85" s="188" t="s">
        <v>272</v>
      </c>
      <c r="H85" s="188" t="s">
        <v>273</v>
      </c>
      <c r="I85" s="188" t="s">
        <v>274</v>
      </c>
      <c r="J85" s="188" t="s">
        <v>219</v>
      </c>
      <c r="K85" s="189" t="s">
        <v>275</v>
      </c>
      <c r="L85" s="190"/>
      <c r="M85" s="96" t="s">
        <v>28</v>
      </c>
      <c r="N85" s="97" t="s">
        <v>44</v>
      </c>
      <c r="O85" s="97" t="s">
        <v>276</v>
      </c>
      <c r="P85" s="97" t="s">
        <v>277</v>
      </c>
      <c r="Q85" s="97" t="s">
        <v>278</v>
      </c>
      <c r="R85" s="97" t="s">
        <v>279</v>
      </c>
      <c r="S85" s="97" t="s">
        <v>280</v>
      </c>
      <c r="T85" s="98" t="s">
        <v>281</v>
      </c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</row>
    <row r="86" spans="1:63" s="2" customFormat="1" ht="22.8" customHeight="1">
      <c r="A86" s="42"/>
      <c r="B86" s="43"/>
      <c r="C86" s="103" t="s">
        <v>282</v>
      </c>
      <c r="D86" s="44"/>
      <c r="E86" s="44"/>
      <c r="F86" s="44"/>
      <c r="G86" s="44"/>
      <c r="H86" s="44"/>
      <c r="I86" s="44"/>
      <c r="J86" s="191">
        <f>BK86</f>
        <v>0</v>
      </c>
      <c r="K86" s="44"/>
      <c r="L86" s="48"/>
      <c r="M86" s="99"/>
      <c r="N86" s="192"/>
      <c r="O86" s="100"/>
      <c r="P86" s="193">
        <f>P87+P130</f>
        <v>0</v>
      </c>
      <c r="Q86" s="100"/>
      <c r="R86" s="193">
        <f>R87+R130</f>
        <v>0</v>
      </c>
      <c r="S86" s="100"/>
      <c r="T86" s="194">
        <f>T87+T130</f>
        <v>0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T86" s="21" t="s">
        <v>73</v>
      </c>
      <c r="AU86" s="21" t="s">
        <v>224</v>
      </c>
      <c r="BK86" s="195">
        <f>BK87+BK130</f>
        <v>0</v>
      </c>
    </row>
    <row r="87" spans="1:63" s="12" customFormat="1" ht="25.9" customHeight="1">
      <c r="A87" s="12"/>
      <c r="B87" s="196"/>
      <c r="C87" s="197"/>
      <c r="D87" s="198" t="s">
        <v>73</v>
      </c>
      <c r="E87" s="199" t="s">
        <v>1193</v>
      </c>
      <c r="F87" s="199" t="s">
        <v>1194</v>
      </c>
      <c r="G87" s="197"/>
      <c r="H87" s="197"/>
      <c r="I87" s="200"/>
      <c r="J87" s="201">
        <f>BK87</f>
        <v>0</v>
      </c>
      <c r="K87" s="197"/>
      <c r="L87" s="202"/>
      <c r="M87" s="203"/>
      <c r="N87" s="204"/>
      <c r="O87" s="204"/>
      <c r="P87" s="205">
        <f>P88+P109+P111+P118+P127</f>
        <v>0</v>
      </c>
      <c r="Q87" s="204"/>
      <c r="R87" s="205">
        <f>R88+R109+R111+R118+R127</f>
        <v>0</v>
      </c>
      <c r="S87" s="204"/>
      <c r="T87" s="206">
        <f>T88+T109+T111+T118+T127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7" t="s">
        <v>106</v>
      </c>
      <c r="AT87" s="208" t="s">
        <v>73</v>
      </c>
      <c r="AU87" s="208" t="s">
        <v>74</v>
      </c>
      <c r="AY87" s="207" t="s">
        <v>285</v>
      </c>
      <c r="BK87" s="209">
        <f>BK88+BK109+BK111+BK118+BK127</f>
        <v>0</v>
      </c>
    </row>
    <row r="88" spans="1:63" s="12" customFormat="1" ht="22.8" customHeight="1">
      <c r="A88" s="12"/>
      <c r="B88" s="196"/>
      <c r="C88" s="197"/>
      <c r="D88" s="198" t="s">
        <v>73</v>
      </c>
      <c r="E88" s="210" t="s">
        <v>2366</v>
      </c>
      <c r="F88" s="210" t="s">
        <v>2367</v>
      </c>
      <c r="G88" s="197"/>
      <c r="H88" s="197"/>
      <c r="I88" s="200"/>
      <c r="J88" s="211">
        <f>BK88</f>
        <v>0</v>
      </c>
      <c r="K88" s="197"/>
      <c r="L88" s="202"/>
      <c r="M88" s="203"/>
      <c r="N88" s="204"/>
      <c r="O88" s="204"/>
      <c r="P88" s="205">
        <f>SUM(P89:P108)</f>
        <v>0</v>
      </c>
      <c r="Q88" s="204"/>
      <c r="R88" s="205">
        <f>SUM(R89:R108)</f>
        <v>0</v>
      </c>
      <c r="S88" s="204"/>
      <c r="T88" s="206">
        <f>SUM(T89:T108)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106</v>
      </c>
      <c r="AT88" s="208" t="s">
        <v>73</v>
      </c>
      <c r="AU88" s="208" t="s">
        <v>82</v>
      </c>
      <c r="AY88" s="207" t="s">
        <v>285</v>
      </c>
      <c r="BK88" s="209">
        <f>SUM(BK89:BK108)</f>
        <v>0</v>
      </c>
    </row>
    <row r="89" spans="1:65" s="2" customFormat="1" ht="16.5" customHeight="1">
      <c r="A89" s="42"/>
      <c r="B89" s="43"/>
      <c r="C89" s="212" t="s">
        <v>82</v>
      </c>
      <c r="D89" s="212" t="s">
        <v>287</v>
      </c>
      <c r="E89" s="213" t="s">
        <v>2368</v>
      </c>
      <c r="F89" s="214" t="s">
        <v>2369</v>
      </c>
      <c r="G89" s="215" t="s">
        <v>673</v>
      </c>
      <c r="H89" s="216">
        <v>35</v>
      </c>
      <c r="I89" s="217"/>
      <c r="J89" s="218">
        <f>ROUND(I89*H89,2)</f>
        <v>0</v>
      </c>
      <c r="K89" s="214" t="s">
        <v>28</v>
      </c>
      <c r="L89" s="48"/>
      <c r="M89" s="219" t="s">
        <v>28</v>
      </c>
      <c r="N89" s="220" t="s">
        <v>46</v>
      </c>
      <c r="O89" s="88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R89" s="223" t="s">
        <v>379</v>
      </c>
      <c r="AT89" s="223" t="s">
        <v>287</v>
      </c>
      <c r="AU89" s="223" t="s">
        <v>106</v>
      </c>
      <c r="AY89" s="21" t="s">
        <v>285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21" t="s">
        <v>106</v>
      </c>
      <c r="BK89" s="224">
        <f>ROUND(I89*H89,2)</f>
        <v>0</v>
      </c>
      <c r="BL89" s="21" t="s">
        <v>379</v>
      </c>
      <c r="BM89" s="223" t="s">
        <v>2370</v>
      </c>
    </row>
    <row r="90" spans="1:51" s="14" customFormat="1" ht="12">
      <c r="A90" s="14"/>
      <c r="B90" s="241"/>
      <c r="C90" s="242"/>
      <c r="D90" s="232" t="s">
        <v>296</v>
      </c>
      <c r="E90" s="243" t="s">
        <v>28</v>
      </c>
      <c r="F90" s="244" t="s">
        <v>494</v>
      </c>
      <c r="G90" s="242"/>
      <c r="H90" s="245">
        <v>35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1" t="s">
        <v>296</v>
      </c>
      <c r="AU90" s="251" t="s">
        <v>106</v>
      </c>
      <c r="AV90" s="14" t="s">
        <v>106</v>
      </c>
      <c r="AW90" s="14" t="s">
        <v>35</v>
      </c>
      <c r="AX90" s="14" t="s">
        <v>82</v>
      </c>
      <c r="AY90" s="251" t="s">
        <v>285</v>
      </c>
    </row>
    <row r="91" spans="1:65" s="2" customFormat="1" ht="16.5" customHeight="1">
      <c r="A91" s="42"/>
      <c r="B91" s="43"/>
      <c r="C91" s="212" t="s">
        <v>106</v>
      </c>
      <c r="D91" s="212" t="s">
        <v>287</v>
      </c>
      <c r="E91" s="213" t="s">
        <v>2371</v>
      </c>
      <c r="F91" s="214" t="s">
        <v>2372</v>
      </c>
      <c r="G91" s="215" t="s">
        <v>673</v>
      </c>
      <c r="H91" s="216">
        <v>15</v>
      </c>
      <c r="I91" s="217"/>
      <c r="J91" s="218">
        <f>ROUND(I91*H91,2)</f>
        <v>0</v>
      </c>
      <c r="K91" s="214" t="s">
        <v>28</v>
      </c>
      <c r="L91" s="48"/>
      <c r="M91" s="219" t="s">
        <v>28</v>
      </c>
      <c r="N91" s="220" t="s">
        <v>46</v>
      </c>
      <c r="O91" s="88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R91" s="223" t="s">
        <v>379</v>
      </c>
      <c r="AT91" s="223" t="s">
        <v>287</v>
      </c>
      <c r="AU91" s="223" t="s">
        <v>106</v>
      </c>
      <c r="AY91" s="21" t="s">
        <v>285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21" t="s">
        <v>106</v>
      </c>
      <c r="BK91" s="224">
        <f>ROUND(I91*H91,2)</f>
        <v>0</v>
      </c>
      <c r="BL91" s="21" t="s">
        <v>379</v>
      </c>
      <c r="BM91" s="223" t="s">
        <v>2373</v>
      </c>
    </row>
    <row r="92" spans="1:51" s="14" customFormat="1" ht="12">
      <c r="A92" s="14"/>
      <c r="B92" s="241"/>
      <c r="C92" s="242"/>
      <c r="D92" s="232" t="s">
        <v>296</v>
      </c>
      <c r="E92" s="243" t="s">
        <v>28</v>
      </c>
      <c r="F92" s="244" t="s">
        <v>373</v>
      </c>
      <c r="G92" s="242"/>
      <c r="H92" s="245">
        <v>15</v>
      </c>
      <c r="I92" s="246"/>
      <c r="J92" s="242"/>
      <c r="K92" s="242"/>
      <c r="L92" s="247"/>
      <c r="M92" s="248"/>
      <c r="N92" s="249"/>
      <c r="O92" s="249"/>
      <c r="P92" s="249"/>
      <c r="Q92" s="249"/>
      <c r="R92" s="249"/>
      <c r="S92" s="249"/>
      <c r="T92" s="250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1" t="s">
        <v>296</v>
      </c>
      <c r="AU92" s="251" t="s">
        <v>106</v>
      </c>
      <c r="AV92" s="14" t="s">
        <v>106</v>
      </c>
      <c r="AW92" s="14" t="s">
        <v>35</v>
      </c>
      <c r="AX92" s="14" t="s">
        <v>82</v>
      </c>
      <c r="AY92" s="251" t="s">
        <v>285</v>
      </c>
    </row>
    <row r="93" spans="1:65" s="2" customFormat="1" ht="16.5" customHeight="1">
      <c r="A93" s="42"/>
      <c r="B93" s="43"/>
      <c r="C93" s="212" t="s">
        <v>305</v>
      </c>
      <c r="D93" s="212" t="s">
        <v>287</v>
      </c>
      <c r="E93" s="213" t="s">
        <v>2374</v>
      </c>
      <c r="F93" s="214" t="s">
        <v>2375</v>
      </c>
      <c r="G93" s="215" t="s">
        <v>859</v>
      </c>
      <c r="H93" s="216">
        <v>8</v>
      </c>
      <c r="I93" s="217"/>
      <c r="J93" s="218">
        <f>ROUND(I93*H93,2)</f>
        <v>0</v>
      </c>
      <c r="K93" s="214" t="s">
        <v>28</v>
      </c>
      <c r="L93" s="48"/>
      <c r="M93" s="219" t="s">
        <v>28</v>
      </c>
      <c r="N93" s="220" t="s">
        <v>46</v>
      </c>
      <c r="O93" s="88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R93" s="223" t="s">
        <v>379</v>
      </c>
      <c r="AT93" s="223" t="s">
        <v>287</v>
      </c>
      <c r="AU93" s="223" t="s">
        <v>106</v>
      </c>
      <c r="AY93" s="21" t="s">
        <v>285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21" t="s">
        <v>106</v>
      </c>
      <c r="BK93" s="224">
        <f>ROUND(I93*H93,2)</f>
        <v>0</v>
      </c>
      <c r="BL93" s="21" t="s">
        <v>379</v>
      </c>
      <c r="BM93" s="223" t="s">
        <v>2376</v>
      </c>
    </row>
    <row r="94" spans="1:51" s="14" customFormat="1" ht="12">
      <c r="A94" s="14"/>
      <c r="B94" s="241"/>
      <c r="C94" s="242"/>
      <c r="D94" s="232" t="s">
        <v>296</v>
      </c>
      <c r="E94" s="243" t="s">
        <v>28</v>
      </c>
      <c r="F94" s="244" t="s">
        <v>334</v>
      </c>
      <c r="G94" s="242"/>
      <c r="H94" s="245">
        <v>8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1" t="s">
        <v>296</v>
      </c>
      <c r="AU94" s="251" t="s">
        <v>106</v>
      </c>
      <c r="AV94" s="14" t="s">
        <v>106</v>
      </c>
      <c r="AW94" s="14" t="s">
        <v>35</v>
      </c>
      <c r="AX94" s="14" t="s">
        <v>82</v>
      </c>
      <c r="AY94" s="251" t="s">
        <v>285</v>
      </c>
    </row>
    <row r="95" spans="1:65" s="2" customFormat="1" ht="16.5" customHeight="1">
      <c r="A95" s="42"/>
      <c r="B95" s="43"/>
      <c r="C95" s="212" t="s">
        <v>292</v>
      </c>
      <c r="D95" s="212" t="s">
        <v>287</v>
      </c>
      <c r="E95" s="213" t="s">
        <v>2377</v>
      </c>
      <c r="F95" s="214" t="s">
        <v>2378</v>
      </c>
      <c r="G95" s="215" t="s">
        <v>673</v>
      </c>
      <c r="H95" s="216">
        <v>50</v>
      </c>
      <c r="I95" s="217"/>
      <c r="J95" s="218">
        <f>ROUND(I95*H95,2)</f>
        <v>0</v>
      </c>
      <c r="K95" s="214" t="s">
        <v>28</v>
      </c>
      <c r="L95" s="48"/>
      <c r="M95" s="219" t="s">
        <v>28</v>
      </c>
      <c r="N95" s="220" t="s">
        <v>46</v>
      </c>
      <c r="O95" s="88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R95" s="223" t="s">
        <v>379</v>
      </c>
      <c r="AT95" s="223" t="s">
        <v>287</v>
      </c>
      <c r="AU95" s="223" t="s">
        <v>106</v>
      </c>
      <c r="AY95" s="21" t="s">
        <v>285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21" t="s">
        <v>106</v>
      </c>
      <c r="BK95" s="224">
        <f>ROUND(I95*H95,2)</f>
        <v>0</v>
      </c>
      <c r="BL95" s="21" t="s">
        <v>379</v>
      </c>
      <c r="BM95" s="223" t="s">
        <v>2379</v>
      </c>
    </row>
    <row r="96" spans="1:51" s="14" customFormat="1" ht="12">
      <c r="A96" s="14"/>
      <c r="B96" s="241"/>
      <c r="C96" s="242"/>
      <c r="D96" s="232" t="s">
        <v>296</v>
      </c>
      <c r="E96" s="243" t="s">
        <v>28</v>
      </c>
      <c r="F96" s="244" t="s">
        <v>580</v>
      </c>
      <c r="G96" s="242"/>
      <c r="H96" s="245">
        <v>50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296</v>
      </c>
      <c r="AU96" s="251" t="s">
        <v>106</v>
      </c>
      <c r="AV96" s="14" t="s">
        <v>106</v>
      </c>
      <c r="AW96" s="14" t="s">
        <v>35</v>
      </c>
      <c r="AX96" s="14" t="s">
        <v>82</v>
      </c>
      <c r="AY96" s="251" t="s">
        <v>285</v>
      </c>
    </row>
    <row r="97" spans="1:65" s="2" customFormat="1" ht="16.5" customHeight="1">
      <c r="A97" s="42"/>
      <c r="B97" s="43"/>
      <c r="C97" s="212" t="s">
        <v>319</v>
      </c>
      <c r="D97" s="212" t="s">
        <v>287</v>
      </c>
      <c r="E97" s="213" t="s">
        <v>2143</v>
      </c>
      <c r="F97" s="214" t="s">
        <v>2380</v>
      </c>
      <c r="G97" s="215" t="s">
        <v>859</v>
      </c>
      <c r="H97" s="216">
        <v>2</v>
      </c>
      <c r="I97" s="217"/>
      <c r="J97" s="218">
        <f>ROUND(I97*H97,2)</f>
        <v>0</v>
      </c>
      <c r="K97" s="214" t="s">
        <v>28</v>
      </c>
      <c r="L97" s="48"/>
      <c r="M97" s="219" t="s">
        <v>28</v>
      </c>
      <c r="N97" s="220" t="s">
        <v>46</v>
      </c>
      <c r="O97" s="88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R97" s="223" t="s">
        <v>379</v>
      </c>
      <c r="AT97" s="223" t="s">
        <v>287</v>
      </c>
      <c r="AU97" s="223" t="s">
        <v>106</v>
      </c>
      <c r="AY97" s="21" t="s">
        <v>285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21" t="s">
        <v>106</v>
      </c>
      <c r="BK97" s="224">
        <f>ROUND(I97*H97,2)</f>
        <v>0</v>
      </c>
      <c r="BL97" s="21" t="s">
        <v>379</v>
      </c>
      <c r="BM97" s="223" t="s">
        <v>2381</v>
      </c>
    </row>
    <row r="98" spans="1:51" s="14" customFormat="1" ht="12">
      <c r="A98" s="14"/>
      <c r="B98" s="241"/>
      <c r="C98" s="242"/>
      <c r="D98" s="232" t="s">
        <v>296</v>
      </c>
      <c r="E98" s="243" t="s">
        <v>28</v>
      </c>
      <c r="F98" s="244" t="s">
        <v>106</v>
      </c>
      <c r="G98" s="242"/>
      <c r="H98" s="245">
        <v>2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296</v>
      </c>
      <c r="AU98" s="251" t="s">
        <v>106</v>
      </c>
      <c r="AV98" s="14" t="s">
        <v>106</v>
      </c>
      <c r="AW98" s="14" t="s">
        <v>35</v>
      </c>
      <c r="AX98" s="14" t="s">
        <v>82</v>
      </c>
      <c r="AY98" s="251" t="s">
        <v>285</v>
      </c>
    </row>
    <row r="99" spans="1:65" s="2" customFormat="1" ht="16.5" customHeight="1">
      <c r="A99" s="42"/>
      <c r="B99" s="43"/>
      <c r="C99" s="212" t="s">
        <v>324</v>
      </c>
      <c r="D99" s="212" t="s">
        <v>287</v>
      </c>
      <c r="E99" s="213" t="s">
        <v>2146</v>
      </c>
      <c r="F99" s="214" t="s">
        <v>2382</v>
      </c>
      <c r="G99" s="215" t="s">
        <v>859</v>
      </c>
      <c r="H99" s="216">
        <v>8</v>
      </c>
      <c r="I99" s="217"/>
      <c r="J99" s="218">
        <f>ROUND(I99*H99,2)</f>
        <v>0</v>
      </c>
      <c r="K99" s="214" t="s">
        <v>28</v>
      </c>
      <c r="L99" s="48"/>
      <c r="M99" s="219" t="s">
        <v>28</v>
      </c>
      <c r="N99" s="220" t="s">
        <v>46</v>
      </c>
      <c r="O99" s="88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23" t="s">
        <v>379</v>
      </c>
      <c r="AT99" s="223" t="s">
        <v>287</v>
      </c>
      <c r="AU99" s="223" t="s">
        <v>106</v>
      </c>
      <c r="AY99" s="21" t="s">
        <v>285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21" t="s">
        <v>106</v>
      </c>
      <c r="BK99" s="224">
        <f>ROUND(I99*H99,2)</f>
        <v>0</v>
      </c>
      <c r="BL99" s="21" t="s">
        <v>379</v>
      </c>
      <c r="BM99" s="223" t="s">
        <v>2383</v>
      </c>
    </row>
    <row r="100" spans="1:51" s="14" customFormat="1" ht="12">
      <c r="A100" s="14"/>
      <c r="B100" s="241"/>
      <c r="C100" s="242"/>
      <c r="D100" s="232" t="s">
        <v>296</v>
      </c>
      <c r="E100" s="243" t="s">
        <v>28</v>
      </c>
      <c r="F100" s="244" t="s">
        <v>334</v>
      </c>
      <c r="G100" s="242"/>
      <c r="H100" s="245">
        <v>8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296</v>
      </c>
      <c r="AU100" s="251" t="s">
        <v>106</v>
      </c>
      <c r="AV100" s="14" t="s">
        <v>106</v>
      </c>
      <c r="AW100" s="14" t="s">
        <v>35</v>
      </c>
      <c r="AX100" s="14" t="s">
        <v>82</v>
      </c>
      <c r="AY100" s="251" t="s">
        <v>285</v>
      </c>
    </row>
    <row r="101" spans="1:65" s="2" customFormat="1" ht="16.5" customHeight="1">
      <c r="A101" s="42"/>
      <c r="B101" s="43"/>
      <c r="C101" s="212" t="s">
        <v>329</v>
      </c>
      <c r="D101" s="212" t="s">
        <v>287</v>
      </c>
      <c r="E101" s="213" t="s">
        <v>2149</v>
      </c>
      <c r="F101" s="214" t="s">
        <v>2384</v>
      </c>
      <c r="G101" s="215" t="s">
        <v>859</v>
      </c>
      <c r="H101" s="216">
        <v>2</v>
      </c>
      <c r="I101" s="217"/>
      <c r="J101" s="218">
        <f>ROUND(I101*H101,2)</f>
        <v>0</v>
      </c>
      <c r="K101" s="214" t="s">
        <v>28</v>
      </c>
      <c r="L101" s="48"/>
      <c r="M101" s="219" t="s">
        <v>28</v>
      </c>
      <c r="N101" s="220" t="s">
        <v>46</v>
      </c>
      <c r="O101" s="88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23" t="s">
        <v>379</v>
      </c>
      <c r="AT101" s="223" t="s">
        <v>287</v>
      </c>
      <c r="AU101" s="223" t="s">
        <v>106</v>
      </c>
      <c r="AY101" s="21" t="s">
        <v>285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21" t="s">
        <v>106</v>
      </c>
      <c r="BK101" s="224">
        <f>ROUND(I101*H101,2)</f>
        <v>0</v>
      </c>
      <c r="BL101" s="21" t="s">
        <v>379</v>
      </c>
      <c r="BM101" s="223" t="s">
        <v>2385</v>
      </c>
    </row>
    <row r="102" spans="1:51" s="14" customFormat="1" ht="12">
      <c r="A102" s="14"/>
      <c r="B102" s="241"/>
      <c r="C102" s="242"/>
      <c r="D102" s="232" t="s">
        <v>296</v>
      </c>
      <c r="E102" s="243" t="s">
        <v>28</v>
      </c>
      <c r="F102" s="244" t="s">
        <v>106</v>
      </c>
      <c r="G102" s="242"/>
      <c r="H102" s="245">
        <v>2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1" t="s">
        <v>296</v>
      </c>
      <c r="AU102" s="251" t="s">
        <v>106</v>
      </c>
      <c r="AV102" s="14" t="s">
        <v>106</v>
      </c>
      <c r="AW102" s="14" t="s">
        <v>35</v>
      </c>
      <c r="AX102" s="14" t="s">
        <v>82</v>
      </c>
      <c r="AY102" s="251" t="s">
        <v>285</v>
      </c>
    </row>
    <row r="103" spans="1:65" s="2" customFormat="1" ht="16.5" customHeight="1">
      <c r="A103" s="42"/>
      <c r="B103" s="43"/>
      <c r="C103" s="212" t="s">
        <v>334</v>
      </c>
      <c r="D103" s="212" t="s">
        <v>287</v>
      </c>
      <c r="E103" s="213" t="s">
        <v>2386</v>
      </c>
      <c r="F103" s="214" t="s">
        <v>2387</v>
      </c>
      <c r="G103" s="215" t="s">
        <v>673</v>
      </c>
      <c r="H103" s="216">
        <v>6</v>
      </c>
      <c r="I103" s="217"/>
      <c r="J103" s="218">
        <f>ROUND(I103*H103,2)</f>
        <v>0</v>
      </c>
      <c r="K103" s="214" t="s">
        <v>28</v>
      </c>
      <c r="L103" s="48"/>
      <c r="M103" s="219" t="s">
        <v>28</v>
      </c>
      <c r="N103" s="220" t="s">
        <v>46</v>
      </c>
      <c r="O103" s="88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R103" s="223" t="s">
        <v>379</v>
      </c>
      <c r="AT103" s="223" t="s">
        <v>287</v>
      </c>
      <c r="AU103" s="223" t="s">
        <v>106</v>
      </c>
      <c r="AY103" s="21" t="s">
        <v>285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21" t="s">
        <v>106</v>
      </c>
      <c r="BK103" s="224">
        <f>ROUND(I103*H103,2)</f>
        <v>0</v>
      </c>
      <c r="BL103" s="21" t="s">
        <v>379</v>
      </c>
      <c r="BM103" s="223" t="s">
        <v>2388</v>
      </c>
    </row>
    <row r="104" spans="1:51" s="14" customFormat="1" ht="12">
      <c r="A104" s="14"/>
      <c r="B104" s="241"/>
      <c r="C104" s="242"/>
      <c r="D104" s="232" t="s">
        <v>296</v>
      </c>
      <c r="E104" s="243" t="s">
        <v>28</v>
      </c>
      <c r="F104" s="244" t="s">
        <v>324</v>
      </c>
      <c r="G104" s="242"/>
      <c r="H104" s="245">
        <v>6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296</v>
      </c>
      <c r="AU104" s="251" t="s">
        <v>106</v>
      </c>
      <c r="AV104" s="14" t="s">
        <v>106</v>
      </c>
      <c r="AW104" s="14" t="s">
        <v>35</v>
      </c>
      <c r="AX104" s="14" t="s">
        <v>82</v>
      </c>
      <c r="AY104" s="251" t="s">
        <v>285</v>
      </c>
    </row>
    <row r="105" spans="1:65" s="2" customFormat="1" ht="16.5" customHeight="1">
      <c r="A105" s="42"/>
      <c r="B105" s="43"/>
      <c r="C105" s="212" t="s">
        <v>339</v>
      </c>
      <c r="D105" s="212" t="s">
        <v>287</v>
      </c>
      <c r="E105" s="213" t="s">
        <v>2389</v>
      </c>
      <c r="F105" s="214" t="s">
        <v>2390</v>
      </c>
      <c r="G105" s="215" t="s">
        <v>673</v>
      </c>
      <c r="H105" s="216">
        <v>2</v>
      </c>
      <c r="I105" s="217"/>
      <c r="J105" s="218">
        <f>ROUND(I105*H105,2)</f>
        <v>0</v>
      </c>
      <c r="K105" s="214" t="s">
        <v>28</v>
      </c>
      <c r="L105" s="48"/>
      <c r="M105" s="219" t="s">
        <v>28</v>
      </c>
      <c r="N105" s="220" t="s">
        <v>46</v>
      </c>
      <c r="O105" s="88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23" t="s">
        <v>379</v>
      </c>
      <c r="AT105" s="223" t="s">
        <v>287</v>
      </c>
      <c r="AU105" s="223" t="s">
        <v>106</v>
      </c>
      <c r="AY105" s="21" t="s">
        <v>285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21" t="s">
        <v>106</v>
      </c>
      <c r="BK105" s="224">
        <f>ROUND(I105*H105,2)</f>
        <v>0</v>
      </c>
      <c r="BL105" s="21" t="s">
        <v>379</v>
      </c>
      <c r="BM105" s="223" t="s">
        <v>2391</v>
      </c>
    </row>
    <row r="106" spans="1:51" s="14" customFormat="1" ht="12">
      <c r="A106" s="14"/>
      <c r="B106" s="241"/>
      <c r="C106" s="242"/>
      <c r="D106" s="232" t="s">
        <v>296</v>
      </c>
      <c r="E106" s="243" t="s">
        <v>28</v>
      </c>
      <c r="F106" s="244" t="s">
        <v>106</v>
      </c>
      <c r="G106" s="242"/>
      <c r="H106" s="245">
        <v>2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296</v>
      </c>
      <c r="AU106" s="251" t="s">
        <v>106</v>
      </c>
      <c r="AV106" s="14" t="s">
        <v>106</v>
      </c>
      <c r="AW106" s="14" t="s">
        <v>35</v>
      </c>
      <c r="AX106" s="14" t="s">
        <v>82</v>
      </c>
      <c r="AY106" s="251" t="s">
        <v>285</v>
      </c>
    </row>
    <row r="107" spans="1:65" s="2" customFormat="1" ht="16.5" customHeight="1">
      <c r="A107" s="42"/>
      <c r="B107" s="43"/>
      <c r="C107" s="212" t="s">
        <v>344</v>
      </c>
      <c r="D107" s="212" t="s">
        <v>287</v>
      </c>
      <c r="E107" s="213" t="s">
        <v>2392</v>
      </c>
      <c r="F107" s="214" t="s">
        <v>2393</v>
      </c>
      <c r="G107" s="215" t="s">
        <v>673</v>
      </c>
      <c r="H107" s="216">
        <v>2</v>
      </c>
      <c r="I107" s="217"/>
      <c r="J107" s="218">
        <f>ROUND(I107*H107,2)</f>
        <v>0</v>
      </c>
      <c r="K107" s="214" t="s">
        <v>28</v>
      </c>
      <c r="L107" s="48"/>
      <c r="M107" s="219" t="s">
        <v>28</v>
      </c>
      <c r="N107" s="220" t="s">
        <v>46</v>
      </c>
      <c r="O107" s="88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3" t="s">
        <v>379</v>
      </c>
      <c r="AT107" s="223" t="s">
        <v>287</v>
      </c>
      <c r="AU107" s="223" t="s">
        <v>106</v>
      </c>
      <c r="AY107" s="21" t="s">
        <v>285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1" t="s">
        <v>106</v>
      </c>
      <c r="BK107" s="224">
        <f>ROUND(I107*H107,2)</f>
        <v>0</v>
      </c>
      <c r="BL107" s="21" t="s">
        <v>379</v>
      </c>
      <c r="BM107" s="223" t="s">
        <v>2394</v>
      </c>
    </row>
    <row r="108" spans="1:51" s="14" customFormat="1" ht="12">
      <c r="A108" s="14"/>
      <c r="B108" s="241"/>
      <c r="C108" s="242"/>
      <c r="D108" s="232" t="s">
        <v>296</v>
      </c>
      <c r="E108" s="243" t="s">
        <v>28</v>
      </c>
      <c r="F108" s="244" t="s">
        <v>106</v>
      </c>
      <c r="G108" s="242"/>
      <c r="H108" s="245">
        <v>2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1" t="s">
        <v>296</v>
      </c>
      <c r="AU108" s="251" t="s">
        <v>106</v>
      </c>
      <c r="AV108" s="14" t="s">
        <v>106</v>
      </c>
      <c r="AW108" s="14" t="s">
        <v>35</v>
      </c>
      <c r="AX108" s="14" t="s">
        <v>82</v>
      </c>
      <c r="AY108" s="251" t="s">
        <v>285</v>
      </c>
    </row>
    <row r="109" spans="1:63" s="12" customFormat="1" ht="22.8" customHeight="1">
      <c r="A109" s="12"/>
      <c r="B109" s="196"/>
      <c r="C109" s="197"/>
      <c r="D109" s="198" t="s">
        <v>73</v>
      </c>
      <c r="E109" s="210" t="s">
        <v>2395</v>
      </c>
      <c r="F109" s="210" t="s">
        <v>2367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P110</f>
        <v>0</v>
      </c>
      <c r="Q109" s="204"/>
      <c r="R109" s="205">
        <f>R110</f>
        <v>0</v>
      </c>
      <c r="S109" s="204"/>
      <c r="T109" s="206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106</v>
      </c>
      <c r="AT109" s="208" t="s">
        <v>73</v>
      </c>
      <c r="AU109" s="208" t="s">
        <v>82</v>
      </c>
      <c r="AY109" s="207" t="s">
        <v>285</v>
      </c>
      <c r="BK109" s="209">
        <f>BK110</f>
        <v>0</v>
      </c>
    </row>
    <row r="110" spans="1:65" s="2" customFormat="1" ht="16.5" customHeight="1">
      <c r="A110" s="42"/>
      <c r="B110" s="43"/>
      <c r="C110" s="212" t="s">
        <v>350</v>
      </c>
      <c r="D110" s="212" t="s">
        <v>287</v>
      </c>
      <c r="E110" s="213" t="s">
        <v>2396</v>
      </c>
      <c r="F110" s="214" t="s">
        <v>2397</v>
      </c>
      <c r="G110" s="215" t="s">
        <v>460</v>
      </c>
      <c r="H110" s="216">
        <v>2</v>
      </c>
      <c r="I110" s="217"/>
      <c r="J110" s="218">
        <f>ROUND(I110*H110,2)</f>
        <v>0</v>
      </c>
      <c r="K110" s="214" t="s">
        <v>28</v>
      </c>
      <c r="L110" s="48"/>
      <c r="M110" s="219" t="s">
        <v>28</v>
      </c>
      <c r="N110" s="220" t="s">
        <v>46</v>
      </c>
      <c r="O110" s="88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R110" s="223" t="s">
        <v>379</v>
      </c>
      <c r="AT110" s="223" t="s">
        <v>287</v>
      </c>
      <c r="AU110" s="223" t="s">
        <v>106</v>
      </c>
      <c r="AY110" s="21" t="s">
        <v>285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1" t="s">
        <v>106</v>
      </c>
      <c r="BK110" s="224">
        <f>ROUND(I110*H110,2)</f>
        <v>0</v>
      </c>
      <c r="BL110" s="21" t="s">
        <v>379</v>
      </c>
      <c r="BM110" s="223" t="s">
        <v>2398</v>
      </c>
    </row>
    <row r="111" spans="1:63" s="12" customFormat="1" ht="22.8" customHeight="1">
      <c r="A111" s="12"/>
      <c r="B111" s="196"/>
      <c r="C111" s="197"/>
      <c r="D111" s="198" t="s">
        <v>73</v>
      </c>
      <c r="E111" s="210" t="s">
        <v>2399</v>
      </c>
      <c r="F111" s="210" t="s">
        <v>2400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SUM(P112:P117)</f>
        <v>0</v>
      </c>
      <c r="Q111" s="204"/>
      <c r="R111" s="205">
        <f>SUM(R112:R117)</f>
        <v>0</v>
      </c>
      <c r="S111" s="204"/>
      <c r="T111" s="206">
        <f>SUM(T112:T117)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106</v>
      </c>
      <c r="AT111" s="208" t="s">
        <v>73</v>
      </c>
      <c r="AU111" s="208" t="s">
        <v>82</v>
      </c>
      <c r="AY111" s="207" t="s">
        <v>285</v>
      </c>
      <c r="BK111" s="209">
        <f>SUM(BK112:BK117)</f>
        <v>0</v>
      </c>
    </row>
    <row r="112" spans="1:65" s="2" customFormat="1" ht="16.5" customHeight="1">
      <c r="A112" s="42"/>
      <c r="B112" s="43"/>
      <c r="C112" s="212" t="s">
        <v>8</v>
      </c>
      <c r="D112" s="212" t="s">
        <v>287</v>
      </c>
      <c r="E112" s="213" t="s">
        <v>2401</v>
      </c>
      <c r="F112" s="214" t="s">
        <v>2402</v>
      </c>
      <c r="G112" s="215" t="s">
        <v>859</v>
      </c>
      <c r="H112" s="216">
        <v>1</v>
      </c>
      <c r="I112" s="217"/>
      <c r="J112" s="218">
        <f>ROUND(I112*H112,2)</f>
        <v>0</v>
      </c>
      <c r="K112" s="214" t="s">
        <v>28</v>
      </c>
      <c r="L112" s="48"/>
      <c r="M112" s="219" t="s">
        <v>28</v>
      </c>
      <c r="N112" s="220" t="s">
        <v>46</v>
      </c>
      <c r="O112" s="88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R112" s="223" t="s">
        <v>379</v>
      </c>
      <c r="AT112" s="223" t="s">
        <v>287</v>
      </c>
      <c r="AU112" s="223" t="s">
        <v>106</v>
      </c>
      <c r="AY112" s="21" t="s">
        <v>285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1" t="s">
        <v>106</v>
      </c>
      <c r="BK112" s="224">
        <f>ROUND(I112*H112,2)</f>
        <v>0</v>
      </c>
      <c r="BL112" s="21" t="s">
        <v>379</v>
      </c>
      <c r="BM112" s="223" t="s">
        <v>2403</v>
      </c>
    </row>
    <row r="113" spans="1:51" s="14" customFormat="1" ht="12">
      <c r="A113" s="14"/>
      <c r="B113" s="241"/>
      <c r="C113" s="242"/>
      <c r="D113" s="232" t="s">
        <v>296</v>
      </c>
      <c r="E113" s="243" t="s">
        <v>28</v>
      </c>
      <c r="F113" s="244" t="s">
        <v>82</v>
      </c>
      <c r="G113" s="242"/>
      <c r="H113" s="245">
        <v>1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296</v>
      </c>
      <c r="AU113" s="251" t="s">
        <v>106</v>
      </c>
      <c r="AV113" s="14" t="s">
        <v>106</v>
      </c>
      <c r="AW113" s="14" t="s">
        <v>35</v>
      </c>
      <c r="AX113" s="14" t="s">
        <v>82</v>
      </c>
      <c r="AY113" s="251" t="s">
        <v>285</v>
      </c>
    </row>
    <row r="114" spans="1:65" s="2" customFormat="1" ht="16.5" customHeight="1">
      <c r="A114" s="42"/>
      <c r="B114" s="43"/>
      <c r="C114" s="212" t="s">
        <v>360</v>
      </c>
      <c r="D114" s="212" t="s">
        <v>287</v>
      </c>
      <c r="E114" s="213" t="s">
        <v>2224</v>
      </c>
      <c r="F114" s="214" t="s">
        <v>2404</v>
      </c>
      <c r="G114" s="215" t="s">
        <v>859</v>
      </c>
      <c r="H114" s="216">
        <v>2</v>
      </c>
      <c r="I114" s="217"/>
      <c r="J114" s="218">
        <f>ROUND(I114*H114,2)</f>
        <v>0</v>
      </c>
      <c r="K114" s="214" t="s">
        <v>28</v>
      </c>
      <c r="L114" s="48"/>
      <c r="M114" s="219" t="s">
        <v>28</v>
      </c>
      <c r="N114" s="220" t="s">
        <v>46</v>
      </c>
      <c r="O114" s="88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R114" s="223" t="s">
        <v>379</v>
      </c>
      <c r="AT114" s="223" t="s">
        <v>287</v>
      </c>
      <c r="AU114" s="223" t="s">
        <v>106</v>
      </c>
      <c r="AY114" s="21" t="s">
        <v>285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1" t="s">
        <v>106</v>
      </c>
      <c r="BK114" s="224">
        <f>ROUND(I114*H114,2)</f>
        <v>0</v>
      </c>
      <c r="BL114" s="21" t="s">
        <v>379</v>
      </c>
      <c r="BM114" s="223" t="s">
        <v>2405</v>
      </c>
    </row>
    <row r="115" spans="1:51" s="14" customFormat="1" ht="12">
      <c r="A115" s="14"/>
      <c r="B115" s="241"/>
      <c r="C115" s="242"/>
      <c r="D115" s="232" t="s">
        <v>296</v>
      </c>
      <c r="E115" s="243" t="s">
        <v>28</v>
      </c>
      <c r="F115" s="244" t="s">
        <v>106</v>
      </c>
      <c r="G115" s="242"/>
      <c r="H115" s="245">
        <v>2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296</v>
      </c>
      <c r="AU115" s="251" t="s">
        <v>106</v>
      </c>
      <c r="AV115" s="14" t="s">
        <v>106</v>
      </c>
      <c r="AW115" s="14" t="s">
        <v>35</v>
      </c>
      <c r="AX115" s="14" t="s">
        <v>82</v>
      </c>
      <c r="AY115" s="251" t="s">
        <v>285</v>
      </c>
    </row>
    <row r="116" spans="1:65" s="2" customFormat="1" ht="16.5" customHeight="1">
      <c r="A116" s="42"/>
      <c r="B116" s="43"/>
      <c r="C116" s="212" t="s">
        <v>365</v>
      </c>
      <c r="D116" s="212" t="s">
        <v>287</v>
      </c>
      <c r="E116" s="213" t="s">
        <v>2406</v>
      </c>
      <c r="F116" s="214" t="s">
        <v>2407</v>
      </c>
      <c r="G116" s="215" t="s">
        <v>859</v>
      </c>
      <c r="H116" s="216">
        <v>2</v>
      </c>
      <c r="I116" s="217"/>
      <c r="J116" s="218">
        <f>ROUND(I116*H116,2)</f>
        <v>0</v>
      </c>
      <c r="K116" s="214" t="s">
        <v>28</v>
      </c>
      <c r="L116" s="48"/>
      <c r="M116" s="219" t="s">
        <v>28</v>
      </c>
      <c r="N116" s="220" t="s">
        <v>46</v>
      </c>
      <c r="O116" s="88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R116" s="223" t="s">
        <v>379</v>
      </c>
      <c r="AT116" s="223" t="s">
        <v>287</v>
      </c>
      <c r="AU116" s="223" t="s">
        <v>106</v>
      </c>
      <c r="AY116" s="21" t="s">
        <v>285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1" t="s">
        <v>106</v>
      </c>
      <c r="BK116" s="224">
        <f>ROUND(I116*H116,2)</f>
        <v>0</v>
      </c>
      <c r="BL116" s="21" t="s">
        <v>379</v>
      </c>
      <c r="BM116" s="223" t="s">
        <v>2408</v>
      </c>
    </row>
    <row r="117" spans="1:51" s="14" customFormat="1" ht="12">
      <c r="A117" s="14"/>
      <c r="B117" s="241"/>
      <c r="C117" s="242"/>
      <c r="D117" s="232" t="s">
        <v>296</v>
      </c>
      <c r="E117" s="243" t="s">
        <v>28</v>
      </c>
      <c r="F117" s="244" t="s">
        <v>106</v>
      </c>
      <c r="G117" s="242"/>
      <c r="H117" s="245">
        <v>2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296</v>
      </c>
      <c r="AU117" s="251" t="s">
        <v>106</v>
      </c>
      <c r="AV117" s="14" t="s">
        <v>106</v>
      </c>
      <c r="AW117" s="14" t="s">
        <v>35</v>
      </c>
      <c r="AX117" s="14" t="s">
        <v>82</v>
      </c>
      <c r="AY117" s="251" t="s">
        <v>285</v>
      </c>
    </row>
    <row r="118" spans="1:63" s="12" customFormat="1" ht="22.8" customHeight="1">
      <c r="A118" s="12"/>
      <c r="B118" s="196"/>
      <c r="C118" s="197"/>
      <c r="D118" s="198" t="s">
        <v>73</v>
      </c>
      <c r="E118" s="210" t="s">
        <v>2409</v>
      </c>
      <c r="F118" s="210" t="s">
        <v>2410</v>
      </c>
      <c r="G118" s="197"/>
      <c r="H118" s="197"/>
      <c r="I118" s="200"/>
      <c r="J118" s="211">
        <f>BK118</f>
        <v>0</v>
      </c>
      <c r="K118" s="197"/>
      <c r="L118" s="202"/>
      <c r="M118" s="203"/>
      <c r="N118" s="204"/>
      <c r="O118" s="204"/>
      <c r="P118" s="205">
        <f>SUM(P119:P126)</f>
        <v>0</v>
      </c>
      <c r="Q118" s="204"/>
      <c r="R118" s="205">
        <f>SUM(R119:R126)</f>
        <v>0</v>
      </c>
      <c r="S118" s="204"/>
      <c r="T118" s="206">
        <f>SUM(T119:T126)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106</v>
      </c>
      <c r="AT118" s="208" t="s">
        <v>73</v>
      </c>
      <c r="AU118" s="208" t="s">
        <v>82</v>
      </c>
      <c r="AY118" s="207" t="s">
        <v>285</v>
      </c>
      <c r="BK118" s="209">
        <f>SUM(BK119:BK126)</f>
        <v>0</v>
      </c>
    </row>
    <row r="119" spans="1:65" s="2" customFormat="1" ht="16.5" customHeight="1">
      <c r="A119" s="42"/>
      <c r="B119" s="43"/>
      <c r="C119" s="212" t="s">
        <v>373</v>
      </c>
      <c r="D119" s="212" t="s">
        <v>287</v>
      </c>
      <c r="E119" s="213" t="s">
        <v>2411</v>
      </c>
      <c r="F119" s="214" t="s">
        <v>2412</v>
      </c>
      <c r="G119" s="215" t="s">
        <v>460</v>
      </c>
      <c r="H119" s="216">
        <v>2</v>
      </c>
      <c r="I119" s="217"/>
      <c r="J119" s="218">
        <f>ROUND(I119*H119,2)</f>
        <v>0</v>
      </c>
      <c r="K119" s="214" t="s">
        <v>28</v>
      </c>
      <c r="L119" s="48"/>
      <c r="M119" s="219" t="s">
        <v>28</v>
      </c>
      <c r="N119" s="220" t="s">
        <v>46</v>
      </c>
      <c r="O119" s="88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3" t="s">
        <v>379</v>
      </c>
      <c r="AT119" s="223" t="s">
        <v>287</v>
      </c>
      <c r="AU119" s="223" t="s">
        <v>106</v>
      </c>
      <c r="AY119" s="21" t="s">
        <v>285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1" t="s">
        <v>106</v>
      </c>
      <c r="BK119" s="224">
        <f>ROUND(I119*H119,2)</f>
        <v>0</v>
      </c>
      <c r="BL119" s="21" t="s">
        <v>379</v>
      </c>
      <c r="BM119" s="223" t="s">
        <v>2413</v>
      </c>
    </row>
    <row r="120" spans="1:65" s="2" customFormat="1" ht="16.5" customHeight="1">
      <c r="A120" s="42"/>
      <c r="B120" s="43"/>
      <c r="C120" s="212" t="s">
        <v>379</v>
      </c>
      <c r="D120" s="212" t="s">
        <v>287</v>
      </c>
      <c r="E120" s="213" t="s">
        <v>2414</v>
      </c>
      <c r="F120" s="214" t="s">
        <v>2415</v>
      </c>
      <c r="G120" s="215" t="s">
        <v>460</v>
      </c>
      <c r="H120" s="216">
        <v>1</v>
      </c>
      <c r="I120" s="217"/>
      <c r="J120" s="218">
        <f>ROUND(I120*H120,2)</f>
        <v>0</v>
      </c>
      <c r="K120" s="214" t="s">
        <v>28</v>
      </c>
      <c r="L120" s="48"/>
      <c r="M120" s="219" t="s">
        <v>28</v>
      </c>
      <c r="N120" s="220" t="s">
        <v>46</v>
      </c>
      <c r="O120" s="88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R120" s="223" t="s">
        <v>379</v>
      </c>
      <c r="AT120" s="223" t="s">
        <v>287</v>
      </c>
      <c r="AU120" s="223" t="s">
        <v>106</v>
      </c>
      <c r="AY120" s="21" t="s">
        <v>285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1" t="s">
        <v>106</v>
      </c>
      <c r="BK120" s="224">
        <f>ROUND(I120*H120,2)</f>
        <v>0</v>
      </c>
      <c r="BL120" s="21" t="s">
        <v>379</v>
      </c>
      <c r="BM120" s="223" t="s">
        <v>2416</v>
      </c>
    </row>
    <row r="121" spans="1:65" s="2" customFormat="1" ht="16.5" customHeight="1">
      <c r="A121" s="42"/>
      <c r="B121" s="43"/>
      <c r="C121" s="212" t="s">
        <v>386</v>
      </c>
      <c r="D121" s="212" t="s">
        <v>287</v>
      </c>
      <c r="E121" s="213" t="s">
        <v>2417</v>
      </c>
      <c r="F121" s="214" t="s">
        <v>2418</v>
      </c>
      <c r="G121" s="215" t="s">
        <v>460</v>
      </c>
      <c r="H121" s="216">
        <v>1</v>
      </c>
      <c r="I121" s="217"/>
      <c r="J121" s="218">
        <f>ROUND(I121*H121,2)</f>
        <v>0</v>
      </c>
      <c r="K121" s="214" t="s">
        <v>28</v>
      </c>
      <c r="L121" s="48"/>
      <c r="M121" s="219" t="s">
        <v>28</v>
      </c>
      <c r="N121" s="220" t="s">
        <v>46</v>
      </c>
      <c r="O121" s="88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R121" s="223" t="s">
        <v>379</v>
      </c>
      <c r="AT121" s="223" t="s">
        <v>287</v>
      </c>
      <c r="AU121" s="223" t="s">
        <v>106</v>
      </c>
      <c r="AY121" s="21" t="s">
        <v>285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1" t="s">
        <v>106</v>
      </c>
      <c r="BK121" s="224">
        <f>ROUND(I121*H121,2)</f>
        <v>0</v>
      </c>
      <c r="BL121" s="21" t="s">
        <v>379</v>
      </c>
      <c r="BM121" s="223" t="s">
        <v>2419</v>
      </c>
    </row>
    <row r="122" spans="1:65" s="2" customFormat="1" ht="24.15" customHeight="1">
      <c r="A122" s="42"/>
      <c r="B122" s="43"/>
      <c r="C122" s="212" t="s">
        <v>393</v>
      </c>
      <c r="D122" s="212" t="s">
        <v>287</v>
      </c>
      <c r="E122" s="213" t="s">
        <v>2420</v>
      </c>
      <c r="F122" s="214" t="s">
        <v>2421</v>
      </c>
      <c r="G122" s="215" t="s">
        <v>460</v>
      </c>
      <c r="H122" s="216">
        <v>1</v>
      </c>
      <c r="I122" s="217"/>
      <c r="J122" s="218">
        <f>ROUND(I122*H122,2)</f>
        <v>0</v>
      </c>
      <c r="K122" s="214" t="s">
        <v>28</v>
      </c>
      <c r="L122" s="48"/>
      <c r="M122" s="219" t="s">
        <v>28</v>
      </c>
      <c r="N122" s="220" t="s">
        <v>46</v>
      </c>
      <c r="O122" s="88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R122" s="223" t="s">
        <v>379</v>
      </c>
      <c r="AT122" s="223" t="s">
        <v>287</v>
      </c>
      <c r="AU122" s="223" t="s">
        <v>106</v>
      </c>
      <c r="AY122" s="21" t="s">
        <v>285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21" t="s">
        <v>106</v>
      </c>
      <c r="BK122" s="224">
        <f>ROUND(I122*H122,2)</f>
        <v>0</v>
      </c>
      <c r="BL122" s="21" t="s">
        <v>379</v>
      </c>
      <c r="BM122" s="223" t="s">
        <v>2422</v>
      </c>
    </row>
    <row r="123" spans="1:65" s="2" customFormat="1" ht="16.5" customHeight="1">
      <c r="A123" s="42"/>
      <c r="B123" s="43"/>
      <c r="C123" s="212" t="s">
        <v>399</v>
      </c>
      <c r="D123" s="212" t="s">
        <v>287</v>
      </c>
      <c r="E123" s="213" t="s">
        <v>2423</v>
      </c>
      <c r="F123" s="214" t="s">
        <v>2424</v>
      </c>
      <c r="G123" s="215" t="s">
        <v>460</v>
      </c>
      <c r="H123" s="216">
        <v>1</v>
      </c>
      <c r="I123" s="217"/>
      <c r="J123" s="218">
        <f>ROUND(I123*H123,2)</f>
        <v>0</v>
      </c>
      <c r="K123" s="214" t="s">
        <v>28</v>
      </c>
      <c r="L123" s="48"/>
      <c r="M123" s="219" t="s">
        <v>28</v>
      </c>
      <c r="N123" s="220" t="s">
        <v>46</v>
      </c>
      <c r="O123" s="88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23" t="s">
        <v>379</v>
      </c>
      <c r="AT123" s="223" t="s">
        <v>287</v>
      </c>
      <c r="AU123" s="223" t="s">
        <v>106</v>
      </c>
      <c r="AY123" s="21" t="s">
        <v>285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1" t="s">
        <v>106</v>
      </c>
      <c r="BK123" s="224">
        <f>ROUND(I123*H123,2)</f>
        <v>0</v>
      </c>
      <c r="BL123" s="21" t="s">
        <v>379</v>
      </c>
      <c r="BM123" s="223" t="s">
        <v>2425</v>
      </c>
    </row>
    <row r="124" spans="1:65" s="2" customFormat="1" ht="16.5" customHeight="1">
      <c r="A124" s="42"/>
      <c r="B124" s="43"/>
      <c r="C124" s="212" t="s">
        <v>405</v>
      </c>
      <c r="D124" s="212" t="s">
        <v>287</v>
      </c>
      <c r="E124" s="213" t="s">
        <v>2426</v>
      </c>
      <c r="F124" s="214" t="s">
        <v>2427</v>
      </c>
      <c r="G124" s="215" t="s">
        <v>460</v>
      </c>
      <c r="H124" s="216">
        <v>6</v>
      </c>
      <c r="I124" s="217"/>
      <c r="J124" s="218">
        <f>ROUND(I124*H124,2)</f>
        <v>0</v>
      </c>
      <c r="K124" s="214" t="s">
        <v>28</v>
      </c>
      <c r="L124" s="48"/>
      <c r="M124" s="219" t="s">
        <v>28</v>
      </c>
      <c r="N124" s="220" t="s">
        <v>46</v>
      </c>
      <c r="O124" s="88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R124" s="223" t="s">
        <v>379</v>
      </c>
      <c r="AT124" s="223" t="s">
        <v>287</v>
      </c>
      <c r="AU124" s="223" t="s">
        <v>106</v>
      </c>
      <c r="AY124" s="21" t="s">
        <v>285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21" t="s">
        <v>106</v>
      </c>
      <c r="BK124" s="224">
        <f>ROUND(I124*H124,2)</f>
        <v>0</v>
      </c>
      <c r="BL124" s="21" t="s">
        <v>379</v>
      </c>
      <c r="BM124" s="223" t="s">
        <v>2428</v>
      </c>
    </row>
    <row r="125" spans="1:65" s="2" customFormat="1" ht="16.5" customHeight="1">
      <c r="A125" s="42"/>
      <c r="B125" s="43"/>
      <c r="C125" s="212" t="s">
        <v>7</v>
      </c>
      <c r="D125" s="212" t="s">
        <v>287</v>
      </c>
      <c r="E125" s="213" t="s">
        <v>2429</v>
      </c>
      <c r="F125" s="214" t="s">
        <v>2430</v>
      </c>
      <c r="G125" s="215" t="s">
        <v>460</v>
      </c>
      <c r="H125" s="216">
        <v>3</v>
      </c>
      <c r="I125" s="217"/>
      <c r="J125" s="218">
        <f>ROUND(I125*H125,2)</f>
        <v>0</v>
      </c>
      <c r="K125" s="214" t="s">
        <v>28</v>
      </c>
      <c r="L125" s="48"/>
      <c r="M125" s="219" t="s">
        <v>28</v>
      </c>
      <c r="N125" s="220" t="s">
        <v>46</v>
      </c>
      <c r="O125" s="88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3" t="s">
        <v>379</v>
      </c>
      <c r="AT125" s="223" t="s">
        <v>287</v>
      </c>
      <c r="AU125" s="223" t="s">
        <v>106</v>
      </c>
      <c r="AY125" s="21" t="s">
        <v>285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1" t="s">
        <v>106</v>
      </c>
      <c r="BK125" s="224">
        <f>ROUND(I125*H125,2)</f>
        <v>0</v>
      </c>
      <c r="BL125" s="21" t="s">
        <v>379</v>
      </c>
      <c r="BM125" s="223" t="s">
        <v>2431</v>
      </c>
    </row>
    <row r="126" spans="1:65" s="2" customFormat="1" ht="16.5" customHeight="1">
      <c r="A126" s="42"/>
      <c r="B126" s="43"/>
      <c r="C126" s="212" t="s">
        <v>415</v>
      </c>
      <c r="D126" s="212" t="s">
        <v>287</v>
      </c>
      <c r="E126" s="213" t="s">
        <v>2432</v>
      </c>
      <c r="F126" s="214" t="s">
        <v>2433</v>
      </c>
      <c r="G126" s="215" t="s">
        <v>460</v>
      </c>
      <c r="H126" s="216">
        <v>3</v>
      </c>
      <c r="I126" s="217"/>
      <c r="J126" s="218">
        <f>ROUND(I126*H126,2)</f>
        <v>0</v>
      </c>
      <c r="K126" s="214" t="s">
        <v>28</v>
      </c>
      <c r="L126" s="48"/>
      <c r="M126" s="219" t="s">
        <v>28</v>
      </c>
      <c r="N126" s="220" t="s">
        <v>46</v>
      </c>
      <c r="O126" s="88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R126" s="223" t="s">
        <v>379</v>
      </c>
      <c r="AT126" s="223" t="s">
        <v>287</v>
      </c>
      <c r="AU126" s="223" t="s">
        <v>106</v>
      </c>
      <c r="AY126" s="21" t="s">
        <v>285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21" t="s">
        <v>106</v>
      </c>
      <c r="BK126" s="224">
        <f>ROUND(I126*H126,2)</f>
        <v>0</v>
      </c>
      <c r="BL126" s="21" t="s">
        <v>379</v>
      </c>
      <c r="BM126" s="223" t="s">
        <v>2434</v>
      </c>
    </row>
    <row r="127" spans="1:63" s="12" customFormat="1" ht="22.8" customHeight="1">
      <c r="A127" s="12"/>
      <c r="B127" s="196"/>
      <c r="C127" s="197"/>
      <c r="D127" s="198" t="s">
        <v>73</v>
      </c>
      <c r="E127" s="210" t="s">
        <v>2047</v>
      </c>
      <c r="F127" s="210" t="s">
        <v>2048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SUM(P128:P129)</f>
        <v>0</v>
      </c>
      <c r="Q127" s="204"/>
      <c r="R127" s="205">
        <f>SUM(R128:R129)</f>
        <v>0</v>
      </c>
      <c r="S127" s="204"/>
      <c r="T127" s="206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106</v>
      </c>
      <c r="AT127" s="208" t="s">
        <v>73</v>
      </c>
      <c r="AU127" s="208" t="s">
        <v>82</v>
      </c>
      <c r="AY127" s="207" t="s">
        <v>285</v>
      </c>
      <c r="BK127" s="209">
        <f>SUM(BK128:BK129)</f>
        <v>0</v>
      </c>
    </row>
    <row r="128" spans="1:65" s="2" customFormat="1" ht="16.5" customHeight="1">
      <c r="A128" s="42"/>
      <c r="B128" s="43"/>
      <c r="C128" s="212" t="s">
        <v>421</v>
      </c>
      <c r="D128" s="212" t="s">
        <v>287</v>
      </c>
      <c r="E128" s="213" t="s">
        <v>2435</v>
      </c>
      <c r="F128" s="214" t="s">
        <v>2436</v>
      </c>
      <c r="G128" s="215" t="s">
        <v>673</v>
      </c>
      <c r="H128" s="216">
        <v>5</v>
      </c>
      <c r="I128" s="217"/>
      <c r="J128" s="218">
        <f>ROUND(I128*H128,2)</f>
        <v>0</v>
      </c>
      <c r="K128" s="214" t="s">
        <v>28</v>
      </c>
      <c r="L128" s="48"/>
      <c r="M128" s="219" t="s">
        <v>28</v>
      </c>
      <c r="N128" s="220" t="s">
        <v>46</v>
      </c>
      <c r="O128" s="88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R128" s="223" t="s">
        <v>379</v>
      </c>
      <c r="AT128" s="223" t="s">
        <v>287</v>
      </c>
      <c r="AU128" s="223" t="s">
        <v>106</v>
      </c>
      <c r="AY128" s="21" t="s">
        <v>285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21" t="s">
        <v>106</v>
      </c>
      <c r="BK128" s="224">
        <f>ROUND(I128*H128,2)</f>
        <v>0</v>
      </c>
      <c r="BL128" s="21" t="s">
        <v>379</v>
      </c>
      <c r="BM128" s="223" t="s">
        <v>2437</v>
      </c>
    </row>
    <row r="129" spans="1:65" s="2" customFormat="1" ht="16.5" customHeight="1">
      <c r="A129" s="42"/>
      <c r="B129" s="43"/>
      <c r="C129" s="212" t="s">
        <v>427</v>
      </c>
      <c r="D129" s="212" t="s">
        <v>287</v>
      </c>
      <c r="E129" s="213" t="s">
        <v>2438</v>
      </c>
      <c r="F129" s="214" t="s">
        <v>2439</v>
      </c>
      <c r="G129" s="215" t="s">
        <v>2440</v>
      </c>
      <c r="H129" s="216">
        <v>2</v>
      </c>
      <c r="I129" s="217"/>
      <c r="J129" s="218">
        <f>ROUND(I129*H129,2)</f>
        <v>0</v>
      </c>
      <c r="K129" s="214" t="s">
        <v>28</v>
      </c>
      <c r="L129" s="48"/>
      <c r="M129" s="219" t="s">
        <v>28</v>
      </c>
      <c r="N129" s="220" t="s">
        <v>46</v>
      </c>
      <c r="O129" s="88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3" t="s">
        <v>379</v>
      </c>
      <c r="AT129" s="223" t="s">
        <v>287</v>
      </c>
      <c r="AU129" s="223" t="s">
        <v>106</v>
      </c>
      <c r="AY129" s="21" t="s">
        <v>285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21" t="s">
        <v>106</v>
      </c>
      <c r="BK129" s="224">
        <f>ROUND(I129*H129,2)</f>
        <v>0</v>
      </c>
      <c r="BL129" s="21" t="s">
        <v>379</v>
      </c>
      <c r="BM129" s="223" t="s">
        <v>2441</v>
      </c>
    </row>
    <row r="130" spans="1:63" s="12" customFormat="1" ht="25.9" customHeight="1">
      <c r="A130" s="12"/>
      <c r="B130" s="196"/>
      <c r="C130" s="197"/>
      <c r="D130" s="198" t="s">
        <v>73</v>
      </c>
      <c r="E130" s="199" t="s">
        <v>2442</v>
      </c>
      <c r="F130" s="199" t="s">
        <v>2443</v>
      </c>
      <c r="G130" s="197"/>
      <c r="H130" s="197"/>
      <c r="I130" s="200"/>
      <c r="J130" s="201">
        <f>BK130</f>
        <v>0</v>
      </c>
      <c r="K130" s="197"/>
      <c r="L130" s="202"/>
      <c r="M130" s="203"/>
      <c r="N130" s="204"/>
      <c r="O130" s="204"/>
      <c r="P130" s="205">
        <f>SUM(P131:P136)</f>
        <v>0</v>
      </c>
      <c r="Q130" s="204"/>
      <c r="R130" s="205">
        <f>SUM(R131:R136)</f>
        <v>0</v>
      </c>
      <c r="S130" s="204"/>
      <c r="T130" s="206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292</v>
      </c>
      <c r="AT130" s="208" t="s">
        <v>73</v>
      </c>
      <c r="AU130" s="208" t="s">
        <v>74</v>
      </c>
      <c r="AY130" s="207" t="s">
        <v>285</v>
      </c>
      <c r="BK130" s="209">
        <f>SUM(BK131:BK136)</f>
        <v>0</v>
      </c>
    </row>
    <row r="131" spans="1:65" s="2" customFormat="1" ht="16.5" customHeight="1">
      <c r="A131" s="42"/>
      <c r="B131" s="43"/>
      <c r="C131" s="212" t="s">
        <v>434</v>
      </c>
      <c r="D131" s="212" t="s">
        <v>287</v>
      </c>
      <c r="E131" s="213" t="s">
        <v>2444</v>
      </c>
      <c r="F131" s="214" t="s">
        <v>2445</v>
      </c>
      <c r="G131" s="215" t="s">
        <v>2440</v>
      </c>
      <c r="H131" s="216">
        <v>1</v>
      </c>
      <c r="I131" s="217"/>
      <c r="J131" s="218">
        <f>ROUND(I131*H131,2)</f>
        <v>0</v>
      </c>
      <c r="K131" s="214" t="s">
        <v>28</v>
      </c>
      <c r="L131" s="48"/>
      <c r="M131" s="219" t="s">
        <v>28</v>
      </c>
      <c r="N131" s="220" t="s">
        <v>46</v>
      </c>
      <c r="O131" s="88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R131" s="223" t="s">
        <v>2446</v>
      </c>
      <c r="AT131" s="223" t="s">
        <v>287</v>
      </c>
      <c r="AU131" s="223" t="s">
        <v>82</v>
      </c>
      <c r="AY131" s="21" t="s">
        <v>285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21" t="s">
        <v>106</v>
      </c>
      <c r="BK131" s="224">
        <f>ROUND(I131*H131,2)</f>
        <v>0</v>
      </c>
      <c r="BL131" s="21" t="s">
        <v>2446</v>
      </c>
      <c r="BM131" s="223" t="s">
        <v>2447</v>
      </c>
    </row>
    <row r="132" spans="1:65" s="2" customFormat="1" ht="16.5" customHeight="1">
      <c r="A132" s="42"/>
      <c r="B132" s="43"/>
      <c r="C132" s="212" t="s">
        <v>439</v>
      </c>
      <c r="D132" s="212" t="s">
        <v>287</v>
      </c>
      <c r="E132" s="213" t="s">
        <v>2448</v>
      </c>
      <c r="F132" s="214" t="s">
        <v>2449</v>
      </c>
      <c r="G132" s="215" t="s">
        <v>859</v>
      </c>
      <c r="H132" s="216">
        <v>1</v>
      </c>
      <c r="I132" s="217"/>
      <c r="J132" s="218">
        <f>ROUND(I132*H132,2)</f>
        <v>0</v>
      </c>
      <c r="K132" s="214" t="s">
        <v>28</v>
      </c>
      <c r="L132" s="48"/>
      <c r="M132" s="219" t="s">
        <v>28</v>
      </c>
      <c r="N132" s="220" t="s">
        <v>46</v>
      </c>
      <c r="O132" s="88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R132" s="223" t="s">
        <v>2446</v>
      </c>
      <c r="AT132" s="223" t="s">
        <v>287</v>
      </c>
      <c r="AU132" s="223" t="s">
        <v>82</v>
      </c>
      <c r="AY132" s="21" t="s">
        <v>285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21" t="s">
        <v>106</v>
      </c>
      <c r="BK132" s="224">
        <f>ROUND(I132*H132,2)</f>
        <v>0</v>
      </c>
      <c r="BL132" s="21" t="s">
        <v>2446</v>
      </c>
      <c r="BM132" s="223" t="s">
        <v>2450</v>
      </c>
    </row>
    <row r="133" spans="1:65" s="2" customFormat="1" ht="16.5" customHeight="1">
      <c r="A133" s="42"/>
      <c r="B133" s="43"/>
      <c r="C133" s="212" t="s">
        <v>445</v>
      </c>
      <c r="D133" s="212" t="s">
        <v>287</v>
      </c>
      <c r="E133" s="213" t="s">
        <v>2451</v>
      </c>
      <c r="F133" s="214" t="s">
        <v>2452</v>
      </c>
      <c r="G133" s="215" t="s">
        <v>2440</v>
      </c>
      <c r="H133" s="216">
        <v>2</v>
      </c>
      <c r="I133" s="217"/>
      <c r="J133" s="218">
        <f>ROUND(I133*H133,2)</f>
        <v>0</v>
      </c>
      <c r="K133" s="214" t="s">
        <v>28</v>
      </c>
      <c r="L133" s="48"/>
      <c r="M133" s="219" t="s">
        <v>28</v>
      </c>
      <c r="N133" s="220" t="s">
        <v>46</v>
      </c>
      <c r="O133" s="88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23" t="s">
        <v>2446</v>
      </c>
      <c r="AT133" s="223" t="s">
        <v>287</v>
      </c>
      <c r="AU133" s="223" t="s">
        <v>82</v>
      </c>
      <c r="AY133" s="21" t="s">
        <v>285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21" t="s">
        <v>106</v>
      </c>
      <c r="BK133" s="224">
        <f>ROUND(I133*H133,2)</f>
        <v>0</v>
      </c>
      <c r="BL133" s="21" t="s">
        <v>2446</v>
      </c>
      <c r="BM133" s="223" t="s">
        <v>2453</v>
      </c>
    </row>
    <row r="134" spans="1:65" s="2" customFormat="1" ht="16.5" customHeight="1">
      <c r="A134" s="42"/>
      <c r="B134" s="43"/>
      <c r="C134" s="212" t="s">
        <v>450</v>
      </c>
      <c r="D134" s="212" t="s">
        <v>287</v>
      </c>
      <c r="E134" s="213" t="s">
        <v>2454</v>
      </c>
      <c r="F134" s="214" t="s">
        <v>2455</v>
      </c>
      <c r="G134" s="215" t="s">
        <v>2440</v>
      </c>
      <c r="H134" s="216">
        <v>4</v>
      </c>
      <c r="I134" s="217"/>
      <c r="J134" s="218">
        <f>ROUND(I134*H134,2)</f>
        <v>0</v>
      </c>
      <c r="K134" s="214" t="s">
        <v>28</v>
      </c>
      <c r="L134" s="48"/>
      <c r="M134" s="219" t="s">
        <v>28</v>
      </c>
      <c r="N134" s="220" t="s">
        <v>46</v>
      </c>
      <c r="O134" s="88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R134" s="223" t="s">
        <v>2446</v>
      </c>
      <c r="AT134" s="223" t="s">
        <v>287</v>
      </c>
      <c r="AU134" s="223" t="s">
        <v>82</v>
      </c>
      <c r="AY134" s="21" t="s">
        <v>285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21" t="s">
        <v>106</v>
      </c>
      <c r="BK134" s="224">
        <f>ROUND(I134*H134,2)</f>
        <v>0</v>
      </c>
      <c r="BL134" s="21" t="s">
        <v>2446</v>
      </c>
      <c r="BM134" s="223" t="s">
        <v>2456</v>
      </c>
    </row>
    <row r="135" spans="1:65" s="2" customFormat="1" ht="16.5" customHeight="1">
      <c r="A135" s="42"/>
      <c r="B135" s="43"/>
      <c r="C135" s="212" t="s">
        <v>457</v>
      </c>
      <c r="D135" s="212" t="s">
        <v>287</v>
      </c>
      <c r="E135" s="213" t="s">
        <v>2457</v>
      </c>
      <c r="F135" s="214" t="s">
        <v>2458</v>
      </c>
      <c r="G135" s="215" t="s">
        <v>2440</v>
      </c>
      <c r="H135" s="216">
        <v>4</v>
      </c>
      <c r="I135" s="217"/>
      <c r="J135" s="218">
        <f>ROUND(I135*H135,2)</f>
        <v>0</v>
      </c>
      <c r="K135" s="214" t="s">
        <v>28</v>
      </c>
      <c r="L135" s="48"/>
      <c r="M135" s="219" t="s">
        <v>28</v>
      </c>
      <c r="N135" s="220" t="s">
        <v>46</v>
      </c>
      <c r="O135" s="88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R135" s="223" t="s">
        <v>2446</v>
      </c>
      <c r="AT135" s="223" t="s">
        <v>287</v>
      </c>
      <c r="AU135" s="223" t="s">
        <v>82</v>
      </c>
      <c r="AY135" s="21" t="s">
        <v>285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21" t="s">
        <v>106</v>
      </c>
      <c r="BK135" s="224">
        <f>ROUND(I135*H135,2)</f>
        <v>0</v>
      </c>
      <c r="BL135" s="21" t="s">
        <v>2446</v>
      </c>
      <c r="BM135" s="223" t="s">
        <v>2459</v>
      </c>
    </row>
    <row r="136" spans="1:65" s="2" customFormat="1" ht="16.5" customHeight="1">
      <c r="A136" s="42"/>
      <c r="B136" s="43"/>
      <c r="C136" s="212" t="s">
        <v>464</v>
      </c>
      <c r="D136" s="212" t="s">
        <v>287</v>
      </c>
      <c r="E136" s="213" t="s">
        <v>2460</v>
      </c>
      <c r="F136" s="214" t="s">
        <v>2461</v>
      </c>
      <c r="G136" s="215" t="s">
        <v>2193</v>
      </c>
      <c r="H136" s="216">
        <v>1</v>
      </c>
      <c r="I136" s="217"/>
      <c r="J136" s="218">
        <f>ROUND(I136*H136,2)</f>
        <v>0</v>
      </c>
      <c r="K136" s="214" t="s">
        <v>28</v>
      </c>
      <c r="L136" s="48"/>
      <c r="M136" s="303" t="s">
        <v>28</v>
      </c>
      <c r="N136" s="304" t="s">
        <v>46</v>
      </c>
      <c r="O136" s="305"/>
      <c r="P136" s="306">
        <f>O136*H136</f>
        <v>0</v>
      </c>
      <c r="Q136" s="306">
        <v>0</v>
      </c>
      <c r="R136" s="306">
        <f>Q136*H136</f>
        <v>0</v>
      </c>
      <c r="S136" s="306">
        <v>0</v>
      </c>
      <c r="T136" s="307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23" t="s">
        <v>2446</v>
      </c>
      <c r="AT136" s="223" t="s">
        <v>287</v>
      </c>
      <c r="AU136" s="223" t="s">
        <v>82</v>
      </c>
      <c r="AY136" s="21" t="s">
        <v>285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21" t="s">
        <v>106</v>
      </c>
      <c r="BK136" s="224">
        <f>ROUND(I136*H136,2)</f>
        <v>0</v>
      </c>
      <c r="BL136" s="21" t="s">
        <v>2446</v>
      </c>
      <c r="BM136" s="223" t="s">
        <v>2462</v>
      </c>
    </row>
    <row r="137" spans="1:31" s="2" customFormat="1" ht="6.95" customHeight="1">
      <c r="A137" s="42"/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48"/>
      <c r="M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</sheetData>
  <sheetProtection password="CC35" sheet="1" objects="1" scenarios="1" formatColumns="0" formatRows="0" autoFilter="0"/>
  <autoFilter ref="C85:K13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</row>
    <row r="4" spans="2:4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7" t="s">
        <v>16</v>
      </c>
      <c r="L6" s="24"/>
    </row>
    <row r="7" spans="2:12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</row>
    <row r="8" spans="1:31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30" customHeight="1">
      <c r="A9" s="42"/>
      <c r="B9" s="48"/>
      <c r="C9" s="42"/>
      <c r="D9" s="42"/>
      <c r="E9" s="140" t="s">
        <v>2463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9. 1. 2024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ROUND(J86,2)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ROUND((SUM(BE86:BE257)),2)</f>
        <v>0</v>
      </c>
      <c r="G33" s="42"/>
      <c r="H33" s="42"/>
      <c r="I33" s="154">
        <v>0.21</v>
      </c>
      <c r="J33" s="153">
        <f>ROUND(((SUM(BE86:BE257))*I33),2)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46</v>
      </c>
      <c r="F34" s="153">
        <f>ROUND((SUM(BF86:BF257)),2)</f>
        <v>0</v>
      </c>
      <c r="G34" s="42"/>
      <c r="H34" s="42"/>
      <c r="I34" s="154">
        <v>0.12</v>
      </c>
      <c r="J34" s="153">
        <f>ROUND(((SUM(BF86:BF257))*I34),2)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47</v>
      </c>
      <c r="F35" s="153">
        <f>ROUND((SUM(BG86:BG257)),2)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48</v>
      </c>
      <c r="F36" s="153">
        <f>ROUND((SUM(BH86:BH257)),2)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49</v>
      </c>
      <c r="F37" s="153">
        <f>ROUND((SUM(BI86:BI257)),2)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30" customHeight="1">
      <c r="A50" s="42"/>
      <c r="B50" s="43"/>
      <c r="C50" s="44"/>
      <c r="D50" s="44"/>
      <c r="E50" s="73" t="str">
        <f>E9</f>
        <v>ALFA-35424 - D.1.4.3 - silnoproudá a slaboproudá elektroinstalace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9. 1. 2024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J86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</row>
    <row r="60" spans="1:31" s="9" customFormat="1" ht="24.95" customHeight="1">
      <c r="A60" s="9"/>
      <c r="B60" s="171"/>
      <c r="C60" s="172"/>
      <c r="D60" s="173" t="s">
        <v>2464</v>
      </c>
      <c r="E60" s="174"/>
      <c r="F60" s="174"/>
      <c r="G60" s="174"/>
      <c r="H60" s="174"/>
      <c r="I60" s="174"/>
      <c r="J60" s="175">
        <f>J87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2465</v>
      </c>
      <c r="E61" s="181"/>
      <c r="F61" s="181"/>
      <c r="G61" s="181"/>
      <c r="H61" s="181"/>
      <c r="I61" s="181"/>
      <c r="J61" s="182">
        <f>J90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8"/>
      <c r="C62" s="179"/>
      <c r="D62" s="180" t="s">
        <v>2466</v>
      </c>
      <c r="E62" s="181"/>
      <c r="F62" s="181"/>
      <c r="G62" s="181"/>
      <c r="H62" s="181"/>
      <c r="I62" s="181"/>
      <c r="J62" s="182">
        <f>J155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8"/>
      <c r="C63" s="179"/>
      <c r="D63" s="180" t="s">
        <v>2467</v>
      </c>
      <c r="E63" s="181"/>
      <c r="F63" s="181"/>
      <c r="G63" s="181"/>
      <c r="H63" s="181"/>
      <c r="I63" s="181"/>
      <c r="J63" s="182">
        <f>J174</f>
        <v>0</v>
      </c>
      <c r="K63" s="179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8"/>
      <c r="C64" s="179"/>
      <c r="D64" s="180" t="s">
        <v>2468</v>
      </c>
      <c r="E64" s="181"/>
      <c r="F64" s="181"/>
      <c r="G64" s="181"/>
      <c r="H64" s="181"/>
      <c r="I64" s="181"/>
      <c r="J64" s="182">
        <f>J199</f>
        <v>0</v>
      </c>
      <c r="K64" s="179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8"/>
      <c r="C65" s="179"/>
      <c r="D65" s="180" t="s">
        <v>2469</v>
      </c>
      <c r="E65" s="181"/>
      <c r="F65" s="181"/>
      <c r="G65" s="181"/>
      <c r="H65" s="181"/>
      <c r="I65" s="181"/>
      <c r="J65" s="182">
        <f>J204</f>
        <v>0</v>
      </c>
      <c r="K65" s="179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8"/>
      <c r="C66" s="179"/>
      <c r="D66" s="180" t="s">
        <v>2470</v>
      </c>
      <c r="E66" s="181"/>
      <c r="F66" s="181"/>
      <c r="G66" s="181"/>
      <c r="H66" s="181"/>
      <c r="I66" s="181"/>
      <c r="J66" s="182">
        <f>J249</f>
        <v>0</v>
      </c>
      <c r="K66" s="179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139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s="2" customFormat="1" ht="6.95" customHeight="1">
      <c r="A68" s="42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72" spans="1:31" s="2" customFormat="1" ht="6.95" customHeight="1">
      <c r="A72" s="42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13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24.95" customHeight="1">
      <c r="A73" s="42"/>
      <c r="B73" s="43"/>
      <c r="C73" s="27" t="s">
        <v>270</v>
      </c>
      <c r="D73" s="44"/>
      <c r="E73" s="44"/>
      <c r="F73" s="44"/>
      <c r="G73" s="44"/>
      <c r="H73" s="44"/>
      <c r="I73" s="44"/>
      <c r="J73" s="44"/>
      <c r="K73" s="44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6.95" customHeight="1">
      <c r="A74" s="4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12" customHeight="1">
      <c r="A75" s="42"/>
      <c r="B75" s="43"/>
      <c r="C75" s="36" t="s">
        <v>16</v>
      </c>
      <c r="D75" s="44"/>
      <c r="E75" s="44"/>
      <c r="F75" s="44"/>
      <c r="G75" s="44"/>
      <c r="H75" s="44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16.5" customHeight="1">
      <c r="A76" s="42"/>
      <c r="B76" s="43"/>
      <c r="C76" s="44"/>
      <c r="D76" s="44"/>
      <c r="E76" s="166" t="str">
        <f>E7</f>
        <v>Transformace Domova Černovice - Lidmaň VI. - Jihlava</v>
      </c>
      <c r="F76" s="36"/>
      <c r="G76" s="36"/>
      <c r="H76" s="36"/>
      <c r="I76" s="44"/>
      <c r="J76" s="44"/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2" customHeight="1">
      <c r="A77" s="42"/>
      <c r="B77" s="43"/>
      <c r="C77" s="36" t="s">
        <v>118</v>
      </c>
      <c r="D77" s="44"/>
      <c r="E77" s="44"/>
      <c r="F77" s="44"/>
      <c r="G77" s="44"/>
      <c r="H77" s="44"/>
      <c r="I77" s="44"/>
      <c r="J77" s="44"/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30" customHeight="1">
      <c r="A78" s="42"/>
      <c r="B78" s="43"/>
      <c r="C78" s="44"/>
      <c r="D78" s="44"/>
      <c r="E78" s="73" t="str">
        <f>E9</f>
        <v>ALFA-35424 - D.1.4.3 - silnoproudá a slaboproudá elektroinstalace</v>
      </c>
      <c r="F78" s="44"/>
      <c r="G78" s="44"/>
      <c r="H78" s="44"/>
      <c r="I78" s="44"/>
      <c r="J78" s="44"/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6.95" customHeight="1">
      <c r="A79" s="42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12" customHeight="1">
      <c r="A80" s="42"/>
      <c r="B80" s="43"/>
      <c r="C80" s="36" t="s">
        <v>22</v>
      </c>
      <c r="D80" s="44"/>
      <c r="E80" s="44"/>
      <c r="F80" s="31" t="str">
        <f>F12</f>
        <v>Jihlava</v>
      </c>
      <c r="G80" s="44"/>
      <c r="H80" s="44"/>
      <c r="I80" s="36" t="s">
        <v>24</v>
      </c>
      <c r="J80" s="76" t="str">
        <f>IF(J12="","",J12)</f>
        <v>9. 1. 2024</v>
      </c>
      <c r="K80" s="4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6.95" customHeight="1">
      <c r="A81" s="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13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40.05" customHeight="1">
      <c r="A82" s="42"/>
      <c r="B82" s="43"/>
      <c r="C82" s="36" t="s">
        <v>26</v>
      </c>
      <c r="D82" s="44"/>
      <c r="E82" s="44"/>
      <c r="F82" s="31" t="str">
        <f>E15</f>
        <v xml:space="preserve">Kraj Vysočina, Žižkova 1882/57, Jihlava </v>
      </c>
      <c r="G82" s="44"/>
      <c r="H82" s="44"/>
      <c r="I82" s="36" t="s">
        <v>33</v>
      </c>
      <c r="J82" s="40" t="str">
        <f>E21</f>
        <v>Atelier Alfa, spol. s r.o., Brněnská 48, Jihlava</v>
      </c>
      <c r="K82" s="44"/>
      <c r="L82" s="13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15.15" customHeight="1">
      <c r="A83" s="42"/>
      <c r="B83" s="43"/>
      <c r="C83" s="36" t="s">
        <v>31</v>
      </c>
      <c r="D83" s="44"/>
      <c r="E83" s="44"/>
      <c r="F83" s="31" t="str">
        <f>IF(E18="","",E18)</f>
        <v>Vyplň údaj</v>
      </c>
      <c r="G83" s="44"/>
      <c r="H83" s="44"/>
      <c r="I83" s="36" t="s">
        <v>36</v>
      </c>
      <c r="J83" s="40" t="str">
        <f>E24</f>
        <v xml:space="preserve"> </v>
      </c>
      <c r="K83" s="44"/>
      <c r="L83" s="13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0.3" customHeight="1">
      <c r="A84" s="42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13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11" customFormat="1" ht="29.25" customHeight="1">
      <c r="A85" s="185"/>
      <c r="B85" s="186"/>
      <c r="C85" s="187" t="s">
        <v>271</v>
      </c>
      <c r="D85" s="188" t="s">
        <v>59</v>
      </c>
      <c r="E85" s="188" t="s">
        <v>55</v>
      </c>
      <c r="F85" s="188" t="s">
        <v>56</v>
      </c>
      <c r="G85" s="188" t="s">
        <v>272</v>
      </c>
      <c r="H85" s="188" t="s">
        <v>273</v>
      </c>
      <c r="I85" s="188" t="s">
        <v>274</v>
      </c>
      <c r="J85" s="188" t="s">
        <v>219</v>
      </c>
      <c r="K85" s="189" t="s">
        <v>275</v>
      </c>
      <c r="L85" s="190"/>
      <c r="M85" s="96" t="s">
        <v>28</v>
      </c>
      <c r="N85" s="97" t="s">
        <v>44</v>
      </c>
      <c r="O85" s="97" t="s">
        <v>276</v>
      </c>
      <c r="P85" s="97" t="s">
        <v>277</v>
      </c>
      <c r="Q85" s="97" t="s">
        <v>278</v>
      </c>
      <c r="R85" s="97" t="s">
        <v>279</v>
      </c>
      <c r="S85" s="97" t="s">
        <v>280</v>
      </c>
      <c r="T85" s="98" t="s">
        <v>281</v>
      </c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</row>
    <row r="86" spans="1:63" s="2" customFormat="1" ht="22.8" customHeight="1">
      <c r="A86" s="42"/>
      <c r="B86" s="43"/>
      <c r="C86" s="103" t="s">
        <v>282</v>
      </c>
      <c r="D86" s="44"/>
      <c r="E86" s="44"/>
      <c r="F86" s="44"/>
      <c r="G86" s="44"/>
      <c r="H86" s="44"/>
      <c r="I86" s="44"/>
      <c r="J86" s="191">
        <f>BK86</f>
        <v>0</v>
      </c>
      <c r="K86" s="44"/>
      <c r="L86" s="48"/>
      <c r="M86" s="99"/>
      <c r="N86" s="192"/>
      <c r="O86" s="100"/>
      <c r="P86" s="193">
        <f>P87</f>
        <v>0</v>
      </c>
      <c r="Q86" s="100"/>
      <c r="R86" s="193">
        <f>R87</f>
        <v>0</v>
      </c>
      <c r="S86" s="100"/>
      <c r="T86" s="194">
        <f>T87</f>
        <v>0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T86" s="21" t="s">
        <v>73</v>
      </c>
      <c r="AU86" s="21" t="s">
        <v>224</v>
      </c>
      <c r="BK86" s="195">
        <f>BK87</f>
        <v>0</v>
      </c>
    </row>
    <row r="87" spans="1:63" s="12" customFormat="1" ht="25.9" customHeight="1">
      <c r="A87" s="12"/>
      <c r="B87" s="196"/>
      <c r="C87" s="197"/>
      <c r="D87" s="198" t="s">
        <v>73</v>
      </c>
      <c r="E87" s="199" t="s">
        <v>1193</v>
      </c>
      <c r="F87" s="199" t="s">
        <v>1193</v>
      </c>
      <c r="G87" s="197"/>
      <c r="H87" s="197"/>
      <c r="I87" s="200"/>
      <c r="J87" s="201">
        <f>BK87</f>
        <v>0</v>
      </c>
      <c r="K87" s="197"/>
      <c r="L87" s="202"/>
      <c r="M87" s="203"/>
      <c r="N87" s="204"/>
      <c r="O87" s="204"/>
      <c r="P87" s="205">
        <f>P88+P89+P90+P155+P174+P199+P204+P249</f>
        <v>0</v>
      </c>
      <c r="Q87" s="204"/>
      <c r="R87" s="205">
        <f>R88+R89+R90+R155+R174+R199+R204+R249</f>
        <v>0</v>
      </c>
      <c r="S87" s="204"/>
      <c r="T87" s="206">
        <f>T88+T89+T90+T155+T174+T199+T204+T249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7" t="s">
        <v>106</v>
      </c>
      <c r="AT87" s="208" t="s">
        <v>73</v>
      </c>
      <c r="AU87" s="208" t="s">
        <v>74</v>
      </c>
      <c r="AY87" s="207" t="s">
        <v>285</v>
      </c>
      <c r="BK87" s="209">
        <f>BK88+BK89+BK90+BK155+BK174+BK199+BK204+BK249</f>
        <v>0</v>
      </c>
    </row>
    <row r="88" spans="1:65" s="2" customFormat="1" ht="16.5" customHeight="1">
      <c r="A88" s="42"/>
      <c r="B88" s="43"/>
      <c r="C88" s="212" t="s">
        <v>82</v>
      </c>
      <c r="D88" s="212" t="s">
        <v>287</v>
      </c>
      <c r="E88" s="213" t="s">
        <v>2471</v>
      </c>
      <c r="F88" s="214" t="s">
        <v>2472</v>
      </c>
      <c r="G88" s="215" t="s">
        <v>28</v>
      </c>
      <c r="H88" s="216">
        <v>1</v>
      </c>
      <c r="I88" s="217"/>
      <c r="J88" s="218">
        <f>ROUND(I88*H88,2)</f>
        <v>0</v>
      </c>
      <c r="K88" s="214" t="s">
        <v>28</v>
      </c>
      <c r="L88" s="48"/>
      <c r="M88" s="219" t="s">
        <v>28</v>
      </c>
      <c r="N88" s="220" t="s">
        <v>46</v>
      </c>
      <c r="O88" s="88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R88" s="223" t="s">
        <v>379</v>
      </c>
      <c r="AT88" s="223" t="s">
        <v>287</v>
      </c>
      <c r="AU88" s="223" t="s">
        <v>82</v>
      </c>
      <c r="AY88" s="21" t="s">
        <v>285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21" t="s">
        <v>106</v>
      </c>
      <c r="BK88" s="224">
        <f>ROUND(I88*H88,2)</f>
        <v>0</v>
      </c>
      <c r="BL88" s="21" t="s">
        <v>379</v>
      </c>
      <c r="BM88" s="223" t="s">
        <v>2473</v>
      </c>
    </row>
    <row r="89" spans="1:51" s="14" customFormat="1" ht="12">
      <c r="A89" s="14"/>
      <c r="B89" s="241"/>
      <c r="C89" s="242"/>
      <c r="D89" s="232" t="s">
        <v>296</v>
      </c>
      <c r="E89" s="243" t="s">
        <v>28</v>
      </c>
      <c r="F89" s="244" t="s">
        <v>82</v>
      </c>
      <c r="G89" s="242"/>
      <c r="H89" s="245">
        <v>1</v>
      </c>
      <c r="I89" s="246"/>
      <c r="J89" s="242"/>
      <c r="K89" s="242"/>
      <c r="L89" s="247"/>
      <c r="M89" s="248"/>
      <c r="N89" s="249"/>
      <c r="O89" s="249"/>
      <c r="P89" s="249"/>
      <c r="Q89" s="249"/>
      <c r="R89" s="249"/>
      <c r="S89" s="249"/>
      <c r="T89" s="250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1" t="s">
        <v>296</v>
      </c>
      <c r="AU89" s="251" t="s">
        <v>82</v>
      </c>
      <c r="AV89" s="14" t="s">
        <v>106</v>
      </c>
      <c r="AW89" s="14" t="s">
        <v>35</v>
      </c>
      <c r="AX89" s="14" t="s">
        <v>82</v>
      </c>
      <c r="AY89" s="251" t="s">
        <v>285</v>
      </c>
    </row>
    <row r="90" spans="1:63" s="12" customFormat="1" ht="22.8" customHeight="1">
      <c r="A90" s="12"/>
      <c r="B90" s="196"/>
      <c r="C90" s="197"/>
      <c r="D90" s="198" t="s">
        <v>73</v>
      </c>
      <c r="E90" s="210" t="s">
        <v>2474</v>
      </c>
      <c r="F90" s="210" t="s">
        <v>2475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SUM(P91:P154)</f>
        <v>0</v>
      </c>
      <c r="Q90" s="204"/>
      <c r="R90" s="205">
        <f>SUM(R91:R154)</f>
        <v>0</v>
      </c>
      <c r="S90" s="204"/>
      <c r="T90" s="206">
        <f>SUM(T91:T154)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106</v>
      </c>
      <c r="AT90" s="208" t="s">
        <v>73</v>
      </c>
      <c r="AU90" s="208" t="s">
        <v>82</v>
      </c>
      <c r="AY90" s="207" t="s">
        <v>285</v>
      </c>
      <c r="BK90" s="209">
        <f>SUM(BK91:BK154)</f>
        <v>0</v>
      </c>
    </row>
    <row r="91" spans="1:65" s="2" customFormat="1" ht="16.5" customHeight="1">
      <c r="A91" s="42"/>
      <c r="B91" s="43"/>
      <c r="C91" s="212" t="s">
        <v>106</v>
      </c>
      <c r="D91" s="212" t="s">
        <v>287</v>
      </c>
      <c r="E91" s="213" t="s">
        <v>2476</v>
      </c>
      <c r="F91" s="214" t="s">
        <v>2477</v>
      </c>
      <c r="G91" s="215" t="s">
        <v>859</v>
      </c>
      <c r="H91" s="216">
        <v>118</v>
      </c>
      <c r="I91" s="217"/>
      <c r="J91" s="218">
        <f>ROUND(I91*H91,2)</f>
        <v>0</v>
      </c>
      <c r="K91" s="214" t="s">
        <v>28</v>
      </c>
      <c r="L91" s="48"/>
      <c r="M91" s="219" t="s">
        <v>28</v>
      </c>
      <c r="N91" s="220" t="s">
        <v>46</v>
      </c>
      <c r="O91" s="88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R91" s="223" t="s">
        <v>379</v>
      </c>
      <c r="AT91" s="223" t="s">
        <v>287</v>
      </c>
      <c r="AU91" s="223" t="s">
        <v>106</v>
      </c>
      <c r="AY91" s="21" t="s">
        <v>285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21" t="s">
        <v>106</v>
      </c>
      <c r="BK91" s="224">
        <f>ROUND(I91*H91,2)</f>
        <v>0</v>
      </c>
      <c r="BL91" s="21" t="s">
        <v>379</v>
      </c>
      <c r="BM91" s="223" t="s">
        <v>2478</v>
      </c>
    </row>
    <row r="92" spans="1:51" s="14" customFormat="1" ht="12">
      <c r="A92" s="14"/>
      <c r="B92" s="241"/>
      <c r="C92" s="242"/>
      <c r="D92" s="232" t="s">
        <v>296</v>
      </c>
      <c r="E92" s="243" t="s">
        <v>28</v>
      </c>
      <c r="F92" s="244" t="s">
        <v>993</v>
      </c>
      <c r="G92" s="242"/>
      <c r="H92" s="245">
        <v>118</v>
      </c>
      <c r="I92" s="246"/>
      <c r="J92" s="242"/>
      <c r="K92" s="242"/>
      <c r="L92" s="247"/>
      <c r="M92" s="248"/>
      <c r="N92" s="249"/>
      <c r="O92" s="249"/>
      <c r="P92" s="249"/>
      <c r="Q92" s="249"/>
      <c r="R92" s="249"/>
      <c r="S92" s="249"/>
      <c r="T92" s="250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1" t="s">
        <v>296</v>
      </c>
      <c r="AU92" s="251" t="s">
        <v>106</v>
      </c>
      <c r="AV92" s="14" t="s">
        <v>106</v>
      </c>
      <c r="AW92" s="14" t="s">
        <v>35</v>
      </c>
      <c r="AX92" s="14" t="s">
        <v>82</v>
      </c>
      <c r="AY92" s="251" t="s">
        <v>285</v>
      </c>
    </row>
    <row r="93" spans="1:65" s="2" customFormat="1" ht="16.5" customHeight="1">
      <c r="A93" s="42"/>
      <c r="B93" s="43"/>
      <c r="C93" s="212" t="s">
        <v>305</v>
      </c>
      <c r="D93" s="212" t="s">
        <v>287</v>
      </c>
      <c r="E93" s="213" t="s">
        <v>2479</v>
      </c>
      <c r="F93" s="214" t="s">
        <v>2480</v>
      </c>
      <c r="G93" s="215" t="s">
        <v>859</v>
      </c>
      <c r="H93" s="216">
        <v>2</v>
      </c>
      <c r="I93" s="217"/>
      <c r="J93" s="218">
        <f>ROUND(I93*H93,2)</f>
        <v>0</v>
      </c>
      <c r="K93" s="214" t="s">
        <v>28</v>
      </c>
      <c r="L93" s="48"/>
      <c r="M93" s="219" t="s">
        <v>28</v>
      </c>
      <c r="N93" s="220" t="s">
        <v>46</v>
      </c>
      <c r="O93" s="88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R93" s="223" t="s">
        <v>379</v>
      </c>
      <c r="AT93" s="223" t="s">
        <v>287</v>
      </c>
      <c r="AU93" s="223" t="s">
        <v>106</v>
      </c>
      <c r="AY93" s="21" t="s">
        <v>285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21" t="s">
        <v>106</v>
      </c>
      <c r="BK93" s="224">
        <f>ROUND(I93*H93,2)</f>
        <v>0</v>
      </c>
      <c r="BL93" s="21" t="s">
        <v>379</v>
      </c>
      <c r="BM93" s="223" t="s">
        <v>2481</v>
      </c>
    </row>
    <row r="94" spans="1:51" s="14" customFormat="1" ht="12">
      <c r="A94" s="14"/>
      <c r="B94" s="241"/>
      <c r="C94" s="242"/>
      <c r="D94" s="232" t="s">
        <v>296</v>
      </c>
      <c r="E94" s="243" t="s">
        <v>28</v>
      </c>
      <c r="F94" s="244" t="s">
        <v>106</v>
      </c>
      <c r="G94" s="242"/>
      <c r="H94" s="245">
        <v>2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1" t="s">
        <v>296</v>
      </c>
      <c r="AU94" s="251" t="s">
        <v>106</v>
      </c>
      <c r="AV94" s="14" t="s">
        <v>106</v>
      </c>
      <c r="AW94" s="14" t="s">
        <v>35</v>
      </c>
      <c r="AX94" s="14" t="s">
        <v>82</v>
      </c>
      <c r="AY94" s="251" t="s">
        <v>285</v>
      </c>
    </row>
    <row r="95" spans="1:65" s="2" customFormat="1" ht="21.75" customHeight="1">
      <c r="A95" s="42"/>
      <c r="B95" s="43"/>
      <c r="C95" s="212" t="s">
        <v>292</v>
      </c>
      <c r="D95" s="212" t="s">
        <v>287</v>
      </c>
      <c r="E95" s="213" t="s">
        <v>2482</v>
      </c>
      <c r="F95" s="214" t="s">
        <v>2483</v>
      </c>
      <c r="G95" s="215" t="s">
        <v>859</v>
      </c>
      <c r="H95" s="216">
        <v>1</v>
      </c>
      <c r="I95" s="217"/>
      <c r="J95" s="218">
        <f>ROUND(I95*H95,2)</f>
        <v>0</v>
      </c>
      <c r="K95" s="214" t="s">
        <v>28</v>
      </c>
      <c r="L95" s="48"/>
      <c r="M95" s="219" t="s">
        <v>28</v>
      </c>
      <c r="N95" s="220" t="s">
        <v>46</v>
      </c>
      <c r="O95" s="88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R95" s="223" t="s">
        <v>379</v>
      </c>
      <c r="AT95" s="223" t="s">
        <v>287</v>
      </c>
      <c r="AU95" s="223" t="s">
        <v>106</v>
      </c>
      <c r="AY95" s="21" t="s">
        <v>285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21" t="s">
        <v>106</v>
      </c>
      <c r="BK95" s="224">
        <f>ROUND(I95*H95,2)</f>
        <v>0</v>
      </c>
      <c r="BL95" s="21" t="s">
        <v>379</v>
      </c>
      <c r="BM95" s="223" t="s">
        <v>2484</v>
      </c>
    </row>
    <row r="96" spans="1:51" s="14" customFormat="1" ht="12">
      <c r="A96" s="14"/>
      <c r="B96" s="241"/>
      <c r="C96" s="242"/>
      <c r="D96" s="232" t="s">
        <v>296</v>
      </c>
      <c r="E96" s="243" t="s">
        <v>28</v>
      </c>
      <c r="F96" s="244" t="s">
        <v>82</v>
      </c>
      <c r="G96" s="242"/>
      <c r="H96" s="245">
        <v>1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296</v>
      </c>
      <c r="AU96" s="251" t="s">
        <v>106</v>
      </c>
      <c r="AV96" s="14" t="s">
        <v>106</v>
      </c>
      <c r="AW96" s="14" t="s">
        <v>35</v>
      </c>
      <c r="AX96" s="14" t="s">
        <v>82</v>
      </c>
      <c r="AY96" s="251" t="s">
        <v>285</v>
      </c>
    </row>
    <row r="97" spans="1:65" s="2" customFormat="1" ht="16.5" customHeight="1">
      <c r="A97" s="42"/>
      <c r="B97" s="43"/>
      <c r="C97" s="212" t="s">
        <v>319</v>
      </c>
      <c r="D97" s="212" t="s">
        <v>287</v>
      </c>
      <c r="E97" s="213" t="s">
        <v>2485</v>
      </c>
      <c r="F97" s="214" t="s">
        <v>2486</v>
      </c>
      <c r="G97" s="215" t="s">
        <v>859</v>
      </c>
      <c r="H97" s="216">
        <v>50</v>
      </c>
      <c r="I97" s="217"/>
      <c r="J97" s="218">
        <f>ROUND(I97*H97,2)</f>
        <v>0</v>
      </c>
      <c r="K97" s="214" t="s">
        <v>28</v>
      </c>
      <c r="L97" s="48"/>
      <c r="M97" s="219" t="s">
        <v>28</v>
      </c>
      <c r="N97" s="220" t="s">
        <v>46</v>
      </c>
      <c r="O97" s="88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R97" s="223" t="s">
        <v>379</v>
      </c>
      <c r="AT97" s="223" t="s">
        <v>287</v>
      </c>
      <c r="AU97" s="223" t="s">
        <v>106</v>
      </c>
      <c r="AY97" s="21" t="s">
        <v>285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21" t="s">
        <v>106</v>
      </c>
      <c r="BK97" s="224">
        <f>ROUND(I97*H97,2)</f>
        <v>0</v>
      </c>
      <c r="BL97" s="21" t="s">
        <v>379</v>
      </c>
      <c r="BM97" s="223" t="s">
        <v>2487</v>
      </c>
    </row>
    <row r="98" spans="1:51" s="14" customFormat="1" ht="12">
      <c r="A98" s="14"/>
      <c r="B98" s="241"/>
      <c r="C98" s="242"/>
      <c r="D98" s="232" t="s">
        <v>296</v>
      </c>
      <c r="E98" s="243" t="s">
        <v>28</v>
      </c>
      <c r="F98" s="244" t="s">
        <v>580</v>
      </c>
      <c r="G98" s="242"/>
      <c r="H98" s="245">
        <v>50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296</v>
      </c>
      <c r="AU98" s="251" t="s">
        <v>106</v>
      </c>
      <c r="AV98" s="14" t="s">
        <v>106</v>
      </c>
      <c r="AW98" s="14" t="s">
        <v>35</v>
      </c>
      <c r="AX98" s="14" t="s">
        <v>82</v>
      </c>
      <c r="AY98" s="251" t="s">
        <v>285</v>
      </c>
    </row>
    <row r="99" spans="1:65" s="2" customFormat="1" ht="16.5" customHeight="1">
      <c r="A99" s="42"/>
      <c r="B99" s="43"/>
      <c r="C99" s="212" t="s">
        <v>324</v>
      </c>
      <c r="D99" s="212" t="s">
        <v>287</v>
      </c>
      <c r="E99" s="213" t="s">
        <v>2488</v>
      </c>
      <c r="F99" s="214" t="s">
        <v>2489</v>
      </c>
      <c r="G99" s="215" t="s">
        <v>859</v>
      </c>
      <c r="H99" s="216">
        <v>200</v>
      </c>
      <c r="I99" s="217"/>
      <c r="J99" s="218">
        <f>ROUND(I99*H99,2)</f>
        <v>0</v>
      </c>
      <c r="K99" s="214" t="s">
        <v>28</v>
      </c>
      <c r="L99" s="48"/>
      <c r="M99" s="219" t="s">
        <v>28</v>
      </c>
      <c r="N99" s="220" t="s">
        <v>46</v>
      </c>
      <c r="O99" s="88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23" t="s">
        <v>379</v>
      </c>
      <c r="AT99" s="223" t="s">
        <v>287</v>
      </c>
      <c r="AU99" s="223" t="s">
        <v>106</v>
      </c>
      <c r="AY99" s="21" t="s">
        <v>285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21" t="s">
        <v>106</v>
      </c>
      <c r="BK99" s="224">
        <f>ROUND(I99*H99,2)</f>
        <v>0</v>
      </c>
      <c r="BL99" s="21" t="s">
        <v>379</v>
      </c>
      <c r="BM99" s="223" t="s">
        <v>2490</v>
      </c>
    </row>
    <row r="100" spans="1:51" s="14" customFormat="1" ht="12">
      <c r="A100" s="14"/>
      <c r="B100" s="241"/>
      <c r="C100" s="242"/>
      <c r="D100" s="232" t="s">
        <v>296</v>
      </c>
      <c r="E100" s="243" t="s">
        <v>28</v>
      </c>
      <c r="F100" s="244" t="s">
        <v>1450</v>
      </c>
      <c r="G100" s="242"/>
      <c r="H100" s="245">
        <v>200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296</v>
      </c>
      <c r="AU100" s="251" t="s">
        <v>106</v>
      </c>
      <c r="AV100" s="14" t="s">
        <v>106</v>
      </c>
      <c r="AW100" s="14" t="s">
        <v>35</v>
      </c>
      <c r="AX100" s="14" t="s">
        <v>82</v>
      </c>
      <c r="AY100" s="251" t="s">
        <v>285</v>
      </c>
    </row>
    <row r="101" spans="1:65" s="2" customFormat="1" ht="16.5" customHeight="1">
      <c r="A101" s="42"/>
      <c r="B101" s="43"/>
      <c r="C101" s="212" t="s">
        <v>329</v>
      </c>
      <c r="D101" s="212" t="s">
        <v>287</v>
      </c>
      <c r="E101" s="213" t="s">
        <v>2491</v>
      </c>
      <c r="F101" s="214" t="s">
        <v>2492</v>
      </c>
      <c r="G101" s="215" t="s">
        <v>859</v>
      </c>
      <c r="H101" s="216">
        <v>500</v>
      </c>
      <c r="I101" s="217"/>
      <c r="J101" s="218">
        <f>ROUND(I101*H101,2)</f>
        <v>0</v>
      </c>
      <c r="K101" s="214" t="s">
        <v>28</v>
      </c>
      <c r="L101" s="48"/>
      <c r="M101" s="219" t="s">
        <v>28</v>
      </c>
      <c r="N101" s="220" t="s">
        <v>46</v>
      </c>
      <c r="O101" s="88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23" t="s">
        <v>379</v>
      </c>
      <c r="AT101" s="223" t="s">
        <v>287</v>
      </c>
      <c r="AU101" s="223" t="s">
        <v>106</v>
      </c>
      <c r="AY101" s="21" t="s">
        <v>285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21" t="s">
        <v>106</v>
      </c>
      <c r="BK101" s="224">
        <f>ROUND(I101*H101,2)</f>
        <v>0</v>
      </c>
      <c r="BL101" s="21" t="s">
        <v>379</v>
      </c>
      <c r="BM101" s="223" t="s">
        <v>2493</v>
      </c>
    </row>
    <row r="102" spans="1:51" s="14" customFormat="1" ht="12">
      <c r="A102" s="14"/>
      <c r="B102" s="241"/>
      <c r="C102" s="242"/>
      <c r="D102" s="232" t="s">
        <v>296</v>
      </c>
      <c r="E102" s="243" t="s">
        <v>28</v>
      </c>
      <c r="F102" s="244" t="s">
        <v>2494</v>
      </c>
      <c r="G102" s="242"/>
      <c r="H102" s="245">
        <v>500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1" t="s">
        <v>296</v>
      </c>
      <c r="AU102" s="251" t="s">
        <v>106</v>
      </c>
      <c r="AV102" s="14" t="s">
        <v>106</v>
      </c>
      <c r="AW102" s="14" t="s">
        <v>35</v>
      </c>
      <c r="AX102" s="14" t="s">
        <v>82</v>
      </c>
      <c r="AY102" s="251" t="s">
        <v>285</v>
      </c>
    </row>
    <row r="103" spans="1:65" s="2" customFormat="1" ht="24.15" customHeight="1">
      <c r="A103" s="42"/>
      <c r="B103" s="43"/>
      <c r="C103" s="212" t="s">
        <v>334</v>
      </c>
      <c r="D103" s="212" t="s">
        <v>287</v>
      </c>
      <c r="E103" s="213" t="s">
        <v>2495</v>
      </c>
      <c r="F103" s="214" t="s">
        <v>2496</v>
      </c>
      <c r="G103" s="215" t="s">
        <v>859</v>
      </c>
      <c r="H103" s="216">
        <v>4</v>
      </c>
      <c r="I103" s="217"/>
      <c r="J103" s="218">
        <f>ROUND(I103*H103,2)</f>
        <v>0</v>
      </c>
      <c r="K103" s="214" t="s">
        <v>28</v>
      </c>
      <c r="L103" s="48"/>
      <c r="M103" s="219" t="s">
        <v>28</v>
      </c>
      <c r="N103" s="220" t="s">
        <v>46</v>
      </c>
      <c r="O103" s="88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R103" s="223" t="s">
        <v>379</v>
      </c>
      <c r="AT103" s="223" t="s">
        <v>287</v>
      </c>
      <c r="AU103" s="223" t="s">
        <v>106</v>
      </c>
      <c r="AY103" s="21" t="s">
        <v>285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21" t="s">
        <v>106</v>
      </c>
      <c r="BK103" s="224">
        <f>ROUND(I103*H103,2)</f>
        <v>0</v>
      </c>
      <c r="BL103" s="21" t="s">
        <v>379</v>
      </c>
      <c r="BM103" s="223" t="s">
        <v>2497</v>
      </c>
    </row>
    <row r="104" spans="1:51" s="14" customFormat="1" ht="12">
      <c r="A104" s="14"/>
      <c r="B104" s="241"/>
      <c r="C104" s="242"/>
      <c r="D104" s="232" t="s">
        <v>296</v>
      </c>
      <c r="E104" s="243" t="s">
        <v>28</v>
      </c>
      <c r="F104" s="244" t="s">
        <v>292</v>
      </c>
      <c r="G104" s="242"/>
      <c r="H104" s="245">
        <v>4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296</v>
      </c>
      <c r="AU104" s="251" t="s">
        <v>106</v>
      </c>
      <c r="AV104" s="14" t="s">
        <v>106</v>
      </c>
      <c r="AW104" s="14" t="s">
        <v>35</v>
      </c>
      <c r="AX104" s="14" t="s">
        <v>82</v>
      </c>
      <c r="AY104" s="251" t="s">
        <v>285</v>
      </c>
    </row>
    <row r="105" spans="1:65" s="2" customFormat="1" ht="24.15" customHeight="1">
      <c r="A105" s="42"/>
      <c r="B105" s="43"/>
      <c r="C105" s="212" t="s">
        <v>339</v>
      </c>
      <c r="D105" s="212" t="s">
        <v>287</v>
      </c>
      <c r="E105" s="213" t="s">
        <v>2498</v>
      </c>
      <c r="F105" s="214" t="s">
        <v>2499</v>
      </c>
      <c r="G105" s="215" t="s">
        <v>673</v>
      </c>
      <c r="H105" s="216">
        <v>20</v>
      </c>
      <c r="I105" s="217"/>
      <c r="J105" s="218">
        <f>ROUND(I105*H105,2)</f>
        <v>0</v>
      </c>
      <c r="K105" s="214" t="s">
        <v>28</v>
      </c>
      <c r="L105" s="48"/>
      <c r="M105" s="219" t="s">
        <v>28</v>
      </c>
      <c r="N105" s="220" t="s">
        <v>46</v>
      </c>
      <c r="O105" s="88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23" t="s">
        <v>379</v>
      </c>
      <c r="AT105" s="223" t="s">
        <v>287</v>
      </c>
      <c r="AU105" s="223" t="s">
        <v>106</v>
      </c>
      <c r="AY105" s="21" t="s">
        <v>285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21" t="s">
        <v>106</v>
      </c>
      <c r="BK105" s="224">
        <f>ROUND(I105*H105,2)</f>
        <v>0</v>
      </c>
      <c r="BL105" s="21" t="s">
        <v>379</v>
      </c>
      <c r="BM105" s="223" t="s">
        <v>2500</v>
      </c>
    </row>
    <row r="106" spans="1:51" s="14" customFormat="1" ht="12">
      <c r="A106" s="14"/>
      <c r="B106" s="241"/>
      <c r="C106" s="242"/>
      <c r="D106" s="232" t="s">
        <v>296</v>
      </c>
      <c r="E106" s="243" t="s">
        <v>28</v>
      </c>
      <c r="F106" s="244" t="s">
        <v>405</v>
      </c>
      <c r="G106" s="242"/>
      <c r="H106" s="245">
        <v>20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296</v>
      </c>
      <c r="AU106" s="251" t="s">
        <v>106</v>
      </c>
      <c r="AV106" s="14" t="s">
        <v>106</v>
      </c>
      <c r="AW106" s="14" t="s">
        <v>35</v>
      </c>
      <c r="AX106" s="14" t="s">
        <v>82</v>
      </c>
      <c r="AY106" s="251" t="s">
        <v>285</v>
      </c>
    </row>
    <row r="107" spans="1:65" s="2" customFormat="1" ht="21.75" customHeight="1">
      <c r="A107" s="42"/>
      <c r="B107" s="43"/>
      <c r="C107" s="212" t="s">
        <v>344</v>
      </c>
      <c r="D107" s="212" t="s">
        <v>287</v>
      </c>
      <c r="E107" s="213" t="s">
        <v>2501</v>
      </c>
      <c r="F107" s="214" t="s">
        <v>2502</v>
      </c>
      <c r="G107" s="215" t="s">
        <v>673</v>
      </c>
      <c r="H107" s="216">
        <v>650</v>
      </c>
      <c r="I107" s="217"/>
      <c r="J107" s="218">
        <f>ROUND(I107*H107,2)</f>
        <v>0</v>
      </c>
      <c r="K107" s="214" t="s">
        <v>28</v>
      </c>
      <c r="L107" s="48"/>
      <c r="M107" s="219" t="s">
        <v>28</v>
      </c>
      <c r="N107" s="220" t="s">
        <v>46</v>
      </c>
      <c r="O107" s="88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3" t="s">
        <v>379</v>
      </c>
      <c r="AT107" s="223" t="s">
        <v>287</v>
      </c>
      <c r="AU107" s="223" t="s">
        <v>106</v>
      </c>
      <c r="AY107" s="21" t="s">
        <v>285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1" t="s">
        <v>106</v>
      </c>
      <c r="BK107" s="224">
        <f>ROUND(I107*H107,2)</f>
        <v>0</v>
      </c>
      <c r="BL107" s="21" t="s">
        <v>379</v>
      </c>
      <c r="BM107" s="223" t="s">
        <v>2503</v>
      </c>
    </row>
    <row r="108" spans="1:51" s="14" customFormat="1" ht="12">
      <c r="A108" s="14"/>
      <c r="B108" s="241"/>
      <c r="C108" s="242"/>
      <c r="D108" s="232" t="s">
        <v>296</v>
      </c>
      <c r="E108" s="243" t="s">
        <v>28</v>
      </c>
      <c r="F108" s="244" t="s">
        <v>2504</v>
      </c>
      <c r="G108" s="242"/>
      <c r="H108" s="245">
        <v>650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1" t="s">
        <v>296</v>
      </c>
      <c r="AU108" s="251" t="s">
        <v>106</v>
      </c>
      <c r="AV108" s="14" t="s">
        <v>106</v>
      </c>
      <c r="AW108" s="14" t="s">
        <v>35</v>
      </c>
      <c r="AX108" s="14" t="s">
        <v>82</v>
      </c>
      <c r="AY108" s="251" t="s">
        <v>285</v>
      </c>
    </row>
    <row r="109" spans="1:65" s="2" customFormat="1" ht="24.15" customHeight="1">
      <c r="A109" s="42"/>
      <c r="B109" s="43"/>
      <c r="C109" s="212" t="s">
        <v>350</v>
      </c>
      <c r="D109" s="212" t="s">
        <v>287</v>
      </c>
      <c r="E109" s="213" t="s">
        <v>2505</v>
      </c>
      <c r="F109" s="214" t="s">
        <v>2506</v>
      </c>
      <c r="G109" s="215" t="s">
        <v>673</v>
      </c>
      <c r="H109" s="216">
        <v>290</v>
      </c>
      <c r="I109" s="217"/>
      <c r="J109" s="218">
        <f>ROUND(I109*H109,2)</f>
        <v>0</v>
      </c>
      <c r="K109" s="214" t="s">
        <v>28</v>
      </c>
      <c r="L109" s="48"/>
      <c r="M109" s="219" t="s">
        <v>28</v>
      </c>
      <c r="N109" s="220" t="s">
        <v>46</v>
      </c>
      <c r="O109" s="88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R109" s="223" t="s">
        <v>379</v>
      </c>
      <c r="AT109" s="223" t="s">
        <v>287</v>
      </c>
      <c r="AU109" s="223" t="s">
        <v>106</v>
      </c>
      <c r="AY109" s="21" t="s">
        <v>285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1" t="s">
        <v>106</v>
      </c>
      <c r="BK109" s="224">
        <f>ROUND(I109*H109,2)</f>
        <v>0</v>
      </c>
      <c r="BL109" s="21" t="s">
        <v>379</v>
      </c>
      <c r="BM109" s="223" t="s">
        <v>2507</v>
      </c>
    </row>
    <row r="110" spans="1:51" s="14" customFormat="1" ht="12">
      <c r="A110" s="14"/>
      <c r="B110" s="241"/>
      <c r="C110" s="242"/>
      <c r="D110" s="232" t="s">
        <v>296</v>
      </c>
      <c r="E110" s="243" t="s">
        <v>28</v>
      </c>
      <c r="F110" s="244" t="s">
        <v>1927</v>
      </c>
      <c r="G110" s="242"/>
      <c r="H110" s="245">
        <v>290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296</v>
      </c>
      <c r="AU110" s="251" t="s">
        <v>106</v>
      </c>
      <c r="AV110" s="14" t="s">
        <v>106</v>
      </c>
      <c r="AW110" s="14" t="s">
        <v>35</v>
      </c>
      <c r="AX110" s="14" t="s">
        <v>82</v>
      </c>
      <c r="AY110" s="251" t="s">
        <v>285</v>
      </c>
    </row>
    <row r="111" spans="1:65" s="2" customFormat="1" ht="24.15" customHeight="1">
      <c r="A111" s="42"/>
      <c r="B111" s="43"/>
      <c r="C111" s="212" t="s">
        <v>8</v>
      </c>
      <c r="D111" s="212" t="s">
        <v>287</v>
      </c>
      <c r="E111" s="213" t="s">
        <v>2508</v>
      </c>
      <c r="F111" s="214" t="s">
        <v>2509</v>
      </c>
      <c r="G111" s="215" t="s">
        <v>859</v>
      </c>
      <c r="H111" s="216">
        <v>3</v>
      </c>
      <c r="I111" s="217"/>
      <c r="J111" s="218">
        <f>ROUND(I111*H111,2)</f>
        <v>0</v>
      </c>
      <c r="K111" s="214" t="s">
        <v>28</v>
      </c>
      <c r="L111" s="48"/>
      <c r="M111" s="219" t="s">
        <v>28</v>
      </c>
      <c r="N111" s="220" t="s">
        <v>46</v>
      </c>
      <c r="O111" s="88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R111" s="223" t="s">
        <v>379</v>
      </c>
      <c r="AT111" s="223" t="s">
        <v>287</v>
      </c>
      <c r="AU111" s="223" t="s">
        <v>106</v>
      </c>
      <c r="AY111" s="21" t="s">
        <v>285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1" t="s">
        <v>106</v>
      </c>
      <c r="BK111" s="224">
        <f>ROUND(I111*H111,2)</f>
        <v>0</v>
      </c>
      <c r="BL111" s="21" t="s">
        <v>379</v>
      </c>
      <c r="BM111" s="223" t="s">
        <v>2510</v>
      </c>
    </row>
    <row r="112" spans="1:51" s="14" customFormat="1" ht="12">
      <c r="A112" s="14"/>
      <c r="B112" s="241"/>
      <c r="C112" s="242"/>
      <c r="D112" s="232" t="s">
        <v>296</v>
      </c>
      <c r="E112" s="243" t="s">
        <v>28</v>
      </c>
      <c r="F112" s="244" t="s">
        <v>305</v>
      </c>
      <c r="G112" s="242"/>
      <c r="H112" s="245">
        <v>3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1" t="s">
        <v>296</v>
      </c>
      <c r="AU112" s="251" t="s">
        <v>106</v>
      </c>
      <c r="AV112" s="14" t="s">
        <v>106</v>
      </c>
      <c r="AW112" s="14" t="s">
        <v>35</v>
      </c>
      <c r="AX112" s="14" t="s">
        <v>82</v>
      </c>
      <c r="AY112" s="251" t="s">
        <v>285</v>
      </c>
    </row>
    <row r="113" spans="1:65" s="2" customFormat="1" ht="24.15" customHeight="1">
      <c r="A113" s="42"/>
      <c r="B113" s="43"/>
      <c r="C113" s="212" t="s">
        <v>360</v>
      </c>
      <c r="D113" s="212" t="s">
        <v>287</v>
      </c>
      <c r="E113" s="213" t="s">
        <v>2511</v>
      </c>
      <c r="F113" s="214" t="s">
        <v>2512</v>
      </c>
      <c r="G113" s="215" t="s">
        <v>673</v>
      </c>
      <c r="H113" s="216">
        <v>15</v>
      </c>
      <c r="I113" s="217"/>
      <c r="J113" s="218">
        <f>ROUND(I113*H113,2)</f>
        <v>0</v>
      </c>
      <c r="K113" s="214" t="s">
        <v>28</v>
      </c>
      <c r="L113" s="48"/>
      <c r="M113" s="219" t="s">
        <v>28</v>
      </c>
      <c r="N113" s="220" t="s">
        <v>46</v>
      </c>
      <c r="O113" s="88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R113" s="223" t="s">
        <v>379</v>
      </c>
      <c r="AT113" s="223" t="s">
        <v>287</v>
      </c>
      <c r="AU113" s="223" t="s">
        <v>106</v>
      </c>
      <c r="AY113" s="21" t="s">
        <v>285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1" t="s">
        <v>106</v>
      </c>
      <c r="BK113" s="224">
        <f>ROUND(I113*H113,2)</f>
        <v>0</v>
      </c>
      <c r="BL113" s="21" t="s">
        <v>379</v>
      </c>
      <c r="BM113" s="223" t="s">
        <v>2513</v>
      </c>
    </row>
    <row r="114" spans="1:51" s="14" customFormat="1" ht="12">
      <c r="A114" s="14"/>
      <c r="B114" s="241"/>
      <c r="C114" s="242"/>
      <c r="D114" s="232" t="s">
        <v>296</v>
      </c>
      <c r="E114" s="243" t="s">
        <v>28</v>
      </c>
      <c r="F114" s="244" t="s">
        <v>373</v>
      </c>
      <c r="G114" s="242"/>
      <c r="H114" s="245">
        <v>15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296</v>
      </c>
      <c r="AU114" s="251" t="s">
        <v>106</v>
      </c>
      <c r="AV114" s="14" t="s">
        <v>106</v>
      </c>
      <c r="AW114" s="14" t="s">
        <v>35</v>
      </c>
      <c r="AX114" s="14" t="s">
        <v>82</v>
      </c>
      <c r="AY114" s="251" t="s">
        <v>285</v>
      </c>
    </row>
    <row r="115" spans="1:65" s="2" customFormat="1" ht="24.15" customHeight="1">
      <c r="A115" s="42"/>
      <c r="B115" s="43"/>
      <c r="C115" s="212" t="s">
        <v>365</v>
      </c>
      <c r="D115" s="212" t="s">
        <v>287</v>
      </c>
      <c r="E115" s="213" t="s">
        <v>2514</v>
      </c>
      <c r="F115" s="214" t="s">
        <v>2515</v>
      </c>
      <c r="G115" s="215" t="s">
        <v>673</v>
      </c>
      <c r="H115" s="216">
        <v>5</v>
      </c>
      <c r="I115" s="217"/>
      <c r="J115" s="218">
        <f>ROUND(I115*H115,2)</f>
        <v>0</v>
      </c>
      <c r="K115" s="214" t="s">
        <v>28</v>
      </c>
      <c r="L115" s="48"/>
      <c r="M115" s="219" t="s">
        <v>28</v>
      </c>
      <c r="N115" s="220" t="s">
        <v>46</v>
      </c>
      <c r="O115" s="88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23" t="s">
        <v>379</v>
      </c>
      <c r="AT115" s="223" t="s">
        <v>287</v>
      </c>
      <c r="AU115" s="223" t="s">
        <v>106</v>
      </c>
      <c r="AY115" s="21" t="s">
        <v>285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1" t="s">
        <v>106</v>
      </c>
      <c r="BK115" s="224">
        <f>ROUND(I115*H115,2)</f>
        <v>0</v>
      </c>
      <c r="BL115" s="21" t="s">
        <v>379</v>
      </c>
      <c r="BM115" s="223" t="s">
        <v>2516</v>
      </c>
    </row>
    <row r="116" spans="1:51" s="14" customFormat="1" ht="12">
      <c r="A116" s="14"/>
      <c r="B116" s="241"/>
      <c r="C116" s="242"/>
      <c r="D116" s="232" t="s">
        <v>296</v>
      </c>
      <c r="E116" s="243" t="s">
        <v>28</v>
      </c>
      <c r="F116" s="244" t="s">
        <v>319</v>
      </c>
      <c r="G116" s="242"/>
      <c r="H116" s="245">
        <v>5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296</v>
      </c>
      <c r="AU116" s="251" t="s">
        <v>106</v>
      </c>
      <c r="AV116" s="14" t="s">
        <v>106</v>
      </c>
      <c r="AW116" s="14" t="s">
        <v>35</v>
      </c>
      <c r="AX116" s="14" t="s">
        <v>82</v>
      </c>
      <c r="AY116" s="251" t="s">
        <v>285</v>
      </c>
    </row>
    <row r="117" spans="1:65" s="2" customFormat="1" ht="24.15" customHeight="1">
      <c r="A117" s="42"/>
      <c r="B117" s="43"/>
      <c r="C117" s="212" t="s">
        <v>373</v>
      </c>
      <c r="D117" s="212" t="s">
        <v>287</v>
      </c>
      <c r="E117" s="213" t="s">
        <v>2517</v>
      </c>
      <c r="F117" s="214" t="s">
        <v>2518</v>
      </c>
      <c r="G117" s="215" t="s">
        <v>859</v>
      </c>
      <c r="H117" s="216">
        <v>12</v>
      </c>
      <c r="I117" s="217"/>
      <c r="J117" s="218">
        <f>ROUND(I117*H117,2)</f>
        <v>0</v>
      </c>
      <c r="K117" s="214" t="s">
        <v>28</v>
      </c>
      <c r="L117" s="48"/>
      <c r="M117" s="219" t="s">
        <v>28</v>
      </c>
      <c r="N117" s="220" t="s">
        <v>46</v>
      </c>
      <c r="O117" s="88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R117" s="223" t="s">
        <v>379</v>
      </c>
      <c r="AT117" s="223" t="s">
        <v>287</v>
      </c>
      <c r="AU117" s="223" t="s">
        <v>106</v>
      </c>
      <c r="AY117" s="21" t="s">
        <v>285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1" t="s">
        <v>106</v>
      </c>
      <c r="BK117" s="224">
        <f>ROUND(I117*H117,2)</f>
        <v>0</v>
      </c>
      <c r="BL117" s="21" t="s">
        <v>379</v>
      </c>
      <c r="BM117" s="223" t="s">
        <v>2519</v>
      </c>
    </row>
    <row r="118" spans="1:51" s="14" customFormat="1" ht="12">
      <c r="A118" s="14"/>
      <c r="B118" s="241"/>
      <c r="C118" s="242"/>
      <c r="D118" s="232" t="s">
        <v>296</v>
      </c>
      <c r="E118" s="243" t="s">
        <v>28</v>
      </c>
      <c r="F118" s="244" t="s">
        <v>8</v>
      </c>
      <c r="G118" s="242"/>
      <c r="H118" s="245">
        <v>12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296</v>
      </c>
      <c r="AU118" s="251" t="s">
        <v>106</v>
      </c>
      <c r="AV118" s="14" t="s">
        <v>106</v>
      </c>
      <c r="AW118" s="14" t="s">
        <v>35</v>
      </c>
      <c r="AX118" s="14" t="s">
        <v>82</v>
      </c>
      <c r="AY118" s="251" t="s">
        <v>285</v>
      </c>
    </row>
    <row r="119" spans="1:65" s="2" customFormat="1" ht="16.5" customHeight="1">
      <c r="A119" s="42"/>
      <c r="B119" s="43"/>
      <c r="C119" s="212" t="s">
        <v>379</v>
      </c>
      <c r="D119" s="212" t="s">
        <v>287</v>
      </c>
      <c r="E119" s="213" t="s">
        <v>2520</v>
      </c>
      <c r="F119" s="214" t="s">
        <v>2521</v>
      </c>
      <c r="G119" s="215" t="s">
        <v>859</v>
      </c>
      <c r="H119" s="216">
        <v>65</v>
      </c>
      <c r="I119" s="217"/>
      <c r="J119" s="218">
        <f>ROUND(I119*H119,2)</f>
        <v>0</v>
      </c>
      <c r="K119" s="214" t="s">
        <v>28</v>
      </c>
      <c r="L119" s="48"/>
      <c r="M119" s="219" t="s">
        <v>28</v>
      </c>
      <c r="N119" s="220" t="s">
        <v>46</v>
      </c>
      <c r="O119" s="88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3" t="s">
        <v>379</v>
      </c>
      <c r="AT119" s="223" t="s">
        <v>287</v>
      </c>
      <c r="AU119" s="223" t="s">
        <v>106</v>
      </c>
      <c r="AY119" s="21" t="s">
        <v>285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1" t="s">
        <v>106</v>
      </c>
      <c r="BK119" s="224">
        <f>ROUND(I119*H119,2)</f>
        <v>0</v>
      </c>
      <c r="BL119" s="21" t="s">
        <v>379</v>
      </c>
      <c r="BM119" s="223" t="s">
        <v>2522</v>
      </c>
    </row>
    <row r="120" spans="1:51" s="14" customFormat="1" ht="12">
      <c r="A120" s="14"/>
      <c r="B120" s="241"/>
      <c r="C120" s="242"/>
      <c r="D120" s="232" t="s">
        <v>296</v>
      </c>
      <c r="E120" s="243" t="s">
        <v>28</v>
      </c>
      <c r="F120" s="244" t="s">
        <v>670</v>
      </c>
      <c r="G120" s="242"/>
      <c r="H120" s="245">
        <v>65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1" t="s">
        <v>296</v>
      </c>
      <c r="AU120" s="251" t="s">
        <v>106</v>
      </c>
      <c r="AV120" s="14" t="s">
        <v>106</v>
      </c>
      <c r="AW120" s="14" t="s">
        <v>35</v>
      </c>
      <c r="AX120" s="14" t="s">
        <v>82</v>
      </c>
      <c r="AY120" s="251" t="s">
        <v>285</v>
      </c>
    </row>
    <row r="121" spans="1:65" s="2" customFormat="1" ht="21.75" customHeight="1">
      <c r="A121" s="42"/>
      <c r="B121" s="43"/>
      <c r="C121" s="212" t="s">
        <v>386</v>
      </c>
      <c r="D121" s="212" t="s">
        <v>287</v>
      </c>
      <c r="E121" s="213" t="s">
        <v>2523</v>
      </c>
      <c r="F121" s="214" t="s">
        <v>2524</v>
      </c>
      <c r="G121" s="215" t="s">
        <v>859</v>
      </c>
      <c r="H121" s="216">
        <v>1</v>
      </c>
      <c r="I121" s="217"/>
      <c r="J121" s="218">
        <f>ROUND(I121*H121,2)</f>
        <v>0</v>
      </c>
      <c r="K121" s="214" t="s">
        <v>28</v>
      </c>
      <c r="L121" s="48"/>
      <c r="M121" s="219" t="s">
        <v>28</v>
      </c>
      <c r="N121" s="220" t="s">
        <v>46</v>
      </c>
      <c r="O121" s="88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R121" s="223" t="s">
        <v>379</v>
      </c>
      <c r="AT121" s="223" t="s">
        <v>287</v>
      </c>
      <c r="AU121" s="223" t="s">
        <v>106</v>
      </c>
      <c r="AY121" s="21" t="s">
        <v>285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1" t="s">
        <v>106</v>
      </c>
      <c r="BK121" s="224">
        <f>ROUND(I121*H121,2)</f>
        <v>0</v>
      </c>
      <c r="BL121" s="21" t="s">
        <v>379</v>
      </c>
      <c r="BM121" s="223" t="s">
        <v>2525</v>
      </c>
    </row>
    <row r="122" spans="1:51" s="14" customFormat="1" ht="12">
      <c r="A122" s="14"/>
      <c r="B122" s="241"/>
      <c r="C122" s="242"/>
      <c r="D122" s="232" t="s">
        <v>296</v>
      </c>
      <c r="E122" s="243" t="s">
        <v>28</v>
      </c>
      <c r="F122" s="244" t="s">
        <v>82</v>
      </c>
      <c r="G122" s="242"/>
      <c r="H122" s="245">
        <v>1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296</v>
      </c>
      <c r="AU122" s="251" t="s">
        <v>106</v>
      </c>
      <c r="AV122" s="14" t="s">
        <v>106</v>
      </c>
      <c r="AW122" s="14" t="s">
        <v>35</v>
      </c>
      <c r="AX122" s="14" t="s">
        <v>82</v>
      </c>
      <c r="AY122" s="251" t="s">
        <v>285</v>
      </c>
    </row>
    <row r="123" spans="1:65" s="2" customFormat="1" ht="24.15" customHeight="1">
      <c r="A123" s="42"/>
      <c r="B123" s="43"/>
      <c r="C123" s="212" t="s">
        <v>393</v>
      </c>
      <c r="D123" s="212" t="s">
        <v>287</v>
      </c>
      <c r="E123" s="213" t="s">
        <v>2526</v>
      </c>
      <c r="F123" s="214" t="s">
        <v>2527</v>
      </c>
      <c r="G123" s="215" t="s">
        <v>673</v>
      </c>
      <c r="H123" s="216">
        <v>3</v>
      </c>
      <c r="I123" s="217"/>
      <c r="J123" s="218">
        <f>ROUND(I123*H123,2)</f>
        <v>0</v>
      </c>
      <c r="K123" s="214" t="s">
        <v>28</v>
      </c>
      <c r="L123" s="48"/>
      <c r="M123" s="219" t="s">
        <v>28</v>
      </c>
      <c r="N123" s="220" t="s">
        <v>46</v>
      </c>
      <c r="O123" s="88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23" t="s">
        <v>379</v>
      </c>
      <c r="AT123" s="223" t="s">
        <v>287</v>
      </c>
      <c r="AU123" s="223" t="s">
        <v>106</v>
      </c>
      <c r="AY123" s="21" t="s">
        <v>285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1" t="s">
        <v>106</v>
      </c>
      <c r="BK123" s="224">
        <f>ROUND(I123*H123,2)</f>
        <v>0</v>
      </c>
      <c r="BL123" s="21" t="s">
        <v>379</v>
      </c>
      <c r="BM123" s="223" t="s">
        <v>2528</v>
      </c>
    </row>
    <row r="124" spans="1:51" s="14" customFormat="1" ht="12">
      <c r="A124" s="14"/>
      <c r="B124" s="241"/>
      <c r="C124" s="242"/>
      <c r="D124" s="232" t="s">
        <v>296</v>
      </c>
      <c r="E124" s="243" t="s">
        <v>28</v>
      </c>
      <c r="F124" s="244" t="s">
        <v>305</v>
      </c>
      <c r="G124" s="242"/>
      <c r="H124" s="245">
        <v>3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296</v>
      </c>
      <c r="AU124" s="251" t="s">
        <v>106</v>
      </c>
      <c r="AV124" s="14" t="s">
        <v>106</v>
      </c>
      <c r="AW124" s="14" t="s">
        <v>35</v>
      </c>
      <c r="AX124" s="14" t="s">
        <v>82</v>
      </c>
      <c r="AY124" s="251" t="s">
        <v>285</v>
      </c>
    </row>
    <row r="125" spans="1:65" s="2" customFormat="1" ht="24.15" customHeight="1">
      <c r="A125" s="42"/>
      <c r="B125" s="43"/>
      <c r="C125" s="212" t="s">
        <v>399</v>
      </c>
      <c r="D125" s="212" t="s">
        <v>287</v>
      </c>
      <c r="E125" s="213" t="s">
        <v>2529</v>
      </c>
      <c r="F125" s="214" t="s">
        <v>2530</v>
      </c>
      <c r="G125" s="215" t="s">
        <v>859</v>
      </c>
      <c r="H125" s="216">
        <v>1</v>
      </c>
      <c r="I125" s="217"/>
      <c r="J125" s="218">
        <f>ROUND(I125*H125,2)</f>
        <v>0</v>
      </c>
      <c r="K125" s="214" t="s">
        <v>28</v>
      </c>
      <c r="L125" s="48"/>
      <c r="M125" s="219" t="s">
        <v>28</v>
      </c>
      <c r="N125" s="220" t="s">
        <v>46</v>
      </c>
      <c r="O125" s="88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3" t="s">
        <v>379</v>
      </c>
      <c r="AT125" s="223" t="s">
        <v>287</v>
      </c>
      <c r="AU125" s="223" t="s">
        <v>106</v>
      </c>
      <c r="AY125" s="21" t="s">
        <v>285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1" t="s">
        <v>106</v>
      </c>
      <c r="BK125" s="224">
        <f>ROUND(I125*H125,2)</f>
        <v>0</v>
      </c>
      <c r="BL125" s="21" t="s">
        <v>379</v>
      </c>
      <c r="BM125" s="223" t="s">
        <v>2531</v>
      </c>
    </row>
    <row r="126" spans="1:51" s="14" customFormat="1" ht="12">
      <c r="A126" s="14"/>
      <c r="B126" s="241"/>
      <c r="C126" s="242"/>
      <c r="D126" s="232" t="s">
        <v>296</v>
      </c>
      <c r="E126" s="243" t="s">
        <v>28</v>
      </c>
      <c r="F126" s="244" t="s">
        <v>82</v>
      </c>
      <c r="G126" s="242"/>
      <c r="H126" s="245">
        <v>1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296</v>
      </c>
      <c r="AU126" s="251" t="s">
        <v>106</v>
      </c>
      <c r="AV126" s="14" t="s">
        <v>106</v>
      </c>
      <c r="AW126" s="14" t="s">
        <v>35</v>
      </c>
      <c r="AX126" s="14" t="s">
        <v>82</v>
      </c>
      <c r="AY126" s="251" t="s">
        <v>285</v>
      </c>
    </row>
    <row r="127" spans="1:65" s="2" customFormat="1" ht="16.5" customHeight="1">
      <c r="A127" s="42"/>
      <c r="B127" s="43"/>
      <c r="C127" s="212" t="s">
        <v>405</v>
      </c>
      <c r="D127" s="212" t="s">
        <v>287</v>
      </c>
      <c r="E127" s="213" t="s">
        <v>2532</v>
      </c>
      <c r="F127" s="214" t="s">
        <v>2533</v>
      </c>
      <c r="G127" s="215" t="s">
        <v>859</v>
      </c>
      <c r="H127" s="216">
        <v>3</v>
      </c>
      <c r="I127" s="217"/>
      <c r="J127" s="218">
        <f>ROUND(I127*H127,2)</f>
        <v>0</v>
      </c>
      <c r="K127" s="214" t="s">
        <v>28</v>
      </c>
      <c r="L127" s="48"/>
      <c r="M127" s="219" t="s">
        <v>28</v>
      </c>
      <c r="N127" s="220" t="s">
        <v>46</v>
      </c>
      <c r="O127" s="88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R127" s="223" t="s">
        <v>379</v>
      </c>
      <c r="AT127" s="223" t="s">
        <v>287</v>
      </c>
      <c r="AU127" s="223" t="s">
        <v>106</v>
      </c>
      <c r="AY127" s="21" t="s">
        <v>285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21" t="s">
        <v>106</v>
      </c>
      <c r="BK127" s="224">
        <f>ROUND(I127*H127,2)</f>
        <v>0</v>
      </c>
      <c r="BL127" s="21" t="s">
        <v>379</v>
      </c>
      <c r="BM127" s="223" t="s">
        <v>2534</v>
      </c>
    </row>
    <row r="128" spans="1:51" s="14" customFormat="1" ht="12">
      <c r="A128" s="14"/>
      <c r="B128" s="241"/>
      <c r="C128" s="242"/>
      <c r="D128" s="232" t="s">
        <v>296</v>
      </c>
      <c r="E128" s="243" t="s">
        <v>28</v>
      </c>
      <c r="F128" s="244" t="s">
        <v>305</v>
      </c>
      <c r="G128" s="242"/>
      <c r="H128" s="245">
        <v>3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296</v>
      </c>
      <c r="AU128" s="251" t="s">
        <v>106</v>
      </c>
      <c r="AV128" s="14" t="s">
        <v>106</v>
      </c>
      <c r="AW128" s="14" t="s">
        <v>35</v>
      </c>
      <c r="AX128" s="14" t="s">
        <v>82</v>
      </c>
      <c r="AY128" s="251" t="s">
        <v>285</v>
      </c>
    </row>
    <row r="129" spans="1:65" s="2" customFormat="1" ht="16.5" customHeight="1">
      <c r="A129" s="42"/>
      <c r="B129" s="43"/>
      <c r="C129" s="212" t="s">
        <v>7</v>
      </c>
      <c r="D129" s="212" t="s">
        <v>287</v>
      </c>
      <c r="E129" s="213" t="s">
        <v>2535</v>
      </c>
      <c r="F129" s="214" t="s">
        <v>2536</v>
      </c>
      <c r="G129" s="215" t="s">
        <v>859</v>
      </c>
      <c r="H129" s="216">
        <v>12</v>
      </c>
      <c r="I129" s="217"/>
      <c r="J129" s="218">
        <f>ROUND(I129*H129,2)</f>
        <v>0</v>
      </c>
      <c r="K129" s="214" t="s">
        <v>28</v>
      </c>
      <c r="L129" s="48"/>
      <c r="M129" s="219" t="s">
        <v>28</v>
      </c>
      <c r="N129" s="220" t="s">
        <v>46</v>
      </c>
      <c r="O129" s="88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3" t="s">
        <v>379</v>
      </c>
      <c r="AT129" s="223" t="s">
        <v>287</v>
      </c>
      <c r="AU129" s="223" t="s">
        <v>106</v>
      </c>
      <c r="AY129" s="21" t="s">
        <v>285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21" t="s">
        <v>106</v>
      </c>
      <c r="BK129" s="224">
        <f>ROUND(I129*H129,2)</f>
        <v>0</v>
      </c>
      <c r="BL129" s="21" t="s">
        <v>379</v>
      </c>
      <c r="BM129" s="223" t="s">
        <v>2537</v>
      </c>
    </row>
    <row r="130" spans="1:51" s="14" customFormat="1" ht="12">
      <c r="A130" s="14"/>
      <c r="B130" s="241"/>
      <c r="C130" s="242"/>
      <c r="D130" s="232" t="s">
        <v>296</v>
      </c>
      <c r="E130" s="243" t="s">
        <v>28</v>
      </c>
      <c r="F130" s="244" t="s">
        <v>8</v>
      </c>
      <c r="G130" s="242"/>
      <c r="H130" s="245">
        <v>12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296</v>
      </c>
      <c r="AU130" s="251" t="s">
        <v>106</v>
      </c>
      <c r="AV130" s="14" t="s">
        <v>106</v>
      </c>
      <c r="AW130" s="14" t="s">
        <v>35</v>
      </c>
      <c r="AX130" s="14" t="s">
        <v>82</v>
      </c>
      <c r="AY130" s="251" t="s">
        <v>285</v>
      </c>
    </row>
    <row r="131" spans="1:65" s="2" customFormat="1" ht="16.5" customHeight="1">
      <c r="A131" s="42"/>
      <c r="B131" s="43"/>
      <c r="C131" s="212" t="s">
        <v>415</v>
      </c>
      <c r="D131" s="212" t="s">
        <v>287</v>
      </c>
      <c r="E131" s="213" t="s">
        <v>2538</v>
      </c>
      <c r="F131" s="214" t="s">
        <v>2539</v>
      </c>
      <c r="G131" s="215" t="s">
        <v>859</v>
      </c>
      <c r="H131" s="216">
        <v>8</v>
      </c>
      <c r="I131" s="217"/>
      <c r="J131" s="218">
        <f>ROUND(I131*H131,2)</f>
        <v>0</v>
      </c>
      <c r="K131" s="214" t="s">
        <v>28</v>
      </c>
      <c r="L131" s="48"/>
      <c r="M131" s="219" t="s">
        <v>28</v>
      </c>
      <c r="N131" s="220" t="s">
        <v>46</v>
      </c>
      <c r="O131" s="88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R131" s="223" t="s">
        <v>379</v>
      </c>
      <c r="AT131" s="223" t="s">
        <v>287</v>
      </c>
      <c r="AU131" s="223" t="s">
        <v>106</v>
      </c>
      <c r="AY131" s="21" t="s">
        <v>285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21" t="s">
        <v>106</v>
      </c>
      <c r="BK131" s="224">
        <f>ROUND(I131*H131,2)</f>
        <v>0</v>
      </c>
      <c r="BL131" s="21" t="s">
        <v>379</v>
      </c>
      <c r="BM131" s="223" t="s">
        <v>2540</v>
      </c>
    </row>
    <row r="132" spans="1:51" s="14" customFormat="1" ht="12">
      <c r="A132" s="14"/>
      <c r="B132" s="241"/>
      <c r="C132" s="242"/>
      <c r="D132" s="232" t="s">
        <v>296</v>
      </c>
      <c r="E132" s="243" t="s">
        <v>28</v>
      </c>
      <c r="F132" s="244" t="s">
        <v>334</v>
      </c>
      <c r="G132" s="242"/>
      <c r="H132" s="245">
        <v>8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296</v>
      </c>
      <c r="AU132" s="251" t="s">
        <v>106</v>
      </c>
      <c r="AV132" s="14" t="s">
        <v>106</v>
      </c>
      <c r="AW132" s="14" t="s">
        <v>35</v>
      </c>
      <c r="AX132" s="14" t="s">
        <v>82</v>
      </c>
      <c r="AY132" s="251" t="s">
        <v>285</v>
      </c>
    </row>
    <row r="133" spans="1:65" s="2" customFormat="1" ht="16.5" customHeight="1">
      <c r="A133" s="42"/>
      <c r="B133" s="43"/>
      <c r="C133" s="212" t="s">
        <v>421</v>
      </c>
      <c r="D133" s="212" t="s">
        <v>287</v>
      </c>
      <c r="E133" s="213" t="s">
        <v>2541</v>
      </c>
      <c r="F133" s="214" t="s">
        <v>2542</v>
      </c>
      <c r="G133" s="215" t="s">
        <v>859</v>
      </c>
      <c r="H133" s="216">
        <v>2</v>
      </c>
      <c r="I133" s="217"/>
      <c r="J133" s="218">
        <f>ROUND(I133*H133,2)</f>
        <v>0</v>
      </c>
      <c r="K133" s="214" t="s">
        <v>28</v>
      </c>
      <c r="L133" s="48"/>
      <c r="M133" s="219" t="s">
        <v>28</v>
      </c>
      <c r="N133" s="220" t="s">
        <v>46</v>
      </c>
      <c r="O133" s="88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23" t="s">
        <v>379</v>
      </c>
      <c r="AT133" s="223" t="s">
        <v>287</v>
      </c>
      <c r="AU133" s="223" t="s">
        <v>106</v>
      </c>
      <c r="AY133" s="21" t="s">
        <v>285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21" t="s">
        <v>106</v>
      </c>
      <c r="BK133" s="224">
        <f>ROUND(I133*H133,2)</f>
        <v>0</v>
      </c>
      <c r="BL133" s="21" t="s">
        <v>379</v>
      </c>
      <c r="BM133" s="223" t="s">
        <v>2543</v>
      </c>
    </row>
    <row r="134" spans="1:51" s="14" customFormat="1" ht="12">
      <c r="A134" s="14"/>
      <c r="B134" s="241"/>
      <c r="C134" s="242"/>
      <c r="D134" s="232" t="s">
        <v>296</v>
      </c>
      <c r="E134" s="243" t="s">
        <v>28</v>
      </c>
      <c r="F134" s="244" t="s">
        <v>106</v>
      </c>
      <c r="G134" s="242"/>
      <c r="H134" s="245">
        <v>2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296</v>
      </c>
      <c r="AU134" s="251" t="s">
        <v>106</v>
      </c>
      <c r="AV134" s="14" t="s">
        <v>106</v>
      </c>
      <c r="AW134" s="14" t="s">
        <v>35</v>
      </c>
      <c r="AX134" s="14" t="s">
        <v>82</v>
      </c>
      <c r="AY134" s="251" t="s">
        <v>285</v>
      </c>
    </row>
    <row r="135" spans="1:65" s="2" customFormat="1" ht="16.5" customHeight="1">
      <c r="A135" s="42"/>
      <c r="B135" s="43"/>
      <c r="C135" s="212" t="s">
        <v>427</v>
      </c>
      <c r="D135" s="212" t="s">
        <v>287</v>
      </c>
      <c r="E135" s="213" t="s">
        <v>2544</v>
      </c>
      <c r="F135" s="214" t="s">
        <v>2545</v>
      </c>
      <c r="G135" s="215" t="s">
        <v>859</v>
      </c>
      <c r="H135" s="216">
        <v>1</v>
      </c>
      <c r="I135" s="217"/>
      <c r="J135" s="218">
        <f>ROUND(I135*H135,2)</f>
        <v>0</v>
      </c>
      <c r="K135" s="214" t="s">
        <v>28</v>
      </c>
      <c r="L135" s="48"/>
      <c r="M135" s="219" t="s">
        <v>28</v>
      </c>
      <c r="N135" s="220" t="s">
        <v>46</v>
      </c>
      <c r="O135" s="88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R135" s="223" t="s">
        <v>379</v>
      </c>
      <c r="AT135" s="223" t="s">
        <v>287</v>
      </c>
      <c r="AU135" s="223" t="s">
        <v>106</v>
      </c>
      <c r="AY135" s="21" t="s">
        <v>285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21" t="s">
        <v>106</v>
      </c>
      <c r="BK135" s="224">
        <f>ROUND(I135*H135,2)</f>
        <v>0</v>
      </c>
      <c r="BL135" s="21" t="s">
        <v>379</v>
      </c>
      <c r="BM135" s="223" t="s">
        <v>2546</v>
      </c>
    </row>
    <row r="136" spans="1:51" s="14" customFormat="1" ht="12">
      <c r="A136" s="14"/>
      <c r="B136" s="241"/>
      <c r="C136" s="242"/>
      <c r="D136" s="232" t="s">
        <v>296</v>
      </c>
      <c r="E136" s="243" t="s">
        <v>28</v>
      </c>
      <c r="F136" s="244" t="s">
        <v>82</v>
      </c>
      <c r="G136" s="242"/>
      <c r="H136" s="245">
        <v>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296</v>
      </c>
      <c r="AU136" s="251" t="s">
        <v>106</v>
      </c>
      <c r="AV136" s="14" t="s">
        <v>106</v>
      </c>
      <c r="AW136" s="14" t="s">
        <v>35</v>
      </c>
      <c r="AX136" s="14" t="s">
        <v>82</v>
      </c>
      <c r="AY136" s="251" t="s">
        <v>285</v>
      </c>
    </row>
    <row r="137" spans="1:65" s="2" customFormat="1" ht="16.5" customHeight="1">
      <c r="A137" s="42"/>
      <c r="B137" s="43"/>
      <c r="C137" s="212" t="s">
        <v>434</v>
      </c>
      <c r="D137" s="212" t="s">
        <v>287</v>
      </c>
      <c r="E137" s="213" t="s">
        <v>2547</v>
      </c>
      <c r="F137" s="214" t="s">
        <v>2548</v>
      </c>
      <c r="G137" s="215" t="s">
        <v>859</v>
      </c>
      <c r="H137" s="216">
        <v>2</v>
      </c>
      <c r="I137" s="217"/>
      <c r="J137" s="218">
        <f>ROUND(I137*H137,2)</f>
        <v>0</v>
      </c>
      <c r="K137" s="214" t="s">
        <v>28</v>
      </c>
      <c r="L137" s="48"/>
      <c r="M137" s="219" t="s">
        <v>28</v>
      </c>
      <c r="N137" s="220" t="s">
        <v>46</v>
      </c>
      <c r="O137" s="88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R137" s="223" t="s">
        <v>379</v>
      </c>
      <c r="AT137" s="223" t="s">
        <v>287</v>
      </c>
      <c r="AU137" s="223" t="s">
        <v>106</v>
      </c>
      <c r="AY137" s="21" t="s">
        <v>285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21" t="s">
        <v>106</v>
      </c>
      <c r="BK137" s="224">
        <f>ROUND(I137*H137,2)</f>
        <v>0</v>
      </c>
      <c r="BL137" s="21" t="s">
        <v>379</v>
      </c>
      <c r="BM137" s="223" t="s">
        <v>2549</v>
      </c>
    </row>
    <row r="138" spans="1:51" s="14" customFormat="1" ht="12">
      <c r="A138" s="14"/>
      <c r="B138" s="241"/>
      <c r="C138" s="242"/>
      <c r="D138" s="232" t="s">
        <v>296</v>
      </c>
      <c r="E138" s="243" t="s">
        <v>28</v>
      </c>
      <c r="F138" s="244" t="s">
        <v>106</v>
      </c>
      <c r="G138" s="242"/>
      <c r="H138" s="245">
        <v>2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296</v>
      </c>
      <c r="AU138" s="251" t="s">
        <v>106</v>
      </c>
      <c r="AV138" s="14" t="s">
        <v>106</v>
      </c>
      <c r="AW138" s="14" t="s">
        <v>35</v>
      </c>
      <c r="AX138" s="14" t="s">
        <v>82</v>
      </c>
      <c r="AY138" s="251" t="s">
        <v>285</v>
      </c>
    </row>
    <row r="139" spans="1:65" s="2" customFormat="1" ht="16.5" customHeight="1">
      <c r="A139" s="42"/>
      <c r="B139" s="43"/>
      <c r="C139" s="212" t="s">
        <v>439</v>
      </c>
      <c r="D139" s="212" t="s">
        <v>287</v>
      </c>
      <c r="E139" s="213" t="s">
        <v>2550</v>
      </c>
      <c r="F139" s="214" t="s">
        <v>2551</v>
      </c>
      <c r="G139" s="215" t="s">
        <v>859</v>
      </c>
      <c r="H139" s="216">
        <v>50</v>
      </c>
      <c r="I139" s="217"/>
      <c r="J139" s="218">
        <f>ROUND(I139*H139,2)</f>
        <v>0</v>
      </c>
      <c r="K139" s="214" t="s">
        <v>28</v>
      </c>
      <c r="L139" s="48"/>
      <c r="M139" s="219" t="s">
        <v>28</v>
      </c>
      <c r="N139" s="220" t="s">
        <v>46</v>
      </c>
      <c r="O139" s="88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R139" s="223" t="s">
        <v>379</v>
      </c>
      <c r="AT139" s="223" t="s">
        <v>287</v>
      </c>
      <c r="AU139" s="223" t="s">
        <v>106</v>
      </c>
      <c r="AY139" s="21" t="s">
        <v>285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21" t="s">
        <v>106</v>
      </c>
      <c r="BK139" s="224">
        <f>ROUND(I139*H139,2)</f>
        <v>0</v>
      </c>
      <c r="BL139" s="21" t="s">
        <v>379</v>
      </c>
      <c r="BM139" s="223" t="s">
        <v>2552</v>
      </c>
    </row>
    <row r="140" spans="1:51" s="14" customFormat="1" ht="12">
      <c r="A140" s="14"/>
      <c r="B140" s="241"/>
      <c r="C140" s="242"/>
      <c r="D140" s="232" t="s">
        <v>296</v>
      </c>
      <c r="E140" s="243" t="s">
        <v>28</v>
      </c>
      <c r="F140" s="244" t="s">
        <v>580</v>
      </c>
      <c r="G140" s="242"/>
      <c r="H140" s="245">
        <v>50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296</v>
      </c>
      <c r="AU140" s="251" t="s">
        <v>106</v>
      </c>
      <c r="AV140" s="14" t="s">
        <v>106</v>
      </c>
      <c r="AW140" s="14" t="s">
        <v>35</v>
      </c>
      <c r="AX140" s="14" t="s">
        <v>82</v>
      </c>
      <c r="AY140" s="251" t="s">
        <v>285</v>
      </c>
    </row>
    <row r="141" spans="1:65" s="2" customFormat="1" ht="16.5" customHeight="1">
      <c r="A141" s="42"/>
      <c r="B141" s="43"/>
      <c r="C141" s="212" t="s">
        <v>445</v>
      </c>
      <c r="D141" s="212" t="s">
        <v>287</v>
      </c>
      <c r="E141" s="213" t="s">
        <v>2553</v>
      </c>
      <c r="F141" s="214" t="s">
        <v>2554</v>
      </c>
      <c r="G141" s="215" t="s">
        <v>859</v>
      </c>
      <c r="H141" s="216">
        <v>12</v>
      </c>
      <c r="I141" s="217"/>
      <c r="J141" s="218">
        <f>ROUND(I141*H141,2)</f>
        <v>0</v>
      </c>
      <c r="K141" s="214" t="s">
        <v>28</v>
      </c>
      <c r="L141" s="48"/>
      <c r="M141" s="219" t="s">
        <v>28</v>
      </c>
      <c r="N141" s="220" t="s">
        <v>46</v>
      </c>
      <c r="O141" s="88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R141" s="223" t="s">
        <v>379</v>
      </c>
      <c r="AT141" s="223" t="s">
        <v>287</v>
      </c>
      <c r="AU141" s="223" t="s">
        <v>106</v>
      </c>
      <c r="AY141" s="21" t="s">
        <v>285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21" t="s">
        <v>106</v>
      </c>
      <c r="BK141" s="224">
        <f>ROUND(I141*H141,2)</f>
        <v>0</v>
      </c>
      <c r="BL141" s="21" t="s">
        <v>379</v>
      </c>
      <c r="BM141" s="223" t="s">
        <v>2555</v>
      </c>
    </row>
    <row r="142" spans="1:51" s="14" customFormat="1" ht="12">
      <c r="A142" s="14"/>
      <c r="B142" s="241"/>
      <c r="C142" s="242"/>
      <c r="D142" s="232" t="s">
        <v>296</v>
      </c>
      <c r="E142" s="243" t="s">
        <v>28</v>
      </c>
      <c r="F142" s="244" t="s">
        <v>8</v>
      </c>
      <c r="G142" s="242"/>
      <c r="H142" s="245">
        <v>12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296</v>
      </c>
      <c r="AU142" s="251" t="s">
        <v>106</v>
      </c>
      <c r="AV142" s="14" t="s">
        <v>106</v>
      </c>
      <c r="AW142" s="14" t="s">
        <v>35</v>
      </c>
      <c r="AX142" s="14" t="s">
        <v>82</v>
      </c>
      <c r="AY142" s="251" t="s">
        <v>285</v>
      </c>
    </row>
    <row r="143" spans="1:65" s="2" customFormat="1" ht="16.5" customHeight="1">
      <c r="A143" s="42"/>
      <c r="B143" s="43"/>
      <c r="C143" s="212" t="s">
        <v>450</v>
      </c>
      <c r="D143" s="212" t="s">
        <v>287</v>
      </c>
      <c r="E143" s="213" t="s">
        <v>2556</v>
      </c>
      <c r="F143" s="214" t="s">
        <v>2557</v>
      </c>
      <c r="G143" s="215" t="s">
        <v>859</v>
      </c>
      <c r="H143" s="216">
        <v>3</v>
      </c>
      <c r="I143" s="217"/>
      <c r="J143" s="218">
        <f>ROUND(I143*H143,2)</f>
        <v>0</v>
      </c>
      <c r="K143" s="214" t="s">
        <v>28</v>
      </c>
      <c r="L143" s="48"/>
      <c r="M143" s="219" t="s">
        <v>28</v>
      </c>
      <c r="N143" s="220" t="s">
        <v>46</v>
      </c>
      <c r="O143" s="88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R143" s="223" t="s">
        <v>379</v>
      </c>
      <c r="AT143" s="223" t="s">
        <v>287</v>
      </c>
      <c r="AU143" s="223" t="s">
        <v>106</v>
      </c>
      <c r="AY143" s="21" t="s">
        <v>285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21" t="s">
        <v>106</v>
      </c>
      <c r="BK143" s="224">
        <f>ROUND(I143*H143,2)</f>
        <v>0</v>
      </c>
      <c r="BL143" s="21" t="s">
        <v>379</v>
      </c>
      <c r="BM143" s="223" t="s">
        <v>2558</v>
      </c>
    </row>
    <row r="144" spans="1:51" s="14" customFormat="1" ht="12">
      <c r="A144" s="14"/>
      <c r="B144" s="241"/>
      <c r="C144" s="242"/>
      <c r="D144" s="232" t="s">
        <v>296</v>
      </c>
      <c r="E144" s="243" t="s">
        <v>28</v>
      </c>
      <c r="F144" s="244" t="s">
        <v>305</v>
      </c>
      <c r="G144" s="242"/>
      <c r="H144" s="245">
        <v>3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1" t="s">
        <v>296</v>
      </c>
      <c r="AU144" s="251" t="s">
        <v>106</v>
      </c>
      <c r="AV144" s="14" t="s">
        <v>106</v>
      </c>
      <c r="AW144" s="14" t="s">
        <v>35</v>
      </c>
      <c r="AX144" s="14" t="s">
        <v>82</v>
      </c>
      <c r="AY144" s="251" t="s">
        <v>285</v>
      </c>
    </row>
    <row r="145" spans="1:65" s="2" customFormat="1" ht="16.5" customHeight="1">
      <c r="A145" s="42"/>
      <c r="B145" s="43"/>
      <c r="C145" s="212" t="s">
        <v>457</v>
      </c>
      <c r="D145" s="212" t="s">
        <v>287</v>
      </c>
      <c r="E145" s="213" t="s">
        <v>2559</v>
      </c>
      <c r="F145" s="214" t="s">
        <v>2560</v>
      </c>
      <c r="G145" s="215" t="s">
        <v>859</v>
      </c>
      <c r="H145" s="216">
        <v>8</v>
      </c>
      <c r="I145" s="217"/>
      <c r="J145" s="218">
        <f>ROUND(I145*H145,2)</f>
        <v>0</v>
      </c>
      <c r="K145" s="214" t="s">
        <v>28</v>
      </c>
      <c r="L145" s="48"/>
      <c r="M145" s="219" t="s">
        <v>28</v>
      </c>
      <c r="N145" s="220" t="s">
        <v>46</v>
      </c>
      <c r="O145" s="88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R145" s="223" t="s">
        <v>379</v>
      </c>
      <c r="AT145" s="223" t="s">
        <v>287</v>
      </c>
      <c r="AU145" s="223" t="s">
        <v>106</v>
      </c>
      <c r="AY145" s="21" t="s">
        <v>285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21" t="s">
        <v>106</v>
      </c>
      <c r="BK145" s="224">
        <f>ROUND(I145*H145,2)</f>
        <v>0</v>
      </c>
      <c r="BL145" s="21" t="s">
        <v>379</v>
      </c>
      <c r="BM145" s="223" t="s">
        <v>2561</v>
      </c>
    </row>
    <row r="146" spans="1:51" s="14" customFormat="1" ht="12">
      <c r="A146" s="14"/>
      <c r="B146" s="241"/>
      <c r="C146" s="242"/>
      <c r="D146" s="232" t="s">
        <v>296</v>
      </c>
      <c r="E146" s="243" t="s">
        <v>28</v>
      </c>
      <c r="F146" s="244" t="s">
        <v>334</v>
      </c>
      <c r="G146" s="242"/>
      <c r="H146" s="245">
        <v>8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296</v>
      </c>
      <c r="AU146" s="251" t="s">
        <v>106</v>
      </c>
      <c r="AV146" s="14" t="s">
        <v>106</v>
      </c>
      <c r="AW146" s="14" t="s">
        <v>35</v>
      </c>
      <c r="AX146" s="14" t="s">
        <v>82</v>
      </c>
      <c r="AY146" s="251" t="s">
        <v>285</v>
      </c>
    </row>
    <row r="147" spans="1:65" s="2" customFormat="1" ht="16.5" customHeight="1">
      <c r="A147" s="42"/>
      <c r="B147" s="43"/>
      <c r="C147" s="212" t="s">
        <v>464</v>
      </c>
      <c r="D147" s="212" t="s">
        <v>287</v>
      </c>
      <c r="E147" s="213" t="s">
        <v>2562</v>
      </c>
      <c r="F147" s="214" t="s">
        <v>2563</v>
      </c>
      <c r="G147" s="215" t="s">
        <v>859</v>
      </c>
      <c r="H147" s="216">
        <v>10</v>
      </c>
      <c r="I147" s="217"/>
      <c r="J147" s="218">
        <f>ROUND(I147*H147,2)</f>
        <v>0</v>
      </c>
      <c r="K147" s="214" t="s">
        <v>28</v>
      </c>
      <c r="L147" s="48"/>
      <c r="M147" s="219" t="s">
        <v>28</v>
      </c>
      <c r="N147" s="220" t="s">
        <v>46</v>
      </c>
      <c r="O147" s="88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23" t="s">
        <v>379</v>
      </c>
      <c r="AT147" s="223" t="s">
        <v>287</v>
      </c>
      <c r="AU147" s="223" t="s">
        <v>106</v>
      </c>
      <c r="AY147" s="21" t="s">
        <v>285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21" t="s">
        <v>106</v>
      </c>
      <c r="BK147" s="224">
        <f>ROUND(I147*H147,2)</f>
        <v>0</v>
      </c>
      <c r="BL147" s="21" t="s">
        <v>379</v>
      </c>
      <c r="BM147" s="223" t="s">
        <v>2564</v>
      </c>
    </row>
    <row r="148" spans="1:51" s="14" customFormat="1" ht="12">
      <c r="A148" s="14"/>
      <c r="B148" s="241"/>
      <c r="C148" s="242"/>
      <c r="D148" s="232" t="s">
        <v>296</v>
      </c>
      <c r="E148" s="243" t="s">
        <v>28</v>
      </c>
      <c r="F148" s="244" t="s">
        <v>344</v>
      </c>
      <c r="G148" s="242"/>
      <c r="H148" s="245">
        <v>10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296</v>
      </c>
      <c r="AU148" s="251" t="s">
        <v>106</v>
      </c>
      <c r="AV148" s="14" t="s">
        <v>106</v>
      </c>
      <c r="AW148" s="14" t="s">
        <v>35</v>
      </c>
      <c r="AX148" s="14" t="s">
        <v>82</v>
      </c>
      <c r="AY148" s="251" t="s">
        <v>285</v>
      </c>
    </row>
    <row r="149" spans="1:65" s="2" customFormat="1" ht="24.15" customHeight="1">
      <c r="A149" s="42"/>
      <c r="B149" s="43"/>
      <c r="C149" s="212" t="s">
        <v>471</v>
      </c>
      <c r="D149" s="212" t="s">
        <v>287</v>
      </c>
      <c r="E149" s="213" t="s">
        <v>2565</v>
      </c>
      <c r="F149" s="214" t="s">
        <v>2566</v>
      </c>
      <c r="G149" s="215" t="s">
        <v>859</v>
      </c>
      <c r="H149" s="216">
        <v>6</v>
      </c>
      <c r="I149" s="217"/>
      <c r="J149" s="218">
        <f>ROUND(I149*H149,2)</f>
        <v>0</v>
      </c>
      <c r="K149" s="214" t="s">
        <v>28</v>
      </c>
      <c r="L149" s="48"/>
      <c r="M149" s="219" t="s">
        <v>28</v>
      </c>
      <c r="N149" s="220" t="s">
        <v>46</v>
      </c>
      <c r="O149" s="88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R149" s="223" t="s">
        <v>379</v>
      </c>
      <c r="AT149" s="223" t="s">
        <v>287</v>
      </c>
      <c r="AU149" s="223" t="s">
        <v>106</v>
      </c>
      <c r="AY149" s="21" t="s">
        <v>285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21" t="s">
        <v>106</v>
      </c>
      <c r="BK149" s="224">
        <f>ROUND(I149*H149,2)</f>
        <v>0</v>
      </c>
      <c r="BL149" s="21" t="s">
        <v>379</v>
      </c>
      <c r="BM149" s="223" t="s">
        <v>2567</v>
      </c>
    </row>
    <row r="150" spans="1:51" s="14" customFormat="1" ht="12">
      <c r="A150" s="14"/>
      <c r="B150" s="241"/>
      <c r="C150" s="242"/>
      <c r="D150" s="232" t="s">
        <v>296</v>
      </c>
      <c r="E150" s="243" t="s">
        <v>28</v>
      </c>
      <c r="F150" s="244" t="s">
        <v>324</v>
      </c>
      <c r="G150" s="242"/>
      <c r="H150" s="245">
        <v>6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296</v>
      </c>
      <c r="AU150" s="251" t="s">
        <v>106</v>
      </c>
      <c r="AV150" s="14" t="s">
        <v>106</v>
      </c>
      <c r="AW150" s="14" t="s">
        <v>35</v>
      </c>
      <c r="AX150" s="14" t="s">
        <v>82</v>
      </c>
      <c r="AY150" s="251" t="s">
        <v>285</v>
      </c>
    </row>
    <row r="151" spans="1:65" s="2" customFormat="1" ht="16.5" customHeight="1">
      <c r="A151" s="42"/>
      <c r="B151" s="43"/>
      <c r="C151" s="212" t="s">
        <v>477</v>
      </c>
      <c r="D151" s="212" t="s">
        <v>287</v>
      </c>
      <c r="E151" s="213" t="s">
        <v>2568</v>
      </c>
      <c r="F151" s="214" t="s">
        <v>2569</v>
      </c>
      <c r="G151" s="215" t="s">
        <v>315</v>
      </c>
      <c r="H151" s="216">
        <v>1</v>
      </c>
      <c r="I151" s="217"/>
      <c r="J151" s="218">
        <f>ROUND(I151*H151,2)</f>
        <v>0</v>
      </c>
      <c r="K151" s="214" t="s">
        <v>28</v>
      </c>
      <c r="L151" s="48"/>
      <c r="M151" s="219" t="s">
        <v>28</v>
      </c>
      <c r="N151" s="220" t="s">
        <v>46</v>
      </c>
      <c r="O151" s="88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23" t="s">
        <v>379</v>
      </c>
      <c r="AT151" s="223" t="s">
        <v>287</v>
      </c>
      <c r="AU151" s="223" t="s">
        <v>106</v>
      </c>
      <c r="AY151" s="21" t="s">
        <v>285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21" t="s">
        <v>106</v>
      </c>
      <c r="BK151" s="224">
        <f>ROUND(I151*H151,2)</f>
        <v>0</v>
      </c>
      <c r="BL151" s="21" t="s">
        <v>379</v>
      </c>
      <c r="BM151" s="223" t="s">
        <v>2570</v>
      </c>
    </row>
    <row r="152" spans="1:51" s="14" customFormat="1" ht="12">
      <c r="A152" s="14"/>
      <c r="B152" s="241"/>
      <c r="C152" s="242"/>
      <c r="D152" s="232" t="s">
        <v>296</v>
      </c>
      <c r="E152" s="243" t="s">
        <v>28</v>
      </c>
      <c r="F152" s="244" t="s">
        <v>82</v>
      </c>
      <c r="G152" s="242"/>
      <c r="H152" s="245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296</v>
      </c>
      <c r="AU152" s="251" t="s">
        <v>106</v>
      </c>
      <c r="AV152" s="14" t="s">
        <v>106</v>
      </c>
      <c r="AW152" s="14" t="s">
        <v>35</v>
      </c>
      <c r="AX152" s="14" t="s">
        <v>82</v>
      </c>
      <c r="AY152" s="251" t="s">
        <v>285</v>
      </c>
    </row>
    <row r="153" spans="1:65" s="2" customFormat="1" ht="16.5" customHeight="1">
      <c r="A153" s="42"/>
      <c r="B153" s="43"/>
      <c r="C153" s="212" t="s">
        <v>484</v>
      </c>
      <c r="D153" s="212" t="s">
        <v>287</v>
      </c>
      <c r="E153" s="213" t="s">
        <v>2571</v>
      </c>
      <c r="F153" s="214" t="s">
        <v>2572</v>
      </c>
      <c r="G153" s="215" t="s">
        <v>1824</v>
      </c>
      <c r="H153" s="216">
        <v>100</v>
      </c>
      <c r="I153" s="217"/>
      <c r="J153" s="218">
        <f>ROUND(I153*H153,2)</f>
        <v>0</v>
      </c>
      <c r="K153" s="214" t="s">
        <v>28</v>
      </c>
      <c r="L153" s="48"/>
      <c r="M153" s="219" t="s">
        <v>28</v>
      </c>
      <c r="N153" s="220" t="s">
        <v>46</v>
      </c>
      <c r="O153" s="88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23" t="s">
        <v>379</v>
      </c>
      <c r="AT153" s="223" t="s">
        <v>287</v>
      </c>
      <c r="AU153" s="223" t="s">
        <v>106</v>
      </c>
      <c r="AY153" s="21" t="s">
        <v>285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21" t="s">
        <v>106</v>
      </c>
      <c r="BK153" s="224">
        <f>ROUND(I153*H153,2)</f>
        <v>0</v>
      </c>
      <c r="BL153" s="21" t="s">
        <v>379</v>
      </c>
      <c r="BM153" s="223" t="s">
        <v>2573</v>
      </c>
    </row>
    <row r="154" spans="1:51" s="14" customFormat="1" ht="12">
      <c r="A154" s="14"/>
      <c r="B154" s="241"/>
      <c r="C154" s="242"/>
      <c r="D154" s="232" t="s">
        <v>296</v>
      </c>
      <c r="E154" s="243" t="s">
        <v>28</v>
      </c>
      <c r="F154" s="244" t="s">
        <v>884</v>
      </c>
      <c r="G154" s="242"/>
      <c r="H154" s="245">
        <v>100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296</v>
      </c>
      <c r="AU154" s="251" t="s">
        <v>106</v>
      </c>
      <c r="AV154" s="14" t="s">
        <v>106</v>
      </c>
      <c r="AW154" s="14" t="s">
        <v>35</v>
      </c>
      <c r="AX154" s="14" t="s">
        <v>82</v>
      </c>
      <c r="AY154" s="251" t="s">
        <v>285</v>
      </c>
    </row>
    <row r="155" spans="1:63" s="12" customFormat="1" ht="22.8" customHeight="1">
      <c r="A155" s="12"/>
      <c r="B155" s="196"/>
      <c r="C155" s="197"/>
      <c r="D155" s="198" t="s">
        <v>73</v>
      </c>
      <c r="E155" s="210" t="s">
        <v>2574</v>
      </c>
      <c r="F155" s="210" t="s">
        <v>2575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SUM(P156:P173)</f>
        <v>0</v>
      </c>
      <c r="Q155" s="204"/>
      <c r="R155" s="205">
        <f>SUM(R156:R173)</f>
        <v>0</v>
      </c>
      <c r="S155" s="204"/>
      <c r="T155" s="206">
        <f>SUM(T156:T173)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106</v>
      </c>
      <c r="AT155" s="208" t="s">
        <v>73</v>
      </c>
      <c r="AU155" s="208" t="s">
        <v>82</v>
      </c>
      <c r="AY155" s="207" t="s">
        <v>285</v>
      </c>
      <c r="BK155" s="209">
        <f>SUM(BK156:BK173)</f>
        <v>0</v>
      </c>
    </row>
    <row r="156" spans="1:65" s="2" customFormat="1" ht="44.25" customHeight="1">
      <c r="A156" s="42"/>
      <c r="B156" s="43"/>
      <c r="C156" s="212" t="s">
        <v>489</v>
      </c>
      <c r="D156" s="212" t="s">
        <v>287</v>
      </c>
      <c r="E156" s="213" t="s">
        <v>2576</v>
      </c>
      <c r="F156" s="214" t="s">
        <v>2577</v>
      </c>
      <c r="G156" s="215" t="s">
        <v>859</v>
      </c>
      <c r="H156" s="216">
        <v>11</v>
      </c>
      <c r="I156" s="217"/>
      <c r="J156" s="218">
        <f>ROUND(I156*H156,2)</f>
        <v>0</v>
      </c>
      <c r="K156" s="214" t="s">
        <v>28</v>
      </c>
      <c r="L156" s="48"/>
      <c r="M156" s="219" t="s">
        <v>28</v>
      </c>
      <c r="N156" s="220" t="s">
        <v>46</v>
      </c>
      <c r="O156" s="88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R156" s="223" t="s">
        <v>379</v>
      </c>
      <c r="AT156" s="223" t="s">
        <v>287</v>
      </c>
      <c r="AU156" s="223" t="s">
        <v>106</v>
      </c>
      <c r="AY156" s="21" t="s">
        <v>285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21" t="s">
        <v>106</v>
      </c>
      <c r="BK156" s="224">
        <f>ROUND(I156*H156,2)</f>
        <v>0</v>
      </c>
      <c r="BL156" s="21" t="s">
        <v>379</v>
      </c>
      <c r="BM156" s="223" t="s">
        <v>2578</v>
      </c>
    </row>
    <row r="157" spans="1:51" s="14" customFormat="1" ht="12">
      <c r="A157" s="14"/>
      <c r="B157" s="241"/>
      <c r="C157" s="242"/>
      <c r="D157" s="232" t="s">
        <v>296</v>
      </c>
      <c r="E157" s="243" t="s">
        <v>28</v>
      </c>
      <c r="F157" s="244" t="s">
        <v>350</v>
      </c>
      <c r="G157" s="242"/>
      <c r="H157" s="245">
        <v>11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296</v>
      </c>
      <c r="AU157" s="251" t="s">
        <v>106</v>
      </c>
      <c r="AV157" s="14" t="s">
        <v>106</v>
      </c>
      <c r="AW157" s="14" t="s">
        <v>35</v>
      </c>
      <c r="AX157" s="14" t="s">
        <v>82</v>
      </c>
      <c r="AY157" s="251" t="s">
        <v>285</v>
      </c>
    </row>
    <row r="158" spans="1:65" s="2" customFormat="1" ht="49.05" customHeight="1">
      <c r="A158" s="42"/>
      <c r="B158" s="43"/>
      <c r="C158" s="212" t="s">
        <v>494</v>
      </c>
      <c r="D158" s="212" t="s">
        <v>287</v>
      </c>
      <c r="E158" s="213" t="s">
        <v>2579</v>
      </c>
      <c r="F158" s="214" t="s">
        <v>2580</v>
      </c>
      <c r="G158" s="215" t="s">
        <v>859</v>
      </c>
      <c r="H158" s="216">
        <v>10</v>
      </c>
      <c r="I158" s="217"/>
      <c r="J158" s="218">
        <f>ROUND(I158*H158,2)</f>
        <v>0</v>
      </c>
      <c r="K158" s="214" t="s">
        <v>28</v>
      </c>
      <c r="L158" s="48"/>
      <c r="M158" s="219" t="s">
        <v>28</v>
      </c>
      <c r="N158" s="220" t="s">
        <v>46</v>
      </c>
      <c r="O158" s="88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23" t="s">
        <v>379</v>
      </c>
      <c r="AT158" s="223" t="s">
        <v>287</v>
      </c>
      <c r="AU158" s="223" t="s">
        <v>106</v>
      </c>
      <c r="AY158" s="21" t="s">
        <v>285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21" t="s">
        <v>106</v>
      </c>
      <c r="BK158" s="224">
        <f>ROUND(I158*H158,2)</f>
        <v>0</v>
      </c>
      <c r="BL158" s="21" t="s">
        <v>379</v>
      </c>
      <c r="BM158" s="223" t="s">
        <v>2581</v>
      </c>
    </row>
    <row r="159" spans="1:51" s="14" customFormat="1" ht="12">
      <c r="A159" s="14"/>
      <c r="B159" s="241"/>
      <c r="C159" s="242"/>
      <c r="D159" s="232" t="s">
        <v>296</v>
      </c>
      <c r="E159" s="243" t="s">
        <v>28</v>
      </c>
      <c r="F159" s="244" t="s">
        <v>344</v>
      </c>
      <c r="G159" s="242"/>
      <c r="H159" s="245">
        <v>10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296</v>
      </c>
      <c r="AU159" s="251" t="s">
        <v>106</v>
      </c>
      <c r="AV159" s="14" t="s">
        <v>106</v>
      </c>
      <c r="AW159" s="14" t="s">
        <v>35</v>
      </c>
      <c r="AX159" s="14" t="s">
        <v>82</v>
      </c>
      <c r="AY159" s="251" t="s">
        <v>285</v>
      </c>
    </row>
    <row r="160" spans="1:65" s="2" customFormat="1" ht="37.8" customHeight="1">
      <c r="A160" s="42"/>
      <c r="B160" s="43"/>
      <c r="C160" s="212" t="s">
        <v>500</v>
      </c>
      <c r="D160" s="212" t="s">
        <v>287</v>
      </c>
      <c r="E160" s="213" t="s">
        <v>2582</v>
      </c>
      <c r="F160" s="214" t="s">
        <v>2583</v>
      </c>
      <c r="G160" s="215" t="s">
        <v>859</v>
      </c>
      <c r="H160" s="216">
        <v>2</v>
      </c>
      <c r="I160" s="217"/>
      <c r="J160" s="218">
        <f>ROUND(I160*H160,2)</f>
        <v>0</v>
      </c>
      <c r="K160" s="214" t="s">
        <v>28</v>
      </c>
      <c r="L160" s="48"/>
      <c r="M160" s="219" t="s">
        <v>28</v>
      </c>
      <c r="N160" s="220" t="s">
        <v>46</v>
      </c>
      <c r="O160" s="88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R160" s="223" t="s">
        <v>379</v>
      </c>
      <c r="AT160" s="223" t="s">
        <v>287</v>
      </c>
      <c r="AU160" s="223" t="s">
        <v>106</v>
      </c>
      <c r="AY160" s="21" t="s">
        <v>285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21" t="s">
        <v>106</v>
      </c>
      <c r="BK160" s="224">
        <f>ROUND(I160*H160,2)</f>
        <v>0</v>
      </c>
      <c r="BL160" s="21" t="s">
        <v>379</v>
      </c>
      <c r="BM160" s="223" t="s">
        <v>2584</v>
      </c>
    </row>
    <row r="161" spans="1:51" s="14" customFormat="1" ht="12">
      <c r="A161" s="14"/>
      <c r="B161" s="241"/>
      <c r="C161" s="242"/>
      <c r="D161" s="232" t="s">
        <v>296</v>
      </c>
      <c r="E161" s="243" t="s">
        <v>28</v>
      </c>
      <c r="F161" s="244" t="s">
        <v>106</v>
      </c>
      <c r="G161" s="242"/>
      <c r="H161" s="245">
        <v>2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296</v>
      </c>
      <c r="AU161" s="251" t="s">
        <v>106</v>
      </c>
      <c r="AV161" s="14" t="s">
        <v>106</v>
      </c>
      <c r="AW161" s="14" t="s">
        <v>35</v>
      </c>
      <c r="AX161" s="14" t="s">
        <v>82</v>
      </c>
      <c r="AY161" s="251" t="s">
        <v>285</v>
      </c>
    </row>
    <row r="162" spans="1:65" s="2" customFormat="1" ht="37.8" customHeight="1">
      <c r="A162" s="42"/>
      <c r="B162" s="43"/>
      <c r="C162" s="212" t="s">
        <v>507</v>
      </c>
      <c r="D162" s="212" t="s">
        <v>287</v>
      </c>
      <c r="E162" s="213" t="s">
        <v>2585</v>
      </c>
      <c r="F162" s="214" t="s">
        <v>2586</v>
      </c>
      <c r="G162" s="215" t="s">
        <v>859</v>
      </c>
      <c r="H162" s="216">
        <v>4</v>
      </c>
      <c r="I162" s="217"/>
      <c r="J162" s="218">
        <f>ROUND(I162*H162,2)</f>
        <v>0</v>
      </c>
      <c r="K162" s="214" t="s">
        <v>28</v>
      </c>
      <c r="L162" s="48"/>
      <c r="M162" s="219" t="s">
        <v>28</v>
      </c>
      <c r="N162" s="220" t="s">
        <v>46</v>
      </c>
      <c r="O162" s="88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R162" s="223" t="s">
        <v>379</v>
      </c>
      <c r="AT162" s="223" t="s">
        <v>287</v>
      </c>
      <c r="AU162" s="223" t="s">
        <v>106</v>
      </c>
      <c r="AY162" s="21" t="s">
        <v>285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21" t="s">
        <v>106</v>
      </c>
      <c r="BK162" s="224">
        <f>ROUND(I162*H162,2)</f>
        <v>0</v>
      </c>
      <c r="BL162" s="21" t="s">
        <v>379</v>
      </c>
      <c r="BM162" s="223" t="s">
        <v>2587</v>
      </c>
    </row>
    <row r="163" spans="1:51" s="14" customFormat="1" ht="12">
      <c r="A163" s="14"/>
      <c r="B163" s="241"/>
      <c r="C163" s="242"/>
      <c r="D163" s="232" t="s">
        <v>296</v>
      </c>
      <c r="E163" s="243" t="s">
        <v>28</v>
      </c>
      <c r="F163" s="244" t="s">
        <v>292</v>
      </c>
      <c r="G163" s="242"/>
      <c r="H163" s="245">
        <v>4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296</v>
      </c>
      <c r="AU163" s="251" t="s">
        <v>106</v>
      </c>
      <c r="AV163" s="14" t="s">
        <v>106</v>
      </c>
      <c r="AW163" s="14" t="s">
        <v>35</v>
      </c>
      <c r="AX163" s="14" t="s">
        <v>82</v>
      </c>
      <c r="AY163" s="251" t="s">
        <v>285</v>
      </c>
    </row>
    <row r="164" spans="1:65" s="2" customFormat="1" ht="24.15" customHeight="1">
      <c r="A164" s="42"/>
      <c r="B164" s="43"/>
      <c r="C164" s="212" t="s">
        <v>512</v>
      </c>
      <c r="D164" s="212" t="s">
        <v>287</v>
      </c>
      <c r="E164" s="213" t="s">
        <v>2588</v>
      </c>
      <c r="F164" s="214" t="s">
        <v>2589</v>
      </c>
      <c r="G164" s="215" t="s">
        <v>859</v>
      </c>
      <c r="H164" s="216">
        <v>1</v>
      </c>
      <c r="I164" s="217"/>
      <c r="J164" s="218">
        <f>ROUND(I164*H164,2)</f>
        <v>0</v>
      </c>
      <c r="K164" s="214" t="s">
        <v>28</v>
      </c>
      <c r="L164" s="48"/>
      <c r="M164" s="219" t="s">
        <v>28</v>
      </c>
      <c r="N164" s="220" t="s">
        <v>46</v>
      </c>
      <c r="O164" s="88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R164" s="223" t="s">
        <v>379</v>
      </c>
      <c r="AT164" s="223" t="s">
        <v>287</v>
      </c>
      <c r="AU164" s="223" t="s">
        <v>106</v>
      </c>
      <c r="AY164" s="21" t="s">
        <v>285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21" t="s">
        <v>106</v>
      </c>
      <c r="BK164" s="224">
        <f>ROUND(I164*H164,2)</f>
        <v>0</v>
      </c>
      <c r="BL164" s="21" t="s">
        <v>379</v>
      </c>
      <c r="BM164" s="223" t="s">
        <v>2590</v>
      </c>
    </row>
    <row r="165" spans="1:51" s="14" customFormat="1" ht="12">
      <c r="A165" s="14"/>
      <c r="B165" s="241"/>
      <c r="C165" s="242"/>
      <c r="D165" s="232" t="s">
        <v>296</v>
      </c>
      <c r="E165" s="243" t="s">
        <v>28</v>
      </c>
      <c r="F165" s="244" t="s">
        <v>82</v>
      </c>
      <c r="G165" s="242"/>
      <c r="H165" s="245">
        <v>1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296</v>
      </c>
      <c r="AU165" s="251" t="s">
        <v>106</v>
      </c>
      <c r="AV165" s="14" t="s">
        <v>106</v>
      </c>
      <c r="AW165" s="14" t="s">
        <v>35</v>
      </c>
      <c r="AX165" s="14" t="s">
        <v>82</v>
      </c>
      <c r="AY165" s="251" t="s">
        <v>285</v>
      </c>
    </row>
    <row r="166" spans="1:65" s="2" customFormat="1" ht="44.25" customHeight="1">
      <c r="A166" s="42"/>
      <c r="B166" s="43"/>
      <c r="C166" s="212" t="s">
        <v>518</v>
      </c>
      <c r="D166" s="212" t="s">
        <v>287</v>
      </c>
      <c r="E166" s="213" t="s">
        <v>2591</v>
      </c>
      <c r="F166" s="214" t="s">
        <v>2592</v>
      </c>
      <c r="G166" s="215" t="s">
        <v>859</v>
      </c>
      <c r="H166" s="216">
        <v>2</v>
      </c>
      <c r="I166" s="217"/>
      <c r="J166" s="218">
        <f>ROUND(I166*H166,2)</f>
        <v>0</v>
      </c>
      <c r="K166" s="214" t="s">
        <v>28</v>
      </c>
      <c r="L166" s="48"/>
      <c r="M166" s="219" t="s">
        <v>28</v>
      </c>
      <c r="N166" s="220" t="s">
        <v>46</v>
      </c>
      <c r="O166" s="88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R166" s="223" t="s">
        <v>379</v>
      </c>
      <c r="AT166" s="223" t="s">
        <v>287</v>
      </c>
      <c r="AU166" s="223" t="s">
        <v>106</v>
      </c>
      <c r="AY166" s="21" t="s">
        <v>285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21" t="s">
        <v>106</v>
      </c>
      <c r="BK166" s="224">
        <f>ROUND(I166*H166,2)</f>
        <v>0</v>
      </c>
      <c r="BL166" s="21" t="s">
        <v>379</v>
      </c>
      <c r="BM166" s="223" t="s">
        <v>2593</v>
      </c>
    </row>
    <row r="167" spans="1:51" s="14" customFormat="1" ht="12">
      <c r="A167" s="14"/>
      <c r="B167" s="241"/>
      <c r="C167" s="242"/>
      <c r="D167" s="232" t="s">
        <v>296</v>
      </c>
      <c r="E167" s="243" t="s">
        <v>28</v>
      </c>
      <c r="F167" s="244" t="s">
        <v>106</v>
      </c>
      <c r="G167" s="242"/>
      <c r="H167" s="245">
        <v>2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296</v>
      </c>
      <c r="AU167" s="251" t="s">
        <v>106</v>
      </c>
      <c r="AV167" s="14" t="s">
        <v>106</v>
      </c>
      <c r="AW167" s="14" t="s">
        <v>35</v>
      </c>
      <c r="AX167" s="14" t="s">
        <v>82</v>
      </c>
      <c r="AY167" s="251" t="s">
        <v>285</v>
      </c>
    </row>
    <row r="168" spans="1:65" s="2" customFormat="1" ht="49.05" customHeight="1">
      <c r="A168" s="42"/>
      <c r="B168" s="43"/>
      <c r="C168" s="212" t="s">
        <v>523</v>
      </c>
      <c r="D168" s="212" t="s">
        <v>287</v>
      </c>
      <c r="E168" s="213" t="s">
        <v>2594</v>
      </c>
      <c r="F168" s="214" t="s">
        <v>2595</v>
      </c>
      <c r="G168" s="215" t="s">
        <v>859</v>
      </c>
      <c r="H168" s="216">
        <v>3</v>
      </c>
      <c r="I168" s="217"/>
      <c r="J168" s="218">
        <f>ROUND(I168*H168,2)</f>
        <v>0</v>
      </c>
      <c r="K168" s="214" t="s">
        <v>28</v>
      </c>
      <c r="L168" s="48"/>
      <c r="M168" s="219" t="s">
        <v>28</v>
      </c>
      <c r="N168" s="220" t="s">
        <v>46</v>
      </c>
      <c r="O168" s="88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R168" s="223" t="s">
        <v>379</v>
      </c>
      <c r="AT168" s="223" t="s">
        <v>287</v>
      </c>
      <c r="AU168" s="223" t="s">
        <v>106</v>
      </c>
      <c r="AY168" s="21" t="s">
        <v>285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21" t="s">
        <v>106</v>
      </c>
      <c r="BK168" s="224">
        <f>ROUND(I168*H168,2)</f>
        <v>0</v>
      </c>
      <c r="BL168" s="21" t="s">
        <v>379</v>
      </c>
      <c r="BM168" s="223" t="s">
        <v>2596</v>
      </c>
    </row>
    <row r="169" spans="1:51" s="14" customFormat="1" ht="12">
      <c r="A169" s="14"/>
      <c r="B169" s="241"/>
      <c r="C169" s="242"/>
      <c r="D169" s="232" t="s">
        <v>296</v>
      </c>
      <c r="E169" s="243" t="s">
        <v>28</v>
      </c>
      <c r="F169" s="244" t="s">
        <v>305</v>
      </c>
      <c r="G169" s="242"/>
      <c r="H169" s="245">
        <v>3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296</v>
      </c>
      <c r="AU169" s="251" t="s">
        <v>106</v>
      </c>
      <c r="AV169" s="14" t="s">
        <v>106</v>
      </c>
      <c r="AW169" s="14" t="s">
        <v>35</v>
      </c>
      <c r="AX169" s="14" t="s">
        <v>82</v>
      </c>
      <c r="AY169" s="251" t="s">
        <v>285</v>
      </c>
    </row>
    <row r="170" spans="1:65" s="2" customFormat="1" ht="55.5" customHeight="1">
      <c r="A170" s="42"/>
      <c r="B170" s="43"/>
      <c r="C170" s="212" t="s">
        <v>528</v>
      </c>
      <c r="D170" s="212" t="s">
        <v>287</v>
      </c>
      <c r="E170" s="213" t="s">
        <v>2597</v>
      </c>
      <c r="F170" s="214" t="s">
        <v>2598</v>
      </c>
      <c r="G170" s="215" t="s">
        <v>673</v>
      </c>
      <c r="H170" s="216">
        <v>8</v>
      </c>
      <c r="I170" s="217"/>
      <c r="J170" s="218">
        <f>ROUND(I170*H170,2)</f>
        <v>0</v>
      </c>
      <c r="K170" s="214" t="s">
        <v>28</v>
      </c>
      <c r="L170" s="48"/>
      <c r="M170" s="219" t="s">
        <v>28</v>
      </c>
      <c r="N170" s="220" t="s">
        <v>46</v>
      </c>
      <c r="O170" s="88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R170" s="223" t="s">
        <v>379</v>
      </c>
      <c r="AT170" s="223" t="s">
        <v>287</v>
      </c>
      <c r="AU170" s="223" t="s">
        <v>106</v>
      </c>
      <c r="AY170" s="21" t="s">
        <v>285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21" t="s">
        <v>106</v>
      </c>
      <c r="BK170" s="224">
        <f>ROUND(I170*H170,2)</f>
        <v>0</v>
      </c>
      <c r="BL170" s="21" t="s">
        <v>379</v>
      </c>
      <c r="BM170" s="223" t="s">
        <v>2599</v>
      </c>
    </row>
    <row r="171" spans="1:51" s="14" customFormat="1" ht="12">
      <c r="A171" s="14"/>
      <c r="B171" s="241"/>
      <c r="C171" s="242"/>
      <c r="D171" s="232" t="s">
        <v>296</v>
      </c>
      <c r="E171" s="243" t="s">
        <v>28</v>
      </c>
      <c r="F171" s="244" t="s">
        <v>334</v>
      </c>
      <c r="G171" s="242"/>
      <c r="H171" s="245">
        <v>8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296</v>
      </c>
      <c r="AU171" s="251" t="s">
        <v>106</v>
      </c>
      <c r="AV171" s="14" t="s">
        <v>106</v>
      </c>
      <c r="AW171" s="14" t="s">
        <v>35</v>
      </c>
      <c r="AX171" s="14" t="s">
        <v>82</v>
      </c>
      <c r="AY171" s="251" t="s">
        <v>285</v>
      </c>
    </row>
    <row r="172" spans="1:65" s="2" customFormat="1" ht="33" customHeight="1">
      <c r="A172" s="42"/>
      <c r="B172" s="43"/>
      <c r="C172" s="212" t="s">
        <v>533</v>
      </c>
      <c r="D172" s="212" t="s">
        <v>287</v>
      </c>
      <c r="E172" s="213" t="s">
        <v>2600</v>
      </c>
      <c r="F172" s="214" t="s">
        <v>2601</v>
      </c>
      <c r="G172" s="215" t="s">
        <v>859</v>
      </c>
      <c r="H172" s="216">
        <v>6</v>
      </c>
      <c r="I172" s="217"/>
      <c r="J172" s="218">
        <f>ROUND(I172*H172,2)</f>
        <v>0</v>
      </c>
      <c r="K172" s="214" t="s">
        <v>28</v>
      </c>
      <c r="L172" s="48"/>
      <c r="M172" s="219" t="s">
        <v>28</v>
      </c>
      <c r="N172" s="220" t="s">
        <v>46</v>
      </c>
      <c r="O172" s="88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R172" s="223" t="s">
        <v>379</v>
      </c>
      <c r="AT172" s="223" t="s">
        <v>287</v>
      </c>
      <c r="AU172" s="223" t="s">
        <v>106</v>
      </c>
      <c r="AY172" s="21" t="s">
        <v>285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21" t="s">
        <v>106</v>
      </c>
      <c r="BK172" s="224">
        <f>ROUND(I172*H172,2)</f>
        <v>0</v>
      </c>
      <c r="BL172" s="21" t="s">
        <v>379</v>
      </c>
      <c r="BM172" s="223" t="s">
        <v>2602</v>
      </c>
    </row>
    <row r="173" spans="1:51" s="14" customFormat="1" ht="12">
      <c r="A173" s="14"/>
      <c r="B173" s="241"/>
      <c r="C173" s="242"/>
      <c r="D173" s="232" t="s">
        <v>296</v>
      </c>
      <c r="E173" s="243" t="s">
        <v>28</v>
      </c>
      <c r="F173" s="244" t="s">
        <v>324</v>
      </c>
      <c r="G173" s="242"/>
      <c r="H173" s="245">
        <v>6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296</v>
      </c>
      <c r="AU173" s="251" t="s">
        <v>106</v>
      </c>
      <c r="AV173" s="14" t="s">
        <v>106</v>
      </c>
      <c r="AW173" s="14" t="s">
        <v>35</v>
      </c>
      <c r="AX173" s="14" t="s">
        <v>82</v>
      </c>
      <c r="AY173" s="251" t="s">
        <v>285</v>
      </c>
    </row>
    <row r="174" spans="1:63" s="12" customFormat="1" ht="22.8" customHeight="1">
      <c r="A174" s="12"/>
      <c r="B174" s="196"/>
      <c r="C174" s="197"/>
      <c r="D174" s="198" t="s">
        <v>73</v>
      </c>
      <c r="E174" s="210" t="s">
        <v>2603</v>
      </c>
      <c r="F174" s="210" t="s">
        <v>2604</v>
      </c>
      <c r="G174" s="197"/>
      <c r="H174" s="197"/>
      <c r="I174" s="200"/>
      <c r="J174" s="211">
        <f>BK174</f>
        <v>0</v>
      </c>
      <c r="K174" s="197"/>
      <c r="L174" s="202"/>
      <c r="M174" s="203"/>
      <c r="N174" s="204"/>
      <c r="O174" s="204"/>
      <c r="P174" s="205">
        <f>SUM(P175:P198)</f>
        <v>0</v>
      </c>
      <c r="Q174" s="204"/>
      <c r="R174" s="205">
        <f>SUM(R175:R198)</f>
        <v>0</v>
      </c>
      <c r="S174" s="204"/>
      <c r="T174" s="206">
        <f>SUM(T175:T198)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7" t="s">
        <v>106</v>
      </c>
      <c r="AT174" s="208" t="s">
        <v>73</v>
      </c>
      <c r="AU174" s="208" t="s">
        <v>82</v>
      </c>
      <c r="AY174" s="207" t="s">
        <v>285</v>
      </c>
      <c r="BK174" s="209">
        <f>SUM(BK175:BK198)</f>
        <v>0</v>
      </c>
    </row>
    <row r="175" spans="1:65" s="2" customFormat="1" ht="16.5" customHeight="1">
      <c r="A175" s="42"/>
      <c r="B175" s="43"/>
      <c r="C175" s="212" t="s">
        <v>539</v>
      </c>
      <c r="D175" s="212" t="s">
        <v>287</v>
      </c>
      <c r="E175" s="213" t="s">
        <v>2605</v>
      </c>
      <c r="F175" s="214" t="s">
        <v>2606</v>
      </c>
      <c r="G175" s="215" t="s">
        <v>673</v>
      </c>
      <c r="H175" s="216">
        <v>20</v>
      </c>
      <c r="I175" s="217"/>
      <c r="J175" s="218">
        <f>ROUND(I175*H175,2)</f>
        <v>0</v>
      </c>
      <c r="K175" s="214" t="s">
        <v>28</v>
      </c>
      <c r="L175" s="48"/>
      <c r="M175" s="219" t="s">
        <v>28</v>
      </c>
      <c r="N175" s="220" t="s">
        <v>46</v>
      </c>
      <c r="O175" s="88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R175" s="223" t="s">
        <v>379</v>
      </c>
      <c r="AT175" s="223" t="s">
        <v>287</v>
      </c>
      <c r="AU175" s="223" t="s">
        <v>106</v>
      </c>
      <c r="AY175" s="21" t="s">
        <v>285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21" t="s">
        <v>106</v>
      </c>
      <c r="BK175" s="224">
        <f>ROUND(I175*H175,2)</f>
        <v>0</v>
      </c>
      <c r="BL175" s="21" t="s">
        <v>379</v>
      </c>
      <c r="BM175" s="223" t="s">
        <v>2607</v>
      </c>
    </row>
    <row r="176" spans="1:51" s="14" customFormat="1" ht="12">
      <c r="A176" s="14"/>
      <c r="B176" s="241"/>
      <c r="C176" s="242"/>
      <c r="D176" s="232" t="s">
        <v>296</v>
      </c>
      <c r="E176" s="243" t="s">
        <v>28</v>
      </c>
      <c r="F176" s="244" t="s">
        <v>405</v>
      </c>
      <c r="G176" s="242"/>
      <c r="H176" s="245">
        <v>20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1" t="s">
        <v>296</v>
      </c>
      <c r="AU176" s="251" t="s">
        <v>106</v>
      </c>
      <c r="AV176" s="14" t="s">
        <v>106</v>
      </c>
      <c r="AW176" s="14" t="s">
        <v>35</v>
      </c>
      <c r="AX176" s="14" t="s">
        <v>82</v>
      </c>
      <c r="AY176" s="251" t="s">
        <v>285</v>
      </c>
    </row>
    <row r="177" spans="1:65" s="2" customFormat="1" ht="16.5" customHeight="1">
      <c r="A177" s="42"/>
      <c r="B177" s="43"/>
      <c r="C177" s="212" t="s">
        <v>543</v>
      </c>
      <c r="D177" s="212" t="s">
        <v>287</v>
      </c>
      <c r="E177" s="213" t="s">
        <v>2608</v>
      </c>
      <c r="F177" s="214" t="s">
        <v>2609</v>
      </c>
      <c r="G177" s="215" t="s">
        <v>673</v>
      </c>
      <c r="H177" s="216">
        <v>20</v>
      </c>
      <c r="I177" s="217"/>
      <c r="J177" s="218">
        <f>ROUND(I177*H177,2)</f>
        <v>0</v>
      </c>
      <c r="K177" s="214" t="s">
        <v>28</v>
      </c>
      <c r="L177" s="48"/>
      <c r="M177" s="219" t="s">
        <v>28</v>
      </c>
      <c r="N177" s="220" t="s">
        <v>46</v>
      </c>
      <c r="O177" s="88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R177" s="223" t="s">
        <v>379</v>
      </c>
      <c r="AT177" s="223" t="s">
        <v>287</v>
      </c>
      <c r="AU177" s="223" t="s">
        <v>106</v>
      </c>
      <c r="AY177" s="21" t="s">
        <v>285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21" t="s">
        <v>106</v>
      </c>
      <c r="BK177" s="224">
        <f>ROUND(I177*H177,2)</f>
        <v>0</v>
      </c>
      <c r="BL177" s="21" t="s">
        <v>379</v>
      </c>
      <c r="BM177" s="223" t="s">
        <v>2610</v>
      </c>
    </row>
    <row r="178" spans="1:51" s="14" customFormat="1" ht="12">
      <c r="A178" s="14"/>
      <c r="B178" s="241"/>
      <c r="C178" s="242"/>
      <c r="D178" s="232" t="s">
        <v>296</v>
      </c>
      <c r="E178" s="243" t="s">
        <v>28</v>
      </c>
      <c r="F178" s="244" t="s">
        <v>405</v>
      </c>
      <c r="G178" s="242"/>
      <c r="H178" s="245">
        <v>20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296</v>
      </c>
      <c r="AU178" s="251" t="s">
        <v>106</v>
      </c>
      <c r="AV178" s="14" t="s">
        <v>106</v>
      </c>
      <c r="AW178" s="14" t="s">
        <v>35</v>
      </c>
      <c r="AX178" s="14" t="s">
        <v>82</v>
      </c>
      <c r="AY178" s="251" t="s">
        <v>285</v>
      </c>
    </row>
    <row r="179" spans="1:65" s="2" customFormat="1" ht="16.5" customHeight="1">
      <c r="A179" s="42"/>
      <c r="B179" s="43"/>
      <c r="C179" s="212" t="s">
        <v>549</v>
      </c>
      <c r="D179" s="212" t="s">
        <v>287</v>
      </c>
      <c r="E179" s="213" t="s">
        <v>2611</v>
      </c>
      <c r="F179" s="214" t="s">
        <v>2612</v>
      </c>
      <c r="G179" s="215" t="s">
        <v>673</v>
      </c>
      <c r="H179" s="216">
        <v>85</v>
      </c>
      <c r="I179" s="217"/>
      <c r="J179" s="218">
        <f>ROUND(I179*H179,2)</f>
        <v>0</v>
      </c>
      <c r="K179" s="214" t="s">
        <v>28</v>
      </c>
      <c r="L179" s="48"/>
      <c r="M179" s="219" t="s">
        <v>28</v>
      </c>
      <c r="N179" s="220" t="s">
        <v>46</v>
      </c>
      <c r="O179" s="88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R179" s="223" t="s">
        <v>379</v>
      </c>
      <c r="AT179" s="223" t="s">
        <v>287</v>
      </c>
      <c r="AU179" s="223" t="s">
        <v>106</v>
      </c>
      <c r="AY179" s="21" t="s">
        <v>285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21" t="s">
        <v>106</v>
      </c>
      <c r="BK179" s="224">
        <f>ROUND(I179*H179,2)</f>
        <v>0</v>
      </c>
      <c r="BL179" s="21" t="s">
        <v>379</v>
      </c>
      <c r="BM179" s="223" t="s">
        <v>2613</v>
      </c>
    </row>
    <row r="180" spans="1:51" s="14" customFormat="1" ht="12">
      <c r="A180" s="14"/>
      <c r="B180" s="241"/>
      <c r="C180" s="242"/>
      <c r="D180" s="232" t="s">
        <v>296</v>
      </c>
      <c r="E180" s="243" t="s">
        <v>28</v>
      </c>
      <c r="F180" s="244" t="s">
        <v>798</v>
      </c>
      <c r="G180" s="242"/>
      <c r="H180" s="245">
        <v>85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1" t="s">
        <v>296</v>
      </c>
      <c r="AU180" s="251" t="s">
        <v>106</v>
      </c>
      <c r="AV180" s="14" t="s">
        <v>106</v>
      </c>
      <c r="AW180" s="14" t="s">
        <v>35</v>
      </c>
      <c r="AX180" s="14" t="s">
        <v>82</v>
      </c>
      <c r="AY180" s="251" t="s">
        <v>285</v>
      </c>
    </row>
    <row r="181" spans="1:65" s="2" customFormat="1" ht="16.5" customHeight="1">
      <c r="A181" s="42"/>
      <c r="B181" s="43"/>
      <c r="C181" s="212" t="s">
        <v>555</v>
      </c>
      <c r="D181" s="212" t="s">
        <v>287</v>
      </c>
      <c r="E181" s="213" t="s">
        <v>2614</v>
      </c>
      <c r="F181" s="214" t="s">
        <v>2615</v>
      </c>
      <c r="G181" s="215" t="s">
        <v>673</v>
      </c>
      <c r="H181" s="216">
        <v>75</v>
      </c>
      <c r="I181" s="217"/>
      <c r="J181" s="218">
        <f>ROUND(I181*H181,2)</f>
        <v>0</v>
      </c>
      <c r="K181" s="214" t="s">
        <v>28</v>
      </c>
      <c r="L181" s="48"/>
      <c r="M181" s="219" t="s">
        <v>28</v>
      </c>
      <c r="N181" s="220" t="s">
        <v>46</v>
      </c>
      <c r="O181" s="88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23" t="s">
        <v>379</v>
      </c>
      <c r="AT181" s="223" t="s">
        <v>287</v>
      </c>
      <c r="AU181" s="223" t="s">
        <v>106</v>
      </c>
      <c r="AY181" s="21" t="s">
        <v>285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21" t="s">
        <v>106</v>
      </c>
      <c r="BK181" s="224">
        <f>ROUND(I181*H181,2)</f>
        <v>0</v>
      </c>
      <c r="BL181" s="21" t="s">
        <v>379</v>
      </c>
      <c r="BM181" s="223" t="s">
        <v>2616</v>
      </c>
    </row>
    <row r="182" spans="1:51" s="14" customFormat="1" ht="12">
      <c r="A182" s="14"/>
      <c r="B182" s="241"/>
      <c r="C182" s="242"/>
      <c r="D182" s="232" t="s">
        <v>296</v>
      </c>
      <c r="E182" s="243" t="s">
        <v>28</v>
      </c>
      <c r="F182" s="244" t="s">
        <v>738</v>
      </c>
      <c r="G182" s="242"/>
      <c r="H182" s="245">
        <v>75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1" t="s">
        <v>296</v>
      </c>
      <c r="AU182" s="251" t="s">
        <v>106</v>
      </c>
      <c r="AV182" s="14" t="s">
        <v>106</v>
      </c>
      <c r="AW182" s="14" t="s">
        <v>35</v>
      </c>
      <c r="AX182" s="14" t="s">
        <v>82</v>
      </c>
      <c r="AY182" s="251" t="s">
        <v>285</v>
      </c>
    </row>
    <row r="183" spans="1:65" s="2" customFormat="1" ht="16.5" customHeight="1">
      <c r="A183" s="42"/>
      <c r="B183" s="43"/>
      <c r="C183" s="212" t="s">
        <v>560</v>
      </c>
      <c r="D183" s="212" t="s">
        <v>287</v>
      </c>
      <c r="E183" s="213" t="s">
        <v>2617</v>
      </c>
      <c r="F183" s="214" t="s">
        <v>2618</v>
      </c>
      <c r="G183" s="215" t="s">
        <v>673</v>
      </c>
      <c r="H183" s="216">
        <v>425</v>
      </c>
      <c r="I183" s="217"/>
      <c r="J183" s="218">
        <f>ROUND(I183*H183,2)</f>
        <v>0</v>
      </c>
      <c r="K183" s="214" t="s">
        <v>28</v>
      </c>
      <c r="L183" s="48"/>
      <c r="M183" s="219" t="s">
        <v>28</v>
      </c>
      <c r="N183" s="220" t="s">
        <v>46</v>
      </c>
      <c r="O183" s="88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R183" s="223" t="s">
        <v>379</v>
      </c>
      <c r="AT183" s="223" t="s">
        <v>287</v>
      </c>
      <c r="AU183" s="223" t="s">
        <v>106</v>
      </c>
      <c r="AY183" s="21" t="s">
        <v>285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21" t="s">
        <v>106</v>
      </c>
      <c r="BK183" s="224">
        <f>ROUND(I183*H183,2)</f>
        <v>0</v>
      </c>
      <c r="BL183" s="21" t="s">
        <v>379</v>
      </c>
      <c r="BM183" s="223" t="s">
        <v>2619</v>
      </c>
    </row>
    <row r="184" spans="1:51" s="14" customFormat="1" ht="12">
      <c r="A184" s="14"/>
      <c r="B184" s="241"/>
      <c r="C184" s="242"/>
      <c r="D184" s="232" t="s">
        <v>296</v>
      </c>
      <c r="E184" s="243" t="s">
        <v>28</v>
      </c>
      <c r="F184" s="244" t="s">
        <v>2620</v>
      </c>
      <c r="G184" s="242"/>
      <c r="H184" s="245">
        <v>425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296</v>
      </c>
      <c r="AU184" s="251" t="s">
        <v>106</v>
      </c>
      <c r="AV184" s="14" t="s">
        <v>106</v>
      </c>
      <c r="AW184" s="14" t="s">
        <v>35</v>
      </c>
      <c r="AX184" s="14" t="s">
        <v>82</v>
      </c>
      <c r="AY184" s="251" t="s">
        <v>285</v>
      </c>
    </row>
    <row r="185" spans="1:65" s="2" customFormat="1" ht="16.5" customHeight="1">
      <c r="A185" s="42"/>
      <c r="B185" s="43"/>
      <c r="C185" s="212" t="s">
        <v>567</v>
      </c>
      <c r="D185" s="212" t="s">
        <v>287</v>
      </c>
      <c r="E185" s="213" t="s">
        <v>2621</v>
      </c>
      <c r="F185" s="214" t="s">
        <v>2622</v>
      </c>
      <c r="G185" s="215" t="s">
        <v>673</v>
      </c>
      <c r="H185" s="216">
        <v>352</v>
      </c>
      <c r="I185" s="217"/>
      <c r="J185" s="218">
        <f>ROUND(I185*H185,2)</f>
        <v>0</v>
      </c>
      <c r="K185" s="214" t="s">
        <v>28</v>
      </c>
      <c r="L185" s="48"/>
      <c r="M185" s="219" t="s">
        <v>28</v>
      </c>
      <c r="N185" s="220" t="s">
        <v>46</v>
      </c>
      <c r="O185" s="88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23" t="s">
        <v>379</v>
      </c>
      <c r="AT185" s="223" t="s">
        <v>287</v>
      </c>
      <c r="AU185" s="223" t="s">
        <v>106</v>
      </c>
      <c r="AY185" s="21" t="s">
        <v>285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21" t="s">
        <v>106</v>
      </c>
      <c r="BK185" s="224">
        <f>ROUND(I185*H185,2)</f>
        <v>0</v>
      </c>
      <c r="BL185" s="21" t="s">
        <v>379</v>
      </c>
      <c r="BM185" s="223" t="s">
        <v>2623</v>
      </c>
    </row>
    <row r="186" spans="1:51" s="14" customFormat="1" ht="12">
      <c r="A186" s="14"/>
      <c r="B186" s="241"/>
      <c r="C186" s="242"/>
      <c r="D186" s="232" t="s">
        <v>296</v>
      </c>
      <c r="E186" s="243" t="s">
        <v>28</v>
      </c>
      <c r="F186" s="244" t="s">
        <v>2624</v>
      </c>
      <c r="G186" s="242"/>
      <c r="H186" s="245">
        <v>352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296</v>
      </c>
      <c r="AU186" s="251" t="s">
        <v>106</v>
      </c>
      <c r="AV186" s="14" t="s">
        <v>106</v>
      </c>
      <c r="AW186" s="14" t="s">
        <v>35</v>
      </c>
      <c r="AX186" s="14" t="s">
        <v>82</v>
      </c>
      <c r="AY186" s="251" t="s">
        <v>285</v>
      </c>
    </row>
    <row r="187" spans="1:65" s="2" customFormat="1" ht="16.5" customHeight="1">
      <c r="A187" s="42"/>
      <c r="B187" s="43"/>
      <c r="C187" s="212" t="s">
        <v>574</v>
      </c>
      <c r="D187" s="212" t="s">
        <v>287</v>
      </c>
      <c r="E187" s="213" t="s">
        <v>2625</v>
      </c>
      <c r="F187" s="214" t="s">
        <v>2626</v>
      </c>
      <c r="G187" s="215" t="s">
        <v>673</v>
      </c>
      <c r="H187" s="216">
        <v>115</v>
      </c>
      <c r="I187" s="217"/>
      <c r="J187" s="218">
        <f>ROUND(I187*H187,2)</f>
        <v>0</v>
      </c>
      <c r="K187" s="214" t="s">
        <v>28</v>
      </c>
      <c r="L187" s="48"/>
      <c r="M187" s="219" t="s">
        <v>28</v>
      </c>
      <c r="N187" s="220" t="s">
        <v>46</v>
      </c>
      <c r="O187" s="88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R187" s="223" t="s">
        <v>379</v>
      </c>
      <c r="AT187" s="223" t="s">
        <v>287</v>
      </c>
      <c r="AU187" s="223" t="s">
        <v>106</v>
      </c>
      <c r="AY187" s="21" t="s">
        <v>285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21" t="s">
        <v>106</v>
      </c>
      <c r="BK187" s="224">
        <f>ROUND(I187*H187,2)</f>
        <v>0</v>
      </c>
      <c r="BL187" s="21" t="s">
        <v>379</v>
      </c>
      <c r="BM187" s="223" t="s">
        <v>2627</v>
      </c>
    </row>
    <row r="188" spans="1:51" s="14" customFormat="1" ht="12">
      <c r="A188" s="14"/>
      <c r="B188" s="241"/>
      <c r="C188" s="242"/>
      <c r="D188" s="232" t="s">
        <v>296</v>
      </c>
      <c r="E188" s="243" t="s">
        <v>28</v>
      </c>
      <c r="F188" s="244" t="s">
        <v>977</v>
      </c>
      <c r="G188" s="242"/>
      <c r="H188" s="245">
        <v>115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296</v>
      </c>
      <c r="AU188" s="251" t="s">
        <v>106</v>
      </c>
      <c r="AV188" s="14" t="s">
        <v>106</v>
      </c>
      <c r="AW188" s="14" t="s">
        <v>35</v>
      </c>
      <c r="AX188" s="14" t="s">
        <v>82</v>
      </c>
      <c r="AY188" s="251" t="s">
        <v>285</v>
      </c>
    </row>
    <row r="189" spans="1:65" s="2" customFormat="1" ht="16.5" customHeight="1">
      <c r="A189" s="42"/>
      <c r="B189" s="43"/>
      <c r="C189" s="212" t="s">
        <v>580</v>
      </c>
      <c r="D189" s="212" t="s">
        <v>287</v>
      </c>
      <c r="E189" s="213" t="s">
        <v>2628</v>
      </c>
      <c r="F189" s="214" t="s">
        <v>2629</v>
      </c>
      <c r="G189" s="215" t="s">
        <v>673</v>
      </c>
      <c r="H189" s="216">
        <v>80</v>
      </c>
      <c r="I189" s="217"/>
      <c r="J189" s="218">
        <f>ROUND(I189*H189,2)</f>
        <v>0</v>
      </c>
      <c r="K189" s="214" t="s">
        <v>28</v>
      </c>
      <c r="L189" s="48"/>
      <c r="M189" s="219" t="s">
        <v>28</v>
      </c>
      <c r="N189" s="220" t="s">
        <v>46</v>
      </c>
      <c r="O189" s="88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R189" s="223" t="s">
        <v>379</v>
      </c>
      <c r="AT189" s="223" t="s">
        <v>287</v>
      </c>
      <c r="AU189" s="223" t="s">
        <v>106</v>
      </c>
      <c r="AY189" s="21" t="s">
        <v>285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21" t="s">
        <v>106</v>
      </c>
      <c r="BK189" s="224">
        <f>ROUND(I189*H189,2)</f>
        <v>0</v>
      </c>
      <c r="BL189" s="21" t="s">
        <v>379</v>
      </c>
      <c r="BM189" s="223" t="s">
        <v>2630</v>
      </c>
    </row>
    <row r="190" spans="1:51" s="14" customFormat="1" ht="12">
      <c r="A190" s="14"/>
      <c r="B190" s="241"/>
      <c r="C190" s="242"/>
      <c r="D190" s="232" t="s">
        <v>296</v>
      </c>
      <c r="E190" s="243" t="s">
        <v>28</v>
      </c>
      <c r="F190" s="244" t="s">
        <v>771</v>
      </c>
      <c r="G190" s="242"/>
      <c r="H190" s="245">
        <v>80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1" t="s">
        <v>296</v>
      </c>
      <c r="AU190" s="251" t="s">
        <v>106</v>
      </c>
      <c r="AV190" s="14" t="s">
        <v>106</v>
      </c>
      <c r="AW190" s="14" t="s">
        <v>35</v>
      </c>
      <c r="AX190" s="14" t="s">
        <v>82</v>
      </c>
      <c r="AY190" s="251" t="s">
        <v>285</v>
      </c>
    </row>
    <row r="191" spans="1:65" s="2" customFormat="1" ht="16.5" customHeight="1">
      <c r="A191" s="42"/>
      <c r="B191" s="43"/>
      <c r="C191" s="212" t="s">
        <v>585</v>
      </c>
      <c r="D191" s="212" t="s">
        <v>287</v>
      </c>
      <c r="E191" s="213" t="s">
        <v>2631</v>
      </c>
      <c r="F191" s="214" t="s">
        <v>2632</v>
      </c>
      <c r="G191" s="215" t="s">
        <v>673</v>
      </c>
      <c r="H191" s="216">
        <v>40</v>
      </c>
      <c r="I191" s="217"/>
      <c r="J191" s="218">
        <f>ROUND(I191*H191,2)</f>
        <v>0</v>
      </c>
      <c r="K191" s="214" t="s">
        <v>28</v>
      </c>
      <c r="L191" s="48"/>
      <c r="M191" s="219" t="s">
        <v>28</v>
      </c>
      <c r="N191" s="220" t="s">
        <v>46</v>
      </c>
      <c r="O191" s="88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R191" s="223" t="s">
        <v>379</v>
      </c>
      <c r="AT191" s="223" t="s">
        <v>287</v>
      </c>
      <c r="AU191" s="223" t="s">
        <v>106</v>
      </c>
      <c r="AY191" s="21" t="s">
        <v>285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21" t="s">
        <v>106</v>
      </c>
      <c r="BK191" s="224">
        <f>ROUND(I191*H191,2)</f>
        <v>0</v>
      </c>
      <c r="BL191" s="21" t="s">
        <v>379</v>
      </c>
      <c r="BM191" s="223" t="s">
        <v>2633</v>
      </c>
    </row>
    <row r="192" spans="1:51" s="14" customFormat="1" ht="12">
      <c r="A192" s="14"/>
      <c r="B192" s="241"/>
      <c r="C192" s="242"/>
      <c r="D192" s="232" t="s">
        <v>296</v>
      </c>
      <c r="E192" s="243" t="s">
        <v>28</v>
      </c>
      <c r="F192" s="244" t="s">
        <v>523</v>
      </c>
      <c r="G192" s="242"/>
      <c r="H192" s="245">
        <v>40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296</v>
      </c>
      <c r="AU192" s="251" t="s">
        <v>106</v>
      </c>
      <c r="AV192" s="14" t="s">
        <v>106</v>
      </c>
      <c r="AW192" s="14" t="s">
        <v>35</v>
      </c>
      <c r="AX192" s="14" t="s">
        <v>82</v>
      </c>
      <c r="AY192" s="251" t="s">
        <v>285</v>
      </c>
    </row>
    <row r="193" spans="1:65" s="2" customFormat="1" ht="16.5" customHeight="1">
      <c r="A193" s="42"/>
      <c r="B193" s="43"/>
      <c r="C193" s="212" t="s">
        <v>590</v>
      </c>
      <c r="D193" s="212" t="s">
        <v>287</v>
      </c>
      <c r="E193" s="213" t="s">
        <v>2634</v>
      </c>
      <c r="F193" s="214" t="s">
        <v>2635</v>
      </c>
      <c r="G193" s="215" t="s">
        <v>673</v>
      </c>
      <c r="H193" s="216">
        <v>20</v>
      </c>
      <c r="I193" s="217"/>
      <c r="J193" s="218">
        <f>ROUND(I193*H193,2)</f>
        <v>0</v>
      </c>
      <c r="K193" s="214" t="s">
        <v>28</v>
      </c>
      <c r="L193" s="48"/>
      <c r="M193" s="219" t="s">
        <v>28</v>
      </c>
      <c r="N193" s="220" t="s">
        <v>46</v>
      </c>
      <c r="O193" s="88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R193" s="223" t="s">
        <v>379</v>
      </c>
      <c r="AT193" s="223" t="s">
        <v>287</v>
      </c>
      <c r="AU193" s="223" t="s">
        <v>106</v>
      </c>
      <c r="AY193" s="21" t="s">
        <v>285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21" t="s">
        <v>106</v>
      </c>
      <c r="BK193" s="224">
        <f>ROUND(I193*H193,2)</f>
        <v>0</v>
      </c>
      <c r="BL193" s="21" t="s">
        <v>379</v>
      </c>
      <c r="BM193" s="223" t="s">
        <v>2636</v>
      </c>
    </row>
    <row r="194" spans="1:51" s="14" customFormat="1" ht="12">
      <c r="A194" s="14"/>
      <c r="B194" s="241"/>
      <c r="C194" s="242"/>
      <c r="D194" s="232" t="s">
        <v>296</v>
      </c>
      <c r="E194" s="243" t="s">
        <v>28</v>
      </c>
      <c r="F194" s="244" t="s">
        <v>405</v>
      </c>
      <c r="G194" s="242"/>
      <c r="H194" s="245">
        <v>20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296</v>
      </c>
      <c r="AU194" s="251" t="s">
        <v>106</v>
      </c>
      <c r="AV194" s="14" t="s">
        <v>106</v>
      </c>
      <c r="AW194" s="14" t="s">
        <v>35</v>
      </c>
      <c r="AX194" s="14" t="s">
        <v>82</v>
      </c>
      <c r="AY194" s="251" t="s">
        <v>285</v>
      </c>
    </row>
    <row r="195" spans="1:65" s="2" customFormat="1" ht="16.5" customHeight="1">
      <c r="A195" s="42"/>
      <c r="B195" s="43"/>
      <c r="C195" s="212" t="s">
        <v>595</v>
      </c>
      <c r="D195" s="212" t="s">
        <v>287</v>
      </c>
      <c r="E195" s="213" t="s">
        <v>2637</v>
      </c>
      <c r="F195" s="214" t="s">
        <v>2638</v>
      </c>
      <c r="G195" s="215" t="s">
        <v>673</v>
      </c>
      <c r="H195" s="216">
        <v>485</v>
      </c>
      <c r="I195" s="217"/>
      <c r="J195" s="218">
        <f>ROUND(I195*H195,2)</f>
        <v>0</v>
      </c>
      <c r="K195" s="214" t="s">
        <v>28</v>
      </c>
      <c r="L195" s="48"/>
      <c r="M195" s="219" t="s">
        <v>28</v>
      </c>
      <c r="N195" s="220" t="s">
        <v>46</v>
      </c>
      <c r="O195" s="88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R195" s="223" t="s">
        <v>379</v>
      </c>
      <c r="AT195" s="223" t="s">
        <v>287</v>
      </c>
      <c r="AU195" s="223" t="s">
        <v>106</v>
      </c>
      <c r="AY195" s="21" t="s">
        <v>285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21" t="s">
        <v>106</v>
      </c>
      <c r="BK195" s="224">
        <f>ROUND(I195*H195,2)</f>
        <v>0</v>
      </c>
      <c r="BL195" s="21" t="s">
        <v>379</v>
      </c>
      <c r="BM195" s="223" t="s">
        <v>2639</v>
      </c>
    </row>
    <row r="196" spans="1:51" s="14" customFormat="1" ht="12">
      <c r="A196" s="14"/>
      <c r="B196" s="241"/>
      <c r="C196" s="242"/>
      <c r="D196" s="232" t="s">
        <v>296</v>
      </c>
      <c r="E196" s="243" t="s">
        <v>28</v>
      </c>
      <c r="F196" s="244" t="s">
        <v>2640</v>
      </c>
      <c r="G196" s="242"/>
      <c r="H196" s="245">
        <v>485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296</v>
      </c>
      <c r="AU196" s="251" t="s">
        <v>106</v>
      </c>
      <c r="AV196" s="14" t="s">
        <v>106</v>
      </c>
      <c r="AW196" s="14" t="s">
        <v>35</v>
      </c>
      <c r="AX196" s="14" t="s">
        <v>82</v>
      </c>
      <c r="AY196" s="251" t="s">
        <v>285</v>
      </c>
    </row>
    <row r="197" spans="1:65" s="2" customFormat="1" ht="16.5" customHeight="1">
      <c r="A197" s="42"/>
      <c r="B197" s="43"/>
      <c r="C197" s="212" t="s">
        <v>600</v>
      </c>
      <c r="D197" s="212" t="s">
        <v>287</v>
      </c>
      <c r="E197" s="213" t="s">
        <v>2641</v>
      </c>
      <c r="F197" s="214" t="s">
        <v>2642</v>
      </c>
      <c r="G197" s="215" t="s">
        <v>673</v>
      </c>
      <c r="H197" s="216">
        <v>155</v>
      </c>
      <c r="I197" s="217"/>
      <c r="J197" s="218">
        <f>ROUND(I197*H197,2)</f>
        <v>0</v>
      </c>
      <c r="K197" s="214" t="s">
        <v>28</v>
      </c>
      <c r="L197" s="48"/>
      <c r="M197" s="219" t="s">
        <v>28</v>
      </c>
      <c r="N197" s="220" t="s">
        <v>46</v>
      </c>
      <c r="O197" s="88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R197" s="223" t="s">
        <v>379</v>
      </c>
      <c r="AT197" s="223" t="s">
        <v>287</v>
      </c>
      <c r="AU197" s="223" t="s">
        <v>106</v>
      </c>
      <c r="AY197" s="21" t="s">
        <v>285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21" t="s">
        <v>106</v>
      </c>
      <c r="BK197" s="224">
        <f>ROUND(I197*H197,2)</f>
        <v>0</v>
      </c>
      <c r="BL197" s="21" t="s">
        <v>379</v>
      </c>
      <c r="BM197" s="223" t="s">
        <v>2643</v>
      </c>
    </row>
    <row r="198" spans="1:51" s="14" customFormat="1" ht="12">
      <c r="A198" s="14"/>
      <c r="B198" s="241"/>
      <c r="C198" s="242"/>
      <c r="D198" s="232" t="s">
        <v>296</v>
      </c>
      <c r="E198" s="243" t="s">
        <v>28</v>
      </c>
      <c r="F198" s="244" t="s">
        <v>1241</v>
      </c>
      <c r="G198" s="242"/>
      <c r="H198" s="245">
        <v>155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296</v>
      </c>
      <c r="AU198" s="251" t="s">
        <v>106</v>
      </c>
      <c r="AV198" s="14" t="s">
        <v>106</v>
      </c>
      <c r="AW198" s="14" t="s">
        <v>35</v>
      </c>
      <c r="AX198" s="14" t="s">
        <v>82</v>
      </c>
      <c r="AY198" s="251" t="s">
        <v>285</v>
      </c>
    </row>
    <row r="199" spans="1:63" s="12" customFormat="1" ht="22.8" customHeight="1">
      <c r="A199" s="12"/>
      <c r="B199" s="196"/>
      <c r="C199" s="197"/>
      <c r="D199" s="198" t="s">
        <v>73</v>
      </c>
      <c r="E199" s="210" t="s">
        <v>2644</v>
      </c>
      <c r="F199" s="210" t="s">
        <v>2645</v>
      </c>
      <c r="G199" s="197"/>
      <c r="H199" s="197"/>
      <c r="I199" s="200"/>
      <c r="J199" s="211">
        <f>BK199</f>
        <v>0</v>
      </c>
      <c r="K199" s="197"/>
      <c r="L199" s="202"/>
      <c r="M199" s="203"/>
      <c r="N199" s="204"/>
      <c r="O199" s="204"/>
      <c r="P199" s="205">
        <f>SUM(P200:P203)</f>
        <v>0</v>
      </c>
      <c r="Q199" s="204"/>
      <c r="R199" s="205">
        <f>SUM(R200:R203)</f>
        <v>0</v>
      </c>
      <c r="S199" s="204"/>
      <c r="T199" s="206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7" t="s">
        <v>106</v>
      </c>
      <c r="AT199" s="208" t="s">
        <v>73</v>
      </c>
      <c r="AU199" s="208" t="s">
        <v>82</v>
      </c>
      <c r="AY199" s="207" t="s">
        <v>285</v>
      </c>
      <c r="BK199" s="209">
        <f>SUM(BK200:BK203)</f>
        <v>0</v>
      </c>
    </row>
    <row r="200" spans="1:65" s="2" customFormat="1" ht="16.5" customHeight="1">
      <c r="A200" s="42"/>
      <c r="B200" s="43"/>
      <c r="C200" s="212" t="s">
        <v>605</v>
      </c>
      <c r="D200" s="212" t="s">
        <v>287</v>
      </c>
      <c r="E200" s="213" t="s">
        <v>2646</v>
      </c>
      <c r="F200" s="214" t="s">
        <v>2647</v>
      </c>
      <c r="G200" s="215" t="s">
        <v>859</v>
      </c>
      <c r="H200" s="216">
        <v>1</v>
      </c>
      <c r="I200" s="217"/>
      <c r="J200" s="218">
        <f>ROUND(I200*H200,2)</f>
        <v>0</v>
      </c>
      <c r="K200" s="214" t="s">
        <v>28</v>
      </c>
      <c r="L200" s="48"/>
      <c r="M200" s="219" t="s">
        <v>28</v>
      </c>
      <c r="N200" s="220" t="s">
        <v>46</v>
      </c>
      <c r="O200" s="88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R200" s="223" t="s">
        <v>379</v>
      </c>
      <c r="AT200" s="223" t="s">
        <v>287</v>
      </c>
      <c r="AU200" s="223" t="s">
        <v>106</v>
      </c>
      <c r="AY200" s="21" t="s">
        <v>285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21" t="s">
        <v>106</v>
      </c>
      <c r="BK200" s="224">
        <f>ROUND(I200*H200,2)</f>
        <v>0</v>
      </c>
      <c r="BL200" s="21" t="s">
        <v>379</v>
      </c>
      <c r="BM200" s="223" t="s">
        <v>2648</v>
      </c>
    </row>
    <row r="201" spans="1:51" s="14" customFormat="1" ht="12">
      <c r="A201" s="14"/>
      <c r="B201" s="241"/>
      <c r="C201" s="242"/>
      <c r="D201" s="232" t="s">
        <v>296</v>
      </c>
      <c r="E201" s="243" t="s">
        <v>28</v>
      </c>
      <c r="F201" s="244" t="s">
        <v>82</v>
      </c>
      <c r="G201" s="242"/>
      <c r="H201" s="245">
        <v>1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296</v>
      </c>
      <c r="AU201" s="251" t="s">
        <v>106</v>
      </c>
      <c r="AV201" s="14" t="s">
        <v>106</v>
      </c>
      <c r="AW201" s="14" t="s">
        <v>35</v>
      </c>
      <c r="AX201" s="14" t="s">
        <v>82</v>
      </c>
      <c r="AY201" s="251" t="s">
        <v>285</v>
      </c>
    </row>
    <row r="202" spans="1:65" s="2" customFormat="1" ht="16.5" customHeight="1">
      <c r="A202" s="42"/>
      <c r="B202" s="43"/>
      <c r="C202" s="212" t="s">
        <v>613</v>
      </c>
      <c r="D202" s="212" t="s">
        <v>287</v>
      </c>
      <c r="E202" s="213" t="s">
        <v>2649</v>
      </c>
      <c r="F202" s="214" t="s">
        <v>2650</v>
      </c>
      <c r="G202" s="215" t="s">
        <v>2651</v>
      </c>
      <c r="H202" s="216">
        <v>1</v>
      </c>
      <c r="I202" s="217"/>
      <c r="J202" s="218">
        <f>ROUND(I202*H202,2)</f>
        <v>0</v>
      </c>
      <c r="K202" s="214" t="s">
        <v>28</v>
      </c>
      <c r="L202" s="48"/>
      <c r="M202" s="219" t="s">
        <v>28</v>
      </c>
      <c r="N202" s="220" t="s">
        <v>46</v>
      </c>
      <c r="O202" s="88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R202" s="223" t="s">
        <v>379</v>
      </c>
      <c r="AT202" s="223" t="s">
        <v>287</v>
      </c>
      <c r="AU202" s="223" t="s">
        <v>106</v>
      </c>
      <c r="AY202" s="21" t="s">
        <v>285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21" t="s">
        <v>106</v>
      </c>
      <c r="BK202" s="224">
        <f>ROUND(I202*H202,2)</f>
        <v>0</v>
      </c>
      <c r="BL202" s="21" t="s">
        <v>379</v>
      </c>
      <c r="BM202" s="223" t="s">
        <v>2652</v>
      </c>
    </row>
    <row r="203" spans="1:51" s="14" customFormat="1" ht="12">
      <c r="A203" s="14"/>
      <c r="B203" s="241"/>
      <c r="C203" s="242"/>
      <c r="D203" s="232" t="s">
        <v>296</v>
      </c>
      <c r="E203" s="243" t="s">
        <v>28</v>
      </c>
      <c r="F203" s="244" t="s">
        <v>82</v>
      </c>
      <c r="G203" s="242"/>
      <c r="H203" s="245">
        <v>1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296</v>
      </c>
      <c r="AU203" s="251" t="s">
        <v>106</v>
      </c>
      <c r="AV203" s="14" t="s">
        <v>106</v>
      </c>
      <c r="AW203" s="14" t="s">
        <v>35</v>
      </c>
      <c r="AX203" s="14" t="s">
        <v>82</v>
      </c>
      <c r="AY203" s="251" t="s">
        <v>285</v>
      </c>
    </row>
    <row r="204" spans="1:63" s="12" customFormat="1" ht="22.8" customHeight="1">
      <c r="A204" s="12"/>
      <c r="B204" s="196"/>
      <c r="C204" s="197"/>
      <c r="D204" s="198" t="s">
        <v>73</v>
      </c>
      <c r="E204" s="210" t="s">
        <v>2653</v>
      </c>
      <c r="F204" s="210" t="s">
        <v>2654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SUM(P205:P248)</f>
        <v>0</v>
      </c>
      <c r="Q204" s="204"/>
      <c r="R204" s="205">
        <f>SUM(R205:R248)</f>
        <v>0</v>
      </c>
      <c r="S204" s="204"/>
      <c r="T204" s="206">
        <f>SUM(T205:T248)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106</v>
      </c>
      <c r="AT204" s="208" t="s">
        <v>73</v>
      </c>
      <c r="AU204" s="208" t="s">
        <v>82</v>
      </c>
      <c r="AY204" s="207" t="s">
        <v>285</v>
      </c>
      <c r="BK204" s="209">
        <f>SUM(BK205:BK248)</f>
        <v>0</v>
      </c>
    </row>
    <row r="205" spans="1:65" s="2" customFormat="1" ht="24.15" customHeight="1">
      <c r="A205" s="42"/>
      <c r="B205" s="43"/>
      <c r="C205" s="212" t="s">
        <v>618</v>
      </c>
      <c r="D205" s="212" t="s">
        <v>287</v>
      </c>
      <c r="E205" s="213" t="s">
        <v>2655</v>
      </c>
      <c r="F205" s="214" t="s">
        <v>2656</v>
      </c>
      <c r="G205" s="215" t="s">
        <v>859</v>
      </c>
      <c r="H205" s="216">
        <v>10</v>
      </c>
      <c r="I205" s="217"/>
      <c r="J205" s="218">
        <f>ROUND(I205*H205,2)</f>
        <v>0</v>
      </c>
      <c r="K205" s="214" t="s">
        <v>28</v>
      </c>
      <c r="L205" s="48"/>
      <c r="M205" s="219" t="s">
        <v>28</v>
      </c>
      <c r="N205" s="220" t="s">
        <v>46</v>
      </c>
      <c r="O205" s="88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R205" s="223" t="s">
        <v>379</v>
      </c>
      <c r="AT205" s="223" t="s">
        <v>287</v>
      </c>
      <c r="AU205" s="223" t="s">
        <v>106</v>
      </c>
      <c r="AY205" s="21" t="s">
        <v>285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21" t="s">
        <v>106</v>
      </c>
      <c r="BK205" s="224">
        <f>ROUND(I205*H205,2)</f>
        <v>0</v>
      </c>
      <c r="BL205" s="21" t="s">
        <v>379</v>
      </c>
      <c r="BM205" s="223" t="s">
        <v>2657</v>
      </c>
    </row>
    <row r="206" spans="1:51" s="14" customFormat="1" ht="12">
      <c r="A206" s="14"/>
      <c r="B206" s="241"/>
      <c r="C206" s="242"/>
      <c r="D206" s="232" t="s">
        <v>296</v>
      </c>
      <c r="E206" s="243" t="s">
        <v>28</v>
      </c>
      <c r="F206" s="244" t="s">
        <v>344</v>
      </c>
      <c r="G206" s="242"/>
      <c r="H206" s="245">
        <v>10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1" t="s">
        <v>296</v>
      </c>
      <c r="AU206" s="251" t="s">
        <v>106</v>
      </c>
      <c r="AV206" s="14" t="s">
        <v>106</v>
      </c>
      <c r="AW206" s="14" t="s">
        <v>35</v>
      </c>
      <c r="AX206" s="14" t="s">
        <v>82</v>
      </c>
      <c r="AY206" s="251" t="s">
        <v>285</v>
      </c>
    </row>
    <row r="207" spans="1:65" s="2" customFormat="1" ht="21.75" customHeight="1">
      <c r="A207" s="42"/>
      <c r="B207" s="43"/>
      <c r="C207" s="212" t="s">
        <v>623</v>
      </c>
      <c r="D207" s="212" t="s">
        <v>287</v>
      </c>
      <c r="E207" s="213" t="s">
        <v>2658</v>
      </c>
      <c r="F207" s="214" t="s">
        <v>2659</v>
      </c>
      <c r="G207" s="215" t="s">
        <v>859</v>
      </c>
      <c r="H207" s="216">
        <v>6</v>
      </c>
      <c r="I207" s="217"/>
      <c r="J207" s="218">
        <f>ROUND(I207*H207,2)</f>
        <v>0</v>
      </c>
      <c r="K207" s="214" t="s">
        <v>28</v>
      </c>
      <c r="L207" s="48"/>
      <c r="M207" s="219" t="s">
        <v>28</v>
      </c>
      <c r="N207" s="220" t="s">
        <v>46</v>
      </c>
      <c r="O207" s="88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R207" s="223" t="s">
        <v>379</v>
      </c>
      <c r="AT207" s="223" t="s">
        <v>287</v>
      </c>
      <c r="AU207" s="223" t="s">
        <v>106</v>
      </c>
      <c r="AY207" s="21" t="s">
        <v>285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21" t="s">
        <v>106</v>
      </c>
      <c r="BK207" s="224">
        <f>ROUND(I207*H207,2)</f>
        <v>0</v>
      </c>
      <c r="BL207" s="21" t="s">
        <v>379</v>
      </c>
      <c r="BM207" s="223" t="s">
        <v>2660</v>
      </c>
    </row>
    <row r="208" spans="1:51" s="14" customFormat="1" ht="12">
      <c r="A208" s="14"/>
      <c r="B208" s="241"/>
      <c r="C208" s="242"/>
      <c r="D208" s="232" t="s">
        <v>296</v>
      </c>
      <c r="E208" s="243" t="s">
        <v>28</v>
      </c>
      <c r="F208" s="244" t="s">
        <v>324</v>
      </c>
      <c r="G208" s="242"/>
      <c r="H208" s="245">
        <v>6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1" t="s">
        <v>296</v>
      </c>
      <c r="AU208" s="251" t="s">
        <v>106</v>
      </c>
      <c r="AV208" s="14" t="s">
        <v>106</v>
      </c>
      <c r="AW208" s="14" t="s">
        <v>35</v>
      </c>
      <c r="AX208" s="14" t="s">
        <v>82</v>
      </c>
      <c r="AY208" s="251" t="s">
        <v>285</v>
      </c>
    </row>
    <row r="209" spans="1:65" s="2" customFormat="1" ht="21.75" customHeight="1">
      <c r="A209" s="42"/>
      <c r="B209" s="43"/>
      <c r="C209" s="212" t="s">
        <v>630</v>
      </c>
      <c r="D209" s="212" t="s">
        <v>287</v>
      </c>
      <c r="E209" s="213" t="s">
        <v>2661</v>
      </c>
      <c r="F209" s="214" t="s">
        <v>2662</v>
      </c>
      <c r="G209" s="215" t="s">
        <v>859</v>
      </c>
      <c r="H209" s="216">
        <v>1</v>
      </c>
      <c r="I209" s="217"/>
      <c r="J209" s="218">
        <f>ROUND(I209*H209,2)</f>
        <v>0</v>
      </c>
      <c r="K209" s="214" t="s">
        <v>28</v>
      </c>
      <c r="L209" s="48"/>
      <c r="M209" s="219" t="s">
        <v>28</v>
      </c>
      <c r="N209" s="220" t="s">
        <v>46</v>
      </c>
      <c r="O209" s="88"/>
      <c r="P209" s="221">
        <f>O209*H209</f>
        <v>0</v>
      </c>
      <c r="Q209" s="221">
        <v>0</v>
      </c>
      <c r="R209" s="221">
        <f>Q209*H209</f>
        <v>0</v>
      </c>
      <c r="S209" s="221">
        <v>0</v>
      </c>
      <c r="T209" s="222">
        <f>S209*H209</f>
        <v>0</v>
      </c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R209" s="223" t="s">
        <v>379</v>
      </c>
      <c r="AT209" s="223" t="s">
        <v>287</v>
      </c>
      <c r="AU209" s="223" t="s">
        <v>106</v>
      </c>
      <c r="AY209" s="21" t="s">
        <v>285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21" t="s">
        <v>106</v>
      </c>
      <c r="BK209" s="224">
        <f>ROUND(I209*H209,2)</f>
        <v>0</v>
      </c>
      <c r="BL209" s="21" t="s">
        <v>379</v>
      </c>
      <c r="BM209" s="223" t="s">
        <v>2663</v>
      </c>
    </row>
    <row r="210" spans="1:51" s="14" customFormat="1" ht="12">
      <c r="A210" s="14"/>
      <c r="B210" s="241"/>
      <c r="C210" s="242"/>
      <c r="D210" s="232" t="s">
        <v>296</v>
      </c>
      <c r="E210" s="243" t="s">
        <v>28</v>
      </c>
      <c r="F210" s="244" t="s">
        <v>82</v>
      </c>
      <c r="G210" s="242"/>
      <c r="H210" s="245">
        <v>1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296</v>
      </c>
      <c r="AU210" s="251" t="s">
        <v>106</v>
      </c>
      <c r="AV210" s="14" t="s">
        <v>106</v>
      </c>
      <c r="AW210" s="14" t="s">
        <v>35</v>
      </c>
      <c r="AX210" s="14" t="s">
        <v>82</v>
      </c>
      <c r="AY210" s="251" t="s">
        <v>285</v>
      </c>
    </row>
    <row r="211" spans="1:65" s="2" customFormat="1" ht="16.5" customHeight="1">
      <c r="A211" s="42"/>
      <c r="B211" s="43"/>
      <c r="C211" s="212" t="s">
        <v>635</v>
      </c>
      <c r="D211" s="212" t="s">
        <v>287</v>
      </c>
      <c r="E211" s="213" t="s">
        <v>2664</v>
      </c>
      <c r="F211" s="214" t="s">
        <v>2665</v>
      </c>
      <c r="G211" s="215" t="s">
        <v>859</v>
      </c>
      <c r="H211" s="216">
        <v>1</v>
      </c>
      <c r="I211" s="217"/>
      <c r="J211" s="218">
        <f>ROUND(I211*H211,2)</f>
        <v>0</v>
      </c>
      <c r="K211" s="214" t="s">
        <v>28</v>
      </c>
      <c r="L211" s="48"/>
      <c r="M211" s="219" t="s">
        <v>28</v>
      </c>
      <c r="N211" s="220" t="s">
        <v>46</v>
      </c>
      <c r="O211" s="88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R211" s="223" t="s">
        <v>379</v>
      </c>
      <c r="AT211" s="223" t="s">
        <v>287</v>
      </c>
      <c r="AU211" s="223" t="s">
        <v>106</v>
      </c>
      <c r="AY211" s="21" t="s">
        <v>285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21" t="s">
        <v>106</v>
      </c>
      <c r="BK211" s="224">
        <f>ROUND(I211*H211,2)</f>
        <v>0</v>
      </c>
      <c r="BL211" s="21" t="s">
        <v>379</v>
      </c>
      <c r="BM211" s="223" t="s">
        <v>2666</v>
      </c>
    </row>
    <row r="212" spans="1:51" s="14" customFormat="1" ht="12">
      <c r="A212" s="14"/>
      <c r="B212" s="241"/>
      <c r="C212" s="242"/>
      <c r="D212" s="232" t="s">
        <v>296</v>
      </c>
      <c r="E212" s="243" t="s">
        <v>28</v>
      </c>
      <c r="F212" s="244" t="s">
        <v>82</v>
      </c>
      <c r="G212" s="242"/>
      <c r="H212" s="245">
        <v>1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1" t="s">
        <v>296</v>
      </c>
      <c r="AU212" s="251" t="s">
        <v>106</v>
      </c>
      <c r="AV212" s="14" t="s">
        <v>106</v>
      </c>
      <c r="AW212" s="14" t="s">
        <v>35</v>
      </c>
      <c r="AX212" s="14" t="s">
        <v>82</v>
      </c>
      <c r="AY212" s="251" t="s">
        <v>285</v>
      </c>
    </row>
    <row r="213" spans="1:65" s="2" customFormat="1" ht="21.75" customHeight="1">
      <c r="A213" s="42"/>
      <c r="B213" s="43"/>
      <c r="C213" s="212" t="s">
        <v>640</v>
      </c>
      <c r="D213" s="212" t="s">
        <v>287</v>
      </c>
      <c r="E213" s="213" t="s">
        <v>2667</v>
      </c>
      <c r="F213" s="214" t="s">
        <v>2668</v>
      </c>
      <c r="G213" s="215" t="s">
        <v>859</v>
      </c>
      <c r="H213" s="216">
        <v>1</v>
      </c>
      <c r="I213" s="217"/>
      <c r="J213" s="218">
        <f>ROUND(I213*H213,2)</f>
        <v>0</v>
      </c>
      <c r="K213" s="214" t="s">
        <v>28</v>
      </c>
      <c r="L213" s="48"/>
      <c r="M213" s="219" t="s">
        <v>28</v>
      </c>
      <c r="N213" s="220" t="s">
        <v>46</v>
      </c>
      <c r="O213" s="88"/>
      <c r="P213" s="221">
        <f>O213*H213</f>
        <v>0</v>
      </c>
      <c r="Q213" s="221">
        <v>0</v>
      </c>
      <c r="R213" s="221">
        <f>Q213*H213</f>
        <v>0</v>
      </c>
      <c r="S213" s="221">
        <v>0</v>
      </c>
      <c r="T213" s="222">
        <f>S213*H213</f>
        <v>0</v>
      </c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R213" s="223" t="s">
        <v>379</v>
      </c>
      <c r="AT213" s="223" t="s">
        <v>287</v>
      </c>
      <c r="AU213" s="223" t="s">
        <v>106</v>
      </c>
      <c r="AY213" s="21" t="s">
        <v>285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21" t="s">
        <v>106</v>
      </c>
      <c r="BK213" s="224">
        <f>ROUND(I213*H213,2)</f>
        <v>0</v>
      </c>
      <c r="BL213" s="21" t="s">
        <v>379</v>
      </c>
      <c r="BM213" s="223" t="s">
        <v>2669</v>
      </c>
    </row>
    <row r="214" spans="1:51" s="14" customFormat="1" ht="12">
      <c r="A214" s="14"/>
      <c r="B214" s="241"/>
      <c r="C214" s="242"/>
      <c r="D214" s="232" t="s">
        <v>296</v>
      </c>
      <c r="E214" s="243" t="s">
        <v>28</v>
      </c>
      <c r="F214" s="244" t="s">
        <v>82</v>
      </c>
      <c r="G214" s="242"/>
      <c r="H214" s="245">
        <v>1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296</v>
      </c>
      <c r="AU214" s="251" t="s">
        <v>106</v>
      </c>
      <c r="AV214" s="14" t="s">
        <v>106</v>
      </c>
      <c r="AW214" s="14" t="s">
        <v>35</v>
      </c>
      <c r="AX214" s="14" t="s">
        <v>82</v>
      </c>
      <c r="AY214" s="251" t="s">
        <v>285</v>
      </c>
    </row>
    <row r="215" spans="1:65" s="2" customFormat="1" ht="16.5" customHeight="1">
      <c r="A215" s="42"/>
      <c r="B215" s="43"/>
      <c r="C215" s="212" t="s">
        <v>645</v>
      </c>
      <c r="D215" s="212" t="s">
        <v>287</v>
      </c>
      <c r="E215" s="213" t="s">
        <v>2670</v>
      </c>
      <c r="F215" s="214" t="s">
        <v>2671</v>
      </c>
      <c r="G215" s="215" t="s">
        <v>859</v>
      </c>
      <c r="H215" s="216">
        <v>24</v>
      </c>
      <c r="I215" s="217"/>
      <c r="J215" s="218">
        <f>ROUND(I215*H215,2)</f>
        <v>0</v>
      </c>
      <c r="K215" s="214" t="s">
        <v>28</v>
      </c>
      <c r="L215" s="48"/>
      <c r="M215" s="219" t="s">
        <v>28</v>
      </c>
      <c r="N215" s="220" t="s">
        <v>46</v>
      </c>
      <c r="O215" s="88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R215" s="223" t="s">
        <v>379</v>
      </c>
      <c r="AT215" s="223" t="s">
        <v>287</v>
      </c>
      <c r="AU215" s="223" t="s">
        <v>106</v>
      </c>
      <c r="AY215" s="21" t="s">
        <v>285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21" t="s">
        <v>106</v>
      </c>
      <c r="BK215" s="224">
        <f>ROUND(I215*H215,2)</f>
        <v>0</v>
      </c>
      <c r="BL215" s="21" t="s">
        <v>379</v>
      </c>
      <c r="BM215" s="223" t="s">
        <v>2672</v>
      </c>
    </row>
    <row r="216" spans="1:51" s="14" customFormat="1" ht="12">
      <c r="A216" s="14"/>
      <c r="B216" s="241"/>
      <c r="C216" s="242"/>
      <c r="D216" s="232" t="s">
        <v>296</v>
      </c>
      <c r="E216" s="243" t="s">
        <v>28</v>
      </c>
      <c r="F216" s="244" t="s">
        <v>427</v>
      </c>
      <c r="G216" s="242"/>
      <c r="H216" s="245">
        <v>24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296</v>
      </c>
      <c r="AU216" s="251" t="s">
        <v>106</v>
      </c>
      <c r="AV216" s="14" t="s">
        <v>106</v>
      </c>
      <c r="AW216" s="14" t="s">
        <v>35</v>
      </c>
      <c r="AX216" s="14" t="s">
        <v>82</v>
      </c>
      <c r="AY216" s="251" t="s">
        <v>285</v>
      </c>
    </row>
    <row r="217" spans="1:65" s="2" customFormat="1" ht="16.5" customHeight="1">
      <c r="A217" s="42"/>
      <c r="B217" s="43"/>
      <c r="C217" s="212" t="s">
        <v>652</v>
      </c>
      <c r="D217" s="212" t="s">
        <v>287</v>
      </c>
      <c r="E217" s="213" t="s">
        <v>2673</v>
      </c>
      <c r="F217" s="214" t="s">
        <v>2674</v>
      </c>
      <c r="G217" s="215" t="s">
        <v>859</v>
      </c>
      <c r="H217" s="216">
        <v>24</v>
      </c>
      <c r="I217" s="217"/>
      <c r="J217" s="218">
        <f>ROUND(I217*H217,2)</f>
        <v>0</v>
      </c>
      <c r="K217" s="214" t="s">
        <v>28</v>
      </c>
      <c r="L217" s="48"/>
      <c r="M217" s="219" t="s">
        <v>28</v>
      </c>
      <c r="N217" s="220" t="s">
        <v>46</v>
      </c>
      <c r="O217" s="88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R217" s="223" t="s">
        <v>379</v>
      </c>
      <c r="AT217" s="223" t="s">
        <v>287</v>
      </c>
      <c r="AU217" s="223" t="s">
        <v>106</v>
      </c>
      <c r="AY217" s="21" t="s">
        <v>285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21" t="s">
        <v>106</v>
      </c>
      <c r="BK217" s="224">
        <f>ROUND(I217*H217,2)</f>
        <v>0</v>
      </c>
      <c r="BL217" s="21" t="s">
        <v>379</v>
      </c>
      <c r="BM217" s="223" t="s">
        <v>2675</v>
      </c>
    </row>
    <row r="218" spans="1:51" s="14" customFormat="1" ht="12">
      <c r="A218" s="14"/>
      <c r="B218" s="241"/>
      <c r="C218" s="242"/>
      <c r="D218" s="232" t="s">
        <v>296</v>
      </c>
      <c r="E218" s="243" t="s">
        <v>28</v>
      </c>
      <c r="F218" s="244" t="s">
        <v>427</v>
      </c>
      <c r="G218" s="242"/>
      <c r="H218" s="245">
        <v>24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296</v>
      </c>
      <c r="AU218" s="251" t="s">
        <v>106</v>
      </c>
      <c r="AV218" s="14" t="s">
        <v>106</v>
      </c>
      <c r="AW218" s="14" t="s">
        <v>35</v>
      </c>
      <c r="AX218" s="14" t="s">
        <v>82</v>
      </c>
      <c r="AY218" s="251" t="s">
        <v>285</v>
      </c>
    </row>
    <row r="219" spans="1:65" s="2" customFormat="1" ht="16.5" customHeight="1">
      <c r="A219" s="42"/>
      <c r="B219" s="43"/>
      <c r="C219" s="212" t="s">
        <v>660</v>
      </c>
      <c r="D219" s="212" t="s">
        <v>287</v>
      </c>
      <c r="E219" s="213" t="s">
        <v>2676</v>
      </c>
      <c r="F219" s="214" t="s">
        <v>2677</v>
      </c>
      <c r="G219" s="215" t="s">
        <v>2651</v>
      </c>
      <c r="H219" s="216">
        <v>1</v>
      </c>
      <c r="I219" s="217"/>
      <c r="J219" s="218">
        <f>ROUND(I219*H219,2)</f>
        <v>0</v>
      </c>
      <c r="K219" s="214" t="s">
        <v>28</v>
      </c>
      <c r="L219" s="48"/>
      <c r="M219" s="219" t="s">
        <v>28</v>
      </c>
      <c r="N219" s="220" t="s">
        <v>46</v>
      </c>
      <c r="O219" s="88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R219" s="223" t="s">
        <v>379</v>
      </c>
      <c r="AT219" s="223" t="s">
        <v>287</v>
      </c>
      <c r="AU219" s="223" t="s">
        <v>106</v>
      </c>
      <c r="AY219" s="21" t="s">
        <v>285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21" t="s">
        <v>106</v>
      </c>
      <c r="BK219" s="224">
        <f>ROUND(I219*H219,2)</f>
        <v>0</v>
      </c>
      <c r="BL219" s="21" t="s">
        <v>379</v>
      </c>
      <c r="BM219" s="223" t="s">
        <v>2678</v>
      </c>
    </row>
    <row r="220" spans="1:51" s="14" customFormat="1" ht="12">
      <c r="A220" s="14"/>
      <c r="B220" s="241"/>
      <c r="C220" s="242"/>
      <c r="D220" s="232" t="s">
        <v>296</v>
      </c>
      <c r="E220" s="243" t="s">
        <v>28</v>
      </c>
      <c r="F220" s="244" t="s">
        <v>82</v>
      </c>
      <c r="G220" s="242"/>
      <c r="H220" s="245">
        <v>1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296</v>
      </c>
      <c r="AU220" s="251" t="s">
        <v>106</v>
      </c>
      <c r="AV220" s="14" t="s">
        <v>106</v>
      </c>
      <c r="AW220" s="14" t="s">
        <v>35</v>
      </c>
      <c r="AX220" s="14" t="s">
        <v>82</v>
      </c>
      <c r="AY220" s="251" t="s">
        <v>285</v>
      </c>
    </row>
    <row r="221" spans="1:65" s="2" customFormat="1" ht="16.5" customHeight="1">
      <c r="A221" s="42"/>
      <c r="B221" s="43"/>
      <c r="C221" s="212" t="s">
        <v>670</v>
      </c>
      <c r="D221" s="212" t="s">
        <v>287</v>
      </c>
      <c r="E221" s="213" t="s">
        <v>2679</v>
      </c>
      <c r="F221" s="214" t="s">
        <v>2680</v>
      </c>
      <c r="G221" s="215" t="s">
        <v>859</v>
      </c>
      <c r="H221" s="216">
        <v>2</v>
      </c>
      <c r="I221" s="217"/>
      <c r="J221" s="218">
        <f>ROUND(I221*H221,2)</f>
        <v>0</v>
      </c>
      <c r="K221" s="214" t="s">
        <v>28</v>
      </c>
      <c r="L221" s="48"/>
      <c r="M221" s="219" t="s">
        <v>28</v>
      </c>
      <c r="N221" s="220" t="s">
        <v>46</v>
      </c>
      <c r="O221" s="88"/>
      <c r="P221" s="221">
        <f>O221*H221</f>
        <v>0</v>
      </c>
      <c r="Q221" s="221">
        <v>0</v>
      </c>
      <c r="R221" s="221">
        <f>Q221*H221</f>
        <v>0</v>
      </c>
      <c r="S221" s="221">
        <v>0</v>
      </c>
      <c r="T221" s="222">
        <f>S221*H221</f>
        <v>0</v>
      </c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R221" s="223" t="s">
        <v>379</v>
      </c>
      <c r="AT221" s="223" t="s">
        <v>287</v>
      </c>
      <c r="AU221" s="223" t="s">
        <v>106</v>
      </c>
      <c r="AY221" s="21" t="s">
        <v>285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21" t="s">
        <v>106</v>
      </c>
      <c r="BK221" s="224">
        <f>ROUND(I221*H221,2)</f>
        <v>0</v>
      </c>
      <c r="BL221" s="21" t="s">
        <v>379</v>
      </c>
      <c r="BM221" s="223" t="s">
        <v>2681</v>
      </c>
    </row>
    <row r="222" spans="1:51" s="14" customFormat="1" ht="12">
      <c r="A222" s="14"/>
      <c r="B222" s="241"/>
      <c r="C222" s="242"/>
      <c r="D222" s="232" t="s">
        <v>296</v>
      </c>
      <c r="E222" s="243" t="s">
        <v>28</v>
      </c>
      <c r="F222" s="244" t="s">
        <v>106</v>
      </c>
      <c r="G222" s="242"/>
      <c r="H222" s="245">
        <v>2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296</v>
      </c>
      <c r="AU222" s="251" t="s">
        <v>106</v>
      </c>
      <c r="AV222" s="14" t="s">
        <v>106</v>
      </c>
      <c r="AW222" s="14" t="s">
        <v>35</v>
      </c>
      <c r="AX222" s="14" t="s">
        <v>82</v>
      </c>
      <c r="AY222" s="251" t="s">
        <v>285</v>
      </c>
    </row>
    <row r="223" spans="1:65" s="2" customFormat="1" ht="21.75" customHeight="1">
      <c r="A223" s="42"/>
      <c r="B223" s="43"/>
      <c r="C223" s="212" t="s">
        <v>678</v>
      </c>
      <c r="D223" s="212" t="s">
        <v>287</v>
      </c>
      <c r="E223" s="213" t="s">
        <v>2682</v>
      </c>
      <c r="F223" s="214" t="s">
        <v>2683</v>
      </c>
      <c r="G223" s="215" t="s">
        <v>859</v>
      </c>
      <c r="H223" s="216">
        <v>1</v>
      </c>
      <c r="I223" s="217"/>
      <c r="J223" s="218">
        <f>ROUND(I223*H223,2)</f>
        <v>0</v>
      </c>
      <c r="K223" s="214" t="s">
        <v>28</v>
      </c>
      <c r="L223" s="48"/>
      <c r="M223" s="219" t="s">
        <v>28</v>
      </c>
      <c r="N223" s="220" t="s">
        <v>46</v>
      </c>
      <c r="O223" s="88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R223" s="223" t="s">
        <v>379</v>
      </c>
      <c r="AT223" s="223" t="s">
        <v>287</v>
      </c>
      <c r="AU223" s="223" t="s">
        <v>106</v>
      </c>
      <c r="AY223" s="21" t="s">
        <v>285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21" t="s">
        <v>106</v>
      </c>
      <c r="BK223" s="224">
        <f>ROUND(I223*H223,2)</f>
        <v>0</v>
      </c>
      <c r="BL223" s="21" t="s">
        <v>379</v>
      </c>
      <c r="BM223" s="223" t="s">
        <v>2684</v>
      </c>
    </row>
    <row r="224" spans="1:51" s="14" customFormat="1" ht="12">
      <c r="A224" s="14"/>
      <c r="B224" s="241"/>
      <c r="C224" s="242"/>
      <c r="D224" s="232" t="s">
        <v>296</v>
      </c>
      <c r="E224" s="243" t="s">
        <v>28</v>
      </c>
      <c r="F224" s="244" t="s">
        <v>82</v>
      </c>
      <c r="G224" s="242"/>
      <c r="H224" s="245">
        <v>1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296</v>
      </c>
      <c r="AU224" s="251" t="s">
        <v>106</v>
      </c>
      <c r="AV224" s="14" t="s">
        <v>106</v>
      </c>
      <c r="AW224" s="14" t="s">
        <v>35</v>
      </c>
      <c r="AX224" s="14" t="s">
        <v>82</v>
      </c>
      <c r="AY224" s="251" t="s">
        <v>285</v>
      </c>
    </row>
    <row r="225" spans="1:65" s="2" customFormat="1" ht="16.5" customHeight="1">
      <c r="A225" s="42"/>
      <c r="B225" s="43"/>
      <c r="C225" s="212" t="s">
        <v>683</v>
      </c>
      <c r="D225" s="212" t="s">
        <v>287</v>
      </c>
      <c r="E225" s="213" t="s">
        <v>2685</v>
      </c>
      <c r="F225" s="214" t="s">
        <v>2686</v>
      </c>
      <c r="G225" s="215" t="s">
        <v>859</v>
      </c>
      <c r="H225" s="216">
        <v>24</v>
      </c>
      <c r="I225" s="217"/>
      <c r="J225" s="218">
        <f>ROUND(I225*H225,2)</f>
        <v>0</v>
      </c>
      <c r="K225" s="214" t="s">
        <v>28</v>
      </c>
      <c r="L225" s="48"/>
      <c r="M225" s="219" t="s">
        <v>28</v>
      </c>
      <c r="N225" s="220" t="s">
        <v>46</v>
      </c>
      <c r="O225" s="88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R225" s="223" t="s">
        <v>379</v>
      </c>
      <c r="AT225" s="223" t="s">
        <v>287</v>
      </c>
      <c r="AU225" s="223" t="s">
        <v>106</v>
      </c>
      <c r="AY225" s="21" t="s">
        <v>285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21" t="s">
        <v>106</v>
      </c>
      <c r="BK225" s="224">
        <f>ROUND(I225*H225,2)</f>
        <v>0</v>
      </c>
      <c r="BL225" s="21" t="s">
        <v>379</v>
      </c>
      <c r="BM225" s="223" t="s">
        <v>2687</v>
      </c>
    </row>
    <row r="226" spans="1:51" s="14" customFormat="1" ht="12">
      <c r="A226" s="14"/>
      <c r="B226" s="241"/>
      <c r="C226" s="242"/>
      <c r="D226" s="232" t="s">
        <v>296</v>
      </c>
      <c r="E226" s="243" t="s">
        <v>28</v>
      </c>
      <c r="F226" s="244" t="s">
        <v>427</v>
      </c>
      <c r="G226" s="242"/>
      <c r="H226" s="245">
        <v>24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296</v>
      </c>
      <c r="AU226" s="251" t="s">
        <v>106</v>
      </c>
      <c r="AV226" s="14" t="s">
        <v>106</v>
      </c>
      <c r="AW226" s="14" t="s">
        <v>35</v>
      </c>
      <c r="AX226" s="14" t="s">
        <v>82</v>
      </c>
      <c r="AY226" s="251" t="s">
        <v>285</v>
      </c>
    </row>
    <row r="227" spans="1:65" s="2" customFormat="1" ht="16.5" customHeight="1">
      <c r="A227" s="42"/>
      <c r="B227" s="43"/>
      <c r="C227" s="212" t="s">
        <v>690</v>
      </c>
      <c r="D227" s="212" t="s">
        <v>287</v>
      </c>
      <c r="E227" s="213" t="s">
        <v>2688</v>
      </c>
      <c r="F227" s="214" t="s">
        <v>2689</v>
      </c>
      <c r="G227" s="215" t="s">
        <v>859</v>
      </c>
      <c r="H227" s="216">
        <v>2</v>
      </c>
      <c r="I227" s="217"/>
      <c r="J227" s="218">
        <f>ROUND(I227*H227,2)</f>
        <v>0</v>
      </c>
      <c r="K227" s="214" t="s">
        <v>28</v>
      </c>
      <c r="L227" s="48"/>
      <c r="M227" s="219" t="s">
        <v>28</v>
      </c>
      <c r="N227" s="220" t="s">
        <v>46</v>
      </c>
      <c r="O227" s="88"/>
      <c r="P227" s="221">
        <f>O227*H227</f>
        <v>0</v>
      </c>
      <c r="Q227" s="221">
        <v>0</v>
      </c>
      <c r="R227" s="221">
        <f>Q227*H227</f>
        <v>0</v>
      </c>
      <c r="S227" s="221">
        <v>0</v>
      </c>
      <c r="T227" s="222">
        <f>S227*H227</f>
        <v>0</v>
      </c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R227" s="223" t="s">
        <v>379</v>
      </c>
      <c r="AT227" s="223" t="s">
        <v>287</v>
      </c>
      <c r="AU227" s="223" t="s">
        <v>106</v>
      </c>
      <c r="AY227" s="21" t="s">
        <v>285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21" t="s">
        <v>106</v>
      </c>
      <c r="BK227" s="224">
        <f>ROUND(I227*H227,2)</f>
        <v>0</v>
      </c>
      <c r="BL227" s="21" t="s">
        <v>379</v>
      </c>
      <c r="BM227" s="223" t="s">
        <v>2690</v>
      </c>
    </row>
    <row r="228" spans="1:51" s="14" customFormat="1" ht="12">
      <c r="A228" s="14"/>
      <c r="B228" s="241"/>
      <c r="C228" s="242"/>
      <c r="D228" s="232" t="s">
        <v>296</v>
      </c>
      <c r="E228" s="243" t="s">
        <v>28</v>
      </c>
      <c r="F228" s="244" t="s">
        <v>106</v>
      </c>
      <c r="G228" s="242"/>
      <c r="H228" s="245">
        <v>2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296</v>
      </c>
      <c r="AU228" s="251" t="s">
        <v>106</v>
      </c>
      <c r="AV228" s="14" t="s">
        <v>106</v>
      </c>
      <c r="AW228" s="14" t="s">
        <v>35</v>
      </c>
      <c r="AX228" s="14" t="s">
        <v>82</v>
      </c>
      <c r="AY228" s="251" t="s">
        <v>285</v>
      </c>
    </row>
    <row r="229" spans="1:65" s="2" customFormat="1" ht="16.5" customHeight="1">
      <c r="A229" s="42"/>
      <c r="B229" s="43"/>
      <c r="C229" s="212" t="s">
        <v>696</v>
      </c>
      <c r="D229" s="212" t="s">
        <v>287</v>
      </c>
      <c r="E229" s="213" t="s">
        <v>2691</v>
      </c>
      <c r="F229" s="214" t="s">
        <v>2692</v>
      </c>
      <c r="G229" s="215" t="s">
        <v>859</v>
      </c>
      <c r="H229" s="216">
        <v>1</v>
      </c>
      <c r="I229" s="217"/>
      <c r="J229" s="218">
        <f>ROUND(I229*H229,2)</f>
        <v>0</v>
      </c>
      <c r="K229" s="214" t="s">
        <v>28</v>
      </c>
      <c r="L229" s="48"/>
      <c r="M229" s="219" t="s">
        <v>28</v>
      </c>
      <c r="N229" s="220" t="s">
        <v>46</v>
      </c>
      <c r="O229" s="88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R229" s="223" t="s">
        <v>379</v>
      </c>
      <c r="AT229" s="223" t="s">
        <v>287</v>
      </c>
      <c r="AU229" s="223" t="s">
        <v>106</v>
      </c>
      <c r="AY229" s="21" t="s">
        <v>285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21" t="s">
        <v>106</v>
      </c>
      <c r="BK229" s="224">
        <f>ROUND(I229*H229,2)</f>
        <v>0</v>
      </c>
      <c r="BL229" s="21" t="s">
        <v>379</v>
      </c>
      <c r="BM229" s="223" t="s">
        <v>2693</v>
      </c>
    </row>
    <row r="230" spans="1:51" s="14" customFormat="1" ht="12">
      <c r="A230" s="14"/>
      <c r="B230" s="241"/>
      <c r="C230" s="242"/>
      <c r="D230" s="232" t="s">
        <v>296</v>
      </c>
      <c r="E230" s="243" t="s">
        <v>28</v>
      </c>
      <c r="F230" s="244" t="s">
        <v>82</v>
      </c>
      <c r="G230" s="242"/>
      <c r="H230" s="245">
        <v>1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296</v>
      </c>
      <c r="AU230" s="251" t="s">
        <v>106</v>
      </c>
      <c r="AV230" s="14" t="s">
        <v>106</v>
      </c>
      <c r="AW230" s="14" t="s">
        <v>35</v>
      </c>
      <c r="AX230" s="14" t="s">
        <v>82</v>
      </c>
      <c r="AY230" s="251" t="s">
        <v>285</v>
      </c>
    </row>
    <row r="231" spans="1:65" s="2" customFormat="1" ht="24.15" customHeight="1">
      <c r="A231" s="42"/>
      <c r="B231" s="43"/>
      <c r="C231" s="212" t="s">
        <v>701</v>
      </c>
      <c r="D231" s="212" t="s">
        <v>287</v>
      </c>
      <c r="E231" s="213" t="s">
        <v>2694</v>
      </c>
      <c r="F231" s="214" t="s">
        <v>2695</v>
      </c>
      <c r="G231" s="215" t="s">
        <v>859</v>
      </c>
      <c r="H231" s="216">
        <v>6</v>
      </c>
      <c r="I231" s="217"/>
      <c r="J231" s="218">
        <f>ROUND(I231*H231,2)</f>
        <v>0</v>
      </c>
      <c r="K231" s="214" t="s">
        <v>28</v>
      </c>
      <c r="L231" s="48"/>
      <c r="M231" s="219" t="s">
        <v>28</v>
      </c>
      <c r="N231" s="220" t="s">
        <v>46</v>
      </c>
      <c r="O231" s="88"/>
      <c r="P231" s="221">
        <f>O231*H231</f>
        <v>0</v>
      </c>
      <c r="Q231" s="221">
        <v>0</v>
      </c>
      <c r="R231" s="221">
        <f>Q231*H231</f>
        <v>0</v>
      </c>
      <c r="S231" s="221">
        <v>0</v>
      </c>
      <c r="T231" s="222">
        <f>S231*H231</f>
        <v>0</v>
      </c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R231" s="223" t="s">
        <v>379</v>
      </c>
      <c r="AT231" s="223" t="s">
        <v>287</v>
      </c>
      <c r="AU231" s="223" t="s">
        <v>106</v>
      </c>
      <c r="AY231" s="21" t="s">
        <v>285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21" t="s">
        <v>106</v>
      </c>
      <c r="BK231" s="224">
        <f>ROUND(I231*H231,2)</f>
        <v>0</v>
      </c>
      <c r="BL231" s="21" t="s">
        <v>379</v>
      </c>
      <c r="BM231" s="223" t="s">
        <v>2696</v>
      </c>
    </row>
    <row r="232" spans="1:51" s="14" customFormat="1" ht="12">
      <c r="A232" s="14"/>
      <c r="B232" s="241"/>
      <c r="C232" s="242"/>
      <c r="D232" s="232" t="s">
        <v>296</v>
      </c>
      <c r="E232" s="243" t="s">
        <v>28</v>
      </c>
      <c r="F232" s="244" t="s">
        <v>324</v>
      </c>
      <c r="G232" s="242"/>
      <c r="H232" s="245">
        <v>6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296</v>
      </c>
      <c r="AU232" s="251" t="s">
        <v>106</v>
      </c>
      <c r="AV232" s="14" t="s">
        <v>106</v>
      </c>
      <c r="AW232" s="14" t="s">
        <v>35</v>
      </c>
      <c r="AX232" s="14" t="s">
        <v>82</v>
      </c>
      <c r="AY232" s="251" t="s">
        <v>285</v>
      </c>
    </row>
    <row r="233" spans="1:65" s="2" customFormat="1" ht="16.5" customHeight="1">
      <c r="A233" s="42"/>
      <c r="B233" s="43"/>
      <c r="C233" s="212" t="s">
        <v>706</v>
      </c>
      <c r="D233" s="212" t="s">
        <v>287</v>
      </c>
      <c r="E233" s="213" t="s">
        <v>2697</v>
      </c>
      <c r="F233" s="214" t="s">
        <v>2698</v>
      </c>
      <c r="G233" s="215" t="s">
        <v>859</v>
      </c>
      <c r="H233" s="216">
        <v>1</v>
      </c>
      <c r="I233" s="217"/>
      <c r="J233" s="218">
        <f>ROUND(I233*H233,2)</f>
        <v>0</v>
      </c>
      <c r="K233" s="214" t="s">
        <v>28</v>
      </c>
      <c r="L233" s="48"/>
      <c r="M233" s="219" t="s">
        <v>28</v>
      </c>
      <c r="N233" s="220" t="s">
        <v>46</v>
      </c>
      <c r="O233" s="88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R233" s="223" t="s">
        <v>379</v>
      </c>
      <c r="AT233" s="223" t="s">
        <v>287</v>
      </c>
      <c r="AU233" s="223" t="s">
        <v>106</v>
      </c>
      <c r="AY233" s="21" t="s">
        <v>285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21" t="s">
        <v>106</v>
      </c>
      <c r="BK233" s="224">
        <f>ROUND(I233*H233,2)</f>
        <v>0</v>
      </c>
      <c r="BL233" s="21" t="s">
        <v>379</v>
      </c>
      <c r="BM233" s="223" t="s">
        <v>2699</v>
      </c>
    </row>
    <row r="234" spans="1:51" s="14" customFormat="1" ht="12">
      <c r="A234" s="14"/>
      <c r="B234" s="241"/>
      <c r="C234" s="242"/>
      <c r="D234" s="232" t="s">
        <v>296</v>
      </c>
      <c r="E234" s="243" t="s">
        <v>28</v>
      </c>
      <c r="F234" s="244" t="s">
        <v>82</v>
      </c>
      <c r="G234" s="242"/>
      <c r="H234" s="245">
        <v>1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296</v>
      </c>
      <c r="AU234" s="251" t="s">
        <v>106</v>
      </c>
      <c r="AV234" s="14" t="s">
        <v>106</v>
      </c>
      <c r="AW234" s="14" t="s">
        <v>35</v>
      </c>
      <c r="AX234" s="14" t="s">
        <v>82</v>
      </c>
      <c r="AY234" s="251" t="s">
        <v>285</v>
      </c>
    </row>
    <row r="235" spans="1:65" s="2" customFormat="1" ht="21.75" customHeight="1">
      <c r="A235" s="42"/>
      <c r="B235" s="43"/>
      <c r="C235" s="212" t="s">
        <v>711</v>
      </c>
      <c r="D235" s="212" t="s">
        <v>287</v>
      </c>
      <c r="E235" s="213" t="s">
        <v>2700</v>
      </c>
      <c r="F235" s="214" t="s">
        <v>2701</v>
      </c>
      <c r="G235" s="215" t="s">
        <v>859</v>
      </c>
      <c r="H235" s="216">
        <v>6</v>
      </c>
      <c r="I235" s="217"/>
      <c r="J235" s="218">
        <f>ROUND(I235*H235,2)</f>
        <v>0</v>
      </c>
      <c r="K235" s="214" t="s">
        <v>28</v>
      </c>
      <c r="L235" s="48"/>
      <c r="M235" s="219" t="s">
        <v>28</v>
      </c>
      <c r="N235" s="220" t="s">
        <v>46</v>
      </c>
      <c r="O235" s="88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R235" s="223" t="s">
        <v>379</v>
      </c>
      <c r="AT235" s="223" t="s">
        <v>287</v>
      </c>
      <c r="AU235" s="223" t="s">
        <v>106</v>
      </c>
      <c r="AY235" s="21" t="s">
        <v>285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21" t="s">
        <v>106</v>
      </c>
      <c r="BK235" s="224">
        <f>ROUND(I235*H235,2)</f>
        <v>0</v>
      </c>
      <c r="BL235" s="21" t="s">
        <v>379</v>
      </c>
      <c r="BM235" s="223" t="s">
        <v>2702</v>
      </c>
    </row>
    <row r="236" spans="1:51" s="14" customFormat="1" ht="12">
      <c r="A236" s="14"/>
      <c r="B236" s="241"/>
      <c r="C236" s="242"/>
      <c r="D236" s="232" t="s">
        <v>296</v>
      </c>
      <c r="E236" s="243" t="s">
        <v>28</v>
      </c>
      <c r="F236" s="244" t="s">
        <v>324</v>
      </c>
      <c r="G236" s="242"/>
      <c r="H236" s="245">
        <v>6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296</v>
      </c>
      <c r="AU236" s="251" t="s">
        <v>106</v>
      </c>
      <c r="AV236" s="14" t="s">
        <v>106</v>
      </c>
      <c r="AW236" s="14" t="s">
        <v>35</v>
      </c>
      <c r="AX236" s="14" t="s">
        <v>82</v>
      </c>
      <c r="AY236" s="251" t="s">
        <v>285</v>
      </c>
    </row>
    <row r="237" spans="1:65" s="2" customFormat="1" ht="24.15" customHeight="1">
      <c r="A237" s="42"/>
      <c r="B237" s="43"/>
      <c r="C237" s="212" t="s">
        <v>721</v>
      </c>
      <c r="D237" s="212" t="s">
        <v>287</v>
      </c>
      <c r="E237" s="213" t="s">
        <v>2703</v>
      </c>
      <c r="F237" s="214" t="s">
        <v>2704</v>
      </c>
      <c r="G237" s="215" t="s">
        <v>2651</v>
      </c>
      <c r="H237" s="216">
        <v>1</v>
      </c>
      <c r="I237" s="217"/>
      <c r="J237" s="218">
        <f>ROUND(I237*H237,2)</f>
        <v>0</v>
      </c>
      <c r="K237" s="214" t="s">
        <v>28</v>
      </c>
      <c r="L237" s="48"/>
      <c r="M237" s="219" t="s">
        <v>28</v>
      </c>
      <c r="N237" s="220" t="s">
        <v>46</v>
      </c>
      <c r="O237" s="88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R237" s="223" t="s">
        <v>379</v>
      </c>
      <c r="AT237" s="223" t="s">
        <v>287</v>
      </c>
      <c r="AU237" s="223" t="s">
        <v>106</v>
      </c>
      <c r="AY237" s="21" t="s">
        <v>285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21" t="s">
        <v>106</v>
      </c>
      <c r="BK237" s="224">
        <f>ROUND(I237*H237,2)</f>
        <v>0</v>
      </c>
      <c r="BL237" s="21" t="s">
        <v>379</v>
      </c>
      <c r="BM237" s="223" t="s">
        <v>2705</v>
      </c>
    </row>
    <row r="238" spans="1:51" s="14" customFormat="1" ht="12">
      <c r="A238" s="14"/>
      <c r="B238" s="241"/>
      <c r="C238" s="242"/>
      <c r="D238" s="232" t="s">
        <v>296</v>
      </c>
      <c r="E238" s="243" t="s">
        <v>28</v>
      </c>
      <c r="F238" s="244" t="s">
        <v>82</v>
      </c>
      <c r="G238" s="242"/>
      <c r="H238" s="245">
        <v>1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1" t="s">
        <v>296</v>
      </c>
      <c r="AU238" s="251" t="s">
        <v>106</v>
      </c>
      <c r="AV238" s="14" t="s">
        <v>106</v>
      </c>
      <c r="AW238" s="14" t="s">
        <v>35</v>
      </c>
      <c r="AX238" s="14" t="s">
        <v>82</v>
      </c>
      <c r="AY238" s="251" t="s">
        <v>285</v>
      </c>
    </row>
    <row r="239" spans="1:65" s="2" customFormat="1" ht="24.15" customHeight="1">
      <c r="A239" s="42"/>
      <c r="B239" s="43"/>
      <c r="C239" s="212" t="s">
        <v>726</v>
      </c>
      <c r="D239" s="212" t="s">
        <v>287</v>
      </c>
      <c r="E239" s="213" t="s">
        <v>2706</v>
      </c>
      <c r="F239" s="214" t="s">
        <v>2707</v>
      </c>
      <c r="G239" s="215" t="s">
        <v>859</v>
      </c>
      <c r="H239" s="216">
        <v>1</v>
      </c>
      <c r="I239" s="217"/>
      <c r="J239" s="218">
        <f>ROUND(I239*H239,2)</f>
        <v>0</v>
      </c>
      <c r="K239" s="214" t="s">
        <v>28</v>
      </c>
      <c r="L239" s="48"/>
      <c r="M239" s="219" t="s">
        <v>28</v>
      </c>
      <c r="N239" s="220" t="s">
        <v>46</v>
      </c>
      <c r="O239" s="88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R239" s="223" t="s">
        <v>379</v>
      </c>
      <c r="AT239" s="223" t="s">
        <v>287</v>
      </c>
      <c r="AU239" s="223" t="s">
        <v>106</v>
      </c>
      <c r="AY239" s="21" t="s">
        <v>285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21" t="s">
        <v>106</v>
      </c>
      <c r="BK239" s="224">
        <f>ROUND(I239*H239,2)</f>
        <v>0</v>
      </c>
      <c r="BL239" s="21" t="s">
        <v>379</v>
      </c>
      <c r="BM239" s="223" t="s">
        <v>2708</v>
      </c>
    </row>
    <row r="240" spans="1:51" s="14" customFormat="1" ht="12">
      <c r="A240" s="14"/>
      <c r="B240" s="241"/>
      <c r="C240" s="242"/>
      <c r="D240" s="232" t="s">
        <v>296</v>
      </c>
      <c r="E240" s="243" t="s">
        <v>28</v>
      </c>
      <c r="F240" s="244" t="s">
        <v>82</v>
      </c>
      <c r="G240" s="242"/>
      <c r="H240" s="245">
        <v>1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296</v>
      </c>
      <c r="AU240" s="251" t="s">
        <v>106</v>
      </c>
      <c r="AV240" s="14" t="s">
        <v>106</v>
      </c>
      <c r="AW240" s="14" t="s">
        <v>35</v>
      </c>
      <c r="AX240" s="14" t="s">
        <v>82</v>
      </c>
      <c r="AY240" s="251" t="s">
        <v>285</v>
      </c>
    </row>
    <row r="241" spans="1:65" s="2" customFormat="1" ht="21.75" customHeight="1">
      <c r="A241" s="42"/>
      <c r="B241" s="43"/>
      <c r="C241" s="212" t="s">
        <v>738</v>
      </c>
      <c r="D241" s="212" t="s">
        <v>287</v>
      </c>
      <c r="E241" s="213" t="s">
        <v>2709</v>
      </c>
      <c r="F241" s="214" t="s">
        <v>2710</v>
      </c>
      <c r="G241" s="215" t="s">
        <v>859</v>
      </c>
      <c r="H241" s="216">
        <v>2</v>
      </c>
      <c r="I241" s="217"/>
      <c r="J241" s="218">
        <f>ROUND(I241*H241,2)</f>
        <v>0</v>
      </c>
      <c r="K241" s="214" t="s">
        <v>28</v>
      </c>
      <c r="L241" s="48"/>
      <c r="M241" s="219" t="s">
        <v>28</v>
      </c>
      <c r="N241" s="220" t="s">
        <v>46</v>
      </c>
      <c r="O241" s="88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2">
        <f>S241*H241</f>
        <v>0</v>
      </c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R241" s="223" t="s">
        <v>379</v>
      </c>
      <c r="AT241" s="223" t="s">
        <v>287</v>
      </c>
      <c r="AU241" s="223" t="s">
        <v>106</v>
      </c>
      <c r="AY241" s="21" t="s">
        <v>285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21" t="s">
        <v>106</v>
      </c>
      <c r="BK241" s="224">
        <f>ROUND(I241*H241,2)</f>
        <v>0</v>
      </c>
      <c r="BL241" s="21" t="s">
        <v>379</v>
      </c>
      <c r="BM241" s="223" t="s">
        <v>2711</v>
      </c>
    </row>
    <row r="242" spans="1:51" s="14" customFormat="1" ht="12">
      <c r="A242" s="14"/>
      <c r="B242" s="241"/>
      <c r="C242" s="242"/>
      <c r="D242" s="232" t="s">
        <v>296</v>
      </c>
      <c r="E242" s="243" t="s">
        <v>28</v>
      </c>
      <c r="F242" s="244" t="s">
        <v>106</v>
      </c>
      <c r="G242" s="242"/>
      <c r="H242" s="245">
        <v>2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1" t="s">
        <v>296</v>
      </c>
      <c r="AU242" s="251" t="s">
        <v>106</v>
      </c>
      <c r="AV242" s="14" t="s">
        <v>106</v>
      </c>
      <c r="AW242" s="14" t="s">
        <v>35</v>
      </c>
      <c r="AX242" s="14" t="s">
        <v>82</v>
      </c>
      <c r="AY242" s="251" t="s">
        <v>285</v>
      </c>
    </row>
    <row r="243" spans="1:65" s="2" customFormat="1" ht="16.5" customHeight="1">
      <c r="A243" s="42"/>
      <c r="B243" s="43"/>
      <c r="C243" s="212" t="s">
        <v>743</v>
      </c>
      <c r="D243" s="212" t="s">
        <v>287</v>
      </c>
      <c r="E243" s="213" t="s">
        <v>2712</v>
      </c>
      <c r="F243" s="214" t="s">
        <v>2713</v>
      </c>
      <c r="G243" s="215" t="s">
        <v>2440</v>
      </c>
      <c r="H243" s="216">
        <v>5</v>
      </c>
      <c r="I243" s="217"/>
      <c r="J243" s="218">
        <f>ROUND(I243*H243,2)</f>
        <v>0</v>
      </c>
      <c r="K243" s="214" t="s">
        <v>28</v>
      </c>
      <c r="L243" s="48"/>
      <c r="M243" s="219" t="s">
        <v>28</v>
      </c>
      <c r="N243" s="220" t="s">
        <v>46</v>
      </c>
      <c r="O243" s="88"/>
      <c r="P243" s="221">
        <f>O243*H243</f>
        <v>0</v>
      </c>
      <c r="Q243" s="221">
        <v>0</v>
      </c>
      <c r="R243" s="221">
        <f>Q243*H243</f>
        <v>0</v>
      </c>
      <c r="S243" s="221">
        <v>0</v>
      </c>
      <c r="T243" s="222">
        <f>S243*H243</f>
        <v>0</v>
      </c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R243" s="223" t="s">
        <v>379</v>
      </c>
      <c r="AT243" s="223" t="s">
        <v>287</v>
      </c>
      <c r="AU243" s="223" t="s">
        <v>106</v>
      </c>
      <c r="AY243" s="21" t="s">
        <v>285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21" t="s">
        <v>106</v>
      </c>
      <c r="BK243" s="224">
        <f>ROUND(I243*H243,2)</f>
        <v>0</v>
      </c>
      <c r="BL243" s="21" t="s">
        <v>379</v>
      </c>
      <c r="BM243" s="223" t="s">
        <v>2714</v>
      </c>
    </row>
    <row r="244" spans="1:51" s="14" customFormat="1" ht="12">
      <c r="A244" s="14"/>
      <c r="B244" s="241"/>
      <c r="C244" s="242"/>
      <c r="D244" s="232" t="s">
        <v>296</v>
      </c>
      <c r="E244" s="243" t="s">
        <v>28</v>
      </c>
      <c r="F244" s="244" t="s">
        <v>319</v>
      </c>
      <c r="G244" s="242"/>
      <c r="H244" s="245">
        <v>5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296</v>
      </c>
      <c r="AU244" s="251" t="s">
        <v>106</v>
      </c>
      <c r="AV244" s="14" t="s">
        <v>106</v>
      </c>
      <c r="AW244" s="14" t="s">
        <v>35</v>
      </c>
      <c r="AX244" s="14" t="s">
        <v>82</v>
      </c>
      <c r="AY244" s="251" t="s">
        <v>285</v>
      </c>
    </row>
    <row r="245" spans="1:65" s="2" customFormat="1" ht="16.5" customHeight="1">
      <c r="A245" s="42"/>
      <c r="B245" s="43"/>
      <c r="C245" s="212" t="s">
        <v>749</v>
      </c>
      <c r="D245" s="212" t="s">
        <v>287</v>
      </c>
      <c r="E245" s="213" t="s">
        <v>2715</v>
      </c>
      <c r="F245" s="214" t="s">
        <v>2716</v>
      </c>
      <c r="G245" s="215" t="s">
        <v>2440</v>
      </c>
      <c r="H245" s="216">
        <v>20</v>
      </c>
      <c r="I245" s="217"/>
      <c r="J245" s="218">
        <f>ROUND(I245*H245,2)</f>
        <v>0</v>
      </c>
      <c r="K245" s="214" t="s">
        <v>28</v>
      </c>
      <c r="L245" s="48"/>
      <c r="M245" s="219" t="s">
        <v>28</v>
      </c>
      <c r="N245" s="220" t="s">
        <v>46</v>
      </c>
      <c r="O245" s="88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R245" s="223" t="s">
        <v>379</v>
      </c>
      <c r="AT245" s="223" t="s">
        <v>287</v>
      </c>
      <c r="AU245" s="223" t="s">
        <v>106</v>
      </c>
      <c r="AY245" s="21" t="s">
        <v>285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21" t="s">
        <v>106</v>
      </c>
      <c r="BK245" s="224">
        <f>ROUND(I245*H245,2)</f>
        <v>0</v>
      </c>
      <c r="BL245" s="21" t="s">
        <v>379</v>
      </c>
      <c r="BM245" s="223" t="s">
        <v>2717</v>
      </c>
    </row>
    <row r="246" spans="1:51" s="14" customFormat="1" ht="12">
      <c r="A246" s="14"/>
      <c r="B246" s="241"/>
      <c r="C246" s="242"/>
      <c r="D246" s="232" t="s">
        <v>296</v>
      </c>
      <c r="E246" s="243" t="s">
        <v>28</v>
      </c>
      <c r="F246" s="244" t="s">
        <v>405</v>
      </c>
      <c r="G246" s="242"/>
      <c r="H246" s="245">
        <v>20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296</v>
      </c>
      <c r="AU246" s="251" t="s">
        <v>106</v>
      </c>
      <c r="AV246" s="14" t="s">
        <v>106</v>
      </c>
      <c r="AW246" s="14" t="s">
        <v>35</v>
      </c>
      <c r="AX246" s="14" t="s">
        <v>82</v>
      </c>
      <c r="AY246" s="251" t="s">
        <v>285</v>
      </c>
    </row>
    <row r="247" spans="1:65" s="2" customFormat="1" ht="16.5" customHeight="1">
      <c r="A247" s="42"/>
      <c r="B247" s="43"/>
      <c r="C247" s="212" t="s">
        <v>754</v>
      </c>
      <c r="D247" s="212" t="s">
        <v>287</v>
      </c>
      <c r="E247" s="213" t="s">
        <v>2718</v>
      </c>
      <c r="F247" s="214" t="s">
        <v>2719</v>
      </c>
      <c r="G247" s="215" t="s">
        <v>859</v>
      </c>
      <c r="H247" s="216">
        <v>6</v>
      </c>
      <c r="I247" s="217"/>
      <c r="J247" s="218">
        <f>ROUND(I247*H247,2)</f>
        <v>0</v>
      </c>
      <c r="K247" s="214" t="s">
        <v>28</v>
      </c>
      <c r="L247" s="48"/>
      <c r="M247" s="219" t="s">
        <v>28</v>
      </c>
      <c r="N247" s="220" t="s">
        <v>46</v>
      </c>
      <c r="O247" s="88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R247" s="223" t="s">
        <v>379</v>
      </c>
      <c r="AT247" s="223" t="s">
        <v>287</v>
      </c>
      <c r="AU247" s="223" t="s">
        <v>106</v>
      </c>
      <c r="AY247" s="21" t="s">
        <v>285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21" t="s">
        <v>106</v>
      </c>
      <c r="BK247" s="224">
        <f>ROUND(I247*H247,2)</f>
        <v>0</v>
      </c>
      <c r="BL247" s="21" t="s">
        <v>379</v>
      </c>
      <c r="BM247" s="223" t="s">
        <v>2720</v>
      </c>
    </row>
    <row r="248" spans="1:51" s="14" customFormat="1" ht="12">
      <c r="A248" s="14"/>
      <c r="B248" s="241"/>
      <c r="C248" s="242"/>
      <c r="D248" s="232" t="s">
        <v>296</v>
      </c>
      <c r="E248" s="243" t="s">
        <v>28</v>
      </c>
      <c r="F248" s="244" t="s">
        <v>324</v>
      </c>
      <c r="G248" s="242"/>
      <c r="H248" s="245">
        <v>6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1" t="s">
        <v>296</v>
      </c>
      <c r="AU248" s="251" t="s">
        <v>106</v>
      </c>
      <c r="AV248" s="14" t="s">
        <v>106</v>
      </c>
      <c r="AW248" s="14" t="s">
        <v>35</v>
      </c>
      <c r="AX248" s="14" t="s">
        <v>82</v>
      </c>
      <c r="AY248" s="251" t="s">
        <v>285</v>
      </c>
    </row>
    <row r="249" spans="1:63" s="12" customFormat="1" ht="22.8" customHeight="1">
      <c r="A249" s="12"/>
      <c r="B249" s="196"/>
      <c r="C249" s="197"/>
      <c r="D249" s="198" t="s">
        <v>73</v>
      </c>
      <c r="E249" s="210" t="s">
        <v>2721</v>
      </c>
      <c r="F249" s="210" t="s">
        <v>2722</v>
      </c>
      <c r="G249" s="197"/>
      <c r="H249" s="197"/>
      <c r="I249" s="200"/>
      <c r="J249" s="211">
        <f>BK249</f>
        <v>0</v>
      </c>
      <c r="K249" s="197"/>
      <c r="L249" s="202"/>
      <c r="M249" s="203"/>
      <c r="N249" s="204"/>
      <c r="O249" s="204"/>
      <c r="P249" s="205">
        <f>SUM(P250:P257)</f>
        <v>0</v>
      </c>
      <c r="Q249" s="204"/>
      <c r="R249" s="205">
        <f>SUM(R250:R257)</f>
        <v>0</v>
      </c>
      <c r="S249" s="204"/>
      <c r="T249" s="206">
        <f>SUM(T250:T257)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7" t="s">
        <v>106</v>
      </c>
      <c r="AT249" s="208" t="s">
        <v>73</v>
      </c>
      <c r="AU249" s="208" t="s">
        <v>82</v>
      </c>
      <c r="AY249" s="207" t="s">
        <v>285</v>
      </c>
      <c r="BK249" s="209">
        <f>SUM(BK250:BK257)</f>
        <v>0</v>
      </c>
    </row>
    <row r="250" spans="1:65" s="2" customFormat="1" ht="16.5" customHeight="1">
      <c r="A250" s="42"/>
      <c r="B250" s="43"/>
      <c r="C250" s="212" t="s">
        <v>766</v>
      </c>
      <c r="D250" s="212" t="s">
        <v>287</v>
      </c>
      <c r="E250" s="213" t="s">
        <v>2723</v>
      </c>
      <c r="F250" s="214" t="s">
        <v>2724</v>
      </c>
      <c r="G250" s="215" t="s">
        <v>2440</v>
      </c>
      <c r="H250" s="216">
        <v>20</v>
      </c>
      <c r="I250" s="217"/>
      <c r="J250" s="218">
        <f>ROUND(I250*H250,2)</f>
        <v>0</v>
      </c>
      <c r="K250" s="214" t="s">
        <v>28</v>
      </c>
      <c r="L250" s="48"/>
      <c r="M250" s="219" t="s">
        <v>28</v>
      </c>
      <c r="N250" s="220" t="s">
        <v>46</v>
      </c>
      <c r="O250" s="88"/>
      <c r="P250" s="221">
        <f>O250*H250</f>
        <v>0</v>
      </c>
      <c r="Q250" s="221">
        <v>0</v>
      </c>
      <c r="R250" s="221">
        <f>Q250*H250</f>
        <v>0</v>
      </c>
      <c r="S250" s="221">
        <v>0</v>
      </c>
      <c r="T250" s="222">
        <f>S250*H250</f>
        <v>0</v>
      </c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R250" s="223" t="s">
        <v>379</v>
      </c>
      <c r="AT250" s="223" t="s">
        <v>287</v>
      </c>
      <c r="AU250" s="223" t="s">
        <v>106</v>
      </c>
      <c r="AY250" s="21" t="s">
        <v>285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21" t="s">
        <v>106</v>
      </c>
      <c r="BK250" s="224">
        <f>ROUND(I250*H250,2)</f>
        <v>0</v>
      </c>
      <c r="BL250" s="21" t="s">
        <v>379</v>
      </c>
      <c r="BM250" s="223" t="s">
        <v>2725</v>
      </c>
    </row>
    <row r="251" spans="1:51" s="14" customFormat="1" ht="12">
      <c r="A251" s="14"/>
      <c r="B251" s="241"/>
      <c r="C251" s="242"/>
      <c r="D251" s="232" t="s">
        <v>296</v>
      </c>
      <c r="E251" s="243" t="s">
        <v>28</v>
      </c>
      <c r="F251" s="244" t="s">
        <v>405</v>
      </c>
      <c r="G251" s="242"/>
      <c r="H251" s="245">
        <v>20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1" t="s">
        <v>296</v>
      </c>
      <c r="AU251" s="251" t="s">
        <v>106</v>
      </c>
      <c r="AV251" s="14" t="s">
        <v>106</v>
      </c>
      <c r="AW251" s="14" t="s">
        <v>35</v>
      </c>
      <c r="AX251" s="14" t="s">
        <v>82</v>
      </c>
      <c r="AY251" s="251" t="s">
        <v>285</v>
      </c>
    </row>
    <row r="252" spans="1:65" s="2" customFormat="1" ht="16.5" customHeight="1">
      <c r="A252" s="42"/>
      <c r="B252" s="43"/>
      <c r="C252" s="212" t="s">
        <v>771</v>
      </c>
      <c r="D252" s="212" t="s">
        <v>287</v>
      </c>
      <c r="E252" s="213" t="s">
        <v>2726</v>
      </c>
      <c r="F252" s="214" t="s">
        <v>2727</v>
      </c>
      <c r="G252" s="215" t="s">
        <v>2440</v>
      </c>
      <c r="H252" s="216">
        <v>100</v>
      </c>
      <c r="I252" s="217"/>
      <c r="J252" s="218">
        <f>ROUND(I252*H252,2)</f>
        <v>0</v>
      </c>
      <c r="K252" s="214" t="s">
        <v>28</v>
      </c>
      <c r="L252" s="48"/>
      <c r="M252" s="219" t="s">
        <v>28</v>
      </c>
      <c r="N252" s="220" t="s">
        <v>46</v>
      </c>
      <c r="O252" s="88"/>
      <c r="P252" s="221">
        <f>O252*H252</f>
        <v>0</v>
      </c>
      <c r="Q252" s="221">
        <v>0</v>
      </c>
      <c r="R252" s="221">
        <f>Q252*H252</f>
        <v>0</v>
      </c>
      <c r="S252" s="221">
        <v>0</v>
      </c>
      <c r="T252" s="222">
        <f>S252*H252</f>
        <v>0</v>
      </c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R252" s="223" t="s">
        <v>379</v>
      </c>
      <c r="AT252" s="223" t="s">
        <v>287</v>
      </c>
      <c r="AU252" s="223" t="s">
        <v>106</v>
      </c>
      <c r="AY252" s="21" t="s">
        <v>285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21" t="s">
        <v>106</v>
      </c>
      <c r="BK252" s="224">
        <f>ROUND(I252*H252,2)</f>
        <v>0</v>
      </c>
      <c r="BL252" s="21" t="s">
        <v>379</v>
      </c>
      <c r="BM252" s="223" t="s">
        <v>2728</v>
      </c>
    </row>
    <row r="253" spans="1:51" s="14" customFormat="1" ht="12">
      <c r="A253" s="14"/>
      <c r="B253" s="241"/>
      <c r="C253" s="242"/>
      <c r="D253" s="232" t="s">
        <v>296</v>
      </c>
      <c r="E253" s="243" t="s">
        <v>28</v>
      </c>
      <c r="F253" s="244" t="s">
        <v>884</v>
      </c>
      <c r="G253" s="242"/>
      <c r="H253" s="245">
        <v>100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1" t="s">
        <v>296</v>
      </c>
      <c r="AU253" s="251" t="s">
        <v>106</v>
      </c>
      <c r="AV253" s="14" t="s">
        <v>106</v>
      </c>
      <c r="AW253" s="14" t="s">
        <v>35</v>
      </c>
      <c r="AX253" s="14" t="s">
        <v>82</v>
      </c>
      <c r="AY253" s="251" t="s">
        <v>285</v>
      </c>
    </row>
    <row r="254" spans="1:65" s="2" customFormat="1" ht="16.5" customHeight="1">
      <c r="A254" s="42"/>
      <c r="B254" s="43"/>
      <c r="C254" s="212" t="s">
        <v>775</v>
      </c>
      <c r="D254" s="212" t="s">
        <v>287</v>
      </c>
      <c r="E254" s="213" t="s">
        <v>2729</v>
      </c>
      <c r="F254" s="214" t="s">
        <v>2730</v>
      </c>
      <c r="G254" s="215" t="s">
        <v>2651</v>
      </c>
      <c r="H254" s="216">
        <v>1</v>
      </c>
      <c r="I254" s="217"/>
      <c r="J254" s="218">
        <f>ROUND(I254*H254,2)</f>
        <v>0</v>
      </c>
      <c r="K254" s="214" t="s">
        <v>28</v>
      </c>
      <c r="L254" s="48"/>
      <c r="M254" s="219" t="s">
        <v>28</v>
      </c>
      <c r="N254" s="220" t="s">
        <v>46</v>
      </c>
      <c r="O254" s="88"/>
      <c r="P254" s="221">
        <f>O254*H254</f>
        <v>0</v>
      </c>
      <c r="Q254" s="221">
        <v>0</v>
      </c>
      <c r="R254" s="221">
        <f>Q254*H254</f>
        <v>0</v>
      </c>
      <c r="S254" s="221">
        <v>0</v>
      </c>
      <c r="T254" s="222">
        <f>S254*H254</f>
        <v>0</v>
      </c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R254" s="223" t="s">
        <v>379</v>
      </c>
      <c r="AT254" s="223" t="s">
        <v>287</v>
      </c>
      <c r="AU254" s="223" t="s">
        <v>106</v>
      </c>
      <c r="AY254" s="21" t="s">
        <v>285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21" t="s">
        <v>106</v>
      </c>
      <c r="BK254" s="224">
        <f>ROUND(I254*H254,2)</f>
        <v>0</v>
      </c>
      <c r="BL254" s="21" t="s">
        <v>379</v>
      </c>
      <c r="BM254" s="223" t="s">
        <v>2731</v>
      </c>
    </row>
    <row r="255" spans="1:51" s="14" customFormat="1" ht="12">
      <c r="A255" s="14"/>
      <c r="B255" s="241"/>
      <c r="C255" s="242"/>
      <c r="D255" s="232" t="s">
        <v>296</v>
      </c>
      <c r="E255" s="243" t="s">
        <v>28</v>
      </c>
      <c r="F255" s="244" t="s">
        <v>82</v>
      </c>
      <c r="G255" s="242"/>
      <c r="H255" s="245">
        <v>1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296</v>
      </c>
      <c r="AU255" s="251" t="s">
        <v>106</v>
      </c>
      <c r="AV255" s="14" t="s">
        <v>106</v>
      </c>
      <c r="AW255" s="14" t="s">
        <v>35</v>
      </c>
      <c r="AX255" s="14" t="s">
        <v>82</v>
      </c>
      <c r="AY255" s="251" t="s">
        <v>285</v>
      </c>
    </row>
    <row r="256" spans="1:65" s="2" customFormat="1" ht="16.5" customHeight="1">
      <c r="A256" s="42"/>
      <c r="B256" s="43"/>
      <c r="C256" s="212" t="s">
        <v>781</v>
      </c>
      <c r="D256" s="212" t="s">
        <v>287</v>
      </c>
      <c r="E256" s="213" t="s">
        <v>2732</v>
      </c>
      <c r="F256" s="214" t="s">
        <v>2733</v>
      </c>
      <c r="G256" s="215" t="s">
        <v>2651</v>
      </c>
      <c r="H256" s="216">
        <v>1</v>
      </c>
      <c r="I256" s="217"/>
      <c r="J256" s="218">
        <f>ROUND(I256*H256,2)</f>
        <v>0</v>
      </c>
      <c r="K256" s="214" t="s">
        <v>28</v>
      </c>
      <c r="L256" s="48"/>
      <c r="M256" s="219" t="s">
        <v>28</v>
      </c>
      <c r="N256" s="220" t="s">
        <v>46</v>
      </c>
      <c r="O256" s="88"/>
      <c r="P256" s="221">
        <f>O256*H256</f>
        <v>0</v>
      </c>
      <c r="Q256" s="221">
        <v>0</v>
      </c>
      <c r="R256" s="221">
        <f>Q256*H256</f>
        <v>0</v>
      </c>
      <c r="S256" s="221">
        <v>0</v>
      </c>
      <c r="T256" s="222">
        <f>S256*H256</f>
        <v>0</v>
      </c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R256" s="223" t="s">
        <v>379</v>
      </c>
      <c r="AT256" s="223" t="s">
        <v>287</v>
      </c>
      <c r="AU256" s="223" t="s">
        <v>106</v>
      </c>
      <c r="AY256" s="21" t="s">
        <v>285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21" t="s">
        <v>106</v>
      </c>
      <c r="BK256" s="224">
        <f>ROUND(I256*H256,2)</f>
        <v>0</v>
      </c>
      <c r="BL256" s="21" t="s">
        <v>379</v>
      </c>
      <c r="BM256" s="223" t="s">
        <v>2734</v>
      </c>
    </row>
    <row r="257" spans="1:51" s="14" customFormat="1" ht="12">
      <c r="A257" s="14"/>
      <c r="B257" s="241"/>
      <c r="C257" s="242"/>
      <c r="D257" s="232" t="s">
        <v>296</v>
      </c>
      <c r="E257" s="243" t="s">
        <v>28</v>
      </c>
      <c r="F257" s="244" t="s">
        <v>82</v>
      </c>
      <c r="G257" s="242"/>
      <c r="H257" s="245">
        <v>1</v>
      </c>
      <c r="I257" s="246"/>
      <c r="J257" s="242"/>
      <c r="K257" s="242"/>
      <c r="L257" s="247"/>
      <c r="M257" s="300"/>
      <c r="N257" s="301"/>
      <c r="O257" s="301"/>
      <c r="P257" s="301"/>
      <c r="Q257" s="301"/>
      <c r="R257" s="301"/>
      <c r="S257" s="301"/>
      <c r="T257" s="30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1" t="s">
        <v>296</v>
      </c>
      <c r="AU257" s="251" t="s">
        <v>106</v>
      </c>
      <c r="AV257" s="14" t="s">
        <v>106</v>
      </c>
      <c r="AW257" s="14" t="s">
        <v>35</v>
      </c>
      <c r="AX257" s="14" t="s">
        <v>82</v>
      </c>
      <c r="AY257" s="251" t="s">
        <v>285</v>
      </c>
    </row>
    <row r="258" spans="1:31" s="2" customFormat="1" ht="6.95" customHeight="1">
      <c r="A258" s="42"/>
      <c r="B258" s="63"/>
      <c r="C258" s="64"/>
      <c r="D258" s="64"/>
      <c r="E258" s="64"/>
      <c r="F258" s="64"/>
      <c r="G258" s="64"/>
      <c r="H258" s="64"/>
      <c r="I258" s="64"/>
      <c r="J258" s="64"/>
      <c r="K258" s="64"/>
      <c r="L258" s="48"/>
      <c r="M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</row>
  </sheetData>
  <sheetProtection password="CC35" sheet="1" objects="1" scenarios="1" formatColumns="0" formatRows="0" autoFilter="0"/>
  <autoFilter ref="C85:K25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95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</row>
    <row r="4" spans="2:4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7" t="s">
        <v>16</v>
      </c>
      <c r="L6" s="24"/>
    </row>
    <row r="7" spans="2:12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</row>
    <row r="8" spans="1:31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40" t="s">
        <v>2735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9. 1. 2024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202.5" customHeight="1">
      <c r="A27" s="143"/>
      <c r="B27" s="144"/>
      <c r="C27" s="143"/>
      <c r="D27" s="143"/>
      <c r="E27" s="145" t="s">
        <v>157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ROUND(J80,2)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ROUND((SUM(BE80:BE102)),2)</f>
        <v>0</v>
      </c>
      <c r="G33" s="42"/>
      <c r="H33" s="42"/>
      <c r="I33" s="154">
        <v>0.21</v>
      </c>
      <c r="J33" s="153">
        <f>ROUND(((SUM(BE80:BE102))*I33),2)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46</v>
      </c>
      <c r="F34" s="153">
        <f>ROUND((SUM(BF80:BF102)),2)</f>
        <v>0</v>
      </c>
      <c r="G34" s="42"/>
      <c r="H34" s="42"/>
      <c r="I34" s="154">
        <v>0.12</v>
      </c>
      <c r="J34" s="153">
        <f>ROUND(((SUM(BF80:BF102))*I34),2)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47</v>
      </c>
      <c r="F35" s="153">
        <f>ROUND((SUM(BG80:BG102)),2)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48</v>
      </c>
      <c r="F36" s="153">
        <f>ROUND((SUM(BH80:BH102)),2)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49</v>
      </c>
      <c r="F37" s="153">
        <f>ROUND((SUM(BI80:BI102)),2)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ALFA-35426 - D.1.6 - specifikace výtahu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9. 1. 2024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J80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</row>
    <row r="60" spans="1:31" s="9" customFormat="1" ht="24.95" customHeight="1">
      <c r="A60" s="9"/>
      <c r="B60" s="171"/>
      <c r="C60" s="172"/>
      <c r="D60" s="173" t="s">
        <v>2736</v>
      </c>
      <c r="E60" s="174"/>
      <c r="F60" s="174"/>
      <c r="G60" s="174"/>
      <c r="H60" s="174"/>
      <c r="I60" s="174"/>
      <c r="J60" s="175">
        <f>J81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139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1:31" s="2" customFormat="1" ht="6.95" customHeight="1">
      <c r="A62" s="42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139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6" spans="1:31" s="2" customFormat="1" ht="6.95" customHeight="1">
      <c r="A66" s="42"/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139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s="2" customFormat="1" ht="24.95" customHeight="1">
      <c r="A67" s="42"/>
      <c r="B67" s="43"/>
      <c r="C67" s="27" t="s">
        <v>270</v>
      </c>
      <c r="D67" s="44"/>
      <c r="E67" s="44"/>
      <c r="F67" s="44"/>
      <c r="G67" s="44"/>
      <c r="H67" s="44"/>
      <c r="I67" s="44"/>
      <c r="J67" s="44"/>
      <c r="K67" s="44"/>
      <c r="L67" s="139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s="2" customFormat="1" ht="6.95" customHeight="1">
      <c r="A68" s="4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13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s="2" customFormat="1" ht="12" customHeight="1">
      <c r="A69" s="42"/>
      <c r="B69" s="43"/>
      <c r="C69" s="36" t="s">
        <v>16</v>
      </c>
      <c r="D69" s="44"/>
      <c r="E69" s="44"/>
      <c r="F69" s="44"/>
      <c r="G69" s="44"/>
      <c r="H69" s="44"/>
      <c r="I69" s="44"/>
      <c r="J69" s="44"/>
      <c r="K69" s="44"/>
      <c r="L69" s="139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s="2" customFormat="1" ht="16.5" customHeight="1">
      <c r="A70" s="42"/>
      <c r="B70" s="43"/>
      <c r="C70" s="44"/>
      <c r="D70" s="44"/>
      <c r="E70" s="166" t="str">
        <f>E7</f>
        <v>Transformace Domova Černovice - Lidmaň VI. - Jihlava</v>
      </c>
      <c r="F70" s="36"/>
      <c r="G70" s="36"/>
      <c r="H70" s="36"/>
      <c r="I70" s="44"/>
      <c r="J70" s="44"/>
      <c r="K70" s="44"/>
      <c r="L70" s="139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s="2" customFormat="1" ht="12" customHeight="1">
      <c r="A71" s="42"/>
      <c r="B71" s="43"/>
      <c r="C71" s="36" t="s">
        <v>118</v>
      </c>
      <c r="D71" s="44"/>
      <c r="E71" s="44"/>
      <c r="F71" s="44"/>
      <c r="G71" s="44"/>
      <c r="H71" s="44"/>
      <c r="I71" s="44"/>
      <c r="J71" s="44"/>
      <c r="K71" s="44"/>
      <c r="L71" s="139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2" customFormat="1" ht="16.5" customHeight="1">
      <c r="A72" s="42"/>
      <c r="B72" s="43"/>
      <c r="C72" s="44"/>
      <c r="D72" s="44"/>
      <c r="E72" s="73" t="str">
        <f>E9</f>
        <v>ALFA-35426 - D.1.6 - specifikace výtahu</v>
      </c>
      <c r="F72" s="44"/>
      <c r="G72" s="44"/>
      <c r="H72" s="44"/>
      <c r="I72" s="44"/>
      <c r="J72" s="44"/>
      <c r="K72" s="44"/>
      <c r="L72" s="13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6.95" customHeight="1">
      <c r="A73" s="4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12" customHeight="1">
      <c r="A74" s="42"/>
      <c r="B74" s="43"/>
      <c r="C74" s="36" t="s">
        <v>22</v>
      </c>
      <c r="D74" s="44"/>
      <c r="E74" s="44"/>
      <c r="F74" s="31" t="str">
        <f>F12</f>
        <v>Jihlava</v>
      </c>
      <c r="G74" s="44"/>
      <c r="H74" s="44"/>
      <c r="I74" s="36" t="s">
        <v>24</v>
      </c>
      <c r="J74" s="76" t="str">
        <f>IF(J12="","",J12)</f>
        <v>9. 1. 2024</v>
      </c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6.95" customHeight="1">
      <c r="A75" s="4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40.05" customHeight="1">
      <c r="A76" s="42"/>
      <c r="B76" s="43"/>
      <c r="C76" s="36" t="s">
        <v>26</v>
      </c>
      <c r="D76" s="44"/>
      <c r="E76" s="44"/>
      <c r="F76" s="31" t="str">
        <f>E15</f>
        <v xml:space="preserve">Kraj Vysočina, Žižkova 1882/57, Jihlava </v>
      </c>
      <c r="G76" s="44"/>
      <c r="H76" s="44"/>
      <c r="I76" s="36" t="s">
        <v>33</v>
      </c>
      <c r="J76" s="40" t="str">
        <f>E21</f>
        <v>Atelier Alfa, spol. s r.o., Brněnská 48, Jihlava</v>
      </c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5.15" customHeight="1">
      <c r="A77" s="42"/>
      <c r="B77" s="43"/>
      <c r="C77" s="36" t="s">
        <v>31</v>
      </c>
      <c r="D77" s="44"/>
      <c r="E77" s="44"/>
      <c r="F77" s="31" t="str">
        <f>IF(E18="","",E18)</f>
        <v>Vyplň údaj</v>
      </c>
      <c r="G77" s="44"/>
      <c r="H77" s="44"/>
      <c r="I77" s="36" t="s">
        <v>36</v>
      </c>
      <c r="J77" s="40" t="str">
        <f>E24</f>
        <v xml:space="preserve"> </v>
      </c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10.3" customHeight="1">
      <c r="A78" s="4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11" customFormat="1" ht="29.25" customHeight="1">
      <c r="A79" s="185"/>
      <c r="B79" s="186"/>
      <c r="C79" s="187" t="s">
        <v>271</v>
      </c>
      <c r="D79" s="188" t="s">
        <v>59</v>
      </c>
      <c r="E79" s="188" t="s">
        <v>55</v>
      </c>
      <c r="F79" s="188" t="s">
        <v>56</v>
      </c>
      <c r="G79" s="188" t="s">
        <v>272</v>
      </c>
      <c r="H79" s="188" t="s">
        <v>273</v>
      </c>
      <c r="I79" s="188" t="s">
        <v>274</v>
      </c>
      <c r="J79" s="188" t="s">
        <v>219</v>
      </c>
      <c r="K79" s="189" t="s">
        <v>275</v>
      </c>
      <c r="L79" s="190"/>
      <c r="M79" s="96" t="s">
        <v>28</v>
      </c>
      <c r="N79" s="97" t="s">
        <v>44</v>
      </c>
      <c r="O79" s="97" t="s">
        <v>276</v>
      </c>
      <c r="P79" s="97" t="s">
        <v>277</v>
      </c>
      <c r="Q79" s="97" t="s">
        <v>278</v>
      </c>
      <c r="R79" s="97" t="s">
        <v>279</v>
      </c>
      <c r="S79" s="97" t="s">
        <v>280</v>
      </c>
      <c r="T79" s="98" t="s">
        <v>281</v>
      </c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</row>
    <row r="80" spans="1:63" s="2" customFormat="1" ht="22.8" customHeight="1">
      <c r="A80" s="42"/>
      <c r="B80" s="43"/>
      <c r="C80" s="103" t="s">
        <v>282</v>
      </c>
      <c r="D80" s="44"/>
      <c r="E80" s="44"/>
      <c r="F80" s="44"/>
      <c r="G80" s="44"/>
      <c r="H80" s="44"/>
      <c r="I80" s="44"/>
      <c r="J80" s="191">
        <f>BK80</f>
        <v>0</v>
      </c>
      <c r="K80" s="44"/>
      <c r="L80" s="48"/>
      <c r="M80" s="99"/>
      <c r="N80" s="192"/>
      <c r="O80" s="100"/>
      <c r="P80" s="193">
        <f>P81</f>
        <v>0</v>
      </c>
      <c r="Q80" s="100"/>
      <c r="R80" s="193">
        <f>R81</f>
        <v>0</v>
      </c>
      <c r="S80" s="100"/>
      <c r="T80" s="194">
        <f>T81</f>
        <v>0</v>
      </c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T80" s="21" t="s">
        <v>73</v>
      </c>
      <c r="AU80" s="21" t="s">
        <v>224</v>
      </c>
      <c r="BK80" s="195">
        <f>BK81</f>
        <v>0</v>
      </c>
    </row>
    <row r="81" spans="1:63" s="12" customFormat="1" ht="25.9" customHeight="1">
      <c r="A81" s="12"/>
      <c r="B81" s="196"/>
      <c r="C81" s="197"/>
      <c r="D81" s="198" t="s">
        <v>73</v>
      </c>
      <c r="E81" s="199" t="s">
        <v>2737</v>
      </c>
      <c r="F81" s="199" t="s">
        <v>2738</v>
      </c>
      <c r="G81" s="197"/>
      <c r="H81" s="197"/>
      <c r="I81" s="200"/>
      <c r="J81" s="201">
        <f>BK81</f>
        <v>0</v>
      </c>
      <c r="K81" s="197"/>
      <c r="L81" s="202"/>
      <c r="M81" s="203"/>
      <c r="N81" s="204"/>
      <c r="O81" s="204"/>
      <c r="P81" s="205">
        <f>SUM(P82:P102)</f>
        <v>0</v>
      </c>
      <c r="Q81" s="204"/>
      <c r="R81" s="205">
        <f>SUM(R82:R102)</f>
        <v>0</v>
      </c>
      <c r="S81" s="204"/>
      <c r="T81" s="206">
        <f>SUM(T82:T102)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7" t="s">
        <v>292</v>
      </c>
      <c r="AT81" s="208" t="s">
        <v>73</v>
      </c>
      <c r="AU81" s="208" t="s">
        <v>74</v>
      </c>
      <c r="AY81" s="207" t="s">
        <v>285</v>
      </c>
      <c r="BK81" s="209">
        <f>SUM(BK82:BK102)</f>
        <v>0</v>
      </c>
    </row>
    <row r="82" spans="1:65" s="2" customFormat="1" ht="49.05" customHeight="1">
      <c r="A82" s="42"/>
      <c r="B82" s="43"/>
      <c r="C82" s="212" t="s">
        <v>82</v>
      </c>
      <c r="D82" s="212" t="s">
        <v>287</v>
      </c>
      <c r="E82" s="213" t="s">
        <v>2739</v>
      </c>
      <c r="F82" s="214" t="s">
        <v>2740</v>
      </c>
      <c r="G82" s="215" t="s">
        <v>859</v>
      </c>
      <c r="H82" s="216">
        <v>1</v>
      </c>
      <c r="I82" s="217"/>
      <c r="J82" s="218">
        <f>ROUND(I82*H82,2)</f>
        <v>0</v>
      </c>
      <c r="K82" s="214" t="s">
        <v>28</v>
      </c>
      <c r="L82" s="48"/>
      <c r="M82" s="219" t="s">
        <v>28</v>
      </c>
      <c r="N82" s="220" t="s">
        <v>46</v>
      </c>
      <c r="O82" s="88"/>
      <c r="P82" s="221">
        <f>O82*H82</f>
        <v>0</v>
      </c>
      <c r="Q82" s="221">
        <v>0</v>
      </c>
      <c r="R82" s="221">
        <f>Q82*H82</f>
        <v>0</v>
      </c>
      <c r="S82" s="221">
        <v>0</v>
      </c>
      <c r="T82" s="222">
        <f>S82*H82</f>
        <v>0</v>
      </c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R82" s="223" t="s">
        <v>2446</v>
      </c>
      <c r="AT82" s="223" t="s">
        <v>287</v>
      </c>
      <c r="AU82" s="223" t="s">
        <v>82</v>
      </c>
      <c r="AY82" s="21" t="s">
        <v>285</v>
      </c>
      <c r="BE82" s="224">
        <f>IF(N82="základní",J82,0)</f>
        <v>0</v>
      </c>
      <c r="BF82" s="224">
        <f>IF(N82="snížená",J82,0)</f>
        <v>0</v>
      </c>
      <c r="BG82" s="224">
        <f>IF(N82="zákl. přenesená",J82,0)</f>
        <v>0</v>
      </c>
      <c r="BH82" s="224">
        <f>IF(N82="sníž. přenesená",J82,0)</f>
        <v>0</v>
      </c>
      <c r="BI82" s="224">
        <f>IF(N82="nulová",J82,0)</f>
        <v>0</v>
      </c>
      <c r="BJ82" s="21" t="s">
        <v>106</v>
      </c>
      <c r="BK82" s="224">
        <f>ROUND(I82*H82,2)</f>
        <v>0</v>
      </c>
      <c r="BL82" s="21" t="s">
        <v>2446</v>
      </c>
      <c r="BM82" s="223" t="s">
        <v>2741</v>
      </c>
    </row>
    <row r="83" spans="1:51" s="13" customFormat="1" ht="12">
      <c r="A83" s="13"/>
      <c r="B83" s="230"/>
      <c r="C83" s="231"/>
      <c r="D83" s="232" t="s">
        <v>296</v>
      </c>
      <c r="E83" s="233" t="s">
        <v>28</v>
      </c>
      <c r="F83" s="234" t="s">
        <v>2742</v>
      </c>
      <c r="G83" s="231"/>
      <c r="H83" s="233" t="s">
        <v>28</v>
      </c>
      <c r="I83" s="235"/>
      <c r="J83" s="231"/>
      <c r="K83" s="231"/>
      <c r="L83" s="236"/>
      <c r="M83" s="237"/>
      <c r="N83" s="238"/>
      <c r="O83" s="238"/>
      <c r="P83" s="238"/>
      <c r="Q83" s="238"/>
      <c r="R83" s="238"/>
      <c r="S83" s="238"/>
      <c r="T83" s="239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40" t="s">
        <v>296</v>
      </c>
      <c r="AU83" s="240" t="s">
        <v>82</v>
      </c>
      <c r="AV83" s="13" t="s">
        <v>82</v>
      </c>
      <c r="AW83" s="13" t="s">
        <v>35</v>
      </c>
      <c r="AX83" s="13" t="s">
        <v>74</v>
      </c>
      <c r="AY83" s="240" t="s">
        <v>285</v>
      </c>
    </row>
    <row r="84" spans="1:51" s="14" customFormat="1" ht="12">
      <c r="A84" s="14"/>
      <c r="B84" s="241"/>
      <c r="C84" s="242"/>
      <c r="D84" s="232" t="s">
        <v>296</v>
      </c>
      <c r="E84" s="243" t="s">
        <v>28</v>
      </c>
      <c r="F84" s="244" t="s">
        <v>82</v>
      </c>
      <c r="G84" s="242"/>
      <c r="H84" s="245">
        <v>1</v>
      </c>
      <c r="I84" s="246"/>
      <c r="J84" s="242"/>
      <c r="K84" s="242"/>
      <c r="L84" s="247"/>
      <c r="M84" s="248"/>
      <c r="N84" s="249"/>
      <c r="O84" s="249"/>
      <c r="P84" s="249"/>
      <c r="Q84" s="249"/>
      <c r="R84" s="249"/>
      <c r="S84" s="249"/>
      <c r="T84" s="250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T84" s="251" t="s">
        <v>296</v>
      </c>
      <c r="AU84" s="251" t="s">
        <v>82</v>
      </c>
      <c r="AV84" s="14" t="s">
        <v>106</v>
      </c>
      <c r="AW84" s="14" t="s">
        <v>35</v>
      </c>
      <c r="AX84" s="14" t="s">
        <v>82</v>
      </c>
      <c r="AY84" s="251" t="s">
        <v>285</v>
      </c>
    </row>
    <row r="85" spans="1:65" s="2" customFormat="1" ht="16.5" customHeight="1">
      <c r="A85" s="42"/>
      <c r="B85" s="43"/>
      <c r="C85" s="212" t="s">
        <v>106</v>
      </c>
      <c r="D85" s="212" t="s">
        <v>287</v>
      </c>
      <c r="E85" s="213" t="s">
        <v>2743</v>
      </c>
      <c r="F85" s="214" t="s">
        <v>2744</v>
      </c>
      <c r="G85" s="215" t="s">
        <v>859</v>
      </c>
      <c r="H85" s="216">
        <v>1</v>
      </c>
      <c r="I85" s="217"/>
      <c r="J85" s="218">
        <f>ROUND(I85*H85,2)</f>
        <v>0</v>
      </c>
      <c r="K85" s="214" t="s">
        <v>28</v>
      </c>
      <c r="L85" s="48"/>
      <c r="M85" s="219" t="s">
        <v>28</v>
      </c>
      <c r="N85" s="220" t="s">
        <v>46</v>
      </c>
      <c r="O85" s="88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R85" s="223" t="s">
        <v>2446</v>
      </c>
      <c r="AT85" s="223" t="s">
        <v>287</v>
      </c>
      <c r="AU85" s="223" t="s">
        <v>82</v>
      </c>
      <c r="AY85" s="21" t="s">
        <v>285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21" t="s">
        <v>106</v>
      </c>
      <c r="BK85" s="224">
        <f>ROUND(I85*H85,2)</f>
        <v>0</v>
      </c>
      <c r="BL85" s="21" t="s">
        <v>2446</v>
      </c>
      <c r="BM85" s="223" t="s">
        <v>2745</v>
      </c>
    </row>
    <row r="86" spans="1:51" s="13" customFormat="1" ht="12">
      <c r="A86" s="13"/>
      <c r="B86" s="230"/>
      <c r="C86" s="231"/>
      <c r="D86" s="232" t="s">
        <v>296</v>
      </c>
      <c r="E86" s="233" t="s">
        <v>28</v>
      </c>
      <c r="F86" s="234" t="s">
        <v>2742</v>
      </c>
      <c r="G86" s="231"/>
      <c r="H86" s="233" t="s">
        <v>28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0" t="s">
        <v>296</v>
      </c>
      <c r="AU86" s="240" t="s">
        <v>82</v>
      </c>
      <c r="AV86" s="13" t="s">
        <v>82</v>
      </c>
      <c r="AW86" s="13" t="s">
        <v>35</v>
      </c>
      <c r="AX86" s="13" t="s">
        <v>74</v>
      </c>
      <c r="AY86" s="240" t="s">
        <v>285</v>
      </c>
    </row>
    <row r="87" spans="1:51" s="14" customFormat="1" ht="12">
      <c r="A87" s="14"/>
      <c r="B87" s="241"/>
      <c r="C87" s="242"/>
      <c r="D87" s="232" t="s">
        <v>296</v>
      </c>
      <c r="E87" s="243" t="s">
        <v>28</v>
      </c>
      <c r="F87" s="244" t="s">
        <v>82</v>
      </c>
      <c r="G87" s="242"/>
      <c r="H87" s="245">
        <v>1</v>
      </c>
      <c r="I87" s="246"/>
      <c r="J87" s="242"/>
      <c r="K87" s="242"/>
      <c r="L87" s="247"/>
      <c r="M87" s="248"/>
      <c r="N87" s="249"/>
      <c r="O87" s="249"/>
      <c r="P87" s="249"/>
      <c r="Q87" s="249"/>
      <c r="R87" s="249"/>
      <c r="S87" s="249"/>
      <c r="T87" s="250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51" t="s">
        <v>296</v>
      </c>
      <c r="AU87" s="251" t="s">
        <v>82</v>
      </c>
      <c r="AV87" s="14" t="s">
        <v>106</v>
      </c>
      <c r="AW87" s="14" t="s">
        <v>35</v>
      </c>
      <c r="AX87" s="14" t="s">
        <v>82</v>
      </c>
      <c r="AY87" s="251" t="s">
        <v>285</v>
      </c>
    </row>
    <row r="88" spans="1:65" s="2" customFormat="1" ht="24.15" customHeight="1">
      <c r="A88" s="42"/>
      <c r="B88" s="43"/>
      <c r="C88" s="212" t="s">
        <v>305</v>
      </c>
      <c r="D88" s="212" t="s">
        <v>287</v>
      </c>
      <c r="E88" s="213" t="s">
        <v>2746</v>
      </c>
      <c r="F88" s="214" t="s">
        <v>2747</v>
      </c>
      <c r="G88" s="215" t="s">
        <v>859</v>
      </c>
      <c r="H88" s="216">
        <v>2</v>
      </c>
      <c r="I88" s="217"/>
      <c r="J88" s="218">
        <f>ROUND(I88*H88,2)</f>
        <v>0</v>
      </c>
      <c r="K88" s="214" t="s">
        <v>28</v>
      </c>
      <c r="L88" s="48"/>
      <c r="M88" s="219" t="s">
        <v>28</v>
      </c>
      <c r="N88" s="220" t="s">
        <v>46</v>
      </c>
      <c r="O88" s="88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R88" s="223" t="s">
        <v>2446</v>
      </c>
      <c r="AT88" s="223" t="s">
        <v>287</v>
      </c>
      <c r="AU88" s="223" t="s">
        <v>82</v>
      </c>
      <c r="AY88" s="21" t="s">
        <v>285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21" t="s">
        <v>106</v>
      </c>
      <c r="BK88" s="224">
        <f>ROUND(I88*H88,2)</f>
        <v>0</v>
      </c>
      <c r="BL88" s="21" t="s">
        <v>2446</v>
      </c>
      <c r="BM88" s="223" t="s">
        <v>2748</v>
      </c>
    </row>
    <row r="89" spans="1:51" s="13" customFormat="1" ht="12">
      <c r="A89" s="13"/>
      <c r="B89" s="230"/>
      <c r="C89" s="231"/>
      <c r="D89" s="232" t="s">
        <v>296</v>
      </c>
      <c r="E89" s="233" t="s">
        <v>28</v>
      </c>
      <c r="F89" s="234" t="s">
        <v>2742</v>
      </c>
      <c r="G89" s="231"/>
      <c r="H89" s="233" t="s">
        <v>28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0" t="s">
        <v>296</v>
      </c>
      <c r="AU89" s="240" t="s">
        <v>82</v>
      </c>
      <c r="AV89" s="13" t="s">
        <v>82</v>
      </c>
      <c r="AW89" s="13" t="s">
        <v>35</v>
      </c>
      <c r="AX89" s="13" t="s">
        <v>74</v>
      </c>
      <c r="AY89" s="240" t="s">
        <v>285</v>
      </c>
    </row>
    <row r="90" spans="1:51" s="14" customFormat="1" ht="12">
      <c r="A90" s="14"/>
      <c r="B90" s="241"/>
      <c r="C90" s="242"/>
      <c r="D90" s="232" t="s">
        <v>296</v>
      </c>
      <c r="E90" s="243" t="s">
        <v>28</v>
      </c>
      <c r="F90" s="244" t="s">
        <v>106</v>
      </c>
      <c r="G90" s="242"/>
      <c r="H90" s="245">
        <v>2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1" t="s">
        <v>296</v>
      </c>
      <c r="AU90" s="251" t="s">
        <v>82</v>
      </c>
      <c r="AV90" s="14" t="s">
        <v>106</v>
      </c>
      <c r="AW90" s="14" t="s">
        <v>35</v>
      </c>
      <c r="AX90" s="14" t="s">
        <v>82</v>
      </c>
      <c r="AY90" s="251" t="s">
        <v>285</v>
      </c>
    </row>
    <row r="91" spans="1:65" s="2" customFormat="1" ht="16.5" customHeight="1">
      <c r="A91" s="42"/>
      <c r="B91" s="43"/>
      <c r="C91" s="212" t="s">
        <v>292</v>
      </c>
      <c r="D91" s="212" t="s">
        <v>287</v>
      </c>
      <c r="E91" s="213" t="s">
        <v>2749</v>
      </c>
      <c r="F91" s="214" t="s">
        <v>2750</v>
      </c>
      <c r="G91" s="215" t="s">
        <v>859</v>
      </c>
      <c r="H91" s="216">
        <v>1</v>
      </c>
      <c r="I91" s="217"/>
      <c r="J91" s="218">
        <f>ROUND(I91*H91,2)</f>
        <v>0</v>
      </c>
      <c r="K91" s="214" t="s">
        <v>28</v>
      </c>
      <c r="L91" s="48"/>
      <c r="M91" s="219" t="s">
        <v>28</v>
      </c>
      <c r="N91" s="220" t="s">
        <v>46</v>
      </c>
      <c r="O91" s="88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R91" s="223" t="s">
        <v>2446</v>
      </c>
      <c r="AT91" s="223" t="s">
        <v>287</v>
      </c>
      <c r="AU91" s="223" t="s">
        <v>82</v>
      </c>
      <c r="AY91" s="21" t="s">
        <v>285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21" t="s">
        <v>106</v>
      </c>
      <c r="BK91" s="224">
        <f>ROUND(I91*H91,2)</f>
        <v>0</v>
      </c>
      <c r="BL91" s="21" t="s">
        <v>2446</v>
      </c>
      <c r="BM91" s="223" t="s">
        <v>2751</v>
      </c>
    </row>
    <row r="92" spans="1:51" s="13" customFormat="1" ht="12">
      <c r="A92" s="13"/>
      <c r="B92" s="230"/>
      <c r="C92" s="231"/>
      <c r="D92" s="232" t="s">
        <v>296</v>
      </c>
      <c r="E92" s="233" t="s">
        <v>28</v>
      </c>
      <c r="F92" s="234" t="s">
        <v>2742</v>
      </c>
      <c r="G92" s="231"/>
      <c r="H92" s="233" t="s">
        <v>28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0" t="s">
        <v>296</v>
      </c>
      <c r="AU92" s="240" t="s">
        <v>82</v>
      </c>
      <c r="AV92" s="13" t="s">
        <v>82</v>
      </c>
      <c r="AW92" s="13" t="s">
        <v>35</v>
      </c>
      <c r="AX92" s="13" t="s">
        <v>74</v>
      </c>
      <c r="AY92" s="240" t="s">
        <v>285</v>
      </c>
    </row>
    <row r="93" spans="1:51" s="14" customFormat="1" ht="12">
      <c r="A93" s="14"/>
      <c r="B93" s="241"/>
      <c r="C93" s="242"/>
      <c r="D93" s="232" t="s">
        <v>296</v>
      </c>
      <c r="E93" s="243" t="s">
        <v>28</v>
      </c>
      <c r="F93" s="244" t="s">
        <v>82</v>
      </c>
      <c r="G93" s="242"/>
      <c r="H93" s="245">
        <v>1</v>
      </c>
      <c r="I93" s="246"/>
      <c r="J93" s="242"/>
      <c r="K93" s="242"/>
      <c r="L93" s="247"/>
      <c r="M93" s="248"/>
      <c r="N93" s="249"/>
      <c r="O93" s="249"/>
      <c r="P93" s="249"/>
      <c r="Q93" s="249"/>
      <c r="R93" s="249"/>
      <c r="S93" s="249"/>
      <c r="T93" s="25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1" t="s">
        <v>296</v>
      </c>
      <c r="AU93" s="251" t="s">
        <v>82</v>
      </c>
      <c r="AV93" s="14" t="s">
        <v>106</v>
      </c>
      <c r="AW93" s="14" t="s">
        <v>35</v>
      </c>
      <c r="AX93" s="14" t="s">
        <v>82</v>
      </c>
      <c r="AY93" s="251" t="s">
        <v>285</v>
      </c>
    </row>
    <row r="94" spans="1:65" s="2" customFormat="1" ht="24.15" customHeight="1">
      <c r="A94" s="42"/>
      <c r="B94" s="43"/>
      <c r="C94" s="212" t="s">
        <v>319</v>
      </c>
      <c r="D94" s="212" t="s">
        <v>287</v>
      </c>
      <c r="E94" s="213" t="s">
        <v>2752</v>
      </c>
      <c r="F94" s="214" t="s">
        <v>2753</v>
      </c>
      <c r="G94" s="215" t="s">
        <v>859</v>
      </c>
      <c r="H94" s="216">
        <v>1</v>
      </c>
      <c r="I94" s="217"/>
      <c r="J94" s="218">
        <f>ROUND(I94*H94,2)</f>
        <v>0</v>
      </c>
      <c r="K94" s="214" t="s">
        <v>28</v>
      </c>
      <c r="L94" s="48"/>
      <c r="M94" s="219" t="s">
        <v>28</v>
      </c>
      <c r="N94" s="220" t="s">
        <v>46</v>
      </c>
      <c r="O94" s="88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R94" s="223" t="s">
        <v>2446</v>
      </c>
      <c r="AT94" s="223" t="s">
        <v>287</v>
      </c>
      <c r="AU94" s="223" t="s">
        <v>82</v>
      </c>
      <c r="AY94" s="21" t="s">
        <v>285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21" t="s">
        <v>106</v>
      </c>
      <c r="BK94" s="224">
        <f>ROUND(I94*H94,2)</f>
        <v>0</v>
      </c>
      <c r="BL94" s="21" t="s">
        <v>2446</v>
      </c>
      <c r="BM94" s="223" t="s">
        <v>2754</v>
      </c>
    </row>
    <row r="95" spans="1:51" s="13" customFormat="1" ht="12">
      <c r="A95" s="13"/>
      <c r="B95" s="230"/>
      <c r="C95" s="231"/>
      <c r="D95" s="232" t="s">
        <v>296</v>
      </c>
      <c r="E95" s="233" t="s">
        <v>28</v>
      </c>
      <c r="F95" s="234" t="s">
        <v>2742</v>
      </c>
      <c r="G95" s="231"/>
      <c r="H95" s="233" t="s">
        <v>28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0" t="s">
        <v>296</v>
      </c>
      <c r="AU95" s="240" t="s">
        <v>82</v>
      </c>
      <c r="AV95" s="13" t="s">
        <v>82</v>
      </c>
      <c r="AW95" s="13" t="s">
        <v>35</v>
      </c>
      <c r="AX95" s="13" t="s">
        <v>74</v>
      </c>
      <c r="AY95" s="240" t="s">
        <v>285</v>
      </c>
    </row>
    <row r="96" spans="1:51" s="14" customFormat="1" ht="12">
      <c r="A96" s="14"/>
      <c r="B96" s="241"/>
      <c r="C96" s="242"/>
      <c r="D96" s="232" t="s">
        <v>296</v>
      </c>
      <c r="E96" s="243" t="s">
        <v>28</v>
      </c>
      <c r="F96" s="244" t="s">
        <v>82</v>
      </c>
      <c r="G96" s="242"/>
      <c r="H96" s="245">
        <v>1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296</v>
      </c>
      <c r="AU96" s="251" t="s">
        <v>82</v>
      </c>
      <c r="AV96" s="14" t="s">
        <v>106</v>
      </c>
      <c r="AW96" s="14" t="s">
        <v>35</v>
      </c>
      <c r="AX96" s="14" t="s">
        <v>82</v>
      </c>
      <c r="AY96" s="251" t="s">
        <v>285</v>
      </c>
    </row>
    <row r="97" spans="1:65" s="2" customFormat="1" ht="21.75" customHeight="1">
      <c r="A97" s="42"/>
      <c r="B97" s="43"/>
      <c r="C97" s="212" t="s">
        <v>324</v>
      </c>
      <c r="D97" s="212" t="s">
        <v>287</v>
      </c>
      <c r="E97" s="213" t="s">
        <v>2755</v>
      </c>
      <c r="F97" s="214" t="s">
        <v>2756</v>
      </c>
      <c r="G97" s="215" t="s">
        <v>859</v>
      </c>
      <c r="H97" s="216">
        <v>3</v>
      </c>
      <c r="I97" s="217"/>
      <c r="J97" s="218">
        <f>ROUND(I97*H97,2)</f>
        <v>0</v>
      </c>
      <c r="K97" s="214" t="s">
        <v>28</v>
      </c>
      <c r="L97" s="48"/>
      <c r="M97" s="219" t="s">
        <v>28</v>
      </c>
      <c r="N97" s="220" t="s">
        <v>46</v>
      </c>
      <c r="O97" s="88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R97" s="223" t="s">
        <v>2446</v>
      </c>
      <c r="AT97" s="223" t="s">
        <v>287</v>
      </c>
      <c r="AU97" s="223" t="s">
        <v>82</v>
      </c>
      <c r="AY97" s="21" t="s">
        <v>285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21" t="s">
        <v>106</v>
      </c>
      <c r="BK97" s="224">
        <f>ROUND(I97*H97,2)</f>
        <v>0</v>
      </c>
      <c r="BL97" s="21" t="s">
        <v>2446</v>
      </c>
      <c r="BM97" s="223" t="s">
        <v>2757</v>
      </c>
    </row>
    <row r="98" spans="1:51" s="13" customFormat="1" ht="12">
      <c r="A98" s="13"/>
      <c r="B98" s="230"/>
      <c r="C98" s="231"/>
      <c r="D98" s="232" t="s">
        <v>296</v>
      </c>
      <c r="E98" s="233" t="s">
        <v>28</v>
      </c>
      <c r="F98" s="234" t="s">
        <v>2742</v>
      </c>
      <c r="G98" s="231"/>
      <c r="H98" s="233" t="s">
        <v>28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296</v>
      </c>
      <c r="AU98" s="240" t="s">
        <v>82</v>
      </c>
      <c r="AV98" s="13" t="s">
        <v>82</v>
      </c>
      <c r="AW98" s="13" t="s">
        <v>35</v>
      </c>
      <c r="AX98" s="13" t="s">
        <v>74</v>
      </c>
      <c r="AY98" s="240" t="s">
        <v>285</v>
      </c>
    </row>
    <row r="99" spans="1:51" s="14" customFormat="1" ht="12">
      <c r="A99" s="14"/>
      <c r="B99" s="241"/>
      <c r="C99" s="242"/>
      <c r="D99" s="232" t="s">
        <v>296</v>
      </c>
      <c r="E99" s="243" t="s">
        <v>28</v>
      </c>
      <c r="F99" s="244" t="s">
        <v>305</v>
      </c>
      <c r="G99" s="242"/>
      <c r="H99" s="245">
        <v>3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1" t="s">
        <v>296</v>
      </c>
      <c r="AU99" s="251" t="s">
        <v>82</v>
      </c>
      <c r="AV99" s="14" t="s">
        <v>106</v>
      </c>
      <c r="AW99" s="14" t="s">
        <v>35</v>
      </c>
      <c r="AX99" s="14" t="s">
        <v>82</v>
      </c>
      <c r="AY99" s="251" t="s">
        <v>285</v>
      </c>
    </row>
    <row r="100" spans="1:65" s="2" customFormat="1" ht="33" customHeight="1">
      <c r="A100" s="42"/>
      <c r="B100" s="43"/>
      <c r="C100" s="212" t="s">
        <v>329</v>
      </c>
      <c r="D100" s="212" t="s">
        <v>287</v>
      </c>
      <c r="E100" s="213" t="s">
        <v>2758</v>
      </c>
      <c r="F100" s="214" t="s">
        <v>2759</v>
      </c>
      <c r="G100" s="215" t="s">
        <v>859</v>
      </c>
      <c r="H100" s="216">
        <v>3</v>
      </c>
      <c r="I100" s="217"/>
      <c r="J100" s="218">
        <f>ROUND(I100*H100,2)</f>
        <v>0</v>
      </c>
      <c r="K100" s="214" t="s">
        <v>28</v>
      </c>
      <c r="L100" s="48"/>
      <c r="M100" s="219" t="s">
        <v>28</v>
      </c>
      <c r="N100" s="220" t="s">
        <v>46</v>
      </c>
      <c r="O100" s="88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R100" s="223" t="s">
        <v>2446</v>
      </c>
      <c r="AT100" s="223" t="s">
        <v>287</v>
      </c>
      <c r="AU100" s="223" t="s">
        <v>82</v>
      </c>
      <c r="AY100" s="21" t="s">
        <v>285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21" t="s">
        <v>106</v>
      </c>
      <c r="BK100" s="224">
        <f>ROUND(I100*H100,2)</f>
        <v>0</v>
      </c>
      <c r="BL100" s="21" t="s">
        <v>2446</v>
      </c>
      <c r="BM100" s="223" t="s">
        <v>2760</v>
      </c>
    </row>
    <row r="101" spans="1:51" s="13" customFormat="1" ht="12">
      <c r="A101" s="13"/>
      <c r="B101" s="230"/>
      <c r="C101" s="231"/>
      <c r="D101" s="232" t="s">
        <v>296</v>
      </c>
      <c r="E101" s="233" t="s">
        <v>28</v>
      </c>
      <c r="F101" s="234" t="s">
        <v>2742</v>
      </c>
      <c r="G101" s="231"/>
      <c r="H101" s="233" t="s">
        <v>28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296</v>
      </c>
      <c r="AU101" s="240" t="s">
        <v>82</v>
      </c>
      <c r="AV101" s="13" t="s">
        <v>82</v>
      </c>
      <c r="AW101" s="13" t="s">
        <v>35</v>
      </c>
      <c r="AX101" s="13" t="s">
        <v>74</v>
      </c>
      <c r="AY101" s="240" t="s">
        <v>285</v>
      </c>
    </row>
    <row r="102" spans="1:51" s="14" customFormat="1" ht="12">
      <c r="A102" s="14"/>
      <c r="B102" s="241"/>
      <c r="C102" s="242"/>
      <c r="D102" s="232" t="s">
        <v>296</v>
      </c>
      <c r="E102" s="243" t="s">
        <v>28</v>
      </c>
      <c r="F102" s="244" t="s">
        <v>305</v>
      </c>
      <c r="G102" s="242"/>
      <c r="H102" s="245">
        <v>3</v>
      </c>
      <c r="I102" s="246"/>
      <c r="J102" s="242"/>
      <c r="K102" s="242"/>
      <c r="L102" s="247"/>
      <c r="M102" s="300"/>
      <c r="N102" s="301"/>
      <c r="O102" s="301"/>
      <c r="P102" s="301"/>
      <c r="Q102" s="301"/>
      <c r="R102" s="301"/>
      <c r="S102" s="301"/>
      <c r="T102" s="30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1" t="s">
        <v>296</v>
      </c>
      <c r="AU102" s="251" t="s">
        <v>82</v>
      </c>
      <c r="AV102" s="14" t="s">
        <v>106</v>
      </c>
      <c r="AW102" s="14" t="s">
        <v>35</v>
      </c>
      <c r="AX102" s="14" t="s">
        <v>82</v>
      </c>
      <c r="AY102" s="251" t="s">
        <v>285</v>
      </c>
    </row>
    <row r="103" spans="1:31" s="2" customFormat="1" ht="6.95" customHeight="1">
      <c r="A103" s="42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48"/>
      <c r="M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</sheetData>
  <sheetProtection password="CC35" sheet="1" objects="1" scenarios="1" formatColumns="0" formatRows="0" autoFilter="0"/>
  <autoFilter ref="C79:K102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99</v>
      </c>
      <c r="AZ2" s="132" t="s">
        <v>2761</v>
      </c>
      <c r="BA2" s="132" t="s">
        <v>2761</v>
      </c>
      <c r="BB2" s="132" t="s">
        <v>28</v>
      </c>
      <c r="BC2" s="132" t="s">
        <v>2762</v>
      </c>
      <c r="BD2" s="132" t="s">
        <v>106</v>
      </c>
    </row>
    <row r="3" spans="2:5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  <c r="AZ3" s="132" t="s">
        <v>2763</v>
      </c>
      <c r="BA3" s="132" t="s">
        <v>2763</v>
      </c>
      <c r="BB3" s="132" t="s">
        <v>28</v>
      </c>
      <c r="BC3" s="132" t="s">
        <v>106</v>
      </c>
      <c r="BD3" s="132" t="s">
        <v>106</v>
      </c>
    </row>
    <row r="4" spans="2:5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  <c r="AZ4" s="132" t="s">
        <v>2764</v>
      </c>
      <c r="BA4" s="132" t="s">
        <v>2764</v>
      </c>
      <c r="BB4" s="132" t="s">
        <v>28</v>
      </c>
      <c r="BC4" s="132" t="s">
        <v>2765</v>
      </c>
      <c r="BD4" s="132" t="s">
        <v>106</v>
      </c>
    </row>
    <row r="5" spans="2:56" s="1" customFormat="1" ht="6.95" customHeight="1">
      <c r="B5" s="24"/>
      <c r="L5" s="24"/>
      <c r="AZ5" s="132" t="s">
        <v>2766</v>
      </c>
      <c r="BA5" s="132" t="s">
        <v>2766</v>
      </c>
      <c r="BB5" s="132" t="s">
        <v>28</v>
      </c>
      <c r="BC5" s="132" t="s">
        <v>360</v>
      </c>
      <c r="BD5" s="132" t="s">
        <v>106</v>
      </c>
    </row>
    <row r="6" spans="2:56" s="1" customFormat="1" ht="12" customHeight="1">
      <c r="B6" s="24"/>
      <c r="D6" s="137" t="s">
        <v>16</v>
      </c>
      <c r="L6" s="24"/>
      <c r="AZ6" s="132" t="s">
        <v>2767</v>
      </c>
      <c r="BA6" s="132" t="s">
        <v>2767</v>
      </c>
      <c r="BB6" s="132" t="s">
        <v>28</v>
      </c>
      <c r="BC6" s="132" t="s">
        <v>2768</v>
      </c>
      <c r="BD6" s="132" t="s">
        <v>106</v>
      </c>
    </row>
    <row r="7" spans="2:56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  <c r="AZ7" s="132" t="s">
        <v>139</v>
      </c>
      <c r="BA7" s="132" t="s">
        <v>139</v>
      </c>
      <c r="BB7" s="132" t="s">
        <v>28</v>
      </c>
      <c r="BC7" s="132" t="s">
        <v>2769</v>
      </c>
      <c r="BD7" s="132" t="s">
        <v>106</v>
      </c>
    </row>
    <row r="8" spans="1:56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Z8" s="132" t="s">
        <v>143</v>
      </c>
      <c r="BA8" s="132" t="s">
        <v>143</v>
      </c>
      <c r="BB8" s="132" t="s">
        <v>28</v>
      </c>
      <c r="BC8" s="132" t="s">
        <v>2770</v>
      </c>
      <c r="BD8" s="132" t="s">
        <v>106</v>
      </c>
    </row>
    <row r="9" spans="1:56" s="2" customFormat="1" ht="16.5" customHeight="1">
      <c r="A9" s="42"/>
      <c r="B9" s="48"/>
      <c r="C9" s="42"/>
      <c r="D9" s="42"/>
      <c r="E9" s="140" t="s">
        <v>2771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Z9" s="132" t="s">
        <v>2772</v>
      </c>
      <c r="BA9" s="132" t="s">
        <v>2772</v>
      </c>
      <c r="BB9" s="132" t="s">
        <v>28</v>
      </c>
      <c r="BC9" s="132" t="s">
        <v>2773</v>
      </c>
      <c r="BD9" s="132" t="s">
        <v>106</v>
      </c>
    </row>
    <row r="10" spans="1:56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Z10" s="132" t="s">
        <v>169</v>
      </c>
      <c r="BA10" s="132" t="s">
        <v>169</v>
      </c>
      <c r="BB10" s="132" t="s">
        <v>28</v>
      </c>
      <c r="BC10" s="132" t="s">
        <v>2774</v>
      </c>
      <c r="BD10" s="132" t="s">
        <v>106</v>
      </c>
    </row>
    <row r="11" spans="1:56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Z11" s="132" t="s">
        <v>820</v>
      </c>
      <c r="BA11" s="132" t="s">
        <v>820</v>
      </c>
      <c r="BB11" s="132" t="s">
        <v>28</v>
      </c>
      <c r="BC11" s="132" t="s">
        <v>170</v>
      </c>
      <c r="BD11" s="132" t="s">
        <v>106</v>
      </c>
    </row>
    <row r="12" spans="1:56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9. 1. 2024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Z12" s="132" t="s">
        <v>185</v>
      </c>
      <c r="BA12" s="132" t="s">
        <v>185</v>
      </c>
      <c r="BB12" s="132" t="s">
        <v>28</v>
      </c>
      <c r="BC12" s="132" t="s">
        <v>2775</v>
      </c>
      <c r="BD12" s="132" t="s">
        <v>106</v>
      </c>
    </row>
    <row r="13" spans="1:56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Z13" s="132" t="s">
        <v>2776</v>
      </c>
      <c r="BA13" s="132" t="s">
        <v>2776</v>
      </c>
      <c r="BB13" s="132" t="s">
        <v>28</v>
      </c>
      <c r="BC13" s="132" t="s">
        <v>2777</v>
      </c>
      <c r="BD13" s="132" t="s">
        <v>106</v>
      </c>
    </row>
    <row r="14" spans="1:56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Z14" s="132" t="s">
        <v>2778</v>
      </c>
      <c r="BA14" s="132" t="s">
        <v>2778</v>
      </c>
      <c r="BB14" s="132" t="s">
        <v>28</v>
      </c>
      <c r="BC14" s="132" t="s">
        <v>2779</v>
      </c>
      <c r="BD14" s="132" t="s">
        <v>106</v>
      </c>
    </row>
    <row r="15" spans="1:56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Z15" s="132" t="s">
        <v>2780</v>
      </c>
      <c r="BA15" s="132" t="s">
        <v>2780</v>
      </c>
      <c r="BB15" s="132" t="s">
        <v>28</v>
      </c>
      <c r="BC15" s="132" t="s">
        <v>2781</v>
      </c>
      <c r="BD15" s="132" t="s">
        <v>106</v>
      </c>
    </row>
    <row r="16" spans="1:56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Z16" s="132" t="s">
        <v>2782</v>
      </c>
      <c r="BA16" s="132" t="s">
        <v>2782</v>
      </c>
      <c r="BB16" s="132" t="s">
        <v>28</v>
      </c>
      <c r="BC16" s="132" t="s">
        <v>2783</v>
      </c>
      <c r="BD16" s="132" t="s">
        <v>106</v>
      </c>
    </row>
    <row r="17" spans="1:56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Z17" s="132" t="s">
        <v>2784</v>
      </c>
      <c r="BA17" s="132" t="s">
        <v>2784</v>
      </c>
      <c r="BB17" s="132" t="s">
        <v>28</v>
      </c>
      <c r="BC17" s="132" t="s">
        <v>2785</v>
      </c>
      <c r="BD17" s="132" t="s">
        <v>106</v>
      </c>
    </row>
    <row r="18" spans="1:56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Z18" s="132" t="s">
        <v>2786</v>
      </c>
      <c r="BA18" s="132" t="s">
        <v>2786</v>
      </c>
      <c r="BB18" s="132" t="s">
        <v>28</v>
      </c>
      <c r="BC18" s="132" t="s">
        <v>360</v>
      </c>
      <c r="BD18" s="132" t="s">
        <v>106</v>
      </c>
    </row>
    <row r="19" spans="1:56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Z19" s="132" t="s">
        <v>2787</v>
      </c>
      <c r="BA19" s="132" t="s">
        <v>2787</v>
      </c>
      <c r="BB19" s="132" t="s">
        <v>28</v>
      </c>
      <c r="BC19" s="132" t="s">
        <v>2788</v>
      </c>
      <c r="BD19" s="132" t="s">
        <v>106</v>
      </c>
    </row>
    <row r="20" spans="1:56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Z20" s="132" t="s">
        <v>200</v>
      </c>
      <c r="BA20" s="132" t="s">
        <v>200</v>
      </c>
      <c r="BB20" s="132" t="s">
        <v>28</v>
      </c>
      <c r="BC20" s="132" t="s">
        <v>2789</v>
      </c>
      <c r="BD20" s="132" t="s">
        <v>106</v>
      </c>
    </row>
    <row r="21" spans="1:56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Z21" s="132" t="s">
        <v>310</v>
      </c>
      <c r="BA21" s="132" t="s">
        <v>310</v>
      </c>
      <c r="BB21" s="132" t="s">
        <v>28</v>
      </c>
      <c r="BC21" s="132" t="s">
        <v>2790</v>
      </c>
      <c r="BD21" s="132" t="s">
        <v>106</v>
      </c>
    </row>
    <row r="22" spans="1:56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Z22" s="132" t="s">
        <v>202</v>
      </c>
      <c r="BA22" s="132" t="s">
        <v>202</v>
      </c>
      <c r="BB22" s="132" t="s">
        <v>28</v>
      </c>
      <c r="BC22" s="132" t="s">
        <v>2791</v>
      </c>
      <c r="BD22" s="132" t="s">
        <v>106</v>
      </c>
    </row>
    <row r="23" spans="1:56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Z23" s="132" t="s">
        <v>2792</v>
      </c>
      <c r="BA23" s="132" t="s">
        <v>2792</v>
      </c>
      <c r="BB23" s="132" t="s">
        <v>28</v>
      </c>
      <c r="BC23" s="132" t="s">
        <v>2793</v>
      </c>
      <c r="BD23" s="132" t="s">
        <v>106</v>
      </c>
    </row>
    <row r="24" spans="1:56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Z24" s="132" t="s">
        <v>206</v>
      </c>
      <c r="BA24" s="132" t="s">
        <v>206</v>
      </c>
      <c r="BB24" s="132" t="s">
        <v>28</v>
      </c>
      <c r="BC24" s="132" t="s">
        <v>2794</v>
      </c>
      <c r="BD24" s="132" t="s">
        <v>106</v>
      </c>
    </row>
    <row r="25" spans="1:56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Z25" s="132" t="s">
        <v>237</v>
      </c>
      <c r="BA25" s="132" t="s">
        <v>237</v>
      </c>
      <c r="BB25" s="132" t="s">
        <v>28</v>
      </c>
      <c r="BC25" s="132" t="s">
        <v>2795</v>
      </c>
      <c r="BD25" s="132" t="s">
        <v>106</v>
      </c>
    </row>
    <row r="26" spans="1:56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Z26" s="132" t="s">
        <v>246</v>
      </c>
      <c r="BA26" s="132" t="s">
        <v>246</v>
      </c>
      <c r="BB26" s="132" t="s">
        <v>28</v>
      </c>
      <c r="BC26" s="132" t="s">
        <v>2796</v>
      </c>
      <c r="BD26" s="132" t="s">
        <v>106</v>
      </c>
    </row>
    <row r="27" spans="1:56" s="8" customFormat="1" ht="202.5" customHeight="1">
      <c r="A27" s="143"/>
      <c r="B27" s="144"/>
      <c r="C27" s="143"/>
      <c r="D27" s="143"/>
      <c r="E27" s="145" t="s">
        <v>157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Z27" s="147" t="s">
        <v>2797</v>
      </c>
      <c r="BA27" s="147" t="s">
        <v>2797</v>
      </c>
      <c r="BB27" s="147" t="s">
        <v>28</v>
      </c>
      <c r="BC27" s="147" t="s">
        <v>2798</v>
      </c>
      <c r="BD27" s="147" t="s">
        <v>106</v>
      </c>
    </row>
    <row r="28" spans="1:56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Z28" s="132" t="s">
        <v>2799</v>
      </c>
      <c r="BA28" s="132" t="s">
        <v>2799</v>
      </c>
      <c r="BB28" s="132" t="s">
        <v>28</v>
      </c>
      <c r="BC28" s="132" t="s">
        <v>2800</v>
      </c>
      <c r="BD28" s="132" t="s">
        <v>106</v>
      </c>
    </row>
    <row r="29" spans="1:31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ROUND(J98,2)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ROUND((SUM(BE98:BE644)),2)</f>
        <v>0</v>
      </c>
      <c r="G33" s="42"/>
      <c r="H33" s="42"/>
      <c r="I33" s="154">
        <v>0.21</v>
      </c>
      <c r="J33" s="153">
        <f>ROUND(((SUM(BE98:BE644))*I33),2)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46</v>
      </c>
      <c r="F34" s="153">
        <f>ROUND((SUM(BF98:BF644)),2)</f>
        <v>0</v>
      </c>
      <c r="G34" s="42"/>
      <c r="H34" s="42"/>
      <c r="I34" s="154">
        <v>0.12</v>
      </c>
      <c r="J34" s="153">
        <f>ROUND(((SUM(BF98:BF644))*I34),2)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47</v>
      </c>
      <c r="F35" s="153">
        <f>ROUND((SUM(BG98:BG644)),2)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48</v>
      </c>
      <c r="F36" s="153">
        <f>ROUND((SUM(BH98:BH644)),2)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49</v>
      </c>
      <c r="F37" s="153">
        <f>ROUND((SUM(BI98:BI644)),2)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ALFA-35427 - D.2.1 - venkovní úpravy a oplocení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9. 1. 2024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J98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</row>
    <row r="60" spans="1:31" s="9" customFormat="1" ht="24.95" customHeight="1">
      <c r="A60" s="9"/>
      <c r="B60" s="171"/>
      <c r="C60" s="172"/>
      <c r="D60" s="173" t="s">
        <v>227</v>
      </c>
      <c r="E60" s="174"/>
      <c r="F60" s="174"/>
      <c r="G60" s="174"/>
      <c r="H60" s="174"/>
      <c r="I60" s="174"/>
      <c r="J60" s="175">
        <f>J99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230</v>
      </c>
      <c r="E61" s="181"/>
      <c r="F61" s="181"/>
      <c r="G61" s="181"/>
      <c r="H61" s="181"/>
      <c r="I61" s="181"/>
      <c r="J61" s="182">
        <f>J100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8"/>
      <c r="C62" s="179"/>
      <c r="D62" s="180" t="s">
        <v>233</v>
      </c>
      <c r="E62" s="181"/>
      <c r="F62" s="181"/>
      <c r="G62" s="181"/>
      <c r="H62" s="181"/>
      <c r="I62" s="181"/>
      <c r="J62" s="182">
        <f>J231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8"/>
      <c r="C63" s="179"/>
      <c r="D63" s="180" t="s">
        <v>236</v>
      </c>
      <c r="E63" s="181"/>
      <c r="F63" s="181"/>
      <c r="G63" s="181"/>
      <c r="H63" s="181"/>
      <c r="I63" s="181"/>
      <c r="J63" s="182">
        <f>J280</f>
        <v>0</v>
      </c>
      <c r="K63" s="179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8"/>
      <c r="C64" s="179"/>
      <c r="D64" s="180" t="s">
        <v>239</v>
      </c>
      <c r="E64" s="181"/>
      <c r="F64" s="181"/>
      <c r="G64" s="181"/>
      <c r="H64" s="181"/>
      <c r="I64" s="181"/>
      <c r="J64" s="182">
        <f>J350</f>
        <v>0</v>
      </c>
      <c r="K64" s="179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8"/>
      <c r="C65" s="179"/>
      <c r="D65" s="180" t="s">
        <v>2801</v>
      </c>
      <c r="E65" s="181"/>
      <c r="F65" s="181"/>
      <c r="G65" s="181"/>
      <c r="H65" s="181"/>
      <c r="I65" s="181"/>
      <c r="J65" s="182">
        <f>J395</f>
        <v>0</v>
      </c>
      <c r="K65" s="179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8"/>
      <c r="C66" s="179"/>
      <c r="D66" s="180" t="s">
        <v>242</v>
      </c>
      <c r="E66" s="181"/>
      <c r="F66" s="181"/>
      <c r="G66" s="181"/>
      <c r="H66" s="181"/>
      <c r="I66" s="181"/>
      <c r="J66" s="182">
        <f>J411</f>
        <v>0</v>
      </c>
      <c r="K66" s="179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8"/>
      <c r="C67" s="179"/>
      <c r="D67" s="180" t="s">
        <v>245</v>
      </c>
      <c r="E67" s="181"/>
      <c r="F67" s="181"/>
      <c r="G67" s="181"/>
      <c r="H67" s="181"/>
      <c r="I67" s="181"/>
      <c r="J67" s="182">
        <f>J464</f>
        <v>0</v>
      </c>
      <c r="K67" s="179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8"/>
      <c r="C68" s="179"/>
      <c r="D68" s="180" t="s">
        <v>2802</v>
      </c>
      <c r="E68" s="181"/>
      <c r="F68" s="181"/>
      <c r="G68" s="181"/>
      <c r="H68" s="181"/>
      <c r="I68" s="181"/>
      <c r="J68" s="182">
        <f>J488</f>
        <v>0</v>
      </c>
      <c r="K68" s="179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78"/>
      <c r="C69" s="179"/>
      <c r="D69" s="180" t="s">
        <v>2803</v>
      </c>
      <c r="E69" s="181"/>
      <c r="F69" s="181"/>
      <c r="G69" s="181"/>
      <c r="H69" s="181"/>
      <c r="I69" s="181"/>
      <c r="J69" s="182">
        <f>J489</f>
        <v>0</v>
      </c>
      <c r="K69" s="179"/>
      <c r="L69" s="18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78"/>
      <c r="C70" s="179"/>
      <c r="D70" s="180" t="s">
        <v>2804</v>
      </c>
      <c r="E70" s="181"/>
      <c r="F70" s="181"/>
      <c r="G70" s="181"/>
      <c r="H70" s="181"/>
      <c r="I70" s="181"/>
      <c r="J70" s="182">
        <f>J493</f>
        <v>0</v>
      </c>
      <c r="K70" s="179"/>
      <c r="L70" s="18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8"/>
      <c r="C71" s="179"/>
      <c r="D71" s="180" t="s">
        <v>252</v>
      </c>
      <c r="E71" s="181"/>
      <c r="F71" s="181"/>
      <c r="G71" s="181"/>
      <c r="H71" s="181"/>
      <c r="I71" s="181"/>
      <c r="J71" s="182">
        <f>J543</f>
        <v>0</v>
      </c>
      <c r="K71" s="179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8"/>
      <c r="C72" s="179"/>
      <c r="D72" s="180" t="s">
        <v>253</v>
      </c>
      <c r="E72" s="181"/>
      <c r="F72" s="181"/>
      <c r="G72" s="181"/>
      <c r="H72" s="181"/>
      <c r="I72" s="181"/>
      <c r="J72" s="182">
        <f>J553</f>
        <v>0</v>
      </c>
      <c r="K72" s="179"/>
      <c r="L72" s="18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8"/>
      <c r="C73" s="179"/>
      <c r="D73" s="180" t="s">
        <v>254</v>
      </c>
      <c r="E73" s="181"/>
      <c r="F73" s="181"/>
      <c r="G73" s="181"/>
      <c r="H73" s="181"/>
      <c r="I73" s="181"/>
      <c r="J73" s="182">
        <f>J564</f>
        <v>0</v>
      </c>
      <c r="K73" s="179"/>
      <c r="L73" s="18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1"/>
      <c r="C74" s="172"/>
      <c r="D74" s="173" t="s">
        <v>255</v>
      </c>
      <c r="E74" s="174"/>
      <c r="F74" s="174"/>
      <c r="G74" s="174"/>
      <c r="H74" s="174"/>
      <c r="I74" s="174"/>
      <c r="J74" s="175">
        <f>J567</f>
        <v>0</v>
      </c>
      <c r="K74" s="172"/>
      <c r="L74" s="176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78"/>
      <c r="C75" s="179"/>
      <c r="D75" s="180" t="s">
        <v>256</v>
      </c>
      <c r="E75" s="181"/>
      <c r="F75" s="181"/>
      <c r="G75" s="181"/>
      <c r="H75" s="181"/>
      <c r="I75" s="181"/>
      <c r="J75" s="182">
        <f>J568</f>
        <v>0</v>
      </c>
      <c r="K75" s="179"/>
      <c r="L75" s="18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8"/>
      <c r="C76" s="179"/>
      <c r="D76" s="180" t="s">
        <v>259</v>
      </c>
      <c r="E76" s="181"/>
      <c r="F76" s="181"/>
      <c r="G76" s="181"/>
      <c r="H76" s="181"/>
      <c r="I76" s="181"/>
      <c r="J76" s="182">
        <f>J605</f>
        <v>0</v>
      </c>
      <c r="K76" s="179"/>
      <c r="L76" s="18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8"/>
      <c r="C77" s="179"/>
      <c r="D77" s="180" t="s">
        <v>261</v>
      </c>
      <c r="E77" s="181"/>
      <c r="F77" s="181"/>
      <c r="G77" s="181"/>
      <c r="H77" s="181"/>
      <c r="I77" s="181"/>
      <c r="J77" s="182">
        <f>J611</f>
        <v>0</v>
      </c>
      <c r="K77" s="179"/>
      <c r="L77" s="18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8"/>
      <c r="C78" s="179"/>
      <c r="D78" s="180" t="s">
        <v>268</v>
      </c>
      <c r="E78" s="181"/>
      <c r="F78" s="181"/>
      <c r="G78" s="181"/>
      <c r="H78" s="181"/>
      <c r="I78" s="181"/>
      <c r="J78" s="182">
        <f>J637</f>
        <v>0</v>
      </c>
      <c r="K78" s="179"/>
      <c r="L78" s="18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42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6.95" customHeight="1">
      <c r="A80" s="42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4" spans="1:31" s="2" customFormat="1" ht="6.95" customHeight="1">
      <c r="A84" s="42"/>
      <c r="B84" s="65"/>
      <c r="C84" s="66"/>
      <c r="D84" s="66"/>
      <c r="E84" s="66"/>
      <c r="F84" s="66"/>
      <c r="G84" s="66"/>
      <c r="H84" s="66"/>
      <c r="I84" s="66"/>
      <c r="J84" s="66"/>
      <c r="K84" s="66"/>
      <c r="L84" s="13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24.95" customHeight="1">
      <c r="A85" s="42"/>
      <c r="B85" s="43"/>
      <c r="C85" s="27" t="s">
        <v>270</v>
      </c>
      <c r="D85" s="44"/>
      <c r="E85" s="44"/>
      <c r="F85" s="44"/>
      <c r="G85" s="44"/>
      <c r="H85" s="44"/>
      <c r="I85" s="44"/>
      <c r="J85" s="44"/>
      <c r="K85" s="44"/>
      <c r="L85" s="139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2" customFormat="1" ht="6.95" customHeight="1">
      <c r="A86" s="42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139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s="2" customFormat="1" ht="12" customHeight="1">
      <c r="A87" s="42"/>
      <c r="B87" s="43"/>
      <c r="C87" s="36" t="s">
        <v>16</v>
      </c>
      <c r="D87" s="44"/>
      <c r="E87" s="44"/>
      <c r="F87" s="44"/>
      <c r="G87" s="44"/>
      <c r="H87" s="44"/>
      <c r="I87" s="44"/>
      <c r="J87" s="44"/>
      <c r="K87" s="44"/>
      <c r="L87" s="139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16.5" customHeight="1">
      <c r="A88" s="42"/>
      <c r="B88" s="43"/>
      <c r="C88" s="44"/>
      <c r="D88" s="44"/>
      <c r="E88" s="166" t="str">
        <f>E7</f>
        <v>Transformace Domova Černovice - Lidmaň VI. - Jihlava</v>
      </c>
      <c r="F88" s="36"/>
      <c r="G88" s="36"/>
      <c r="H88" s="36"/>
      <c r="I88" s="44"/>
      <c r="J88" s="44"/>
      <c r="K88" s="44"/>
      <c r="L88" s="139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2" customFormat="1" ht="12" customHeight="1">
      <c r="A89" s="42"/>
      <c r="B89" s="43"/>
      <c r="C89" s="36" t="s">
        <v>118</v>
      </c>
      <c r="D89" s="44"/>
      <c r="E89" s="44"/>
      <c r="F89" s="44"/>
      <c r="G89" s="44"/>
      <c r="H89" s="44"/>
      <c r="I89" s="44"/>
      <c r="J89" s="44"/>
      <c r="K89" s="44"/>
      <c r="L89" s="139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2" customFormat="1" ht="16.5" customHeight="1">
      <c r="A90" s="42"/>
      <c r="B90" s="43"/>
      <c r="C90" s="44"/>
      <c r="D90" s="44"/>
      <c r="E90" s="73" t="str">
        <f>E9</f>
        <v>ALFA-35427 - D.2.1 - venkovní úpravy a oplocení</v>
      </c>
      <c r="F90" s="44"/>
      <c r="G90" s="44"/>
      <c r="H90" s="44"/>
      <c r="I90" s="44"/>
      <c r="J90" s="44"/>
      <c r="K90" s="44"/>
      <c r="L90" s="139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s="2" customFormat="1" ht="6.95" customHeight="1">
      <c r="A91" s="42"/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139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s="2" customFormat="1" ht="12" customHeight="1">
      <c r="A92" s="42"/>
      <c r="B92" s="43"/>
      <c r="C92" s="36" t="s">
        <v>22</v>
      </c>
      <c r="D92" s="44"/>
      <c r="E92" s="44"/>
      <c r="F92" s="31" t="str">
        <f>F12</f>
        <v>Jihlava</v>
      </c>
      <c r="G92" s="44"/>
      <c r="H92" s="44"/>
      <c r="I92" s="36" t="s">
        <v>24</v>
      </c>
      <c r="J92" s="76" t="str">
        <f>IF(J12="","",J12)</f>
        <v>9. 1. 2024</v>
      </c>
      <c r="K92" s="44"/>
      <c r="L92" s="139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2" customFormat="1" ht="6.95" customHeight="1">
      <c r="A93" s="42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139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31" s="2" customFormat="1" ht="40.05" customHeight="1">
      <c r="A94" s="42"/>
      <c r="B94" s="43"/>
      <c r="C94" s="36" t="s">
        <v>26</v>
      </c>
      <c r="D94" s="44"/>
      <c r="E94" s="44"/>
      <c r="F94" s="31" t="str">
        <f>E15</f>
        <v xml:space="preserve">Kraj Vysočina, Žižkova 1882/57, Jihlava </v>
      </c>
      <c r="G94" s="44"/>
      <c r="H94" s="44"/>
      <c r="I94" s="36" t="s">
        <v>33</v>
      </c>
      <c r="J94" s="40" t="str">
        <f>E21</f>
        <v>Atelier Alfa, spol. s r.o., Brněnská 48, Jihlava</v>
      </c>
      <c r="K94" s="44"/>
      <c r="L94" s="139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2" customFormat="1" ht="15.15" customHeight="1">
      <c r="A95" s="42"/>
      <c r="B95" s="43"/>
      <c r="C95" s="36" t="s">
        <v>31</v>
      </c>
      <c r="D95" s="44"/>
      <c r="E95" s="44"/>
      <c r="F95" s="31" t="str">
        <f>IF(E18="","",E18)</f>
        <v>Vyplň údaj</v>
      </c>
      <c r="G95" s="44"/>
      <c r="H95" s="44"/>
      <c r="I95" s="36" t="s">
        <v>36</v>
      </c>
      <c r="J95" s="40" t="str">
        <f>E24</f>
        <v xml:space="preserve"> </v>
      </c>
      <c r="K95" s="44"/>
      <c r="L95" s="139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s="2" customFormat="1" ht="10.3" customHeight="1">
      <c r="A96" s="42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139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s="11" customFormat="1" ht="29.25" customHeight="1">
      <c r="A97" s="185"/>
      <c r="B97" s="186"/>
      <c r="C97" s="187" t="s">
        <v>271</v>
      </c>
      <c r="D97" s="188" t="s">
        <v>59</v>
      </c>
      <c r="E97" s="188" t="s">
        <v>55</v>
      </c>
      <c r="F97" s="188" t="s">
        <v>56</v>
      </c>
      <c r="G97" s="188" t="s">
        <v>272</v>
      </c>
      <c r="H97" s="188" t="s">
        <v>273</v>
      </c>
      <c r="I97" s="188" t="s">
        <v>274</v>
      </c>
      <c r="J97" s="188" t="s">
        <v>219</v>
      </c>
      <c r="K97" s="189" t="s">
        <v>275</v>
      </c>
      <c r="L97" s="190"/>
      <c r="M97" s="96" t="s">
        <v>28</v>
      </c>
      <c r="N97" s="97" t="s">
        <v>44</v>
      </c>
      <c r="O97" s="97" t="s">
        <v>276</v>
      </c>
      <c r="P97" s="97" t="s">
        <v>277</v>
      </c>
      <c r="Q97" s="97" t="s">
        <v>278</v>
      </c>
      <c r="R97" s="97" t="s">
        <v>279</v>
      </c>
      <c r="S97" s="97" t="s">
        <v>280</v>
      </c>
      <c r="T97" s="98" t="s">
        <v>281</v>
      </c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</row>
    <row r="98" spans="1:63" s="2" customFormat="1" ht="22.8" customHeight="1">
      <c r="A98" s="42"/>
      <c r="B98" s="43"/>
      <c r="C98" s="103" t="s">
        <v>282</v>
      </c>
      <c r="D98" s="44"/>
      <c r="E98" s="44"/>
      <c r="F98" s="44"/>
      <c r="G98" s="44"/>
      <c r="H98" s="44"/>
      <c r="I98" s="44"/>
      <c r="J98" s="191">
        <f>BK98</f>
        <v>0</v>
      </c>
      <c r="K98" s="44"/>
      <c r="L98" s="48"/>
      <c r="M98" s="99"/>
      <c r="N98" s="192"/>
      <c r="O98" s="100"/>
      <c r="P98" s="193">
        <f>P99+P567</f>
        <v>0</v>
      </c>
      <c r="Q98" s="100"/>
      <c r="R98" s="193">
        <f>R99+R567</f>
        <v>95.97962223</v>
      </c>
      <c r="S98" s="100"/>
      <c r="T98" s="194">
        <f>T99+T567</f>
        <v>78.02339128</v>
      </c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T98" s="21" t="s">
        <v>73</v>
      </c>
      <c r="AU98" s="21" t="s">
        <v>224</v>
      </c>
      <c r="BK98" s="195">
        <f>BK99+BK567</f>
        <v>0</v>
      </c>
    </row>
    <row r="99" spans="1:63" s="12" customFormat="1" ht="25.9" customHeight="1">
      <c r="A99" s="12"/>
      <c r="B99" s="196"/>
      <c r="C99" s="197"/>
      <c r="D99" s="198" t="s">
        <v>73</v>
      </c>
      <c r="E99" s="199" t="s">
        <v>283</v>
      </c>
      <c r="F99" s="199" t="s">
        <v>284</v>
      </c>
      <c r="G99" s="197"/>
      <c r="H99" s="197"/>
      <c r="I99" s="200"/>
      <c r="J99" s="201">
        <f>BK99</f>
        <v>0</v>
      </c>
      <c r="K99" s="197"/>
      <c r="L99" s="202"/>
      <c r="M99" s="203"/>
      <c r="N99" s="204"/>
      <c r="O99" s="204"/>
      <c r="P99" s="205">
        <f>P100+P231+P280+P350+P395+P411+P464+P488+P543+P553+P564</f>
        <v>0</v>
      </c>
      <c r="Q99" s="204"/>
      <c r="R99" s="205">
        <f>R100+R231+R280+R350+R395+R411+R464+R488+R543+R553+R564</f>
        <v>95.6134261</v>
      </c>
      <c r="S99" s="204"/>
      <c r="T99" s="206">
        <f>T100+T231+T280+T350+T395+T411+T464+T488+T543+T553+T564</f>
        <v>78.0054376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73</v>
      </c>
      <c r="AU99" s="208" t="s">
        <v>74</v>
      </c>
      <c r="AY99" s="207" t="s">
        <v>285</v>
      </c>
      <c r="BK99" s="209">
        <f>BK100+BK231+BK280+BK350+BK395+BK411+BK464+BK488+BK543+BK553+BK564</f>
        <v>0</v>
      </c>
    </row>
    <row r="100" spans="1:63" s="12" customFormat="1" ht="22.8" customHeight="1">
      <c r="A100" s="12"/>
      <c r="B100" s="196"/>
      <c r="C100" s="197"/>
      <c r="D100" s="198" t="s">
        <v>73</v>
      </c>
      <c r="E100" s="210" t="s">
        <v>82</v>
      </c>
      <c r="F100" s="210" t="s">
        <v>286</v>
      </c>
      <c r="G100" s="197"/>
      <c r="H100" s="197"/>
      <c r="I100" s="200"/>
      <c r="J100" s="211">
        <f>BK100</f>
        <v>0</v>
      </c>
      <c r="K100" s="197"/>
      <c r="L100" s="202"/>
      <c r="M100" s="203"/>
      <c r="N100" s="204"/>
      <c r="O100" s="204"/>
      <c r="P100" s="205">
        <f>SUM(P101:P230)</f>
        <v>0</v>
      </c>
      <c r="Q100" s="204"/>
      <c r="R100" s="205">
        <f>SUM(R101:R230)</f>
        <v>5.074390000000001</v>
      </c>
      <c r="S100" s="204"/>
      <c r="T100" s="206">
        <f>SUM(T101:T230)</f>
        <v>50.295265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7" t="s">
        <v>82</v>
      </c>
      <c r="AT100" s="208" t="s">
        <v>73</v>
      </c>
      <c r="AU100" s="208" t="s">
        <v>82</v>
      </c>
      <c r="AY100" s="207" t="s">
        <v>285</v>
      </c>
      <c r="BK100" s="209">
        <f>SUM(BK101:BK230)</f>
        <v>0</v>
      </c>
    </row>
    <row r="101" spans="1:65" s="2" customFormat="1" ht="44.25" customHeight="1">
      <c r="A101" s="42"/>
      <c r="B101" s="43"/>
      <c r="C101" s="212" t="s">
        <v>82</v>
      </c>
      <c r="D101" s="212" t="s">
        <v>287</v>
      </c>
      <c r="E101" s="213" t="s">
        <v>2805</v>
      </c>
      <c r="F101" s="214" t="s">
        <v>2806</v>
      </c>
      <c r="G101" s="215" t="s">
        <v>315</v>
      </c>
      <c r="H101" s="216">
        <v>13.087</v>
      </c>
      <c r="I101" s="217"/>
      <c r="J101" s="218">
        <f>ROUND(I101*H101,2)</f>
        <v>0</v>
      </c>
      <c r="K101" s="214" t="s">
        <v>291</v>
      </c>
      <c r="L101" s="48"/>
      <c r="M101" s="219" t="s">
        <v>28</v>
      </c>
      <c r="N101" s="220" t="s">
        <v>46</v>
      </c>
      <c r="O101" s="88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23" t="s">
        <v>292</v>
      </c>
      <c r="AT101" s="223" t="s">
        <v>287</v>
      </c>
      <c r="AU101" s="223" t="s">
        <v>106</v>
      </c>
      <c r="AY101" s="21" t="s">
        <v>285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21" t="s">
        <v>106</v>
      </c>
      <c r="BK101" s="224">
        <f>ROUND(I101*H101,2)</f>
        <v>0</v>
      </c>
      <c r="BL101" s="21" t="s">
        <v>292</v>
      </c>
      <c r="BM101" s="223" t="s">
        <v>2807</v>
      </c>
    </row>
    <row r="102" spans="1:47" s="2" customFormat="1" ht="12">
      <c r="A102" s="42"/>
      <c r="B102" s="43"/>
      <c r="C102" s="44"/>
      <c r="D102" s="225" t="s">
        <v>294</v>
      </c>
      <c r="E102" s="44"/>
      <c r="F102" s="226" t="s">
        <v>2808</v>
      </c>
      <c r="G102" s="44"/>
      <c r="H102" s="44"/>
      <c r="I102" s="227"/>
      <c r="J102" s="44"/>
      <c r="K102" s="44"/>
      <c r="L102" s="48"/>
      <c r="M102" s="228"/>
      <c r="N102" s="229"/>
      <c r="O102" s="88"/>
      <c r="P102" s="88"/>
      <c r="Q102" s="88"/>
      <c r="R102" s="88"/>
      <c r="S102" s="88"/>
      <c r="T102" s="89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T102" s="21" t="s">
        <v>294</v>
      </c>
      <c r="AU102" s="21" t="s">
        <v>106</v>
      </c>
    </row>
    <row r="103" spans="1:51" s="13" customFormat="1" ht="12">
      <c r="A103" s="13"/>
      <c r="B103" s="230"/>
      <c r="C103" s="231"/>
      <c r="D103" s="232" t="s">
        <v>296</v>
      </c>
      <c r="E103" s="233" t="s">
        <v>28</v>
      </c>
      <c r="F103" s="234" t="s">
        <v>2809</v>
      </c>
      <c r="G103" s="231"/>
      <c r="H103" s="233" t="s">
        <v>28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296</v>
      </c>
      <c r="AU103" s="240" t="s">
        <v>106</v>
      </c>
      <c r="AV103" s="13" t="s">
        <v>82</v>
      </c>
      <c r="AW103" s="13" t="s">
        <v>35</v>
      </c>
      <c r="AX103" s="13" t="s">
        <v>74</v>
      </c>
      <c r="AY103" s="240" t="s">
        <v>285</v>
      </c>
    </row>
    <row r="104" spans="1:51" s="14" customFormat="1" ht="12">
      <c r="A104" s="14"/>
      <c r="B104" s="241"/>
      <c r="C104" s="242"/>
      <c r="D104" s="232" t="s">
        <v>296</v>
      </c>
      <c r="E104" s="243" t="s">
        <v>28</v>
      </c>
      <c r="F104" s="244" t="s">
        <v>2810</v>
      </c>
      <c r="G104" s="242"/>
      <c r="H104" s="245">
        <v>5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296</v>
      </c>
      <c r="AU104" s="251" t="s">
        <v>106</v>
      </c>
      <c r="AV104" s="14" t="s">
        <v>106</v>
      </c>
      <c r="AW104" s="14" t="s">
        <v>35</v>
      </c>
      <c r="AX104" s="14" t="s">
        <v>74</v>
      </c>
      <c r="AY104" s="251" t="s">
        <v>285</v>
      </c>
    </row>
    <row r="105" spans="1:51" s="14" customFormat="1" ht="12">
      <c r="A105" s="14"/>
      <c r="B105" s="241"/>
      <c r="C105" s="242"/>
      <c r="D105" s="232" t="s">
        <v>296</v>
      </c>
      <c r="E105" s="243" t="s">
        <v>28</v>
      </c>
      <c r="F105" s="244" t="s">
        <v>2811</v>
      </c>
      <c r="G105" s="242"/>
      <c r="H105" s="245">
        <v>8.087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296</v>
      </c>
      <c r="AU105" s="251" t="s">
        <v>106</v>
      </c>
      <c r="AV105" s="14" t="s">
        <v>106</v>
      </c>
      <c r="AW105" s="14" t="s">
        <v>35</v>
      </c>
      <c r="AX105" s="14" t="s">
        <v>74</v>
      </c>
      <c r="AY105" s="251" t="s">
        <v>285</v>
      </c>
    </row>
    <row r="106" spans="1:51" s="15" customFormat="1" ht="12">
      <c r="A106" s="15"/>
      <c r="B106" s="252"/>
      <c r="C106" s="253"/>
      <c r="D106" s="232" t="s">
        <v>296</v>
      </c>
      <c r="E106" s="254" t="s">
        <v>2772</v>
      </c>
      <c r="F106" s="255" t="s">
        <v>299</v>
      </c>
      <c r="G106" s="253"/>
      <c r="H106" s="256">
        <v>13.087</v>
      </c>
      <c r="I106" s="257"/>
      <c r="J106" s="253"/>
      <c r="K106" s="253"/>
      <c r="L106" s="258"/>
      <c r="M106" s="259"/>
      <c r="N106" s="260"/>
      <c r="O106" s="260"/>
      <c r="P106" s="260"/>
      <c r="Q106" s="260"/>
      <c r="R106" s="260"/>
      <c r="S106" s="260"/>
      <c r="T106" s="261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2" t="s">
        <v>296</v>
      </c>
      <c r="AU106" s="262" t="s">
        <v>106</v>
      </c>
      <c r="AV106" s="15" t="s">
        <v>292</v>
      </c>
      <c r="AW106" s="15" t="s">
        <v>35</v>
      </c>
      <c r="AX106" s="15" t="s">
        <v>82</v>
      </c>
      <c r="AY106" s="262" t="s">
        <v>285</v>
      </c>
    </row>
    <row r="107" spans="1:65" s="2" customFormat="1" ht="66.75" customHeight="1">
      <c r="A107" s="42"/>
      <c r="B107" s="43"/>
      <c r="C107" s="212" t="s">
        <v>106</v>
      </c>
      <c r="D107" s="212" t="s">
        <v>287</v>
      </c>
      <c r="E107" s="213" t="s">
        <v>2812</v>
      </c>
      <c r="F107" s="214" t="s">
        <v>2813</v>
      </c>
      <c r="G107" s="215" t="s">
        <v>315</v>
      </c>
      <c r="H107" s="216">
        <v>12.728</v>
      </c>
      <c r="I107" s="217"/>
      <c r="J107" s="218">
        <f>ROUND(I107*H107,2)</f>
        <v>0</v>
      </c>
      <c r="K107" s="214" t="s">
        <v>291</v>
      </c>
      <c r="L107" s="48"/>
      <c r="M107" s="219" t="s">
        <v>28</v>
      </c>
      <c r="N107" s="220" t="s">
        <v>46</v>
      </c>
      <c r="O107" s="88"/>
      <c r="P107" s="221">
        <f>O107*H107</f>
        <v>0</v>
      </c>
      <c r="Q107" s="221">
        <v>0</v>
      </c>
      <c r="R107" s="221">
        <f>Q107*H107</f>
        <v>0</v>
      </c>
      <c r="S107" s="221">
        <v>0.235</v>
      </c>
      <c r="T107" s="222">
        <f>S107*H107</f>
        <v>2.9910799999999997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3" t="s">
        <v>292</v>
      </c>
      <c r="AT107" s="223" t="s">
        <v>287</v>
      </c>
      <c r="AU107" s="223" t="s">
        <v>106</v>
      </c>
      <c r="AY107" s="21" t="s">
        <v>285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1" t="s">
        <v>106</v>
      </c>
      <c r="BK107" s="224">
        <f>ROUND(I107*H107,2)</f>
        <v>0</v>
      </c>
      <c r="BL107" s="21" t="s">
        <v>292</v>
      </c>
      <c r="BM107" s="223" t="s">
        <v>2814</v>
      </c>
    </row>
    <row r="108" spans="1:47" s="2" customFormat="1" ht="12">
      <c r="A108" s="42"/>
      <c r="B108" s="43"/>
      <c r="C108" s="44"/>
      <c r="D108" s="225" t="s">
        <v>294</v>
      </c>
      <c r="E108" s="44"/>
      <c r="F108" s="226" t="s">
        <v>2815</v>
      </c>
      <c r="G108" s="44"/>
      <c r="H108" s="44"/>
      <c r="I108" s="227"/>
      <c r="J108" s="44"/>
      <c r="K108" s="44"/>
      <c r="L108" s="48"/>
      <c r="M108" s="228"/>
      <c r="N108" s="229"/>
      <c r="O108" s="88"/>
      <c r="P108" s="88"/>
      <c r="Q108" s="88"/>
      <c r="R108" s="88"/>
      <c r="S108" s="88"/>
      <c r="T108" s="89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T108" s="21" t="s">
        <v>294</v>
      </c>
      <c r="AU108" s="21" t="s">
        <v>106</v>
      </c>
    </row>
    <row r="109" spans="1:51" s="13" customFormat="1" ht="12">
      <c r="A109" s="13"/>
      <c r="B109" s="230"/>
      <c r="C109" s="231"/>
      <c r="D109" s="232" t="s">
        <v>296</v>
      </c>
      <c r="E109" s="233" t="s">
        <v>28</v>
      </c>
      <c r="F109" s="234" t="s">
        <v>2809</v>
      </c>
      <c r="G109" s="231"/>
      <c r="H109" s="233" t="s">
        <v>28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296</v>
      </c>
      <c r="AU109" s="240" t="s">
        <v>106</v>
      </c>
      <c r="AV109" s="13" t="s">
        <v>82</v>
      </c>
      <c r="AW109" s="13" t="s">
        <v>35</v>
      </c>
      <c r="AX109" s="13" t="s">
        <v>74</v>
      </c>
      <c r="AY109" s="240" t="s">
        <v>285</v>
      </c>
    </row>
    <row r="110" spans="1:51" s="14" customFormat="1" ht="12">
      <c r="A110" s="14"/>
      <c r="B110" s="241"/>
      <c r="C110" s="242"/>
      <c r="D110" s="232" t="s">
        <v>296</v>
      </c>
      <c r="E110" s="243" t="s">
        <v>28</v>
      </c>
      <c r="F110" s="244" t="s">
        <v>2816</v>
      </c>
      <c r="G110" s="242"/>
      <c r="H110" s="245">
        <v>12.728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296</v>
      </c>
      <c r="AU110" s="251" t="s">
        <v>106</v>
      </c>
      <c r="AV110" s="14" t="s">
        <v>106</v>
      </c>
      <c r="AW110" s="14" t="s">
        <v>35</v>
      </c>
      <c r="AX110" s="14" t="s">
        <v>74</v>
      </c>
      <c r="AY110" s="251" t="s">
        <v>285</v>
      </c>
    </row>
    <row r="111" spans="1:51" s="15" customFormat="1" ht="12">
      <c r="A111" s="15"/>
      <c r="B111" s="252"/>
      <c r="C111" s="253"/>
      <c r="D111" s="232" t="s">
        <v>296</v>
      </c>
      <c r="E111" s="254" t="s">
        <v>2761</v>
      </c>
      <c r="F111" s="255" t="s">
        <v>299</v>
      </c>
      <c r="G111" s="253"/>
      <c r="H111" s="256">
        <v>12.728</v>
      </c>
      <c r="I111" s="257"/>
      <c r="J111" s="253"/>
      <c r="K111" s="253"/>
      <c r="L111" s="258"/>
      <c r="M111" s="259"/>
      <c r="N111" s="260"/>
      <c r="O111" s="260"/>
      <c r="P111" s="260"/>
      <c r="Q111" s="260"/>
      <c r="R111" s="260"/>
      <c r="S111" s="260"/>
      <c r="T111" s="261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2" t="s">
        <v>296</v>
      </c>
      <c r="AU111" s="262" t="s">
        <v>106</v>
      </c>
      <c r="AV111" s="15" t="s">
        <v>292</v>
      </c>
      <c r="AW111" s="15" t="s">
        <v>35</v>
      </c>
      <c r="AX111" s="15" t="s">
        <v>82</v>
      </c>
      <c r="AY111" s="262" t="s">
        <v>285</v>
      </c>
    </row>
    <row r="112" spans="1:65" s="2" customFormat="1" ht="62.7" customHeight="1">
      <c r="A112" s="42"/>
      <c r="B112" s="43"/>
      <c r="C112" s="212" t="s">
        <v>305</v>
      </c>
      <c r="D112" s="212" t="s">
        <v>287</v>
      </c>
      <c r="E112" s="213" t="s">
        <v>2817</v>
      </c>
      <c r="F112" s="214" t="s">
        <v>2818</v>
      </c>
      <c r="G112" s="215" t="s">
        <v>315</v>
      </c>
      <c r="H112" s="216">
        <v>49.281</v>
      </c>
      <c r="I112" s="217"/>
      <c r="J112" s="218">
        <f>ROUND(I112*H112,2)</f>
        <v>0</v>
      </c>
      <c r="K112" s="214" t="s">
        <v>291</v>
      </c>
      <c r="L112" s="48"/>
      <c r="M112" s="219" t="s">
        <v>28</v>
      </c>
      <c r="N112" s="220" t="s">
        <v>46</v>
      </c>
      <c r="O112" s="88"/>
      <c r="P112" s="221">
        <f>O112*H112</f>
        <v>0</v>
      </c>
      <c r="Q112" s="221">
        <v>0</v>
      </c>
      <c r="R112" s="221">
        <f>Q112*H112</f>
        <v>0</v>
      </c>
      <c r="S112" s="221">
        <v>0.26</v>
      </c>
      <c r="T112" s="222">
        <f>S112*H112</f>
        <v>12.81306</v>
      </c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R112" s="223" t="s">
        <v>292</v>
      </c>
      <c r="AT112" s="223" t="s">
        <v>287</v>
      </c>
      <c r="AU112" s="223" t="s">
        <v>106</v>
      </c>
      <c r="AY112" s="21" t="s">
        <v>285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1" t="s">
        <v>106</v>
      </c>
      <c r="BK112" s="224">
        <f>ROUND(I112*H112,2)</f>
        <v>0</v>
      </c>
      <c r="BL112" s="21" t="s">
        <v>292</v>
      </c>
      <c r="BM112" s="223" t="s">
        <v>2819</v>
      </c>
    </row>
    <row r="113" spans="1:47" s="2" customFormat="1" ht="12">
      <c r="A113" s="42"/>
      <c r="B113" s="43"/>
      <c r="C113" s="44"/>
      <c r="D113" s="225" t="s">
        <v>294</v>
      </c>
      <c r="E113" s="44"/>
      <c r="F113" s="226" t="s">
        <v>2820</v>
      </c>
      <c r="G113" s="44"/>
      <c r="H113" s="44"/>
      <c r="I113" s="227"/>
      <c r="J113" s="44"/>
      <c r="K113" s="44"/>
      <c r="L113" s="48"/>
      <c r="M113" s="228"/>
      <c r="N113" s="229"/>
      <c r="O113" s="88"/>
      <c r="P113" s="88"/>
      <c r="Q113" s="88"/>
      <c r="R113" s="88"/>
      <c r="S113" s="88"/>
      <c r="T113" s="89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T113" s="21" t="s">
        <v>294</v>
      </c>
      <c r="AU113" s="21" t="s">
        <v>106</v>
      </c>
    </row>
    <row r="114" spans="1:51" s="14" customFormat="1" ht="12">
      <c r="A114" s="14"/>
      <c r="B114" s="241"/>
      <c r="C114" s="242"/>
      <c r="D114" s="232" t="s">
        <v>296</v>
      </c>
      <c r="E114" s="243" t="s">
        <v>28</v>
      </c>
      <c r="F114" s="244" t="s">
        <v>2764</v>
      </c>
      <c r="G114" s="242"/>
      <c r="H114" s="245">
        <v>49.281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296</v>
      </c>
      <c r="AU114" s="251" t="s">
        <v>106</v>
      </c>
      <c r="AV114" s="14" t="s">
        <v>106</v>
      </c>
      <c r="AW114" s="14" t="s">
        <v>35</v>
      </c>
      <c r="AX114" s="14" t="s">
        <v>82</v>
      </c>
      <c r="AY114" s="251" t="s">
        <v>285</v>
      </c>
    </row>
    <row r="115" spans="1:65" s="2" customFormat="1" ht="62.7" customHeight="1">
      <c r="A115" s="42"/>
      <c r="B115" s="43"/>
      <c r="C115" s="212" t="s">
        <v>292</v>
      </c>
      <c r="D115" s="212" t="s">
        <v>287</v>
      </c>
      <c r="E115" s="213" t="s">
        <v>2821</v>
      </c>
      <c r="F115" s="214" t="s">
        <v>2822</v>
      </c>
      <c r="G115" s="215" t="s">
        <v>315</v>
      </c>
      <c r="H115" s="216">
        <v>12.728</v>
      </c>
      <c r="I115" s="217"/>
      <c r="J115" s="218">
        <f>ROUND(I115*H115,2)</f>
        <v>0</v>
      </c>
      <c r="K115" s="214" t="s">
        <v>291</v>
      </c>
      <c r="L115" s="48"/>
      <c r="M115" s="219" t="s">
        <v>28</v>
      </c>
      <c r="N115" s="220" t="s">
        <v>46</v>
      </c>
      <c r="O115" s="88"/>
      <c r="P115" s="221">
        <f>O115*H115</f>
        <v>0</v>
      </c>
      <c r="Q115" s="221">
        <v>0</v>
      </c>
      <c r="R115" s="221">
        <f>Q115*H115</f>
        <v>0</v>
      </c>
      <c r="S115" s="221">
        <v>0.44</v>
      </c>
      <c r="T115" s="222">
        <f>S115*H115</f>
        <v>5.60032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23" t="s">
        <v>292</v>
      </c>
      <c r="AT115" s="223" t="s">
        <v>287</v>
      </c>
      <c r="AU115" s="223" t="s">
        <v>106</v>
      </c>
      <c r="AY115" s="21" t="s">
        <v>285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1" t="s">
        <v>106</v>
      </c>
      <c r="BK115" s="224">
        <f>ROUND(I115*H115,2)</f>
        <v>0</v>
      </c>
      <c r="BL115" s="21" t="s">
        <v>292</v>
      </c>
      <c r="BM115" s="223" t="s">
        <v>2823</v>
      </c>
    </row>
    <row r="116" spans="1:47" s="2" customFormat="1" ht="12">
      <c r="A116" s="42"/>
      <c r="B116" s="43"/>
      <c r="C116" s="44"/>
      <c r="D116" s="225" t="s">
        <v>294</v>
      </c>
      <c r="E116" s="44"/>
      <c r="F116" s="226" t="s">
        <v>2824</v>
      </c>
      <c r="G116" s="44"/>
      <c r="H116" s="44"/>
      <c r="I116" s="227"/>
      <c r="J116" s="44"/>
      <c r="K116" s="44"/>
      <c r="L116" s="48"/>
      <c r="M116" s="228"/>
      <c r="N116" s="229"/>
      <c r="O116" s="88"/>
      <c r="P116" s="88"/>
      <c r="Q116" s="88"/>
      <c r="R116" s="88"/>
      <c r="S116" s="88"/>
      <c r="T116" s="89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T116" s="21" t="s">
        <v>294</v>
      </c>
      <c r="AU116" s="21" t="s">
        <v>106</v>
      </c>
    </row>
    <row r="117" spans="1:51" s="14" customFormat="1" ht="12">
      <c r="A117" s="14"/>
      <c r="B117" s="241"/>
      <c r="C117" s="242"/>
      <c r="D117" s="232" t="s">
        <v>296</v>
      </c>
      <c r="E117" s="243" t="s">
        <v>28</v>
      </c>
      <c r="F117" s="244" t="s">
        <v>2761</v>
      </c>
      <c r="G117" s="242"/>
      <c r="H117" s="245">
        <v>12.728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296</v>
      </c>
      <c r="AU117" s="251" t="s">
        <v>106</v>
      </c>
      <c r="AV117" s="14" t="s">
        <v>106</v>
      </c>
      <c r="AW117" s="14" t="s">
        <v>35</v>
      </c>
      <c r="AX117" s="14" t="s">
        <v>82</v>
      </c>
      <c r="AY117" s="251" t="s">
        <v>285</v>
      </c>
    </row>
    <row r="118" spans="1:65" s="2" customFormat="1" ht="55.5" customHeight="1">
      <c r="A118" s="42"/>
      <c r="B118" s="43"/>
      <c r="C118" s="212" t="s">
        <v>319</v>
      </c>
      <c r="D118" s="212" t="s">
        <v>287</v>
      </c>
      <c r="E118" s="213" t="s">
        <v>2825</v>
      </c>
      <c r="F118" s="214" t="s">
        <v>2826</v>
      </c>
      <c r="G118" s="215" t="s">
        <v>315</v>
      </c>
      <c r="H118" s="216">
        <v>56.122</v>
      </c>
      <c r="I118" s="217"/>
      <c r="J118" s="218">
        <f>ROUND(I118*H118,2)</f>
        <v>0</v>
      </c>
      <c r="K118" s="214" t="s">
        <v>291</v>
      </c>
      <c r="L118" s="48"/>
      <c r="M118" s="219" t="s">
        <v>28</v>
      </c>
      <c r="N118" s="220" t="s">
        <v>46</v>
      </c>
      <c r="O118" s="88"/>
      <c r="P118" s="221">
        <f>O118*H118</f>
        <v>0</v>
      </c>
      <c r="Q118" s="221">
        <v>0</v>
      </c>
      <c r="R118" s="221">
        <f>Q118*H118</f>
        <v>0</v>
      </c>
      <c r="S118" s="221">
        <v>0.44</v>
      </c>
      <c r="T118" s="222">
        <f>S118*H118</f>
        <v>24.69368</v>
      </c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R118" s="223" t="s">
        <v>292</v>
      </c>
      <c r="AT118" s="223" t="s">
        <v>287</v>
      </c>
      <c r="AU118" s="223" t="s">
        <v>106</v>
      </c>
      <c r="AY118" s="21" t="s">
        <v>285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1" t="s">
        <v>106</v>
      </c>
      <c r="BK118" s="224">
        <f>ROUND(I118*H118,2)</f>
        <v>0</v>
      </c>
      <c r="BL118" s="21" t="s">
        <v>292</v>
      </c>
      <c r="BM118" s="223" t="s">
        <v>2827</v>
      </c>
    </row>
    <row r="119" spans="1:47" s="2" customFormat="1" ht="12">
      <c r="A119" s="42"/>
      <c r="B119" s="43"/>
      <c r="C119" s="44"/>
      <c r="D119" s="225" t="s">
        <v>294</v>
      </c>
      <c r="E119" s="44"/>
      <c r="F119" s="226" t="s">
        <v>2828</v>
      </c>
      <c r="G119" s="44"/>
      <c r="H119" s="44"/>
      <c r="I119" s="227"/>
      <c r="J119" s="44"/>
      <c r="K119" s="44"/>
      <c r="L119" s="48"/>
      <c r="M119" s="228"/>
      <c r="N119" s="229"/>
      <c r="O119" s="88"/>
      <c r="P119" s="88"/>
      <c r="Q119" s="88"/>
      <c r="R119" s="88"/>
      <c r="S119" s="88"/>
      <c r="T119" s="89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T119" s="21" t="s">
        <v>294</v>
      </c>
      <c r="AU119" s="21" t="s">
        <v>106</v>
      </c>
    </row>
    <row r="120" spans="1:51" s="13" customFormat="1" ht="12">
      <c r="A120" s="13"/>
      <c r="B120" s="230"/>
      <c r="C120" s="231"/>
      <c r="D120" s="232" t="s">
        <v>296</v>
      </c>
      <c r="E120" s="233" t="s">
        <v>28</v>
      </c>
      <c r="F120" s="234" t="s">
        <v>2809</v>
      </c>
      <c r="G120" s="231"/>
      <c r="H120" s="233" t="s">
        <v>28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296</v>
      </c>
      <c r="AU120" s="240" t="s">
        <v>106</v>
      </c>
      <c r="AV120" s="13" t="s">
        <v>82</v>
      </c>
      <c r="AW120" s="13" t="s">
        <v>35</v>
      </c>
      <c r="AX120" s="13" t="s">
        <v>74</v>
      </c>
      <c r="AY120" s="240" t="s">
        <v>285</v>
      </c>
    </row>
    <row r="121" spans="1:51" s="14" customFormat="1" ht="12">
      <c r="A121" s="14"/>
      <c r="B121" s="241"/>
      <c r="C121" s="242"/>
      <c r="D121" s="232" t="s">
        <v>296</v>
      </c>
      <c r="E121" s="243" t="s">
        <v>2763</v>
      </c>
      <c r="F121" s="244" t="s">
        <v>2829</v>
      </c>
      <c r="G121" s="242"/>
      <c r="H121" s="245">
        <v>2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296</v>
      </c>
      <c r="AU121" s="251" t="s">
        <v>106</v>
      </c>
      <c r="AV121" s="14" t="s">
        <v>106</v>
      </c>
      <c r="AW121" s="14" t="s">
        <v>35</v>
      </c>
      <c r="AX121" s="14" t="s">
        <v>74</v>
      </c>
      <c r="AY121" s="251" t="s">
        <v>285</v>
      </c>
    </row>
    <row r="122" spans="1:51" s="14" customFormat="1" ht="12">
      <c r="A122" s="14"/>
      <c r="B122" s="241"/>
      <c r="C122" s="242"/>
      <c r="D122" s="232" t="s">
        <v>296</v>
      </c>
      <c r="E122" s="243" t="s">
        <v>2764</v>
      </c>
      <c r="F122" s="244" t="s">
        <v>2830</v>
      </c>
      <c r="G122" s="242"/>
      <c r="H122" s="245">
        <v>49.281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296</v>
      </c>
      <c r="AU122" s="251" t="s">
        <v>106</v>
      </c>
      <c r="AV122" s="14" t="s">
        <v>106</v>
      </c>
      <c r="AW122" s="14" t="s">
        <v>35</v>
      </c>
      <c r="AX122" s="14" t="s">
        <v>74</v>
      </c>
      <c r="AY122" s="251" t="s">
        <v>285</v>
      </c>
    </row>
    <row r="123" spans="1:51" s="14" customFormat="1" ht="12">
      <c r="A123" s="14"/>
      <c r="B123" s="241"/>
      <c r="C123" s="242"/>
      <c r="D123" s="232" t="s">
        <v>296</v>
      </c>
      <c r="E123" s="243" t="s">
        <v>28</v>
      </c>
      <c r="F123" s="244" t="s">
        <v>2831</v>
      </c>
      <c r="G123" s="242"/>
      <c r="H123" s="245">
        <v>4.841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296</v>
      </c>
      <c r="AU123" s="251" t="s">
        <v>106</v>
      </c>
      <c r="AV123" s="14" t="s">
        <v>106</v>
      </c>
      <c r="AW123" s="14" t="s">
        <v>35</v>
      </c>
      <c r="AX123" s="14" t="s">
        <v>74</v>
      </c>
      <c r="AY123" s="251" t="s">
        <v>285</v>
      </c>
    </row>
    <row r="124" spans="1:51" s="15" customFormat="1" ht="12">
      <c r="A124" s="15"/>
      <c r="B124" s="252"/>
      <c r="C124" s="253"/>
      <c r="D124" s="232" t="s">
        <v>296</v>
      </c>
      <c r="E124" s="254" t="s">
        <v>28</v>
      </c>
      <c r="F124" s="255" t="s">
        <v>299</v>
      </c>
      <c r="G124" s="253"/>
      <c r="H124" s="256">
        <v>56.122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2" t="s">
        <v>296</v>
      </c>
      <c r="AU124" s="262" t="s">
        <v>106</v>
      </c>
      <c r="AV124" s="15" t="s">
        <v>292</v>
      </c>
      <c r="AW124" s="15" t="s">
        <v>35</v>
      </c>
      <c r="AX124" s="15" t="s">
        <v>82</v>
      </c>
      <c r="AY124" s="262" t="s">
        <v>285</v>
      </c>
    </row>
    <row r="125" spans="1:65" s="2" customFormat="1" ht="55.5" customHeight="1">
      <c r="A125" s="42"/>
      <c r="B125" s="43"/>
      <c r="C125" s="212" t="s">
        <v>324</v>
      </c>
      <c r="D125" s="212" t="s">
        <v>287</v>
      </c>
      <c r="E125" s="213" t="s">
        <v>2832</v>
      </c>
      <c r="F125" s="214" t="s">
        <v>2833</v>
      </c>
      <c r="G125" s="215" t="s">
        <v>315</v>
      </c>
      <c r="H125" s="216">
        <v>4.649</v>
      </c>
      <c r="I125" s="217"/>
      <c r="J125" s="218">
        <f>ROUND(I125*H125,2)</f>
        <v>0</v>
      </c>
      <c r="K125" s="214" t="s">
        <v>291</v>
      </c>
      <c r="L125" s="48"/>
      <c r="M125" s="219" t="s">
        <v>28</v>
      </c>
      <c r="N125" s="220" t="s">
        <v>46</v>
      </c>
      <c r="O125" s="88"/>
      <c r="P125" s="221">
        <f>O125*H125</f>
        <v>0</v>
      </c>
      <c r="Q125" s="221">
        <v>0</v>
      </c>
      <c r="R125" s="221">
        <f>Q125*H125</f>
        <v>0</v>
      </c>
      <c r="S125" s="221">
        <v>0.625</v>
      </c>
      <c r="T125" s="222">
        <f>S125*H125</f>
        <v>2.905625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3" t="s">
        <v>292</v>
      </c>
      <c r="AT125" s="223" t="s">
        <v>287</v>
      </c>
      <c r="AU125" s="223" t="s">
        <v>106</v>
      </c>
      <c r="AY125" s="21" t="s">
        <v>285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1" t="s">
        <v>106</v>
      </c>
      <c r="BK125" s="224">
        <f>ROUND(I125*H125,2)</f>
        <v>0</v>
      </c>
      <c r="BL125" s="21" t="s">
        <v>292</v>
      </c>
      <c r="BM125" s="223" t="s">
        <v>2834</v>
      </c>
    </row>
    <row r="126" spans="1:47" s="2" customFormat="1" ht="12">
      <c r="A126" s="42"/>
      <c r="B126" s="43"/>
      <c r="C126" s="44"/>
      <c r="D126" s="225" t="s">
        <v>294</v>
      </c>
      <c r="E126" s="44"/>
      <c r="F126" s="226" t="s">
        <v>2835</v>
      </c>
      <c r="G126" s="44"/>
      <c r="H126" s="44"/>
      <c r="I126" s="227"/>
      <c r="J126" s="44"/>
      <c r="K126" s="44"/>
      <c r="L126" s="48"/>
      <c r="M126" s="228"/>
      <c r="N126" s="229"/>
      <c r="O126" s="88"/>
      <c r="P126" s="88"/>
      <c r="Q126" s="88"/>
      <c r="R126" s="88"/>
      <c r="S126" s="88"/>
      <c r="T126" s="89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T126" s="21" t="s">
        <v>294</v>
      </c>
      <c r="AU126" s="21" t="s">
        <v>106</v>
      </c>
    </row>
    <row r="127" spans="1:51" s="14" customFormat="1" ht="12">
      <c r="A127" s="14"/>
      <c r="B127" s="241"/>
      <c r="C127" s="242"/>
      <c r="D127" s="232" t="s">
        <v>296</v>
      </c>
      <c r="E127" s="243" t="s">
        <v>28</v>
      </c>
      <c r="F127" s="244" t="s">
        <v>2763</v>
      </c>
      <c r="G127" s="242"/>
      <c r="H127" s="245">
        <v>2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296</v>
      </c>
      <c r="AU127" s="251" t="s">
        <v>106</v>
      </c>
      <c r="AV127" s="14" t="s">
        <v>106</v>
      </c>
      <c r="AW127" s="14" t="s">
        <v>35</v>
      </c>
      <c r="AX127" s="14" t="s">
        <v>74</v>
      </c>
      <c r="AY127" s="251" t="s">
        <v>285</v>
      </c>
    </row>
    <row r="128" spans="1:51" s="14" customFormat="1" ht="12">
      <c r="A128" s="14"/>
      <c r="B128" s="241"/>
      <c r="C128" s="242"/>
      <c r="D128" s="232" t="s">
        <v>296</v>
      </c>
      <c r="E128" s="243" t="s">
        <v>28</v>
      </c>
      <c r="F128" s="244" t="s">
        <v>2836</v>
      </c>
      <c r="G128" s="242"/>
      <c r="H128" s="245">
        <v>2.649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296</v>
      </c>
      <c r="AU128" s="251" t="s">
        <v>106</v>
      </c>
      <c r="AV128" s="14" t="s">
        <v>106</v>
      </c>
      <c r="AW128" s="14" t="s">
        <v>35</v>
      </c>
      <c r="AX128" s="14" t="s">
        <v>74</v>
      </c>
      <c r="AY128" s="251" t="s">
        <v>285</v>
      </c>
    </row>
    <row r="129" spans="1:51" s="15" customFormat="1" ht="12">
      <c r="A129" s="15"/>
      <c r="B129" s="252"/>
      <c r="C129" s="253"/>
      <c r="D129" s="232" t="s">
        <v>296</v>
      </c>
      <c r="E129" s="254" t="s">
        <v>28</v>
      </c>
      <c r="F129" s="255" t="s">
        <v>299</v>
      </c>
      <c r="G129" s="253"/>
      <c r="H129" s="256">
        <v>4.649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2" t="s">
        <v>296</v>
      </c>
      <c r="AU129" s="262" t="s">
        <v>106</v>
      </c>
      <c r="AV129" s="15" t="s">
        <v>292</v>
      </c>
      <c r="AW129" s="15" t="s">
        <v>35</v>
      </c>
      <c r="AX129" s="15" t="s">
        <v>82</v>
      </c>
      <c r="AY129" s="262" t="s">
        <v>285</v>
      </c>
    </row>
    <row r="130" spans="1:65" s="2" customFormat="1" ht="49.05" customHeight="1">
      <c r="A130" s="42"/>
      <c r="B130" s="43"/>
      <c r="C130" s="212" t="s">
        <v>329</v>
      </c>
      <c r="D130" s="212" t="s">
        <v>287</v>
      </c>
      <c r="E130" s="213" t="s">
        <v>2837</v>
      </c>
      <c r="F130" s="214" t="s">
        <v>2838</v>
      </c>
      <c r="G130" s="215" t="s">
        <v>673</v>
      </c>
      <c r="H130" s="216">
        <v>6.3</v>
      </c>
      <c r="I130" s="217"/>
      <c r="J130" s="218">
        <f>ROUND(I130*H130,2)</f>
        <v>0</v>
      </c>
      <c r="K130" s="214" t="s">
        <v>291</v>
      </c>
      <c r="L130" s="48"/>
      <c r="M130" s="219" t="s">
        <v>28</v>
      </c>
      <c r="N130" s="220" t="s">
        <v>46</v>
      </c>
      <c r="O130" s="88"/>
      <c r="P130" s="221">
        <f>O130*H130</f>
        <v>0</v>
      </c>
      <c r="Q130" s="221">
        <v>0</v>
      </c>
      <c r="R130" s="221">
        <f>Q130*H130</f>
        <v>0</v>
      </c>
      <c r="S130" s="221">
        <v>0.205</v>
      </c>
      <c r="T130" s="222">
        <f>S130*H130</f>
        <v>1.2914999999999999</v>
      </c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R130" s="223" t="s">
        <v>292</v>
      </c>
      <c r="AT130" s="223" t="s">
        <v>287</v>
      </c>
      <c r="AU130" s="223" t="s">
        <v>106</v>
      </c>
      <c r="AY130" s="21" t="s">
        <v>285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21" t="s">
        <v>106</v>
      </c>
      <c r="BK130" s="224">
        <f>ROUND(I130*H130,2)</f>
        <v>0</v>
      </c>
      <c r="BL130" s="21" t="s">
        <v>292</v>
      </c>
      <c r="BM130" s="223" t="s">
        <v>2839</v>
      </c>
    </row>
    <row r="131" spans="1:47" s="2" customFormat="1" ht="12">
      <c r="A131" s="42"/>
      <c r="B131" s="43"/>
      <c r="C131" s="44"/>
      <c r="D131" s="225" t="s">
        <v>294</v>
      </c>
      <c r="E131" s="44"/>
      <c r="F131" s="226" t="s">
        <v>2840</v>
      </c>
      <c r="G131" s="44"/>
      <c r="H131" s="44"/>
      <c r="I131" s="227"/>
      <c r="J131" s="44"/>
      <c r="K131" s="44"/>
      <c r="L131" s="48"/>
      <c r="M131" s="228"/>
      <c r="N131" s="229"/>
      <c r="O131" s="88"/>
      <c r="P131" s="88"/>
      <c r="Q131" s="88"/>
      <c r="R131" s="88"/>
      <c r="S131" s="88"/>
      <c r="T131" s="89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T131" s="21" t="s">
        <v>294</v>
      </c>
      <c r="AU131" s="21" t="s">
        <v>106</v>
      </c>
    </row>
    <row r="132" spans="1:51" s="13" customFormat="1" ht="12">
      <c r="A132" s="13"/>
      <c r="B132" s="230"/>
      <c r="C132" s="231"/>
      <c r="D132" s="232" t="s">
        <v>296</v>
      </c>
      <c r="E132" s="233" t="s">
        <v>28</v>
      </c>
      <c r="F132" s="234" t="s">
        <v>2809</v>
      </c>
      <c r="G132" s="231"/>
      <c r="H132" s="233" t="s">
        <v>28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296</v>
      </c>
      <c r="AU132" s="240" t="s">
        <v>106</v>
      </c>
      <c r="AV132" s="13" t="s">
        <v>82</v>
      </c>
      <c r="AW132" s="13" t="s">
        <v>35</v>
      </c>
      <c r="AX132" s="13" t="s">
        <v>74</v>
      </c>
      <c r="AY132" s="240" t="s">
        <v>285</v>
      </c>
    </row>
    <row r="133" spans="1:51" s="14" customFormat="1" ht="12">
      <c r="A133" s="14"/>
      <c r="B133" s="241"/>
      <c r="C133" s="242"/>
      <c r="D133" s="232" t="s">
        <v>296</v>
      </c>
      <c r="E133" s="243" t="s">
        <v>28</v>
      </c>
      <c r="F133" s="244" t="s">
        <v>2841</v>
      </c>
      <c r="G133" s="242"/>
      <c r="H133" s="245">
        <v>6.3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296</v>
      </c>
      <c r="AU133" s="251" t="s">
        <v>106</v>
      </c>
      <c r="AV133" s="14" t="s">
        <v>106</v>
      </c>
      <c r="AW133" s="14" t="s">
        <v>35</v>
      </c>
      <c r="AX133" s="14" t="s">
        <v>82</v>
      </c>
      <c r="AY133" s="251" t="s">
        <v>285</v>
      </c>
    </row>
    <row r="134" spans="1:65" s="2" customFormat="1" ht="24.15" customHeight="1">
      <c r="A134" s="42"/>
      <c r="B134" s="43"/>
      <c r="C134" s="212" t="s">
        <v>334</v>
      </c>
      <c r="D134" s="212" t="s">
        <v>287</v>
      </c>
      <c r="E134" s="213" t="s">
        <v>2842</v>
      </c>
      <c r="F134" s="214" t="s">
        <v>2843</v>
      </c>
      <c r="G134" s="215" t="s">
        <v>315</v>
      </c>
      <c r="H134" s="216">
        <v>13</v>
      </c>
      <c r="I134" s="217"/>
      <c r="J134" s="218">
        <f>ROUND(I134*H134,2)</f>
        <v>0</v>
      </c>
      <c r="K134" s="214" t="s">
        <v>291</v>
      </c>
      <c r="L134" s="48"/>
      <c r="M134" s="219" t="s">
        <v>28</v>
      </c>
      <c r="N134" s="220" t="s">
        <v>46</v>
      </c>
      <c r="O134" s="88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R134" s="223" t="s">
        <v>292</v>
      </c>
      <c r="AT134" s="223" t="s">
        <v>287</v>
      </c>
      <c r="AU134" s="223" t="s">
        <v>106</v>
      </c>
      <c r="AY134" s="21" t="s">
        <v>285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21" t="s">
        <v>106</v>
      </c>
      <c r="BK134" s="224">
        <f>ROUND(I134*H134,2)</f>
        <v>0</v>
      </c>
      <c r="BL134" s="21" t="s">
        <v>292</v>
      </c>
      <c r="BM134" s="223" t="s">
        <v>2844</v>
      </c>
    </row>
    <row r="135" spans="1:47" s="2" customFormat="1" ht="12">
      <c r="A135" s="42"/>
      <c r="B135" s="43"/>
      <c r="C135" s="44"/>
      <c r="D135" s="225" t="s">
        <v>294</v>
      </c>
      <c r="E135" s="44"/>
      <c r="F135" s="226" t="s">
        <v>2845</v>
      </c>
      <c r="G135" s="44"/>
      <c r="H135" s="44"/>
      <c r="I135" s="227"/>
      <c r="J135" s="44"/>
      <c r="K135" s="44"/>
      <c r="L135" s="48"/>
      <c r="M135" s="228"/>
      <c r="N135" s="229"/>
      <c r="O135" s="88"/>
      <c r="P135" s="88"/>
      <c r="Q135" s="88"/>
      <c r="R135" s="88"/>
      <c r="S135" s="88"/>
      <c r="T135" s="89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T135" s="21" t="s">
        <v>294</v>
      </c>
      <c r="AU135" s="21" t="s">
        <v>106</v>
      </c>
    </row>
    <row r="136" spans="1:51" s="13" customFormat="1" ht="12">
      <c r="A136" s="13"/>
      <c r="B136" s="230"/>
      <c r="C136" s="231"/>
      <c r="D136" s="232" t="s">
        <v>296</v>
      </c>
      <c r="E136" s="233" t="s">
        <v>28</v>
      </c>
      <c r="F136" s="234" t="s">
        <v>2846</v>
      </c>
      <c r="G136" s="231"/>
      <c r="H136" s="233" t="s">
        <v>28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296</v>
      </c>
      <c r="AU136" s="240" t="s">
        <v>106</v>
      </c>
      <c r="AV136" s="13" t="s">
        <v>82</v>
      </c>
      <c r="AW136" s="13" t="s">
        <v>35</v>
      </c>
      <c r="AX136" s="13" t="s">
        <v>74</v>
      </c>
      <c r="AY136" s="240" t="s">
        <v>285</v>
      </c>
    </row>
    <row r="137" spans="1:51" s="14" customFormat="1" ht="12">
      <c r="A137" s="14"/>
      <c r="B137" s="241"/>
      <c r="C137" s="242"/>
      <c r="D137" s="232" t="s">
        <v>296</v>
      </c>
      <c r="E137" s="243" t="s">
        <v>28</v>
      </c>
      <c r="F137" s="244" t="s">
        <v>2847</v>
      </c>
      <c r="G137" s="242"/>
      <c r="H137" s="245">
        <v>13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296</v>
      </c>
      <c r="AU137" s="251" t="s">
        <v>106</v>
      </c>
      <c r="AV137" s="14" t="s">
        <v>106</v>
      </c>
      <c r="AW137" s="14" t="s">
        <v>35</v>
      </c>
      <c r="AX137" s="14" t="s">
        <v>74</v>
      </c>
      <c r="AY137" s="251" t="s">
        <v>285</v>
      </c>
    </row>
    <row r="138" spans="1:51" s="15" customFormat="1" ht="12">
      <c r="A138" s="15"/>
      <c r="B138" s="252"/>
      <c r="C138" s="253"/>
      <c r="D138" s="232" t="s">
        <v>296</v>
      </c>
      <c r="E138" s="254" t="s">
        <v>2786</v>
      </c>
      <c r="F138" s="255" t="s">
        <v>299</v>
      </c>
      <c r="G138" s="253"/>
      <c r="H138" s="256">
        <v>13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2" t="s">
        <v>296</v>
      </c>
      <c r="AU138" s="262" t="s">
        <v>106</v>
      </c>
      <c r="AV138" s="15" t="s">
        <v>292</v>
      </c>
      <c r="AW138" s="15" t="s">
        <v>35</v>
      </c>
      <c r="AX138" s="15" t="s">
        <v>82</v>
      </c>
      <c r="AY138" s="262" t="s">
        <v>285</v>
      </c>
    </row>
    <row r="139" spans="1:65" s="2" customFormat="1" ht="33" customHeight="1">
      <c r="A139" s="42"/>
      <c r="B139" s="43"/>
      <c r="C139" s="212" t="s">
        <v>339</v>
      </c>
      <c r="D139" s="212" t="s">
        <v>287</v>
      </c>
      <c r="E139" s="213" t="s">
        <v>2848</v>
      </c>
      <c r="F139" s="214" t="s">
        <v>2849</v>
      </c>
      <c r="G139" s="215" t="s">
        <v>290</v>
      </c>
      <c r="H139" s="216">
        <v>71.834</v>
      </c>
      <c r="I139" s="217"/>
      <c r="J139" s="218">
        <f>ROUND(I139*H139,2)</f>
        <v>0</v>
      </c>
      <c r="K139" s="214" t="s">
        <v>291</v>
      </c>
      <c r="L139" s="48"/>
      <c r="M139" s="219" t="s">
        <v>28</v>
      </c>
      <c r="N139" s="220" t="s">
        <v>46</v>
      </c>
      <c r="O139" s="88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R139" s="223" t="s">
        <v>292</v>
      </c>
      <c r="AT139" s="223" t="s">
        <v>287</v>
      </c>
      <c r="AU139" s="223" t="s">
        <v>106</v>
      </c>
      <c r="AY139" s="21" t="s">
        <v>285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21" t="s">
        <v>106</v>
      </c>
      <c r="BK139" s="224">
        <f>ROUND(I139*H139,2)</f>
        <v>0</v>
      </c>
      <c r="BL139" s="21" t="s">
        <v>292</v>
      </c>
      <c r="BM139" s="223" t="s">
        <v>2850</v>
      </c>
    </row>
    <row r="140" spans="1:47" s="2" customFormat="1" ht="12">
      <c r="A140" s="42"/>
      <c r="B140" s="43"/>
      <c r="C140" s="44"/>
      <c r="D140" s="225" t="s">
        <v>294</v>
      </c>
      <c r="E140" s="44"/>
      <c r="F140" s="226" t="s">
        <v>2851</v>
      </c>
      <c r="G140" s="44"/>
      <c r="H140" s="44"/>
      <c r="I140" s="227"/>
      <c r="J140" s="44"/>
      <c r="K140" s="44"/>
      <c r="L140" s="48"/>
      <c r="M140" s="228"/>
      <c r="N140" s="229"/>
      <c r="O140" s="88"/>
      <c r="P140" s="88"/>
      <c r="Q140" s="88"/>
      <c r="R140" s="88"/>
      <c r="S140" s="88"/>
      <c r="T140" s="89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T140" s="21" t="s">
        <v>294</v>
      </c>
      <c r="AU140" s="21" t="s">
        <v>106</v>
      </c>
    </row>
    <row r="141" spans="1:51" s="13" customFormat="1" ht="12">
      <c r="A141" s="13"/>
      <c r="B141" s="230"/>
      <c r="C141" s="231"/>
      <c r="D141" s="232" t="s">
        <v>296</v>
      </c>
      <c r="E141" s="233" t="s">
        <v>28</v>
      </c>
      <c r="F141" s="234" t="s">
        <v>2846</v>
      </c>
      <c r="G141" s="231"/>
      <c r="H141" s="233" t="s">
        <v>28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296</v>
      </c>
      <c r="AU141" s="240" t="s">
        <v>106</v>
      </c>
      <c r="AV141" s="13" t="s">
        <v>82</v>
      </c>
      <c r="AW141" s="13" t="s">
        <v>35</v>
      </c>
      <c r="AX141" s="13" t="s">
        <v>74</v>
      </c>
      <c r="AY141" s="240" t="s">
        <v>285</v>
      </c>
    </row>
    <row r="142" spans="1:51" s="14" customFormat="1" ht="12">
      <c r="A142" s="14"/>
      <c r="B142" s="241"/>
      <c r="C142" s="242"/>
      <c r="D142" s="232" t="s">
        <v>296</v>
      </c>
      <c r="E142" s="243" t="s">
        <v>28</v>
      </c>
      <c r="F142" s="244" t="s">
        <v>2852</v>
      </c>
      <c r="G142" s="242"/>
      <c r="H142" s="245">
        <v>2.5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296</v>
      </c>
      <c r="AU142" s="251" t="s">
        <v>106</v>
      </c>
      <c r="AV142" s="14" t="s">
        <v>106</v>
      </c>
      <c r="AW142" s="14" t="s">
        <v>35</v>
      </c>
      <c r="AX142" s="14" t="s">
        <v>74</v>
      </c>
      <c r="AY142" s="251" t="s">
        <v>285</v>
      </c>
    </row>
    <row r="143" spans="1:51" s="13" customFormat="1" ht="12">
      <c r="A143" s="13"/>
      <c r="B143" s="230"/>
      <c r="C143" s="231"/>
      <c r="D143" s="232" t="s">
        <v>296</v>
      </c>
      <c r="E143" s="233" t="s">
        <v>28</v>
      </c>
      <c r="F143" s="234" t="s">
        <v>2853</v>
      </c>
      <c r="G143" s="231"/>
      <c r="H143" s="233" t="s">
        <v>28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296</v>
      </c>
      <c r="AU143" s="240" t="s">
        <v>106</v>
      </c>
      <c r="AV143" s="13" t="s">
        <v>82</v>
      </c>
      <c r="AW143" s="13" t="s">
        <v>35</v>
      </c>
      <c r="AX143" s="13" t="s">
        <v>74</v>
      </c>
      <c r="AY143" s="240" t="s">
        <v>285</v>
      </c>
    </row>
    <row r="144" spans="1:51" s="14" customFormat="1" ht="12">
      <c r="A144" s="14"/>
      <c r="B144" s="241"/>
      <c r="C144" s="242"/>
      <c r="D144" s="232" t="s">
        <v>296</v>
      </c>
      <c r="E144" s="243" t="s">
        <v>2778</v>
      </c>
      <c r="F144" s="244" t="s">
        <v>2854</v>
      </c>
      <c r="G144" s="242"/>
      <c r="H144" s="245">
        <v>62.486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1" t="s">
        <v>296</v>
      </c>
      <c r="AU144" s="251" t="s">
        <v>106</v>
      </c>
      <c r="AV144" s="14" t="s">
        <v>106</v>
      </c>
      <c r="AW144" s="14" t="s">
        <v>35</v>
      </c>
      <c r="AX144" s="14" t="s">
        <v>74</v>
      </c>
      <c r="AY144" s="251" t="s">
        <v>285</v>
      </c>
    </row>
    <row r="145" spans="1:51" s="16" customFormat="1" ht="12">
      <c r="A145" s="16"/>
      <c r="B145" s="273"/>
      <c r="C145" s="274"/>
      <c r="D145" s="232" t="s">
        <v>296</v>
      </c>
      <c r="E145" s="275" t="s">
        <v>28</v>
      </c>
      <c r="F145" s="276" t="s">
        <v>760</v>
      </c>
      <c r="G145" s="274"/>
      <c r="H145" s="277">
        <v>64.986</v>
      </c>
      <c r="I145" s="278"/>
      <c r="J145" s="274"/>
      <c r="K145" s="274"/>
      <c r="L145" s="279"/>
      <c r="M145" s="280"/>
      <c r="N145" s="281"/>
      <c r="O145" s="281"/>
      <c r="P145" s="281"/>
      <c r="Q145" s="281"/>
      <c r="R145" s="281"/>
      <c r="S145" s="281"/>
      <c r="T145" s="282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83" t="s">
        <v>296</v>
      </c>
      <c r="AU145" s="283" t="s">
        <v>106</v>
      </c>
      <c r="AV145" s="16" t="s">
        <v>305</v>
      </c>
      <c r="AW145" s="16" t="s">
        <v>35</v>
      </c>
      <c r="AX145" s="16" t="s">
        <v>74</v>
      </c>
      <c r="AY145" s="283" t="s">
        <v>285</v>
      </c>
    </row>
    <row r="146" spans="1:51" s="13" customFormat="1" ht="12">
      <c r="A146" s="13"/>
      <c r="B146" s="230"/>
      <c r="C146" s="231"/>
      <c r="D146" s="232" t="s">
        <v>296</v>
      </c>
      <c r="E146" s="233" t="s">
        <v>28</v>
      </c>
      <c r="F146" s="234" t="s">
        <v>2855</v>
      </c>
      <c r="G146" s="231"/>
      <c r="H146" s="233" t="s">
        <v>28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296</v>
      </c>
      <c r="AU146" s="240" t="s">
        <v>106</v>
      </c>
      <c r="AV146" s="13" t="s">
        <v>82</v>
      </c>
      <c r="AW146" s="13" t="s">
        <v>35</v>
      </c>
      <c r="AX146" s="13" t="s">
        <v>74</v>
      </c>
      <c r="AY146" s="240" t="s">
        <v>285</v>
      </c>
    </row>
    <row r="147" spans="1:51" s="14" customFormat="1" ht="12">
      <c r="A147" s="14"/>
      <c r="B147" s="241"/>
      <c r="C147" s="242"/>
      <c r="D147" s="232" t="s">
        <v>296</v>
      </c>
      <c r="E147" s="243" t="s">
        <v>28</v>
      </c>
      <c r="F147" s="244" t="s">
        <v>2856</v>
      </c>
      <c r="G147" s="242"/>
      <c r="H147" s="245">
        <v>4.928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296</v>
      </c>
      <c r="AU147" s="251" t="s">
        <v>106</v>
      </c>
      <c r="AV147" s="14" t="s">
        <v>106</v>
      </c>
      <c r="AW147" s="14" t="s">
        <v>35</v>
      </c>
      <c r="AX147" s="14" t="s">
        <v>74</v>
      </c>
      <c r="AY147" s="251" t="s">
        <v>285</v>
      </c>
    </row>
    <row r="148" spans="1:51" s="14" customFormat="1" ht="12">
      <c r="A148" s="14"/>
      <c r="B148" s="241"/>
      <c r="C148" s="242"/>
      <c r="D148" s="232" t="s">
        <v>296</v>
      </c>
      <c r="E148" s="243" t="s">
        <v>28</v>
      </c>
      <c r="F148" s="244" t="s">
        <v>2857</v>
      </c>
      <c r="G148" s="242"/>
      <c r="H148" s="245">
        <v>1.92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296</v>
      </c>
      <c r="AU148" s="251" t="s">
        <v>106</v>
      </c>
      <c r="AV148" s="14" t="s">
        <v>106</v>
      </c>
      <c r="AW148" s="14" t="s">
        <v>35</v>
      </c>
      <c r="AX148" s="14" t="s">
        <v>74</v>
      </c>
      <c r="AY148" s="251" t="s">
        <v>285</v>
      </c>
    </row>
    <row r="149" spans="1:51" s="16" customFormat="1" ht="12">
      <c r="A149" s="16"/>
      <c r="B149" s="273"/>
      <c r="C149" s="274"/>
      <c r="D149" s="232" t="s">
        <v>296</v>
      </c>
      <c r="E149" s="275" t="s">
        <v>2858</v>
      </c>
      <c r="F149" s="276" t="s">
        <v>760</v>
      </c>
      <c r="G149" s="274"/>
      <c r="H149" s="277">
        <v>6.848</v>
      </c>
      <c r="I149" s="278"/>
      <c r="J149" s="274"/>
      <c r="K149" s="274"/>
      <c r="L149" s="279"/>
      <c r="M149" s="280"/>
      <c r="N149" s="281"/>
      <c r="O149" s="281"/>
      <c r="P149" s="281"/>
      <c r="Q149" s="281"/>
      <c r="R149" s="281"/>
      <c r="S149" s="281"/>
      <c r="T149" s="282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83" t="s">
        <v>296</v>
      </c>
      <c r="AU149" s="283" t="s">
        <v>106</v>
      </c>
      <c r="AV149" s="16" t="s">
        <v>305</v>
      </c>
      <c r="AW149" s="16" t="s">
        <v>35</v>
      </c>
      <c r="AX149" s="16" t="s">
        <v>74</v>
      </c>
      <c r="AY149" s="283" t="s">
        <v>285</v>
      </c>
    </row>
    <row r="150" spans="1:51" s="15" customFormat="1" ht="12">
      <c r="A150" s="15"/>
      <c r="B150" s="252"/>
      <c r="C150" s="253"/>
      <c r="D150" s="232" t="s">
        <v>296</v>
      </c>
      <c r="E150" s="254" t="s">
        <v>2776</v>
      </c>
      <c r="F150" s="255" t="s">
        <v>299</v>
      </c>
      <c r="G150" s="253"/>
      <c r="H150" s="256">
        <v>71.834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2" t="s">
        <v>296</v>
      </c>
      <c r="AU150" s="262" t="s">
        <v>106</v>
      </c>
      <c r="AV150" s="15" t="s">
        <v>292</v>
      </c>
      <c r="AW150" s="15" t="s">
        <v>35</v>
      </c>
      <c r="AX150" s="15" t="s">
        <v>82</v>
      </c>
      <c r="AY150" s="262" t="s">
        <v>285</v>
      </c>
    </row>
    <row r="151" spans="1:65" s="2" customFormat="1" ht="37.8" customHeight="1">
      <c r="A151" s="42"/>
      <c r="B151" s="43"/>
      <c r="C151" s="212" t="s">
        <v>344</v>
      </c>
      <c r="D151" s="212" t="s">
        <v>287</v>
      </c>
      <c r="E151" s="213" t="s">
        <v>2859</v>
      </c>
      <c r="F151" s="214" t="s">
        <v>2860</v>
      </c>
      <c r="G151" s="215" t="s">
        <v>290</v>
      </c>
      <c r="H151" s="216">
        <v>13.241</v>
      </c>
      <c r="I151" s="217"/>
      <c r="J151" s="218">
        <f>ROUND(I151*H151,2)</f>
        <v>0</v>
      </c>
      <c r="K151" s="214" t="s">
        <v>291</v>
      </c>
      <c r="L151" s="48"/>
      <c r="M151" s="219" t="s">
        <v>28</v>
      </c>
      <c r="N151" s="220" t="s">
        <v>46</v>
      </c>
      <c r="O151" s="88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23" t="s">
        <v>292</v>
      </c>
      <c r="AT151" s="223" t="s">
        <v>287</v>
      </c>
      <c r="AU151" s="223" t="s">
        <v>106</v>
      </c>
      <c r="AY151" s="21" t="s">
        <v>285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21" t="s">
        <v>106</v>
      </c>
      <c r="BK151" s="224">
        <f>ROUND(I151*H151,2)</f>
        <v>0</v>
      </c>
      <c r="BL151" s="21" t="s">
        <v>292</v>
      </c>
      <c r="BM151" s="223" t="s">
        <v>2861</v>
      </c>
    </row>
    <row r="152" spans="1:47" s="2" customFormat="1" ht="12">
      <c r="A152" s="42"/>
      <c r="B152" s="43"/>
      <c r="C152" s="44"/>
      <c r="D152" s="225" t="s">
        <v>294</v>
      </c>
      <c r="E152" s="44"/>
      <c r="F152" s="226" t="s">
        <v>2862</v>
      </c>
      <c r="G152" s="44"/>
      <c r="H152" s="44"/>
      <c r="I152" s="227"/>
      <c r="J152" s="44"/>
      <c r="K152" s="44"/>
      <c r="L152" s="48"/>
      <c r="M152" s="228"/>
      <c r="N152" s="229"/>
      <c r="O152" s="88"/>
      <c r="P152" s="88"/>
      <c r="Q152" s="88"/>
      <c r="R152" s="88"/>
      <c r="S152" s="88"/>
      <c r="T152" s="89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T152" s="21" t="s">
        <v>294</v>
      </c>
      <c r="AU152" s="21" t="s">
        <v>106</v>
      </c>
    </row>
    <row r="153" spans="1:51" s="13" customFormat="1" ht="12">
      <c r="A153" s="13"/>
      <c r="B153" s="230"/>
      <c r="C153" s="231"/>
      <c r="D153" s="232" t="s">
        <v>296</v>
      </c>
      <c r="E153" s="233" t="s">
        <v>28</v>
      </c>
      <c r="F153" s="234" t="s">
        <v>2846</v>
      </c>
      <c r="G153" s="231"/>
      <c r="H153" s="233" t="s">
        <v>28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296</v>
      </c>
      <c r="AU153" s="240" t="s">
        <v>106</v>
      </c>
      <c r="AV153" s="13" t="s">
        <v>82</v>
      </c>
      <c r="AW153" s="13" t="s">
        <v>35</v>
      </c>
      <c r="AX153" s="13" t="s">
        <v>74</v>
      </c>
      <c r="AY153" s="240" t="s">
        <v>285</v>
      </c>
    </row>
    <row r="154" spans="1:51" s="14" customFormat="1" ht="12">
      <c r="A154" s="14"/>
      <c r="B154" s="241"/>
      <c r="C154" s="242"/>
      <c r="D154" s="232" t="s">
        <v>296</v>
      </c>
      <c r="E154" s="243" t="s">
        <v>28</v>
      </c>
      <c r="F154" s="244" t="s">
        <v>2863</v>
      </c>
      <c r="G154" s="242"/>
      <c r="H154" s="245">
        <v>0.512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296</v>
      </c>
      <c r="AU154" s="251" t="s">
        <v>106</v>
      </c>
      <c r="AV154" s="14" t="s">
        <v>106</v>
      </c>
      <c r="AW154" s="14" t="s">
        <v>35</v>
      </c>
      <c r="AX154" s="14" t="s">
        <v>74</v>
      </c>
      <c r="AY154" s="251" t="s">
        <v>285</v>
      </c>
    </row>
    <row r="155" spans="1:51" s="13" customFormat="1" ht="12">
      <c r="A155" s="13"/>
      <c r="B155" s="230"/>
      <c r="C155" s="231"/>
      <c r="D155" s="232" t="s">
        <v>296</v>
      </c>
      <c r="E155" s="233" t="s">
        <v>28</v>
      </c>
      <c r="F155" s="234" t="s">
        <v>2853</v>
      </c>
      <c r="G155" s="231"/>
      <c r="H155" s="233" t="s">
        <v>28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296</v>
      </c>
      <c r="AU155" s="240" t="s">
        <v>106</v>
      </c>
      <c r="AV155" s="13" t="s">
        <v>82</v>
      </c>
      <c r="AW155" s="13" t="s">
        <v>35</v>
      </c>
      <c r="AX155" s="13" t="s">
        <v>74</v>
      </c>
      <c r="AY155" s="240" t="s">
        <v>285</v>
      </c>
    </row>
    <row r="156" spans="1:51" s="14" customFormat="1" ht="12">
      <c r="A156" s="14"/>
      <c r="B156" s="241"/>
      <c r="C156" s="242"/>
      <c r="D156" s="232" t="s">
        <v>296</v>
      </c>
      <c r="E156" s="243" t="s">
        <v>28</v>
      </c>
      <c r="F156" s="244" t="s">
        <v>2864</v>
      </c>
      <c r="G156" s="242"/>
      <c r="H156" s="245">
        <v>7.406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296</v>
      </c>
      <c r="AU156" s="251" t="s">
        <v>106</v>
      </c>
      <c r="AV156" s="14" t="s">
        <v>106</v>
      </c>
      <c r="AW156" s="14" t="s">
        <v>35</v>
      </c>
      <c r="AX156" s="14" t="s">
        <v>74</v>
      </c>
      <c r="AY156" s="251" t="s">
        <v>285</v>
      </c>
    </row>
    <row r="157" spans="1:51" s="14" customFormat="1" ht="12">
      <c r="A157" s="14"/>
      <c r="B157" s="241"/>
      <c r="C157" s="242"/>
      <c r="D157" s="232" t="s">
        <v>296</v>
      </c>
      <c r="E157" s="243" t="s">
        <v>28</v>
      </c>
      <c r="F157" s="244" t="s">
        <v>2865</v>
      </c>
      <c r="G157" s="242"/>
      <c r="H157" s="245">
        <v>5.323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296</v>
      </c>
      <c r="AU157" s="251" t="s">
        <v>106</v>
      </c>
      <c r="AV157" s="14" t="s">
        <v>106</v>
      </c>
      <c r="AW157" s="14" t="s">
        <v>35</v>
      </c>
      <c r="AX157" s="14" t="s">
        <v>74</v>
      </c>
      <c r="AY157" s="251" t="s">
        <v>285</v>
      </c>
    </row>
    <row r="158" spans="1:51" s="15" customFormat="1" ht="12">
      <c r="A158" s="15"/>
      <c r="B158" s="252"/>
      <c r="C158" s="253"/>
      <c r="D158" s="232" t="s">
        <v>296</v>
      </c>
      <c r="E158" s="254" t="s">
        <v>143</v>
      </c>
      <c r="F158" s="255" t="s">
        <v>299</v>
      </c>
      <c r="G158" s="253"/>
      <c r="H158" s="256">
        <v>13.241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2" t="s">
        <v>296</v>
      </c>
      <c r="AU158" s="262" t="s">
        <v>106</v>
      </c>
      <c r="AV158" s="15" t="s">
        <v>292</v>
      </c>
      <c r="AW158" s="15" t="s">
        <v>35</v>
      </c>
      <c r="AX158" s="15" t="s">
        <v>82</v>
      </c>
      <c r="AY158" s="262" t="s">
        <v>285</v>
      </c>
    </row>
    <row r="159" spans="1:65" s="2" customFormat="1" ht="44.25" customHeight="1">
      <c r="A159" s="42"/>
      <c r="B159" s="43"/>
      <c r="C159" s="212" t="s">
        <v>350</v>
      </c>
      <c r="D159" s="212" t="s">
        <v>287</v>
      </c>
      <c r="E159" s="213" t="s">
        <v>306</v>
      </c>
      <c r="F159" s="214" t="s">
        <v>307</v>
      </c>
      <c r="G159" s="215" t="s">
        <v>290</v>
      </c>
      <c r="H159" s="216">
        <v>7.729</v>
      </c>
      <c r="I159" s="217"/>
      <c r="J159" s="218">
        <f>ROUND(I159*H159,2)</f>
        <v>0</v>
      </c>
      <c r="K159" s="214" t="s">
        <v>291</v>
      </c>
      <c r="L159" s="48"/>
      <c r="M159" s="219" t="s">
        <v>28</v>
      </c>
      <c r="N159" s="220" t="s">
        <v>46</v>
      </c>
      <c r="O159" s="88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R159" s="223" t="s">
        <v>292</v>
      </c>
      <c r="AT159" s="223" t="s">
        <v>287</v>
      </c>
      <c r="AU159" s="223" t="s">
        <v>106</v>
      </c>
      <c r="AY159" s="21" t="s">
        <v>285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21" t="s">
        <v>106</v>
      </c>
      <c r="BK159" s="224">
        <f>ROUND(I159*H159,2)</f>
        <v>0</v>
      </c>
      <c r="BL159" s="21" t="s">
        <v>292</v>
      </c>
      <c r="BM159" s="223" t="s">
        <v>2866</v>
      </c>
    </row>
    <row r="160" spans="1:47" s="2" customFormat="1" ht="12">
      <c r="A160" s="42"/>
      <c r="B160" s="43"/>
      <c r="C160" s="44"/>
      <c r="D160" s="225" t="s">
        <v>294</v>
      </c>
      <c r="E160" s="44"/>
      <c r="F160" s="226" t="s">
        <v>309</v>
      </c>
      <c r="G160" s="44"/>
      <c r="H160" s="44"/>
      <c r="I160" s="227"/>
      <c r="J160" s="44"/>
      <c r="K160" s="44"/>
      <c r="L160" s="48"/>
      <c r="M160" s="228"/>
      <c r="N160" s="229"/>
      <c r="O160" s="88"/>
      <c r="P160" s="88"/>
      <c r="Q160" s="88"/>
      <c r="R160" s="88"/>
      <c r="S160" s="88"/>
      <c r="T160" s="89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T160" s="21" t="s">
        <v>294</v>
      </c>
      <c r="AU160" s="21" t="s">
        <v>106</v>
      </c>
    </row>
    <row r="161" spans="1:51" s="13" customFormat="1" ht="12">
      <c r="A161" s="13"/>
      <c r="B161" s="230"/>
      <c r="C161" s="231"/>
      <c r="D161" s="232" t="s">
        <v>296</v>
      </c>
      <c r="E161" s="233" t="s">
        <v>28</v>
      </c>
      <c r="F161" s="234" t="s">
        <v>2846</v>
      </c>
      <c r="G161" s="231"/>
      <c r="H161" s="233" t="s">
        <v>28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296</v>
      </c>
      <c r="AU161" s="240" t="s">
        <v>106</v>
      </c>
      <c r="AV161" s="13" t="s">
        <v>82</v>
      </c>
      <c r="AW161" s="13" t="s">
        <v>35</v>
      </c>
      <c r="AX161" s="13" t="s">
        <v>74</v>
      </c>
      <c r="AY161" s="240" t="s">
        <v>285</v>
      </c>
    </row>
    <row r="162" spans="1:51" s="14" customFormat="1" ht="12">
      <c r="A162" s="14"/>
      <c r="B162" s="241"/>
      <c r="C162" s="242"/>
      <c r="D162" s="232" t="s">
        <v>296</v>
      </c>
      <c r="E162" s="243" t="s">
        <v>310</v>
      </c>
      <c r="F162" s="244" t="s">
        <v>2867</v>
      </c>
      <c r="G162" s="242"/>
      <c r="H162" s="245">
        <v>0.199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1" t="s">
        <v>296</v>
      </c>
      <c r="AU162" s="251" t="s">
        <v>106</v>
      </c>
      <c r="AV162" s="14" t="s">
        <v>106</v>
      </c>
      <c r="AW162" s="14" t="s">
        <v>35</v>
      </c>
      <c r="AX162" s="14" t="s">
        <v>74</v>
      </c>
      <c r="AY162" s="251" t="s">
        <v>285</v>
      </c>
    </row>
    <row r="163" spans="1:51" s="14" customFormat="1" ht="12">
      <c r="A163" s="14"/>
      <c r="B163" s="241"/>
      <c r="C163" s="242"/>
      <c r="D163" s="232" t="s">
        <v>296</v>
      </c>
      <c r="E163" s="243" t="s">
        <v>202</v>
      </c>
      <c r="F163" s="244" t="s">
        <v>2868</v>
      </c>
      <c r="G163" s="242"/>
      <c r="H163" s="245">
        <v>0.81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296</v>
      </c>
      <c r="AU163" s="251" t="s">
        <v>106</v>
      </c>
      <c r="AV163" s="14" t="s">
        <v>106</v>
      </c>
      <c r="AW163" s="14" t="s">
        <v>35</v>
      </c>
      <c r="AX163" s="14" t="s">
        <v>74</v>
      </c>
      <c r="AY163" s="251" t="s">
        <v>285</v>
      </c>
    </row>
    <row r="164" spans="1:51" s="14" customFormat="1" ht="12">
      <c r="A164" s="14"/>
      <c r="B164" s="241"/>
      <c r="C164" s="242"/>
      <c r="D164" s="232" t="s">
        <v>296</v>
      </c>
      <c r="E164" s="243" t="s">
        <v>2792</v>
      </c>
      <c r="F164" s="244" t="s">
        <v>2869</v>
      </c>
      <c r="G164" s="242"/>
      <c r="H164" s="245">
        <v>6.72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296</v>
      </c>
      <c r="AU164" s="251" t="s">
        <v>106</v>
      </c>
      <c r="AV164" s="14" t="s">
        <v>106</v>
      </c>
      <c r="AW164" s="14" t="s">
        <v>35</v>
      </c>
      <c r="AX164" s="14" t="s">
        <v>74</v>
      </c>
      <c r="AY164" s="251" t="s">
        <v>285</v>
      </c>
    </row>
    <row r="165" spans="1:51" s="15" customFormat="1" ht="12">
      <c r="A165" s="15"/>
      <c r="B165" s="252"/>
      <c r="C165" s="253"/>
      <c r="D165" s="232" t="s">
        <v>296</v>
      </c>
      <c r="E165" s="254" t="s">
        <v>200</v>
      </c>
      <c r="F165" s="255" t="s">
        <v>299</v>
      </c>
      <c r="G165" s="253"/>
      <c r="H165" s="256">
        <v>7.729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2" t="s">
        <v>296</v>
      </c>
      <c r="AU165" s="262" t="s">
        <v>106</v>
      </c>
      <c r="AV165" s="15" t="s">
        <v>292</v>
      </c>
      <c r="AW165" s="15" t="s">
        <v>35</v>
      </c>
      <c r="AX165" s="15" t="s">
        <v>82</v>
      </c>
      <c r="AY165" s="262" t="s">
        <v>285</v>
      </c>
    </row>
    <row r="166" spans="1:65" s="2" customFormat="1" ht="55.5" customHeight="1">
      <c r="A166" s="42"/>
      <c r="B166" s="43"/>
      <c r="C166" s="212" t="s">
        <v>8</v>
      </c>
      <c r="D166" s="212" t="s">
        <v>287</v>
      </c>
      <c r="E166" s="213" t="s">
        <v>345</v>
      </c>
      <c r="F166" s="214" t="s">
        <v>346</v>
      </c>
      <c r="G166" s="215" t="s">
        <v>290</v>
      </c>
      <c r="H166" s="216">
        <v>23.553</v>
      </c>
      <c r="I166" s="217"/>
      <c r="J166" s="218">
        <f>ROUND(I166*H166,2)</f>
        <v>0</v>
      </c>
      <c r="K166" s="214" t="s">
        <v>291</v>
      </c>
      <c r="L166" s="48"/>
      <c r="M166" s="219" t="s">
        <v>28</v>
      </c>
      <c r="N166" s="220" t="s">
        <v>46</v>
      </c>
      <c r="O166" s="88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R166" s="223" t="s">
        <v>292</v>
      </c>
      <c r="AT166" s="223" t="s">
        <v>287</v>
      </c>
      <c r="AU166" s="223" t="s">
        <v>106</v>
      </c>
      <c r="AY166" s="21" t="s">
        <v>285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21" t="s">
        <v>106</v>
      </c>
      <c r="BK166" s="224">
        <f>ROUND(I166*H166,2)</f>
        <v>0</v>
      </c>
      <c r="BL166" s="21" t="s">
        <v>292</v>
      </c>
      <c r="BM166" s="223" t="s">
        <v>2870</v>
      </c>
    </row>
    <row r="167" spans="1:47" s="2" customFormat="1" ht="12">
      <c r="A167" s="42"/>
      <c r="B167" s="43"/>
      <c r="C167" s="44"/>
      <c r="D167" s="225" t="s">
        <v>294</v>
      </c>
      <c r="E167" s="44"/>
      <c r="F167" s="226" t="s">
        <v>348</v>
      </c>
      <c r="G167" s="44"/>
      <c r="H167" s="44"/>
      <c r="I167" s="227"/>
      <c r="J167" s="44"/>
      <c r="K167" s="44"/>
      <c r="L167" s="48"/>
      <c r="M167" s="228"/>
      <c r="N167" s="229"/>
      <c r="O167" s="88"/>
      <c r="P167" s="88"/>
      <c r="Q167" s="88"/>
      <c r="R167" s="88"/>
      <c r="S167" s="88"/>
      <c r="T167" s="89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T167" s="21" t="s">
        <v>294</v>
      </c>
      <c r="AU167" s="21" t="s">
        <v>106</v>
      </c>
    </row>
    <row r="168" spans="1:51" s="14" customFormat="1" ht="12">
      <c r="A168" s="14"/>
      <c r="B168" s="241"/>
      <c r="C168" s="242"/>
      <c r="D168" s="232" t="s">
        <v>296</v>
      </c>
      <c r="E168" s="243" t="s">
        <v>28</v>
      </c>
      <c r="F168" s="244" t="s">
        <v>2776</v>
      </c>
      <c r="G168" s="242"/>
      <c r="H168" s="245">
        <v>71.834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296</v>
      </c>
      <c r="AU168" s="251" t="s">
        <v>106</v>
      </c>
      <c r="AV168" s="14" t="s">
        <v>106</v>
      </c>
      <c r="AW168" s="14" t="s">
        <v>35</v>
      </c>
      <c r="AX168" s="14" t="s">
        <v>74</v>
      </c>
      <c r="AY168" s="251" t="s">
        <v>285</v>
      </c>
    </row>
    <row r="169" spans="1:51" s="14" customFormat="1" ht="12">
      <c r="A169" s="14"/>
      <c r="B169" s="241"/>
      <c r="C169" s="242"/>
      <c r="D169" s="232" t="s">
        <v>296</v>
      </c>
      <c r="E169" s="243" t="s">
        <v>28</v>
      </c>
      <c r="F169" s="244" t="s">
        <v>143</v>
      </c>
      <c r="G169" s="242"/>
      <c r="H169" s="245">
        <v>13.241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296</v>
      </c>
      <c r="AU169" s="251" t="s">
        <v>106</v>
      </c>
      <c r="AV169" s="14" t="s">
        <v>106</v>
      </c>
      <c r="AW169" s="14" t="s">
        <v>35</v>
      </c>
      <c r="AX169" s="14" t="s">
        <v>74</v>
      </c>
      <c r="AY169" s="251" t="s">
        <v>285</v>
      </c>
    </row>
    <row r="170" spans="1:51" s="14" customFormat="1" ht="12">
      <c r="A170" s="14"/>
      <c r="B170" s="241"/>
      <c r="C170" s="242"/>
      <c r="D170" s="232" t="s">
        <v>296</v>
      </c>
      <c r="E170" s="243" t="s">
        <v>28</v>
      </c>
      <c r="F170" s="244" t="s">
        <v>200</v>
      </c>
      <c r="G170" s="242"/>
      <c r="H170" s="245">
        <v>7.729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1" t="s">
        <v>296</v>
      </c>
      <c r="AU170" s="251" t="s">
        <v>106</v>
      </c>
      <c r="AV170" s="14" t="s">
        <v>106</v>
      </c>
      <c r="AW170" s="14" t="s">
        <v>35</v>
      </c>
      <c r="AX170" s="14" t="s">
        <v>74</v>
      </c>
      <c r="AY170" s="251" t="s">
        <v>285</v>
      </c>
    </row>
    <row r="171" spans="1:51" s="14" customFormat="1" ht="12">
      <c r="A171" s="14"/>
      <c r="B171" s="241"/>
      <c r="C171" s="242"/>
      <c r="D171" s="232" t="s">
        <v>296</v>
      </c>
      <c r="E171" s="243" t="s">
        <v>28</v>
      </c>
      <c r="F171" s="244" t="s">
        <v>349</v>
      </c>
      <c r="G171" s="242"/>
      <c r="H171" s="245">
        <v>-69.251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296</v>
      </c>
      <c r="AU171" s="251" t="s">
        <v>106</v>
      </c>
      <c r="AV171" s="14" t="s">
        <v>106</v>
      </c>
      <c r="AW171" s="14" t="s">
        <v>35</v>
      </c>
      <c r="AX171" s="14" t="s">
        <v>74</v>
      </c>
      <c r="AY171" s="251" t="s">
        <v>285</v>
      </c>
    </row>
    <row r="172" spans="1:51" s="15" customFormat="1" ht="12">
      <c r="A172" s="15"/>
      <c r="B172" s="252"/>
      <c r="C172" s="253"/>
      <c r="D172" s="232" t="s">
        <v>296</v>
      </c>
      <c r="E172" s="254" t="s">
        <v>237</v>
      </c>
      <c r="F172" s="255" t="s">
        <v>299</v>
      </c>
      <c r="G172" s="253"/>
      <c r="H172" s="256">
        <v>23.553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2" t="s">
        <v>296</v>
      </c>
      <c r="AU172" s="262" t="s">
        <v>106</v>
      </c>
      <c r="AV172" s="15" t="s">
        <v>292</v>
      </c>
      <c r="AW172" s="15" t="s">
        <v>35</v>
      </c>
      <c r="AX172" s="15" t="s">
        <v>82</v>
      </c>
      <c r="AY172" s="262" t="s">
        <v>285</v>
      </c>
    </row>
    <row r="173" spans="1:65" s="2" customFormat="1" ht="62.7" customHeight="1">
      <c r="A173" s="42"/>
      <c r="B173" s="43"/>
      <c r="C173" s="212" t="s">
        <v>360</v>
      </c>
      <c r="D173" s="212" t="s">
        <v>287</v>
      </c>
      <c r="E173" s="213" t="s">
        <v>351</v>
      </c>
      <c r="F173" s="214" t="s">
        <v>352</v>
      </c>
      <c r="G173" s="215" t="s">
        <v>290</v>
      </c>
      <c r="H173" s="216">
        <v>47.106</v>
      </c>
      <c r="I173" s="217"/>
      <c r="J173" s="218">
        <f>ROUND(I173*H173,2)</f>
        <v>0</v>
      </c>
      <c r="K173" s="214" t="s">
        <v>291</v>
      </c>
      <c r="L173" s="48"/>
      <c r="M173" s="219" t="s">
        <v>28</v>
      </c>
      <c r="N173" s="220" t="s">
        <v>46</v>
      </c>
      <c r="O173" s="88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R173" s="223" t="s">
        <v>292</v>
      </c>
      <c r="AT173" s="223" t="s">
        <v>287</v>
      </c>
      <c r="AU173" s="223" t="s">
        <v>106</v>
      </c>
      <c r="AY173" s="21" t="s">
        <v>285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21" t="s">
        <v>106</v>
      </c>
      <c r="BK173" s="224">
        <f>ROUND(I173*H173,2)</f>
        <v>0</v>
      </c>
      <c r="BL173" s="21" t="s">
        <v>292</v>
      </c>
      <c r="BM173" s="223" t="s">
        <v>2871</v>
      </c>
    </row>
    <row r="174" spans="1:47" s="2" customFormat="1" ht="12">
      <c r="A174" s="42"/>
      <c r="B174" s="43"/>
      <c r="C174" s="44"/>
      <c r="D174" s="225" t="s">
        <v>294</v>
      </c>
      <c r="E174" s="44"/>
      <c r="F174" s="226" t="s">
        <v>354</v>
      </c>
      <c r="G174" s="44"/>
      <c r="H174" s="44"/>
      <c r="I174" s="227"/>
      <c r="J174" s="44"/>
      <c r="K174" s="44"/>
      <c r="L174" s="48"/>
      <c r="M174" s="228"/>
      <c r="N174" s="229"/>
      <c r="O174" s="88"/>
      <c r="P174" s="88"/>
      <c r="Q174" s="88"/>
      <c r="R174" s="88"/>
      <c r="S174" s="88"/>
      <c r="T174" s="89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T174" s="21" t="s">
        <v>294</v>
      </c>
      <c r="AU174" s="21" t="s">
        <v>106</v>
      </c>
    </row>
    <row r="175" spans="1:51" s="14" customFormat="1" ht="12">
      <c r="A175" s="14"/>
      <c r="B175" s="241"/>
      <c r="C175" s="242"/>
      <c r="D175" s="232" t="s">
        <v>296</v>
      </c>
      <c r="E175" s="243" t="s">
        <v>28</v>
      </c>
      <c r="F175" s="244" t="s">
        <v>355</v>
      </c>
      <c r="G175" s="242"/>
      <c r="H175" s="245">
        <v>47.106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296</v>
      </c>
      <c r="AU175" s="251" t="s">
        <v>106</v>
      </c>
      <c r="AV175" s="14" t="s">
        <v>106</v>
      </c>
      <c r="AW175" s="14" t="s">
        <v>35</v>
      </c>
      <c r="AX175" s="14" t="s">
        <v>82</v>
      </c>
      <c r="AY175" s="251" t="s">
        <v>285</v>
      </c>
    </row>
    <row r="176" spans="1:65" s="2" customFormat="1" ht="33" customHeight="1">
      <c r="A176" s="42"/>
      <c r="B176" s="43"/>
      <c r="C176" s="212" t="s">
        <v>365</v>
      </c>
      <c r="D176" s="212" t="s">
        <v>287</v>
      </c>
      <c r="E176" s="213" t="s">
        <v>2872</v>
      </c>
      <c r="F176" s="214" t="s">
        <v>2873</v>
      </c>
      <c r="G176" s="215" t="s">
        <v>315</v>
      </c>
      <c r="H176" s="216">
        <v>13.087</v>
      </c>
      <c r="I176" s="217"/>
      <c r="J176" s="218">
        <f>ROUND(I176*H176,2)</f>
        <v>0</v>
      </c>
      <c r="K176" s="214" t="s">
        <v>291</v>
      </c>
      <c r="L176" s="48"/>
      <c r="M176" s="219" t="s">
        <v>28</v>
      </c>
      <c r="N176" s="220" t="s">
        <v>46</v>
      </c>
      <c r="O176" s="88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R176" s="223" t="s">
        <v>292</v>
      </c>
      <c r="AT176" s="223" t="s">
        <v>287</v>
      </c>
      <c r="AU176" s="223" t="s">
        <v>106</v>
      </c>
      <c r="AY176" s="21" t="s">
        <v>285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21" t="s">
        <v>106</v>
      </c>
      <c r="BK176" s="224">
        <f>ROUND(I176*H176,2)</f>
        <v>0</v>
      </c>
      <c r="BL176" s="21" t="s">
        <v>292</v>
      </c>
      <c r="BM176" s="223" t="s">
        <v>2874</v>
      </c>
    </row>
    <row r="177" spans="1:47" s="2" customFormat="1" ht="12">
      <c r="A177" s="42"/>
      <c r="B177" s="43"/>
      <c r="C177" s="44"/>
      <c r="D177" s="225" t="s">
        <v>294</v>
      </c>
      <c r="E177" s="44"/>
      <c r="F177" s="226" t="s">
        <v>2875</v>
      </c>
      <c r="G177" s="44"/>
      <c r="H177" s="44"/>
      <c r="I177" s="227"/>
      <c r="J177" s="44"/>
      <c r="K177" s="44"/>
      <c r="L177" s="48"/>
      <c r="M177" s="228"/>
      <c r="N177" s="229"/>
      <c r="O177" s="88"/>
      <c r="P177" s="88"/>
      <c r="Q177" s="88"/>
      <c r="R177" s="88"/>
      <c r="S177" s="88"/>
      <c r="T177" s="89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T177" s="21" t="s">
        <v>294</v>
      </c>
      <c r="AU177" s="21" t="s">
        <v>106</v>
      </c>
    </row>
    <row r="178" spans="1:51" s="14" customFormat="1" ht="12">
      <c r="A178" s="14"/>
      <c r="B178" s="241"/>
      <c r="C178" s="242"/>
      <c r="D178" s="232" t="s">
        <v>296</v>
      </c>
      <c r="E178" s="243" t="s">
        <v>28</v>
      </c>
      <c r="F178" s="244" t="s">
        <v>2772</v>
      </c>
      <c r="G178" s="242"/>
      <c r="H178" s="245">
        <v>13.087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296</v>
      </c>
      <c r="AU178" s="251" t="s">
        <v>106</v>
      </c>
      <c r="AV178" s="14" t="s">
        <v>106</v>
      </c>
      <c r="AW178" s="14" t="s">
        <v>35</v>
      </c>
      <c r="AX178" s="14" t="s">
        <v>82</v>
      </c>
      <c r="AY178" s="251" t="s">
        <v>285</v>
      </c>
    </row>
    <row r="179" spans="1:65" s="2" customFormat="1" ht="33" customHeight="1">
      <c r="A179" s="42"/>
      <c r="B179" s="43"/>
      <c r="C179" s="212" t="s">
        <v>373</v>
      </c>
      <c r="D179" s="212" t="s">
        <v>287</v>
      </c>
      <c r="E179" s="213" t="s">
        <v>2876</v>
      </c>
      <c r="F179" s="214" t="s">
        <v>2877</v>
      </c>
      <c r="G179" s="215" t="s">
        <v>315</v>
      </c>
      <c r="H179" s="216">
        <v>65.435</v>
      </c>
      <c r="I179" s="217"/>
      <c r="J179" s="218">
        <f>ROUND(I179*H179,2)</f>
        <v>0</v>
      </c>
      <c r="K179" s="214" t="s">
        <v>291</v>
      </c>
      <c r="L179" s="48"/>
      <c r="M179" s="219" t="s">
        <v>28</v>
      </c>
      <c r="N179" s="220" t="s">
        <v>46</v>
      </c>
      <c r="O179" s="88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R179" s="223" t="s">
        <v>292</v>
      </c>
      <c r="AT179" s="223" t="s">
        <v>287</v>
      </c>
      <c r="AU179" s="223" t="s">
        <v>106</v>
      </c>
      <c r="AY179" s="21" t="s">
        <v>285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21" t="s">
        <v>106</v>
      </c>
      <c r="BK179" s="224">
        <f>ROUND(I179*H179,2)</f>
        <v>0</v>
      </c>
      <c r="BL179" s="21" t="s">
        <v>292</v>
      </c>
      <c r="BM179" s="223" t="s">
        <v>2878</v>
      </c>
    </row>
    <row r="180" spans="1:47" s="2" customFormat="1" ht="12">
      <c r="A180" s="42"/>
      <c r="B180" s="43"/>
      <c r="C180" s="44"/>
      <c r="D180" s="225" t="s">
        <v>294</v>
      </c>
      <c r="E180" s="44"/>
      <c r="F180" s="226" t="s">
        <v>2879</v>
      </c>
      <c r="G180" s="44"/>
      <c r="H180" s="44"/>
      <c r="I180" s="227"/>
      <c r="J180" s="44"/>
      <c r="K180" s="44"/>
      <c r="L180" s="48"/>
      <c r="M180" s="228"/>
      <c r="N180" s="229"/>
      <c r="O180" s="88"/>
      <c r="P180" s="88"/>
      <c r="Q180" s="88"/>
      <c r="R180" s="88"/>
      <c r="S180" s="88"/>
      <c r="T180" s="89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T180" s="21" t="s">
        <v>294</v>
      </c>
      <c r="AU180" s="21" t="s">
        <v>106</v>
      </c>
    </row>
    <row r="181" spans="1:51" s="14" customFormat="1" ht="12">
      <c r="A181" s="14"/>
      <c r="B181" s="241"/>
      <c r="C181" s="242"/>
      <c r="D181" s="232" t="s">
        <v>296</v>
      </c>
      <c r="E181" s="243" t="s">
        <v>28</v>
      </c>
      <c r="F181" s="244" t="s">
        <v>2880</v>
      </c>
      <c r="G181" s="242"/>
      <c r="H181" s="245">
        <v>65.435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296</v>
      </c>
      <c r="AU181" s="251" t="s">
        <v>106</v>
      </c>
      <c r="AV181" s="14" t="s">
        <v>106</v>
      </c>
      <c r="AW181" s="14" t="s">
        <v>35</v>
      </c>
      <c r="AX181" s="14" t="s">
        <v>82</v>
      </c>
      <c r="AY181" s="251" t="s">
        <v>285</v>
      </c>
    </row>
    <row r="182" spans="1:65" s="2" customFormat="1" ht="37.8" customHeight="1">
      <c r="A182" s="42"/>
      <c r="B182" s="43"/>
      <c r="C182" s="212" t="s">
        <v>379</v>
      </c>
      <c r="D182" s="212" t="s">
        <v>287</v>
      </c>
      <c r="E182" s="213" t="s">
        <v>356</v>
      </c>
      <c r="F182" s="214" t="s">
        <v>357</v>
      </c>
      <c r="G182" s="215" t="s">
        <v>290</v>
      </c>
      <c r="H182" s="216">
        <v>23.553</v>
      </c>
      <c r="I182" s="217"/>
      <c r="J182" s="218">
        <f>ROUND(I182*H182,2)</f>
        <v>0</v>
      </c>
      <c r="K182" s="214" t="s">
        <v>291</v>
      </c>
      <c r="L182" s="48"/>
      <c r="M182" s="219" t="s">
        <v>28</v>
      </c>
      <c r="N182" s="220" t="s">
        <v>46</v>
      </c>
      <c r="O182" s="88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R182" s="223" t="s">
        <v>292</v>
      </c>
      <c r="AT182" s="223" t="s">
        <v>287</v>
      </c>
      <c r="AU182" s="223" t="s">
        <v>106</v>
      </c>
      <c r="AY182" s="21" t="s">
        <v>285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21" t="s">
        <v>106</v>
      </c>
      <c r="BK182" s="224">
        <f>ROUND(I182*H182,2)</f>
        <v>0</v>
      </c>
      <c r="BL182" s="21" t="s">
        <v>292</v>
      </c>
      <c r="BM182" s="223" t="s">
        <v>2881</v>
      </c>
    </row>
    <row r="183" spans="1:47" s="2" customFormat="1" ht="12">
      <c r="A183" s="42"/>
      <c r="B183" s="43"/>
      <c r="C183" s="44"/>
      <c r="D183" s="225" t="s">
        <v>294</v>
      </c>
      <c r="E183" s="44"/>
      <c r="F183" s="226" t="s">
        <v>359</v>
      </c>
      <c r="G183" s="44"/>
      <c r="H183" s="44"/>
      <c r="I183" s="227"/>
      <c r="J183" s="44"/>
      <c r="K183" s="44"/>
      <c r="L183" s="48"/>
      <c r="M183" s="228"/>
      <c r="N183" s="229"/>
      <c r="O183" s="88"/>
      <c r="P183" s="88"/>
      <c r="Q183" s="88"/>
      <c r="R183" s="88"/>
      <c r="S183" s="88"/>
      <c r="T183" s="89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T183" s="21" t="s">
        <v>294</v>
      </c>
      <c r="AU183" s="21" t="s">
        <v>106</v>
      </c>
    </row>
    <row r="184" spans="1:51" s="14" customFormat="1" ht="12">
      <c r="A184" s="14"/>
      <c r="B184" s="241"/>
      <c r="C184" s="242"/>
      <c r="D184" s="232" t="s">
        <v>296</v>
      </c>
      <c r="E184" s="243" t="s">
        <v>28</v>
      </c>
      <c r="F184" s="244" t="s">
        <v>237</v>
      </c>
      <c r="G184" s="242"/>
      <c r="H184" s="245">
        <v>23.553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296</v>
      </c>
      <c r="AU184" s="251" t="s">
        <v>106</v>
      </c>
      <c r="AV184" s="14" t="s">
        <v>106</v>
      </c>
      <c r="AW184" s="14" t="s">
        <v>35</v>
      </c>
      <c r="AX184" s="14" t="s">
        <v>82</v>
      </c>
      <c r="AY184" s="251" t="s">
        <v>285</v>
      </c>
    </row>
    <row r="185" spans="1:65" s="2" customFormat="1" ht="44.25" customHeight="1">
      <c r="A185" s="42"/>
      <c r="B185" s="43"/>
      <c r="C185" s="212" t="s">
        <v>386</v>
      </c>
      <c r="D185" s="212" t="s">
        <v>287</v>
      </c>
      <c r="E185" s="213" t="s">
        <v>361</v>
      </c>
      <c r="F185" s="214" t="s">
        <v>362</v>
      </c>
      <c r="G185" s="215" t="s">
        <v>290</v>
      </c>
      <c r="H185" s="216">
        <v>23.553</v>
      </c>
      <c r="I185" s="217"/>
      <c r="J185" s="218">
        <f>ROUND(I185*H185,2)</f>
        <v>0</v>
      </c>
      <c r="K185" s="214" t="s">
        <v>291</v>
      </c>
      <c r="L185" s="48"/>
      <c r="M185" s="219" t="s">
        <v>28</v>
      </c>
      <c r="N185" s="220" t="s">
        <v>46</v>
      </c>
      <c r="O185" s="88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23" t="s">
        <v>292</v>
      </c>
      <c r="AT185" s="223" t="s">
        <v>287</v>
      </c>
      <c r="AU185" s="223" t="s">
        <v>106</v>
      </c>
      <c r="AY185" s="21" t="s">
        <v>285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21" t="s">
        <v>106</v>
      </c>
      <c r="BK185" s="224">
        <f>ROUND(I185*H185,2)</f>
        <v>0</v>
      </c>
      <c r="BL185" s="21" t="s">
        <v>292</v>
      </c>
      <c r="BM185" s="223" t="s">
        <v>2882</v>
      </c>
    </row>
    <row r="186" spans="1:47" s="2" customFormat="1" ht="12">
      <c r="A186" s="42"/>
      <c r="B186" s="43"/>
      <c r="C186" s="44"/>
      <c r="D186" s="225" t="s">
        <v>294</v>
      </c>
      <c r="E186" s="44"/>
      <c r="F186" s="226" t="s">
        <v>364</v>
      </c>
      <c r="G186" s="44"/>
      <c r="H186" s="44"/>
      <c r="I186" s="227"/>
      <c r="J186" s="44"/>
      <c r="K186" s="44"/>
      <c r="L186" s="48"/>
      <c r="M186" s="228"/>
      <c r="N186" s="229"/>
      <c r="O186" s="88"/>
      <c r="P186" s="88"/>
      <c r="Q186" s="88"/>
      <c r="R186" s="88"/>
      <c r="S186" s="88"/>
      <c r="T186" s="89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T186" s="21" t="s">
        <v>294</v>
      </c>
      <c r="AU186" s="21" t="s">
        <v>106</v>
      </c>
    </row>
    <row r="187" spans="1:51" s="14" customFormat="1" ht="12">
      <c r="A187" s="14"/>
      <c r="B187" s="241"/>
      <c r="C187" s="242"/>
      <c r="D187" s="232" t="s">
        <v>296</v>
      </c>
      <c r="E187" s="243" t="s">
        <v>28</v>
      </c>
      <c r="F187" s="244" t="s">
        <v>237</v>
      </c>
      <c r="G187" s="242"/>
      <c r="H187" s="245">
        <v>23.553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296</v>
      </c>
      <c r="AU187" s="251" t="s">
        <v>106</v>
      </c>
      <c r="AV187" s="14" t="s">
        <v>106</v>
      </c>
      <c r="AW187" s="14" t="s">
        <v>35</v>
      </c>
      <c r="AX187" s="14" t="s">
        <v>82</v>
      </c>
      <c r="AY187" s="251" t="s">
        <v>285</v>
      </c>
    </row>
    <row r="188" spans="1:65" s="2" customFormat="1" ht="44.25" customHeight="1">
      <c r="A188" s="42"/>
      <c r="B188" s="43"/>
      <c r="C188" s="212" t="s">
        <v>393</v>
      </c>
      <c r="D188" s="212" t="s">
        <v>287</v>
      </c>
      <c r="E188" s="213" t="s">
        <v>366</v>
      </c>
      <c r="F188" s="214" t="s">
        <v>367</v>
      </c>
      <c r="G188" s="215" t="s">
        <v>290</v>
      </c>
      <c r="H188" s="216">
        <v>69.251</v>
      </c>
      <c r="I188" s="217"/>
      <c r="J188" s="218">
        <f>ROUND(I188*H188,2)</f>
        <v>0</v>
      </c>
      <c r="K188" s="214" t="s">
        <v>291</v>
      </c>
      <c r="L188" s="48"/>
      <c r="M188" s="219" t="s">
        <v>28</v>
      </c>
      <c r="N188" s="220" t="s">
        <v>46</v>
      </c>
      <c r="O188" s="88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R188" s="223" t="s">
        <v>292</v>
      </c>
      <c r="AT188" s="223" t="s">
        <v>287</v>
      </c>
      <c r="AU188" s="223" t="s">
        <v>106</v>
      </c>
      <c r="AY188" s="21" t="s">
        <v>285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21" t="s">
        <v>106</v>
      </c>
      <c r="BK188" s="224">
        <f>ROUND(I188*H188,2)</f>
        <v>0</v>
      </c>
      <c r="BL188" s="21" t="s">
        <v>292</v>
      </c>
      <c r="BM188" s="223" t="s">
        <v>2883</v>
      </c>
    </row>
    <row r="189" spans="1:47" s="2" customFormat="1" ht="12">
      <c r="A189" s="42"/>
      <c r="B189" s="43"/>
      <c r="C189" s="44"/>
      <c r="D189" s="225" t="s">
        <v>294</v>
      </c>
      <c r="E189" s="44"/>
      <c r="F189" s="226" t="s">
        <v>369</v>
      </c>
      <c r="G189" s="44"/>
      <c r="H189" s="44"/>
      <c r="I189" s="227"/>
      <c r="J189" s="44"/>
      <c r="K189" s="44"/>
      <c r="L189" s="48"/>
      <c r="M189" s="228"/>
      <c r="N189" s="229"/>
      <c r="O189" s="88"/>
      <c r="P189" s="88"/>
      <c r="Q189" s="88"/>
      <c r="R189" s="88"/>
      <c r="S189" s="88"/>
      <c r="T189" s="89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T189" s="21" t="s">
        <v>294</v>
      </c>
      <c r="AU189" s="21" t="s">
        <v>106</v>
      </c>
    </row>
    <row r="190" spans="1:51" s="13" customFormat="1" ht="12">
      <c r="A190" s="13"/>
      <c r="B190" s="230"/>
      <c r="C190" s="231"/>
      <c r="D190" s="232" t="s">
        <v>296</v>
      </c>
      <c r="E190" s="233" t="s">
        <v>28</v>
      </c>
      <c r="F190" s="234" t="s">
        <v>2846</v>
      </c>
      <c r="G190" s="231"/>
      <c r="H190" s="233" t="s">
        <v>28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296</v>
      </c>
      <c r="AU190" s="240" t="s">
        <v>106</v>
      </c>
      <c r="AV190" s="13" t="s">
        <v>82</v>
      </c>
      <c r="AW190" s="13" t="s">
        <v>35</v>
      </c>
      <c r="AX190" s="13" t="s">
        <v>74</v>
      </c>
      <c r="AY190" s="240" t="s">
        <v>285</v>
      </c>
    </row>
    <row r="191" spans="1:51" s="14" customFormat="1" ht="12">
      <c r="A191" s="14"/>
      <c r="B191" s="241"/>
      <c r="C191" s="242"/>
      <c r="D191" s="232" t="s">
        <v>296</v>
      </c>
      <c r="E191" s="243" t="s">
        <v>28</v>
      </c>
      <c r="F191" s="244" t="s">
        <v>2884</v>
      </c>
      <c r="G191" s="242"/>
      <c r="H191" s="245">
        <v>3.125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1" t="s">
        <v>296</v>
      </c>
      <c r="AU191" s="251" t="s">
        <v>106</v>
      </c>
      <c r="AV191" s="14" t="s">
        <v>106</v>
      </c>
      <c r="AW191" s="14" t="s">
        <v>35</v>
      </c>
      <c r="AX191" s="14" t="s">
        <v>74</v>
      </c>
      <c r="AY191" s="251" t="s">
        <v>285</v>
      </c>
    </row>
    <row r="192" spans="1:51" s="14" customFormat="1" ht="12">
      <c r="A192" s="14"/>
      <c r="B192" s="241"/>
      <c r="C192" s="242"/>
      <c r="D192" s="232" t="s">
        <v>296</v>
      </c>
      <c r="E192" s="243" t="s">
        <v>28</v>
      </c>
      <c r="F192" s="244" t="s">
        <v>2778</v>
      </c>
      <c r="G192" s="242"/>
      <c r="H192" s="245">
        <v>62.486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296</v>
      </c>
      <c r="AU192" s="251" t="s">
        <v>106</v>
      </c>
      <c r="AV192" s="14" t="s">
        <v>106</v>
      </c>
      <c r="AW192" s="14" t="s">
        <v>35</v>
      </c>
      <c r="AX192" s="14" t="s">
        <v>74</v>
      </c>
      <c r="AY192" s="251" t="s">
        <v>285</v>
      </c>
    </row>
    <row r="193" spans="1:51" s="14" customFormat="1" ht="12">
      <c r="A193" s="14"/>
      <c r="B193" s="241"/>
      <c r="C193" s="242"/>
      <c r="D193" s="232" t="s">
        <v>296</v>
      </c>
      <c r="E193" s="243" t="s">
        <v>28</v>
      </c>
      <c r="F193" s="244" t="s">
        <v>2792</v>
      </c>
      <c r="G193" s="242"/>
      <c r="H193" s="245">
        <v>6.72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296</v>
      </c>
      <c r="AU193" s="251" t="s">
        <v>106</v>
      </c>
      <c r="AV193" s="14" t="s">
        <v>106</v>
      </c>
      <c r="AW193" s="14" t="s">
        <v>35</v>
      </c>
      <c r="AX193" s="14" t="s">
        <v>74</v>
      </c>
      <c r="AY193" s="251" t="s">
        <v>285</v>
      </c>
    </row>
    <row r="194" spans="1:51" s="14" customFormat="1" ht="12">
      <c r="A194" s="14"/>
      <c r="B194" s="241"/>
      <c r="C194" s="242"/>
      <c r="D194" s="232" t="s">
        <v>296</v>
      </c>
      <c r="E194" s="243" t="s">
        <v>28</v>
      </c>
      <c r="F194" s="244" t="s">
        <v>371</v>
      </c>
      <c r="G194" s="242"/>
      <c r="H194" s="245">
        <v>-2.24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296</v>
      </c>
      <c r="AU194" s="251" t="s">
        <v>106</v>
      </c>
      <c r="AV194" s="14" t="s">
        <v>106</v>
      </c>
      <c r="AW194" s="14" t="s">
        <v>35</v>
      </c>
      <c r="AX194" s="14" t="s">
        <v>74</v>
      </c>
      <c r="AY194" s="251" t="s">
        <v>285</v>
      </c>
    </row>
    <row r="195" spans="1:51" s="14" customFormat="1" ht="12">
      <c r="A195" s="14"/>
      <c r="B195" s="241"/>
      <c r="C195" s="242"/>
      <c r="D195" s="232" t="s">
        <v>296</v>
      </c>
      <c r="E195" s="243" t="s">
        <v>28</v>
      </c>
      <c r="F195" s="244" t="s">
        <v>372</v>
      </c>
      <c r="G195" s="242"/>
      <c r="H195" s="245">
        <v>-0.84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296</v>
      </c>
      <c r="AU195" s="251" t="s">
        <v>106</v>
      </c>
      <c r="AV195" s="14" t="s">
        <v>106</v>
      </c>
      <c r="AW195" s="14" t="s">
        <v>35</v>
      </c>
      <c r="AX195" s="14" t="s">
        <v>74</v>
      </c>
      <c r="AY195" s="251" t="s">
        <v>285</v>
      </c>
    </row>
    <row r="196" spans="1:51" s="15" customFormat="1" ht="12">
      <c r="A196" s="15"/>
      <c r="B196" s="252"/>
      <c r="C196" s="253"/>
      <c r="D196" s="232" t="s">
        <v>296</v>
      </c>
      <c r="E196" s="254" t="s">
        <v>246</v>
      </c>
      <c r="F196" s="255" t="s">
        <v>299</v>
      </c>
      <c r="G196" s="253"/>
      <c r="H196" s="256">
        <v>69.251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2" t="s">
        <v>296</v>
      </c>
      <c r="AU196" s="262" t="s">
        <v>106</v>
      </c>
      <c r="AV196" s="15" t="s">
        <v>292</v>
      </c>
      <c r="AW196" s="15" t="s">
        <v>35</v>
      </c>
      <c r="AX196" s="15" t="s">
        <v>82</v>
      </c>
      <c r="AY196" s="262" t="s">
        <v>285</v>
      </c>
    </row>
    <row r="197" spans="1:65" s="2" customFormat="1" ht="66.75" customHeight="1">
      <c r="A197" s="42"/>
      <c r="B197" s="43"/>
      <c r="C197" s="212" t="s">
        <v>399</v>
      </c>
      <c r="D197" s="212" t="s">
        <v>287</v>
      </c>
      <c r="E197" s="213" t="s">
        <v>374</v>
      </c>
      <c r="F197" s="214" t="s">
        <v>375</v>
      </c>
      <c r="G197" s="215" t="s">
        <v>290</v>
      </c>
      <c r="H197" s="216">
        <v>2.24</v>
      </c>
      <c r="I197" s="217"/>
      <c r="J197" s="218">
        <f>ROUND(I197*H197,2)</f>
        <v>0</v>
      </c>
      <c r="K197" s="214" t="s">
        <v>291</v>
      </c>
      <c r="L197" s="48"/>
      <c r="M197" s="219" t="s">
        <v>28</v>
      </c>
      <c r="N197" s="220" t="s">
        <v>46</v>
      </c>
      <c r="O197" s="88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R197" s="223" t="s">
        <v>292</v>
      </c>
      <c r="AT197" s="223" t="s">
        <v>287</v>
      </c>
      <c r="AU197" s="223" t="s">
        <v>106</v>
      </c>
      <c r="AY197" s="21" t="s">
        <v>285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21" t="s">
        <v>106</v>
      </c>
      <c r="BK197" s="224">
        <f>ROUND(I197*H197,2)</f>
        <v>0</v>
      </c>
      <c r="BL197" s="21" t="s">
        <v>292</v>
      </c>
      <c r="BM197" s="223" t="s">
        <v>2885</v>
      </c>
    </row>
    <row r="198" spans="1:47" s="2" customFormat="1" ht="12">
      <c r="A198" s="42"/>
      <c r="B198" s="43"/>
      <c r="C198" s="44"/>
      <c r="D198" s="225" t="s">
        <v>294</v>
      </c>
      <c r="E198" s="44"/>
      <c r="F198" s="226" t="s">
        <v>377</v>
      </c>
      <c r="G198" s="44"/>
      <c r="H198" s="44"/>
      <c r="I198" s="227"/>
      <c r="J198" s="44"/>
      <c r="K198" s="44"/>
      <c r="L198" s="48"/>
      <c r="M198" s="228"/>
      <c r="N198" s="229"/>
      <c r="O198" s="88"/>
      <c r="P198" s="88"/>
      <c r="Q198" s="88"/>
      <c r="R198" s="88"/>
      <c r="S198" s="88"/>
      <c r="T198" s="89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T198" s="21" t="s">
        <v>294</v>
      </c>
      <c r="AU198" s="21" t="s">
        <v>106</v>
      </c>
    </row>
    <row r="199" spans="1:51" s="13" customFormat="1" ht="12">
      <c r="A199" s="13"/>
      <c r="B199" s="230"/>
      <c r="C199" s="231"/>
      <c r="D199" s="232" t="s">
        <v>296</v>
      </c>
      <c r="E199" s="233" t="s">
        <v>28</v>
      </c>
      <c r="F199" s="234" t="s">
        <v>2846</v>
      </c>
      <c r="G199" s="231"/>
      <c r="H199" s="233" t="s">
        <v>28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296</v>
      </c>
      <c r="AU199" s="240" t="s">
        <v>106</v>
      </c>
      <c r="AV199" s="13" t="s">
        <v>82</v>
      </c>
      <c r="AW199" s="13" t="s">
        <v>35</v>
      </c>
      <c r="AX199" s="13" t="s">
        <v>74</v>
      </c>
      <c r="AY199" s="240" t="s">
        <v>285</v>
      </c>
    </row>
    <row r="200" spans="1:51" s="14" customFormat="1" ht="12">
      <c r="A200" s="14"/>
      <c r="B200" s="241"/>
      <c r="C200" s="242"/>
      <c r="D200" s="232" t="s">
        <v>296</v>
      </c>
      <c r="E200" s="243" t="s">
        <v>28</v>
      </c>
      <c r="F200" s="244" t="s">
        <v>2886</v>
      </c>
      <c r="G200" s="242"/>
      <c r="H200" s="245">
        <v>2.24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296</v>
      </c>
      <c r="AU200" s="251" t="s">
        <v>106</v>
      </c>
      <c r="AV200" s="14" t="s">
        <v>106</v>
      </c>
      <c r="AW200" s="14" t="s">
        <v>35</v>
      </c>
      <c r="AX200" s="14" t="s">
        <v>74</v>
      </c>
      <c r="AY200" s="251" t="s">
        <v>285</v>
      </c>
    </row>
    <row r="201" spans="1:51" s="15" customFormat="1" ht="12">
      <c r="A201" s="15"/>
      <c r="B201" s="252"/>
      <c r="C201" s="253"/>
      <c r="D201" s="232" t="s">
        <v>296</v>
      </c>
      <c r="E201" s="254" t="s">
        <v>185</v>
      </c>
      <c r="F201" s="255" t="s">
        <v>299</v>
      </c>
      <c r="G201" s="253"/>
      <c r="H201" s="256">
        <v>2.24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2" t="s">
        <v>296</v>
      </c>
      <c r="AU201" s="262" t="s">
        <v>106</v>
      </c>
      <c r="AV201" s="15" t="s">
        <v>292</v>
      </c>
      <c r="AW201" s="15" t="s">
        <v>35</v>
      </c>
      <c r="AX201" s="15" t="s">
        <v>82</v>
      </c>
      <c r="AY201" s="262" t="s">
        <v>285</v>
      </c>
    </row>
    <row r="202" spans="1:65" s="2" customFormat="1" ht="16.5" customHeight="1">
      <c r="A202" s="42"/>
      <c r="B202" s="43"/>
      <c r="C202" s="263" t="s">
        <v>405</v>
      </c>
      <c r="D202" s="263" t="s">
        <v>380</v>
      </c>
      <c r="E202" s="264" t="s">
        <v>381</v>
      </c>
      <c r="F202" s="265" t="s">
        <v>382</v>
      </c>
      <c r="G202" s="266" t="s">
        <v>383</v>
      </c>
      <c r="H202" s="267">
        <v>4.48</v>
      </c>
      <c r="I202" s="268"/>
      <c r="J202" s="269">
        <f>ROUND(I202*H202,2)</f>
        <v>0</v>
      </c>
      <c r="K202" s="265" t="s">
        <v>291</v>
      </c>
      <c r="L202" s="270"/>
      <c r="M202" s="271" t="s">
        <v>28</v>
      </c>
      <c r="N202" s="272" t="s">
        <v>46</v>
      </c>
      <c r="O202" s="88"/>
      <c r="P202" s="221">
        <f>O202*H202</f>
        <v>0</v>
      </c>
      <c r="Q202" s="221">
        <v>1</v>
      </c>
      <c r="R202" s="221">
        <f>Q202*H202</f>
        <v>4.48</v>
      </c>
      <c r="S202" s="221">
        <v>0</v>
      </c>
      <c r="T202" s="222">
        <f>S202*H202</f>
        <v>0</v>
      </c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R202" s="223" t="s">
        <v>334</v>
      </c>
      <c r="AT202" s="223" t="s">
        <v>380</v>
      </c>
      <c r="AU202" s="223" t="s">
        <v>106</v>
      </c>
      <c r="AY202" s="21" t="s">
        <v>285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21" t="s">
        <v>106</v>
      </c>
      <c r="BK202" s="224">
        <f>ROUND(I202*H202,2)</f>
        <v>0</v>
      </c>
      <c r="BL202" s="21" t="s">
        <v>292</v>
      </c>
      <c r="BM202" s="223" t="s">
        <v>2887</v>
      </c>
    </row>
    <row r="203" spans="1:51" s="14" customFormat="1" ht="12">
      <c r="A203" s="14"/>
      <c r="B203" s="241"/>
      <c r="C203" s="242"/>
      <c r="D203" s="232" t="s">
        <v>296</v>
      </c>
      <c r="E203" s="243" t="s">
        <v>28</v>
      </c>
      <c r="F203" s="244" t="s">
        <v>385</v>
      </c>
      <c r="G203" s="242"/>
      <c r="H203" s="245">
        <v>4.48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296</v>
      </c>
      <c r="AU203" s="251" t="s">
        <v>106</v>
      </c>
      <c r="AV203" s="14" t="s">
        <v>106</v>
      </c>
      <c r="AW203" s="14" t="s">
        <v>35</v>
      </c>
      <c r="AX203" s="14" t="s">
        <v>82</v>
      </c>
      <c r="AY203" s="251" t="s">
        <v>285</v>
      </c>
    </row>
    <row r="204" spans="1:65" s="2" customFormat="1" ht="37.8" customHeight="1">
      <c r="A204" s="42"/>
      <c r="B204" s="43"/>
      <c r="C204" s="212" t="s">
        <v>7</v>
      </c>
      <c r="D204" s="212" t="s">
        <v>287</v>
      </c>
      <c r="E204" s="213" t="s">
        <v>2888</v>
      </c>
      <c r="F204" s="214" t="s">
        <v>2889</v>
      </c>
      <c r="G204" s="215" t="s">
        <v>315</v>
      </c>
      <c r="H204" s="216">
        <v>13</v>
      </c>
      <c r="I204" s="217"/>
      <c r="J204" s="218">
        <f>ROUND(I204*H204,2)</f>
        <v>0</v>
      </c>
      <c r="K204" s="214" t="s">
        <v>291</v>
      </c>
      <c r="L204" s="48"/>
      <c r="M204" s="219" t="s">
        <v>28</v>
      </c>
      <c r="N204" s="220" t="s">
        <v>46</v>
      </c>
      <c r="O204" s="88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R204" s="223" t="s">
        <v>292</v>
      </c>
      <c r="AT204" s="223" t="s">
        <v>287</v>
      </c>
      <c r="AU204" s="223" t="s">
        <v>106</v>
      </c>
      <c r="AY204" s="21" t="s">
        <v>285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21" t="s">
        <v>106</v>
      </c>
      <c r="BK204" s="224">
        <f>ROUND(I204*H204,2)</f>
        <v>0</v>
      </c>
      <c r="BL204" s="21" t="s">
        <v>292</v>
      </c>
      <c r="BM204" s="223" t="s">
        <v>2890</v>
      </c>
    </row>
    <row r="205" spans="1:47" s="2" customFormat="1" ht="12">
      <c r="A205" s="42"/>
      <c r="B205" s="43"/>
      <c r="C205" s="44"/>
      <c r="D205" s="225" t="s">
        <v>294</v>
      </c>
      <c r="E205" s="44"/>
      <c r="F205" s="226" t="s">
        <v>2891</v>
      </c>
      <c r="G205" s="44"/>
      <c r="H205" s="44"/>
      <c r="I205" s="227"/>
      <c r="J205" s="44"/>
      <c r="K205" s="44"/>
      <c r="L205" s="48"/>
      <c r="M205" s="228"/>
      <c r="N205" s="229"/>
      <c r="O205" s="88"/>
      <c r="P205" s="88"/>
      <c r="Q205" s="88"/>
      <c r="R205" s="88"/>
      <c r="S205" s="88"/>
      <c r="T205" s="89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T205" s="21" t="s">
        <v>294</v>
      </c>
      <c r="AU205" s="21" t="s">
        <v>106</v>
      </c>
    </row>
    <row r="206" spans="1:51" s="14" customFormat="1" ht="12">
      <c r="A206" s="14"/>
      <c r="B206" s="241"/>
      <c r="C206" s="242"/>
      <c r="D206" s="232" t="s">
        <v>296</v>
      </c>
      <c r="E206" s="243" t="s">
        <v>28</v>
      </c>
      <c r="F206" s="244" t="s">
        <v>2786</v>
      </c>
      <c r="G206" s="242"/>
      <c r="H206" s="245">
        <v>13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1" t="s">
        <v>296</v>
      </c>
      <c r="AU206" s="251" t="s">
        <v>106</v>
      </c>
      <c r="AV206" s="14" t="s">
        <v>106</v>
      </c>
      <c r="AW206" s="14" t="s">
        <v>35</v>
      </c>
      <c r="AX206" s="14" t="s">
        <v>82</v>
      </c>
      <c r="AY206" s="251" t="s">
        <v>285</v>
      </c>
    </row>
    <row r="207" spans="1:65" s="2" customFormat="1" ht="37.8" customHeight="1">
      <c r="A207" s="42"/>
      <c r="B207" s="43"/>
      <c r="C207" s="212" t="s">
        <v>415</v>
      </c>
      <c r="D207" s="212" t="s">
        <v>287</v>
      </c>
      <c r="E207" s="213" t="s">
        <v>2892</v>
      </c>
      <c r="F207" s="214" t="s">
        <v>2893</v>
      </c>
      <c r="G207" s="215" t="s">
        <v>315</v>
      </c>
      <c r="H207" s="216">
        <v>13</v>
      </c>
      <c r="I207" s="217"/>
      <c r="J207" s="218">
        <f>ROUND(I207*H207,2)</f>
        <v>0</v>
      </c>
      <c r="K207" s="214" t="s">
        <v>291</v>
      </c>
      <c r="L207" s="48"/>
      <c r="M207" s="219" t="s">
        <v>28</v>
      </c>
      <c r="N207" s="220" t="s">
        <v>46</v>
      </c>
      <c r="O207" s="88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R207" s="223" t="s">
        <v>292</v>
      </c>
      <c r="AT207" s="223" t="s">
        <v>287</v>
      </c>
      <c r="AU207" s="223" t="s">
        <v>106</v>
      </c>
      <c r="AY207" s="21" t="s">
        <v>285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21" t="s">
        <v>106</v>
      </c>
      <c r="BK207" s="224">
        <f>ROUND(I207*H207,2)</f>
        <v>0</v>
      </c>
      <c r="BL207" s="21" t="s">
        <v>292</v>
      </c>
      <c r="BM207" s="223" t="s">
        <v>2894</v>
      </c>
    </row>
    <row r="208" spans="1:47" s="2" customFormat="1" ht="12">
      <c r="A208" s="42"/>
      <c r="B208" s="43"/>
      <c r="C208" s="44"/>
      <c r="D208" s="225" t="s">
        <v>294</v>
      </c>
      <c r="E208" s="44"/>
      <c r="F208" s="226" t="s">
        <v>2895</v>
      </c>
      <c r="G208" s="44"/>
      <c r="H208" s="44"/>
      <c r="I208" s="227"/>
      <c r="J208" s="44"/>
      <c r="K208" s="44"/>
      <c r="L208" s="48"/>
      <c r="M208" s="228"/>
      <c r="N208" s="229"/>
      <c r="O208" s="88"/>
      <c r="P208" s="88"/>
      <c r="Q208" s="88"/>
      <c r="R208" s="88"/>
      <c r="S208" s="88"/>
      <c r="T208" s="89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T208" s="21" t="s">
        <v>294</v>
      </c>
      <c r="AU208" s="21" t="s">
        <v>106</v>
      </c>
    </row>
    <row r="209" spans="1:51" s="14" customFormat="1" ht="12">
      <c r="A209" s="14"/>
      <c r="B209" s="241"/>
      <c r="C209" s="242"/>
      <c r="D209" s="232" t="s">
        <v>296</v>
      </c>
      <c r="E209" s="243" t="s">
        <v>28</v>
      </c>
      <c r="F209" s="244" t="s">
        <v>2786</v>
      </c>
      <c r="G209" s="242"/>
      <c r="H209" s="245">
        <v>13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296</v>
      </c>
      <c r="AU209" s="251" t="s">
        <v>106</v>
      </c>
      <c r="AV209" s="14" t="s">
        <v>106</v>
      </c>
      <c r="AW209" s="14" t="s">
        <v>35</v>
      </c>
      <c r="AX209" s="14" t="s">
        <v>82</v>
      </c>
      <c r="AY209" s="251" t="s">
        <v>285</v>
      </c>
    </row>
    <row r="210" spans="1:65" s="2" customFormat="1" ht="16.5" customHeight="1">
      <c r="A210" s="42"/>
      <c r="B210" s="43"/>
      <c r="C210" s="263" t="s">
        <v>421</v>
      </c>
      <c r="D210" s="263" t="s">
        <v>380</v>
      </c>
      <c r="E210" s="264" t="s">
        <v>2896</v>
      </c>
      <c r="F210" s="265" t="s">
        <v>2897</v>
      </c>
      <c r="G210" s="266" t="s">
        <v>1824</v>
      </c>
      <c r="H210" s="267">
        <v>0.39</v>
      </c>
      <c r="I210" s="268"/>
      <c r="J210" s="269">
        <f>ROUND(I210*H210,2)</f>
        <v>0</v>
      </c>
      <c r="K210" s="265" t="s">
        <v>291</v>
      </c>
      <c r="L210" s="270"/>
      <c r="M210" s="271" t="s">
        <v>28</v>
      </c>
      <c r="N210" s="272" t="s">
        <v>46</v>
      </c>
      <c r="O210" s="88"/>
      <c r="P210" s="221">
        <f>O210*H210</f>
        <v>0</v>
      </c>
      <c r="Q210" s="221">
        <v>0.001</v>
      </c>
      <c r="R210" s="221">
        <f>Q210*H210</f>
        <v>0.00039000000000000005</v>
      </c>
      <c r="S210" s="221">
        <v>0</v>
      </c>
      <c r="T210" s="222">
        <f>S210*H210</f>
        <v>0</v>
      </c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R210" s="223" t="s">
        <v>334</v>
      </c>
      <c r="AT210" s="223" t="s">
        <v>380</v>
      </c>
      <c r="AU210" s="223" t="s">
        <v>106</v>
      </c>
      <c r="AY210" s="21" t="s">
        <v>285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21" t="s">
        <v>106</v>
      </c>
      <c r="BK210" s="224">
        <f>ROUND(I210*H210,2)</f>
        <v>0</v>
      </c>
      <c r="BL210" s="21" t="s">
        <v>292</v>
      </c>
      <c r="BM210" s="223" t="s">
        <v>2898</v>
      </c>
    </row>
    <row r="211" spans="1:51" s="14" customFormat="1" ht="12">
      <c r="A211" s="14"/>
      <c r="B211" s="241"/>
      <c r="C211" s="242"/>
      <c r="D211" s="232" t="s">
        <v>296</v>
      </c>
      <c r="E211" s="243" t="s">
        <v>28</v>
      </c>
      <c r="F211" s="244" t="s">
        <v>2899</v>
      </c>
      <c r="G211" s="242"/>
      <c r="H211" s="245">
        <v>0.39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296</v>
      </c>
      <c r="AU211" s="251" t="s">
        <v>106</v>
      </c>
      <c r="AV211" s="14" t="s">
        <v>106</v>
      </c>
      <c r="AW211" s="14" t="s">
        <v>35</v>
      </c>
      <c r="AX211" s="14" t="s">
        <v>82</v>
      </c>
      <c r="AY211" s="251" t="s">
        <v>285</v>
      </c>
    </row>
    <row r="212" spans="1:65" s="2" customFormat="1" ht="33" customHeight="1">
      <c r="A212" s="42"/>
      <c r="B212" s="43"/>
      <c r="C212" s="212" t="s">
        <v>427</v>
      </c>
      <c r="D212" s="212" t="s">
        <v>287</v>
      </c>
      <c r="E212" s="213" t="s">
        <v>387</v>
      </c>
      <c r="F212" s="214" t="s">
        <v>388</v>
      </c>
      <c r="G212" s="215" t="s">
        <v>315</v>
      </c>
      <c r="H212" s="216">
        <v>77.114</v>
      </c>
      <c r="I212" s="217"/>
      <c r="J212" s="218">
        <f>ROUND(I212*H212,2)</f>
        <v>0</v>
      </c>
      <c r="K212" s="214" t="s">
        <v>291</v>
      </c>
      <c r="L212" s="48"/>
      <c r="M212" s="219" t="s">
        <v>28</v>
      </c>
      <c r="N212" s="220" t="s">
        <v>46</v>
      </c>
      <c r="O212" s="88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R212" s="223" t="s">
        <v>292</v>
      </c>
      <c r="AT212" s="223" t="s">
        <v>287</v>
      </c>
      <c r="AU212" s="223" t="s">
        <v>106</v>
      </c>
      <c r="AY212" s="21" t="s">
        <v>285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21" t="s">
        <v>106</v>
      </c>
      <c r="BK212" s="224">
        <f>ROUND(I212*H212,2)</f>
        <v>0</v>
      </c>
      <c r="BL212" s="21" t="s">
        <v>292</v>
      </c>
      <c r="BM212" s="223" t="s">
        <v>2900</v>
      </c>
    </row>
    <row r="213" spans="1:47" s="2" customFormat="1" ht="12">
      <c r="A213" s="42"/>
      <c r="B213" s="43"/>
      <c r="C213" s="44"/>
      <c r="D213" s="225" t="s">
        <v>294</v>
      </c>
      <c r="E213" s="44"/>
      <c r="F213" s="226" t="s">
        <v>390</v>
      </c>
      <c r="G213" s="44"/>
      <c r="H213" s="44"/>
      <c r="I213" s="227"/>
      <c r="J213" s="44"/>
      <c r="K213" s="44"/>
      <c r="L213" s="48"/>
      <c r="M213" s="228"/>
      <c r="N213" s="229"/>
      <c r="O213" s="88"/>
      <c r="P213" s="88"/>
      <c r="Q213" s="88"/>
      <c r="R213" s="88"/>
      <c r="S213" s="88"/>
      <c r="T213" s="89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T213" s="21" t="s">
        <v>294</v>
      </c>
      <c r="AU213" s="21" t="s">
        <v>106</v>
      </c>
    </row>
    <row r="214" spans="1:51" s="13" customFormat="1" ht="12">
      <c r="A214" s="13"/>
      <c r="B214" s="230"/>
      <c r="C214" s="231"/>
      <c r="D214" s="232" t="s">
        <v>296</v>
      </c>
      <c r="E214" s="233" t="s">
        <v>28</v>
      </c>
      <c r="F214" s="234" t="s">
        <v>2846</v>
      </c>
      <c r="G214" s="231"/>
      <c r="H214" s="233" t="s">
        <v>28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296</v>
      </c>
      <c r="AU214" s="240" t="s">
        <v>106</v>
      </c>
      <c r="AV214" s="13" t="s">
        <v>82</v>
      </c>
      <c r="AW214" s="13" t="s">
        <v>35</v>
      </c>
      <c r="AX214" s="13" t="s">
        <v>74</v>
      </c>
      <c r="AY214" s="240" t="s">
        <v>285</v>
      </c>
    </row>
    <row r="215" spans="1:51" s="14" customFormat="1" ht="12">
      <c r="A215" s="14"/>
      <c r="B215" s="241"/>
      <c r="C215" s="242"/>
      <c r="D215" s="232" t="s">
        <v>296</v>
      </c>
      <c r="E215" s="243" t="s">
        <v>28</v>
      </c>
      <c r="F215" s="244" t="s">
        <v>2901</v>
      </c>
      <c r="G215" s="242"/>
      <c r="H215" s="245">
        <v>3.416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1" t="s">
        <v>296</v>
      </c>
      <c r="AU215" s="251" t="s">
        <v>106</v>
      </c>
      <c r="AV215" s="14" t="s">
        <v>106</v>
      </c>
      <c r="AW215" s="14" t="s">
        <v>35</v>
      </c>
      <c r="AX215" s="14" t="s">
        <v>74</v>
      </c>
      <c r="AY215" s="251" t="s">
        <v>285</v>
      </c>
    </row>
    <row r="216" spans="1:51" s="13" customFormat="1" ht="12">
      <c r="A216" s="13"/>
      <c r="B216" s="230"/>
      <c r="C216" s="231"/>
      <c r="D216" s="232" t="s">
        <v>296</v>
      </c>
      <c r="E216" s="233" t="s">
        <v>28</v>
      </c>
      <c r="F216" s="234" t="s">
        <v>2853</v>
      </c>
      <c r="G216" s="231"/>
      <c r="H216" s="233" t="s">
        <v>28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0" t="s">
        <v>296</v>
      </c>
      <c r="AU216" s="240" t="s">
        <v>106</v>
      </c>
      <c r="AV216" s="13" t="s">
        <v>82</v>
      </c>
      <c r="AW216" s="13" t="s">
        <v>35</v>
      </c>
      <c r="AX216" s="13" t="s">
        <v>74</v>
      </c>
      <c r="AY216" s="240" t="s">
        <v>285</v>
      </c>
    </row>
    <row r="217" spans="1:51" s="14" customFormat="1" ht="12">
      <c r="A217" s="14"/>
      <c r="B217" s="241"/>
      <c r="C217" s="242"/>
      <c r="D217" s="232" t="s">
        <v>296</v>
      </c>
      <c r="E217" s="243" t="s">
        <v>28</v>
      </c>
      <c r="F217" s="244" t="s">
        <v>2902</v>
      </c>
      <c r="G217" s="242"/>
      <c r="H217" s="245">
        <v>10.939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1" t="s">
        <v>296</v>
      </c>
      <c r="AU217" s="251" t="s">
        <v>106</v>
      </c>
      <c r="AV217" s="14" t="s">
        <v>106</v>
      </c>
      <c r="AW217" s="14" t="s">
        <v>35</v>
      </c>
      <c r="AX217" s="14" t="s">
        <v>74</v>
      </c>
      <c r="AY217" s="251" t="s">
        <v>285</v>
      </c>
    </row>
    <row r="218" spans="1:51" s="14" customFormat="1" ht="12">
      <c r="A218" s="14"/>
      <c r="B218" s="241"/>
      <c r="C218" s="242"/>
      <c r="D218" s="232" t="s">
        <v>296</v>
      </c>
      <c r="E218" s="243" t="s">
        <v>28</v>
      </c>
      <c r="F218" s="244" t="s">
        <v>2903</v>
      </c>
      <c r="G218" s="242"/>
      <c r="H218" s="245">
        <v>8.571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296</v>
      </c>
      <c r="AU218" s="251" t="s">
        <v>106</v>
      </c>
      <c r="AV218" s="14" t="s">
        <v>106</v>
      </c>
      <c r="AW218" s="14" t="s">
        <v>35</v>
      </c>
      <c r="AX218" s="14" t="s">
        <v>74</v>
      </c>
      <c r="AY218" s="251" t="s">
        <v>285</v>
      </c>
    </row>
    <row r="219" spans="1:51" s="16" customFormat="1" ht="12">
      <c r="A219" s="16"/>
      <c r="B219" s="273"/>
      <c r="C219" s="274"/>
      <c r="D219" s="232" t="s">
        <v>296</v>
      </c>
      <c r="E219" s="275" t="s">
        <v>28</v>
      </c>
      <c r="F219" s="276" t="s">
        <v>760</v>
      </c>
      <c r="G219" s="274"/>
      <c r="H219" s="277">
        <v>22.926</v>
      </c>
      <c r="I219" s="278"/>
      <c r="J219" s="274"/>
      <c r="K219" s="274"/>
      <c r="L219" s="279"/>
      <c r="M219" s="280"/>
      <c r="N219" s="281"/>
      <c r="O219" s="281"/>
      <c r="P219" s="281"/>
      <c r="Q219" s="281"/>
      <c r="R219" s="281"/>
      <c r="S219" s="281"/>
      <c r="T219" s="282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83" t="s">
        <v>296</v>
      </c>
      <c r="AU219" s="283" t="s">
        <v>106</v>
      </c>
      <c r="AV219" s="16" t="s">
        <v>305</v>
      </c>
      <c r="AW219" s="16" t="s">
        <v>35</v>
      </c>
      <c r="AX219" s="16" t="s">
        <v>74</v>
      </c>
      <c r="AY219" s="283" t="s">
        <v>285</v>
      </c>
    </row>
    <row r="220" spans="1:51" s="14" customFormat="1" ht="12">
      <c r="A220" s="14"/>
      <c r="B220" s="241"/>
      <c r="C220" s="242"/>
      <c r="D220" s="232" t="s">
        <v>296</v>
      </c>
      <c r="E220" s="243" t="s">
        <v>28</v>
      </c>
      <c r="F220" s="244" t="s">
        <v>2904</v>
      </c>
      <c r="G220" s="242"/>
      <c r="H220" s="245">
        <v>34.858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296</v>
      </c>
      <c r="AU220" s="251" t="s">
        <v>106</v>
      </c>
      <c r="AV220" s="14" t="s">
        <v>106</v>
      </c>
      <c r="AW220" s="14" t="s">
        <v>35</v>
      </c>
      <c r="AX220" s="14" t="s">
        <v>74</v>
      </c>
      <c r="AY220" s="251" t="s">
        <v>285</v>
      </c>
    </row>
    <row r="221" spans="1:51" s="14" customFormat="1" ht="12">
      <c r="A221" s="14"/>
      <c r="B221" s="241"/>
      <c r="C221" s="242"/>
      <c r="D221" s="232" t="s">
        <v>296</v>
      </c>
      <c r="E221" s="243" t="s">
        <v>28</v>
      </c>
      <c r="F221" s="244" t="s">
        <v>2905</v>
      </c>
      <c r="G221" s="242"/>
      <c r="H221" s="245">
        <v>19.33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1" t="s">
        <v>296</v>
      </c>
      <c r="AU221" s="251" t="s">
        <v>106</v>
      </c>
      <c r="AV221" s="14" t="s">
        <v>106</v>
      </c>
      <c r="AW221" s="14" t="s">
        <v>35</v>
      </c>
      <c r="AX221" s="14" t="s">
        <v>74</v>
      </c>
      <c r="AY221" s="251" t="s">
        <v>285</v>
      </c>
    </row>
    <row r="222" spans="1:51" s="16" customFormat="1" ht="12">
      <c r="A222" s="16"/>
      <c r="B222" s="273"/>
      <c r="C222" s="274"/>
      <c r="D222" s="232" t="s">
        <v>296</v>
      </c>
      <c r="E222" s="275" t="s">
        <v>2787</v>
      </c>
      <c r="F222" s="276" t="s">
        <v>760</v>
      </c>
      <c r="G222" s="274"/>
      <c r="H222" s="277">
        <v>54.188</v>
      </c>
      <c r="I222" s="278"/>
      <c r="J222" s="274"/>
      <c r="K222" s="274"/>
      <c r="L222" s="279"/>
      <c r="M222" s="280"/>
      <c r="N222" s="281"/>
      <c r="O222" s="281"/>
      <c r="P222" s="281"/>
      <c r="Q222" s="281"/>
      <c r="R222" s="281"/>
      <c r="S222" s="281"/>
      <c r="T222" s="282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83" t="s">
        <v>296</v>
      </c>
      <c r="AU222" s="283" t="s">
        <v>106</v>
      </c>
      <c r="AV222" s="16" t="s">
        <v>305</v>
      </c>
      <c r="AW222" s="16" t="s">
        <v>35</v>
      </c>
      <c r="AX222" s="16" t="s">
        <v>74</v>
      </c>
      <c r="AY222" s="283" t="s">
        <v>285</v>
      </c>
    </row>
    <row r="223" spans="1:51" s="15" customFormat="1" ht="12">
      <c r="A223" s="15"/>
      <c r="B223" s="252"/>
      <c r="C223" s="253"/>
      <c r="D223" s="232" t="s">
        <v>296</v>
      </c>
      <c r="E223" s="254" t="s">
        <v>28</v>
      </c>
      <c r="F223" s="255" t="s">
        <v>299</v>
      </c>
      <c r="G223" s="253"/>
      <c r="H223" s="256">
        <v>77.114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2" t="s">
        <v>296</v>
      </c>
      <c r="AU223" s="262" t="s">
        <v>106</v>
      </c>
      <c r="AV223" s="15" t="s">
        <v>292</v>
      </c>
      <c r="AW223" s="15" t="s">
        <v>35</v>
      </c>
      <c r="AX223" s="15" t="s">
        <v>82</v>
      </c>
      <c r="AY223" s="262" t="s">
        <v>285</v>
      </c>
    </row>
    <row r="224" spans="1:65" s="2" customFormat="1" ht="44.25" customHeight="1">
      <c r="A224" s="42"/>
      <c r="B224" s="43"/>
      <c r="C224" s="212" t="s">
        <v>434</v>
      </c>
      <c r="D224" s="212" t="s">
        <v>287</v>
      </c>
      <c r="E224" s="213" t="s">
        <v>2906</v>
      </c>
      <c r="F224" s="214" t="s">
        <v>2907</v>
      </c>
      <c r="G224" s="215" t="s">
        <v>315</v>
      </c>
      <c r="H224" s="216">
        <v>9</v>
      </c>
      <c r="I224" s="217"/>
      <c r="J224" s="218">
        <f>ROUND(I224*H224,2)</f>
        <v>0</v>
      </c>
      <c r="K224" s="214" t="s">
        <v>291</v>
      </c>
      <c r="L224" s="48"/>
      <c r="M224" s="219" t="s">
        <v>28</v>
      </c>
      <c r="N224" s="220" t="s">
        <v>46</v>
      </c>
      <c r="O224" s="88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R224" s="223" t="s">
        <v>292</v>
      </c>
      <c r="AT224" s="223" t="s">
        <v>287</v>
      </c>
      <c r="AU224" s="223" t="s">
        <v>106</v>
      </c>
      <c r="AY224" s="21" t="s">
        <v>285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21" t="s">
        <v>106</v>
      </c>
      <c r="BK224" s="224">
        <f>ROUND(I224*H224,2)</f>
        <v>0</v>
      </c>
      <c r="BL224" s="21" t="s">
        <v>292</v>
      </c>
      <c r="BM224" s="223" t="s">
        <v>2908</v>
      </c>
    </row>
    <row r="225" spans="1:47" s="2" customFormat="1" ht="12">
      <c r="A225" s="42"/>
      <c r="B225" s="43"/>
      <c r="C225" s="44"/>
      <c r="D225" s="225" t="s">
        <v>294</v>
      </c>
      <c r="E225" s="44"/>
      <c r="F225" s="226" t="s">
        <v>2909</v>
      </c>
      <c r="G225" s="44"/>
      <c r="H225" s="44"/>
      <c r="I225" s="227"/>
      <c r="J225" s="44"/>
      <c r="K225" s="44"/>
      <c r="L225" s="48"/>
      <c r="M225" s="228"/>
      <c r="N225" s="229"/>
      <c r="O225" s="88"/>
      <c r="P225" s="88"/>
      <c r="Q225" s="88"/>
      <c r="R225" s="88"/>
      <c r="S225" s="88"/>
      <c r="T225" s="89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T225" s="21" t="s">
        <v>294</v>
      </c>
      <c r="AU225" s="21" t="s">
        <v>106</v>
      </c>
    </row>
    <row r="226" spans="1:51" s="13" customFormat="1" ht="12">
      <c r="A226" s="13"/>
      <c r="B226" s="230"/>
      <c r="C226" s="231"/>
      <c r="D226" s="232" t="s">
        <v>296</v>
      </c>
      <c r="E226" s="233" t="s">
        <v>28</v>
      </c>
      <c r="F226" s="234" t="s">
        <v>2846</v>
      </c>
      <c r="G226" s="231"/>
      <c r="H226" s="233" t="s">
        <v>28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296</v>
      </c>
      <c r="AU226" s="240" t="s">
        <v>106</v>
      </c>
      <c r="AV226" s="13" t="s">
        <v>82</v>
      </c>
      <c r="AW226" s="13" t="s">
        <v>35</v>
      </c>
      <c r="AX226" s="13" t="s">
        <v>74</v>
      </c>
      <c r="AY226" s="240" t="s">
        <v>285</v>
      </c>
    </row>
    <row r="227" spans="1:51" s="14" customFormat="1" ht="12">
      <c r="A227" s="14"/>
      <c r="B227" s="241"/>
      <c r="C227" s="242"/>
      <c r="D227" s="232" t="s">
        <v>296</v>
      </c>
      <c r="E227" s="243" t="s">
        <v>28</v>
      </c>
      <c r="F227" s="244" t="s">
        <v>2910</v>
      </c>
      <c r="G227" s="242"/>
      <c r="H227" s="245">
        <v>9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296</v>
      </c>
      <c r="AU227" s="251" t="s">
        <v>106</v>
      </c>
      <c r="AV227" s="14" t="s">
        <v>106</v>
      </c>
      <c r="AW227" s="14" t="s">
        <v>35</v>
      </c>
      <c r="AX227" s="14" t="s">
        <v>82</v>
      </c>
      <c r="AY227" s="251" t="s">
        <v>285</v>
      </c>
    </row>
    <row r="228" spans="1:65" s="2" customFormat="1" ht="16.5" customHeight="1">
      <c r="A228" s="42"/>
      <c r="B228" s="43"/>
      <c r="C228" s="263" t="s">
        <v>439</v>
      </c>
      <c r="D228" s="263" t="s">
        <v>380</v>
      </c>
      <c r="E228" s="264" t="s">
        <v>2911</v>
      </c>
      <c r="F228" s="265" t="s">
        <v>2912</v>
      </c>
      <c r="G228" s="266" t="s">
        <v>290</v>
      </c>
      <c r="H228" s="267">
        <v>2.7</v>
      </c>
      <c r="I228" s="268"/>
      <c r="J228" s="269">
        <f>ROUND(I228*H228,2)</f>
        <v>0</v>
      </c>
      <c r="K228" s="265" t="s">
        <v>291</v>
      </c>
      <c r="L228" s="270"/>
      <c r="M228" s="271" t="s">
        <v>28</v>
      </c>
      <c r="N228" s="272" t="s">
        <v>46</v>
      </c>
      <c r="O228" s="88"/>
      <c r="P228" s="221">
        <f>O228*H228</f>
        <v>0</v>
      </c>
      <c r="Q228" s="221">
        <v>0.22</v>
      </c>
      <c r="R228" s="221">
        <f>Q228*H228</f>
        <v>0.5940000000000001</v>
      </c>
      <c r="S228" s="221">
        <v>0</v>
      </c>
      <c r="T228" s="222">
        <f>S228*H228</f>
        <v>0</v>
      </c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R228" s="223" t="s">
        <v>334</v>
      </c>
      <c r="AT228" s="223" t="s">
        <v>380</v>
      </c>
      <c r="AU228" s="223" t="s">
        <v>106</v>
      </c>
      <c r="AY228" s="21" t="s">
        <v>285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21" t="s">
        <v>106</v>
      </c>
      <c r="BK228" s="224">
        <f>ROUND(I228*H228,2)</f>
        <v>0</v>
      </c>
      <c r="BL228" s="21" t="s">
        <v>292</v>
      </c>
      <c r="BM228" s="223" t="s">
        <v>2913</v>
      </c>
    </row>
    <row r="229" spans="1:51" s="13" customFormat="1" ht="12">
      <c r="A229" s="13"/>
      <c r="B229" s="230"/>
      <c r="C229" s="231"/>
      <c r="D229" s="232" t="s">
        <v>296</v>
      </c>
      <c r="E229" s="233" t="s">
        <v>28</v>
      </c>
      <c r="F229" s="234" t="s">
        <v>2846</v>
      </c>
      <c r="G229" s="231"/>
      <c r="H229" s="233" t="s">
        <v>28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0" t="s">
        <v>296</v>
      </c>
      <c r="AU229" s="240" t="s">
        <v>106</v>
      </c>
      <c r="AV229" s="13" t="s">
        <v>82</v>
      </c>
      <c r="AW229" s="13" t="s">
        <v>35</v>
      </c>
      <c r="AX229" s="13" t="s">
        <v>74</v>
      </c>
      <c r="AY229" s="240" t="s">
        <v>285</v>
      </c>
    </row>
    <row r="230" spans="1:51" s="14" customFormat="1" ht="12">
      <c r="A230" s="14"/>
      <c r="B230" s="241"/>
      <c r="C230" s="242"/>
      <c r="D230" s="232" t="s">
        <v>296</v>
      </c>
      <c r="E230" s="243" t="s">
        <v>28</v>
      </c>
      <c r="F230" s="244" t="s">
        <v>2914</v>
      </c>
      <c r="G230" s="242"/>
      <c r="H230" s="245">
        <v>2.7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296</v>
      </c>
      <c r="AU230" s="251" t="s">
        <v>106</v>
      </c>
      <c r="AV230" s="14" t="s">
        <v>106</v>
      </c>
      <c r="AW230" s="14" t="s">
        <v>35</v>
      </c>
      <c r="AX230" s="14" t="s">
        <v>82</v>
      </c>
      <c r="AY230" s="251" t="s">
        <v>285</v>
      </c>
    </row>
    <row r="231" spans="1:63" s="12" customFormat="1" ht="22.8" customHeight="1">
      <c r="A231" s="12"/>
      <c r="B231" s="196"/>
      <c r="C231" s="197"/>
      <c r="D231" s="198" t="s">
        <v>73</v>
      </c>
      <c r="E231" s="210" t="s">
        <v>106</v>
      </c>
      <c r="F231" s="210" t="s">
        <v>392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SUM(P232:P279)</f>
        <v>0</v>
      </c>
      <c r="Q231" s="204"/>
      <c r="R231" s="205">
        <f>SUM(R232:R279)</f>
        <v>22.93906251</v>
      </c>
      <c r="S231" s="204"/>
      <c r="T231" s="206">
        <f>SUM(T232:T279)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82</v>
      </c>
      <c r="AT231" s="208" t="s">
        <v>73</v>
      </c>
      <c r="AU231" s="208" t="s">
        <v>82</v>
      </c>
      <c r="AY231" s="207" t="s">
        <v>285</v>
      </c>
      <c r="BK231" s="209">
        <f>SUM(BK232:BK279)</f>
        <v>0</v>
      </c>
    </row>
    <row r="232" spans="1:65" s="2" customFormat="1" ht="44.25" customHeight="1">
      <c r="A232" s="42"/>
      <c r="B232" s="43"/>
      <c r="C232" s="212" t="s">
        <v>445</v>
      </c>
      <c r="D232" s="212" t="s">
        <v>287</v>
      </c>
      <c r="E232" s="213" t="s">
        <v>2915</v>
      </c>
      <c r="F232" s="214" t="s">
        <v>2916</v>
      </c>
      <c r="G232" s="215" t="s">
        <v>290</v>
      </c>
      <c r="H232" s="216">
        <v>5.262</v>
      </c>
      <c r="I232" s="217"/>
      <c r="J232" s="218">
        <f>ROUND(I232*H232,2)</f>
        <v>0</v>
      </c>
      <c r="K232" s="214" t="s">
        <v>28</v>
      </c>
      <c r="L232" s="48"/>
      <c r="M232" s="219" t="s">
        <v>28</v>
      </c>
      <c r="N232" s="220" t="s">
        <v>46</v>
      </c>
      <c r="O232" s="88"/>
      <c r="P232" s="221">
        <f>O232*H232</f>
        <v>0</v>
      </c>
      <c r="Q232" s="221">
        <v>1.63</v>
      </c>
      <c r="R232" s="221">
        <f>Q232*H232</f>
        <v>8.57706</v>
      </c>
      <c r="S232" s="221">
        <v>0</v>
      </c>
      <c r="T232" s="222">
        <f>S232*H232</f>
        <v>0</v>
      </c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R232" s="223" t="s">
        <v>292</v>
      </c>
      <c r="AT232" s="223" t="s">
        <v>287</v>
      </c>
      <c r="AU232" s="223" t="s">
        <v>106</v>
      </c>
      <c r="AY232" s="21" t="s">
        <v>285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21" t="s">
        <v>106</v>
      </c>
      <c r="BK232" s="224">
        <f>ROUND(I232*H232,2)</f>
        <v>0</v>
      </c>
      <c r="BL232" s="21" t="s">
        <v>292</v>
      </c>
      <c r="BM232" s="223" t="s">
        <v>2917</v>
      </c>
    </row>
    <row r="233" spans="1:51" s="13" customFormat="1" ht="12">
      <c r="A233" s="13"/>
      <c r="B233" s="230"/>
      <c r="C233" s="231"/>
      <c r="D233" s="232" t="s">
        <v>296</v>
      </c>
      <c r="E233" s="233" t="s">
        <v>28</v>
      </c>
      <c r="F233" s="234" t="s">
        <v>2846</v>
      </c>
      <c r="G233" s="231"/>
      <c r="H233" s="233" t="s">
        <v>28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296</v>
      </c>
      <c r="AU233" s="240" t="s">
        <v>106</v>
      </c>
      <c r="AV233" s="13" t="s">
        <v>82</v>
      </c>
      <c r="AW233" s="13" t="s">
        <v>35</v>
      </c>
      <c r="AX233" s="13" t="s">
        <v>74</v>
      </c>
      <c r="AY233" s="240" t="s">
        <v>285</v>
      </c>
    </row>
    <row r="234" spans="1:51" s="14" customFormat="1" ht="12">
      <c r="A234" s="14"/>
      <c r="B234" s="241"/>
      <c r="C234" s="242"/>
      <c r="D234" s="232" t="s">
        <v>296</v>
      </c>
      <c r="E234" s="243" t="s">
        <v>28</v>
      </c>
      <c r="F234" s="244" t="s">
        <v>2918</v>
      </c>
      <c r="G234" s="242"/>
      <c r="H234" s="245">
        <v>5.262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296</v>
      </c>
      <c r="AU234" s="251" t="s">
        <v>106</v>
      </c>
      <c r="AV234" s="14" t="s">
        <v>106</v>
      </c>
      <c r="AW234" s="14" t="s">
        <v>35</v>
      </c>
      <c r="AX234" s="14" t="s">
        <v>74</v>
      </c>
      <c r="AY234" s="251" t="s">
        <v>285</v>
      </c>
    </row>
    <row r="235" spans="1:51" s="15" customFormat="1" ht="12">
      <c r="A235" s="15"/>
      <c r="B235" s="252"/>
      <c r="C235" s="253"/>
      <c r="D235" s="232" t="s">
        <v>296</v>
      </c>
      <c r="E235" s="254" t="s">
        <v>2919</v>
      </c>
      <c r="F235" s="255" t="s">
        <v>299</v>
      </c>
      <c r="G235" s="253"/>
      <c r="H235" s="256">
        <v>5.262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2" t="s">
        <v>296</v>
      </c>
      <c r="AU235" s="262" t="s">
        <v>106</v>
      </c>
      <c r="AV235" s="15" t="s">
        <v>292</v>
      </c>
      <c r="AW235" s="15" t="s">
        <v>35</v>
      </c>
      <c r="AX235" s="15" t="s">
        <v>82</v>
      </c>
      <c r="AY235" s="262" t="s">
        <v>285</v>
      </c>
    </row>
    <row r="236" spans="1:65" s="2" customFormat="1" ht="55.5" customHeight="1">
      <c r="A236" s="42"/>
      <c r="B236" s="43"/>
      <c r="C236" s="212" t="s">
        <v>450</v>
      </c>
      <c r="D236" s="212" t="s">
        <v>287</v>
      </c>
      <c r="E236" s="213" t="s">
        <v>2920</v>
      </c>
      <c r="F236" s="214" t="s">
        <v>2921</v>
      </c>
      <c r="G236" s="215" t="s">
        <v>315</v>
      </c>
      <c r="H236" s="216">
        <v>42.952</v>
      </c>
      <c r="I236" s="217"/>
      <c r="J236" s="218">
        <f>ROUND(I236*H236,2)</f>
        <v>0</v>
      </c>
      <c r="K236" s="214" t="s">
        <v>291</v>
      </c>
      <c r="L236" s="48"/>
      <c r="M236" s="219" t="s">
        <v>28</v>
      </c>
      <c r="N236" s="220" t="s">
        <v>46</v>
      </c>
      <c r="O236" s="88"/>
      <c r="P236" s="221">
        <f>O236*H236</f>
        <v>0</v>
      </c>
      <c r="Q236" s="221">
        <v>0.00031</v>
      </c>
      <c r="R236" s="221">
        <f>Q236*H236</f>
        <v>0.01331512</v>
      </c>
      <c r="S236" s="221">
        <v>0</v>
      </c>
      <c r="T236" s="222">
        <f>S236*H236</f>
        <v>0</v>
      </c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R236" s="223" t="s">
        <v>292</v>
      </c>
      <c r="AT236" s="223" t="s">
        <v>287</v>
      </c>
      <c r="AU236" s="223" t="s">
        <v>106</v>
      </c>
      <c r="AY236" s="21" t="s">
        <v>285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21" t="s">
        <v>106</v>
      </c>
      <c r="BK236" s="224">
        <f>ROUND(I236*H236,2)</f>
        <v>0</v>
      </c>
      <c r="BL236" s="21" t="s">
        <v>292</v>
      </c>
      <c r="BM236" s="223" t="s">
        <v>2922</v>
      </c>
    </row>
    <row r="237" spans="1:47" s="2" customFormat="1" ht="12">
      <c r="A237" s="42"/>
      <c r="B237" s="43"/>
      <c r="C237" s="44"/>
      <c r="D237" s="225" t="s">
        <v>294</v>
      </c>
      <c r="E237" s="44"/>
      <c r="F237" s="226" t="s">
        <v>2923</v>
      </c>
      <c r="G237" s="44"/>
      <c r="H237" s="44"/>
      <c r="I237" s="227"/>
      <c r="J237" s="44"/>
      <c r="K237" s="44"/>
      <c r="L237" s="48"/>
      <c r="M237" s="228"/>
      <c r="N237" s="229"/>
      <c r="O237" s="88"/>
      <c r="P237" s="88"/>
      <c r="Q237" s="88"/>
      <c r="R237" s="88"/>
      <c r="S237" s="88"/>
      <c r="T237" s="89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T237" s="21" t="s">
        <v>294</v>
      </c>
      <c r="AU237" s="21" t="s">
        <v>106</v>
      </c>
    </row>
    <row r="238" spans="1:51" s="14" customFormat="1" ht="12">
      <c r="A238" s="14"/>
      <c r="B238" s="241"/>
      <c r="C238" s="242"/>
      <c r="D238" s="232" t="s">
        <v>296</v>
      </c>
      <c r="E238" s="243" t="s">
        <v>28</v>
      </c>
      <c r="F238" s="244" t="s">
        <v>2924</v>
      </c>
      <c r="G238" s="242"/>
      <c r="H238" s="245">
        <v>42.952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1" t="s">
        <v>296</v>
      </c>
      <c r="AU238" s="251" t="s">
        <v>106</v>
      </c>
      <c r="AV238" s="14" t="s">
        <v>106</v>
      </c>
      <c r="AW238" s="14" t="s">
        <v>35</v>
      </c>
      <c r="AX238" s="14" t="s">
        <v>74</v>
      </c>
      <c r="AY238" s="251" t="s">
        <v>285</v>
      </c>
    </row>
    <row r="239" spans="1:51" s="15" customFormat="1" ht="12">
      <c r="A239" s="15"/>
      <c r="B239" s="252"/>
      <c r="C239" s="253"/>
      <c r="D239" s="232" t="s">
        <v>296</v>
      </c>
      <c r="E239" s="254" t="s">
        <v>2767</v>
      </c>
      <c r="F239" s="255" t="s">
        <v>299</v>
      </c>
      <c r="G239" s="253"/>
      <c r="H239" s="256">
        <v>42.952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2" t="s">
        <v>296</v>
      </c>
      <c r="AU239" s="262" t="s">
        <v>106</v>
      </c>
      <c r="AV239" s="15" t="s">
        <v>292</v>
      </c>
      <c r="AW239" s="15" t="s">
        <v>35</v>
      </c>
      <c r="AX239" s="15" t="s">
        <v>82</v>
      </c>
      <c r="AY239" s="262" t="s">
        <v>285</v>
      </c>
    </row>
    <row r="240" spans="1:65" s="2" customFormat="1" ht="24.15" customHeight="1">
      <c r="A240" s="42"/>
      <c r="B240" s="43"/>
      <c r="C240" s="263" t="s">
        <v>457</v>
      </c>
      <c r="D240" s="263" t="s">
        <v>380</v>
      </c>
      <c r="E240" s="264" t="s">
        <v>2925</v>
      </c>
      <c r="F240" s="265" t="s">
        <v>2926</v>
      </c>
      <c r="G240" s="266" t="s">
        <v>315</v>
      </c>
      <c r="H240" s="267">
        <v>51.542</v>
      </c>
      <c r="I240" s="268"/>
      <c r="J240" s="269">
        <f>ROUND(I240*H240,2)</f>
        <v>0</v>
      </c>
      <c r="K240" s="265" t="s">
        <v>291</v>
      </c>
      <c r="L240" s="270"/>
      <c r="M240" s="271" t="s">
        <v>28</v>
      </c>
      <c r="N240" s="272" t="s">
        <v>46</v>
      </c>
      <c r="O240" s="88"/>
      <c r="P240" s="221">
        <f>O240*H240</f>
        <v>0</v>
      </c>
      <c r="Q240" s="221">
        <v>0.0005</v>
      </c>
      <c r="R240" s="221">
        <f>Q240*H240</f>
        <v>0.025771000000000002</v>
      </c>
      <c r="S240" s="221">
        <v>0</v>
      </c>
      <c r="T240" s="222">
        <f>S240*H240</f>
        <v>0</v>
      </c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R240" s="223" t="s">
        <v>334</v>
      </c>
      <c r="AT240" s="223" t="s">
        <v>380</v>
      </c>
      <c r="AU240" s="223" t="s">
        <v>106</v>
      </c>
      <c r="AY240" s="21" t="s">
        <v>285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21" t="s">
        <v>106</v>
      </c>
      <c r="BK240" s="224">
        <f>ROUND(I240*H240,2)</f>
        <v>0</v>
      </c>
      <c r="BL240" s="21" t="s">
        <v>292</v>
      </c>
      <c r="BM240" s="223" t="s">
        <v>2927</v>
      </c>
    </row>
    <row r="241" spans="1:51" s="14" customFormat="1" ht="12">
      <c r="A241" s="14"/>
      <c r="B241" s="241"/>
      <c r="C241" s="242"/>
      <c r="D241" s="232" t="s">
        <v>296</v>
      </c>
      <c r="E241" s="243" t="s">
        <v>28</v>
      </c>
      <c r="F241" s="244" t="s">
        <v>2928</v>
      </c>
      <c r="G241" s="242"/>
      <c r="H241" s="245">
        <v>51.542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1" t="s">
        <v>296</v>
      </c>
      <c r="AU241" s="251" t="s">
        <v>106</v>
      </c>
      <c r="AV241" s="14" t="s">
        <v>106</v>
      </c>
      <c r="AW241" s="14" t="s">
        <v>35</v>
      </c>
      <c r="AX241" s="14" t="s">
        <v>82</v>
      </c>
      <c r="AY241" s="251" t="s">
        <v>285</v>
      </c>
    </row>
    <row r="242" spans="1:65" s="2" customFormat="1" ht="16.5" customHeight="1">
      <c r="A242" s="42"/>
      <c r="B242" s="43"/>
      <c r="C242" s="212" t="s">
        <v>464</v>
      </c>
      <c r="D242" s="212" t="s">
        <v>287</v>
      </c>
      <c r="E242" s="213" t="s">
        <v>2929</v>
      </c>
      <c r="F242" s="214" t="s">
        <v>2930</v>
      </c>
      <c r="G242" s="215" t="s">
        <v>290</v>
      </c>
      <c r="H242" s="216">
        <v>0.803</v>
      </c>
      <c r="I242" s="217"/>
      <c r="J242" s="218">
        <f>ROUND(I242*H242,2)</f>
        <v>0</v>
      </c>
      <c r="K242" s="214" t="s">
        <v>28</v>
      </c>
      <c r="L242" s="48"/>
      <c r="M242" s="219" t="s">
        <v>28</v>
      </c>
      <c r="N242" s="220" t="s">
        <v>46</v>
      </c>
      <c r="O242" s="88"/>
      <c r="P242" s="221">
        <f>O242*H242</f>
        <v>0</v>
      </c>
      <c r="Q242" s="221">
        <v>2.30102</v>
      </c>
      <c r="R242" s="221">
        <f>Q242*H242</f>
        <v>1.84771906</v>
      </c>
      <c r="S242" s="221">
        <v>0</v>
      </c>
      <c r="T242" s="222">
        <f>S242*H242</f>
        <v>0</v>
      </c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R242" s="223" t="s">
        <v>292</v>
      </c>
      <c r="AT242" s="223" t="s">
        <v>287</v>
      </c>
      <c r="AU242" s="223" t="s">
        <v>106</v>
      </c>
      <c r="AY242" s="21" t="s">
        <v>285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21" t="s">
        <v>106</v>
      </c>
      <c r="BK242" s="224">
        <f>ROUND(I242*H242,2)</f>
        <v>0</v>
      </c>
      <c r="BL242" s="21" t="s">
        <v>292</v>
      </c>
      <c r="BM242" s="223" t="s">
        <v>2931</v>
      </c>
    </row>
    <row r="243" spans="1:51" s="14" customFormat="1" ht="12">
      <c r="A243" s="14"/>
      <c r="B243" s="241"/>
      <c r="C243" s="242"/>
      <c r="D243" s="232" t="s">
        <v>296</v>
      </c>
      <c r="E243" s="243" t="s">
        <v>28</v>
      </c>
      <c r="F243" s="244" t="s">
        <v>2932</v>
      </c>
      <c r="G243" s="242"/>
      <c r="H243" s="245">
        <v>0.803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296</v>
      </c>
      <c r="AU243" s="251" t="s">
        <v>106</v>
      </c>
      <c r="AV243" s="14" t="s">
        <v>106</v>
      </c>
      <c r="AW243" s="14" t="s">
        <v>35</v>
      </c>
      <c r="AX243" s="14" t="s">
        <v>82</v>
      </c>
      <c r="AY243" s="251" t="s">
        <v>285</v>
      </c>
    </row>
    <row r="244" spans="1:65" s="2" customFormat="1" ht="62.7" customHeight="1">
      <c r="A244" s="42"/>
      <c r="B244" s="43"/>
      <c r="C244" s="212" t="s">
        <v>471</v>
      </c>
      <c r="D244" s="212" t="s">
        <v>287</v>
      </c>
      <c r="E244" s="213" t="s">
        <v>2933</v>
      </c>
      <c r="F244" s="214" t="s">
        <v>2934</v>
      </c>
      <c r="G244" s="215" t="s">
        <v>673</v>
      </c>
      <c r="H244" s="216">
        <v>13</v>
      </c>
      <c r="I244" s="217"/>
      <c r="J244" s="218">
        <f>ROUND(I244*H244,2)</f>
        <v>0</v>
      </c>
      <c r="K244" s="214" t="s">
        <v>291</v>
      </c>
      <c r="L244" s="48"/>
      <c r="M244" s="219" t="s">
        <v>28</v>
      </c>
      <c r="N244" s="220" t="s">
        <v>46</v>
      </c>
      <c r="O244" s="88"/>
      <c r="P244" s="221">
        <f>O244*H244</f>
        <v>0</v>
      </c>
      <c r="Q244" s="221">
        <v>0.2044</v>
      </c>
      <c r="R244" s="221">
        <f>Q244*H244</f>
        <v>2.6572</v>
      </c>
      <c r="S244" s="221">
        <v>0</v>
      </c>
      <c r="T244" s="222">
        <f>S244*H244</f>
        <v>0</v>
      </c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R244" s="223" t="s">
        <v>292</v>
      </c>
      <c r="AT244" s="223" t="s">
        <v>287</v>
      </c>
      <c r="AU244" s="223" t="s">
        <v>106</v>
      </c>
      <c r="AY244" s="21" t="s">
        <v>285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21" t="s">
        <v>106</v>
      </c>
      <c r="BK244" s="224">
        <f>ROUND(I244*H244,2)</f>
        <v>0</v>
      </c>
      <c r="BL244" s="21" t="s">
        <v>292</v>
      </c>
      <c r="BM244" s="223" t="s">
        <v>2935</v>
      </c>
    </row>
    <row r="245" spans="1:47" s="2" customFormat="1" ht="12">
      <c r="A245" s="42"/>
      <c r="B245" s="43"/>
      <c r="C245" s="44"/>
      <c r="D245" s="225" t="s">
        <v>294</v>
      </c>
      <c r="E245" s="44"/>
      <c r="F245" s="226" t="s">
        <v>2936</v>
      </c>
      <c r="G245" s="44"/>
      <c r="H245" s="44"/>
      <c r="I245" s="227"/>
      <c r="J245" s="44"/>
      <c r="K245" s="44"/>
      <c r="L245" s="48"/>
      <c r="M245" s="228"/>
      <c r="N245" s="229"/>
      <c r="O245" s="88"/>
      <c r="P245" s="88"/>
      <c r="Q245" s="88"/>
      <c r="R245" s="88"/>
      <c r="S245" s="88"/>
      <c r="T245" s="89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T245" s="21" t="s">
        <v>294</v>
      </c>
      <c r="AU245" s="21" t="s">
        <v>106</v>
      </c>
    </row>
    <row r="246" spans="1:51" s="13" customFormat="1" ht="12">
      <c r="A246" s="13"/>
      <c r="B246" s="230"/>
      <c r="C246" s="231"/>
      <c r="D246" s="232" t="s">
        <v>296</v>
      </c>
      <c r="E246" s="233" t="s">
        <v>28</v>
      </c>
      <c r="F246" s="234" t="s">
        <v>2846</v>
      </c>
      <c r="G246" s="231"/>
      <c r="H246" s="233" t="s">
        <v>28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296</v>
      </c>
      <c r="AU246" s="240" t="s">
        <v>106</v>
      </c>
      <c r="AV246" s="13" t="s">
        <v>82</v>
      </c>
      <c r="AW246" s="13" t="s">
        <v>35</v>
      </c>
      <c r="AX246" s="13" t="s">
        <v>74</v>
      </c>
      <c r="AY246" s="240" t="s">
        <v>285</v>
      </c>
    </row>
    <row r="247" spans="1:51" s="14" customFormat="1" ht="12">
      <c r="A247" s="14"/>
      <c r="B247" s="241"/>
      <c r="C247" s="242"/>
      <c r="D247" s="232" t="s">
        <v>296</v>
      </c>
      <c r="E247" s="243" t="s">
        <v>2766</v>
      </c>
      <c r="F247" s="244" t="s">
        <v>360</v>
      </c>
      <c r="G247" s="242"/>
      <c r="H247" s="245">
        <v>13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1" t="s">
        <v>296</v>
      </c>
      <c r="AU247" s="251" t="s">
        <v>106</v>
      </c>
      <c r="AV247" s="14" t="s">
        <v>106</v>
      </c>
      <c r="AW247" s="14" t="s">
        <v>35</v>
      </c>
      <c r="AX247" s="14" t="s">
        <v>82</v>
      </c>
      <c r="AY247" s="251" t="s">
        <v>285</v>
      </c>
    </row>
    <row r="248" spans="1:65" s="2" customFormat="1" ht="24.15" customHeight="1">
      <c r="A248" s="42"/>
      <c r="B248" s="43"/>
      <c r="C248" s="212" t="s">
        <v>477</v>
      </c>
      <c r="D248" s="212" t="s">
        <v>287</v>
      </c>
      <c r="E248" s="213" t="s">
        <v>2937</v>
      </c>
      <c r="F248" s="214" t="s">
        <v>2938</v>
      </c>
      <c r="G248" s="215" t="s">
        <v>460</v>
      </c>
      <c r="H248" s="216">
        <v>15</v>
      </c>
      <c r="I248" s="217"/>
      <c r="J248" s="218">
        <f>ROUND(I248*H248,2)</f>
        <v>0</v>
      </c>
      <c r="K248" s="214" t="s">
        <v>28</v>
      </c>
      <c r="L248" s="48"/>
      <c r="M248" s="219" t="s">
        <v>28</v>
      </c>
      <c r="N248" s="220" t="s">
        <v>46</v>
      </c>
      <c r="O248" s="88"/>
      <c r="P248" s="221">
        <f>O248*H248</f>
        <v>0</v>
      </c>
      <c r="Q248" s="221">
        <v>0.0053</v>
      </c>
      <c r="R248" s="221">
        <f>Q248*H248</f>
        <v>0.0795</v>
      </c>
      <c r="S248" s="221">
        <v>0</v>
      </c>
      <c r="T248" s="222">
        <f>S248*H248</f>
        <v>0</v>
      </c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R248" s="223" t="s">
        <v>292</v>
      </c>
      <c r="AT248" s="223" t="s">
        <v>287</v>
      </c>
      <c r="AU248" s="223" t="s">
        <v>106</v>
      </c>
      <c r="AY248" s="21" t="s">
        <v>285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21" t="s">
        <v>106</v>
      </c>
      <c r="BK248" s="224">
        <f>ROUND(I248*H248,2)</f>
        <v>0</v>
      </c>
      <c r="BL248" s="21" t="s">
        <v>292</v>
      </c>
      <c r="BM248" s="223" t="s">
        <v>2939</v>
      </c>
    </row>
    <row r="249" spans="1:51" s="13" customFormat="1" ht="12">
      <c r="A249" s="13"/>
      <c r="B249" s="230"/>
      <c r="C249" s="231"/>
      <c r="D249" s="232" t="s">
        <v>296</v>
      </c>
      <c r="E249" s="233" t="s">
        <v>28</v>
      </c>
      <c r="F249" s="234" t="s">
        <v>2846</v>
      </c>
      <c r="G249" s="231"/>
      <c r="H249" s="233" t="s">
        <v>28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296</v>
      </c>
      <c r="AU249" s="240" t="s">
        <v>106</v>
      </c>
      <c r="AV249" s="13" t="s">
        <v>82</v>
      </c>
      <c r="AW249" s="13" t="s">
        <v>35</v>
      </c>
      <c r="AX249" s="13" t="s">
        <v>74</v>
      </c>
      <c r="AY249" s="240" t="s">
        <v>285</v>
      </c>
    </row>
    <row r="250" spans="1:51" s="13" customFormat="1" ht="12">
      <c r="A250" s="13"/>
      <c r="B250" s="230"/>
      <c r="C250" s="231"/>
      <c r="D250" s="232" t="s">
        <v>296</v>
      </c>
      <c r="E250" s="233" t="s">
        <v>28</v>
      </c>
      <c r="F250" s="234" t="s">
        <v>2940</v>
      </c>
      <c r="G250" s="231"/>
      <c r="H250" s="233" t="s">
        <v>28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296</v>
      </c>
      <c r="AU250" s="240" t="s">
        <v>106</v>
      </c>
      <c r="AV250" s="13" t="s">
        <v>82</v>
      </c>
      <c r="AW250" s="13" t="s">
        <v>35</v>
      </c>
      <c r="AX250" s="13" t="s">
        <v>74</v>
      </c>
      <c r="AY250" s="240" t="s">
        <v>285</v>
      </c>
    </row>
    <row r="251" spans="1:51" s="14" customFormat="1" ht="12">
      <c r="A251" s="14"/>
      <c r="B251" s="241"/>
      <c r="C251" s="242"/>
      <c r="D251" s="232" t="s">
        <v>296</v>
      </c>
      <c r="E251" s="243" t="s">
        <v>28</v>
      </c>
      <c r="F251" s="244" t="s">
        <v>373</v>
      </c>
      <c r="G251" s="242"/>
      <c r="H251" s="245">
        <v>15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1" t="s">
        <v>296</v>
      </c>
      <c r="AU251" s="251" t="s">
        <v>106</v>
      </c>
      <c r="AV251" s="14" t="s">
        <v>106</v>
      </c>
      <c r="AW251" s="14" t="s">
        <v>35</v>
      </c>
      <c r="AX251" s="14" t="s">
        <v>82</v>
      </c>
      <c r="AY251" s="251" t="s">
        <v>285</v>
      </c>
    </row>
    <row r="252" spans="1:65" s="2" customFormat="1" ht="24.15" customHeight="1">
      <c r="A252" s="42"/>
      <c r="B252" s="43"/>
      <c r="C252" s="212" t="s">
        <v>484</v>
      </c>
      <c r="D252" s="212" t="s">
        <v>287</v>
      </c>
      <c r="E252" s="213" t="s">
        <v>422</v>
      </c>
      <c r="F252" s="214" t="s">
        <v>423</v>
      </c>
      <c r="G252" s="215" t="s">
        <v>290</v>
      </c>
      <c r="H252" s="216">
        <v>1.044</v>
      </c>
      <c r="I252" s="217"/>
      <c r="J252" s="218">
        <f>ROUND(I252*H252,2)</f>
        <v>0</v>
      </c>
      <c r="K252" s="214" t="s">
        <v>291</v>
      </c>
      <c r="L252" s="48"/>
      <c r="M252" s="219" t="s">
        <v>28</v>
      </c>
      <c r="N252" s="220" t="s">
        <v>46</v>
      </c>
      <c r="O252" s="88"/>
      <c r="P252" s="221">
        <f>O252*H252</f>
        <v>0</v>
      </c>
      <c r="Q252" s="221">
        <v>2.30102</v>
      </c>
      <c r="R252" s="221">
        <f>Q252*H252</f>
        <v>2.4022648799999997</v>
      </c>
      <c r="S252" s="221">
        <v>0</v>
      </c>
      <c r="T252" s="222">
        <f>S252*H252</f>
        <v>0</v>
      </c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R252" s="223" t="s">
        <v>292</v>
      </c>
      <c r="AT252" s="223" t="s">
        <v>287</v>
      </c>
      <c r="AU252" s="223" t="s">
        <v>106</v>
      </c>
      <c r="AY252" s="21" t="s">
        <v>285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21" t="s">
        <v>106</v>
      </c>
      <c r="BK252" s="224">
        <f>ROUND(I252*H252,2)</f>
        <v>0</v>
      </c>
      <c r="BL252" s="21" t="s">
        <v>292</v>
      </c>
      <c r="BM252" s="223" t="s">
        <v>2941</v>
      </c>
    </row>
    <row r="253" spans="1:47" s="2" customFormat="1" ht="12">
      <c r="A253" s="42"/>
      <c r="B253" s="43"/>
      <c r="C253" s="44"/>
      <c r="D253" s="225" t="s">
        <v>294</v>
      </c>
      <c r="E253" s="44"/>
      <c r="F253" s="226" t="s">
        <v>425</v>
      </c>
      <c r="G253" s="44"/>
      <c r="H253" s="44"/>
      <c r="I253" s="227"/>
      <c r="J253" s="44"/>
      <c r="K253" s="44"/>
      <c r="L253" s="48"/>
      <c r="M253" s="228"/>
      <c r="N253" s="229"/>
      <c r="O253" s="88"/>
      <c r="P253" s="88"/>
      <c r="Q253" s="88"/>
      <c r="R253" s="88"/>
      <c r="S253" s="88"/>
      <c r="T253" s="89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T253" s="21" t="s">
        <v>294</v>
      </c>
      <c r="AU253" s="21" t="s">
        <v>106</v>
      </c>
    </row>
    <row r="254" spans="1:51" s="14" customFormat="1" ht="12">
      <c r="A254" s="14"/>
      <c r="B254" s="241"/>
      <c r="C254" s="242"/>
      <c r="D254" s="232" t="s">
        <v>296</v>
      </c>
      <c r="E254" s="243" t="s">
        <v>28</v>
      </c>
      <c r="F254" s="244" t="s">
        <v>2942</v>
      </c>
      <c r="G254" s="242"/>
      <c r="H254" s="245">
        <v>0.206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1" t="s">
        <v>296</v>
      </c>
      <c r="AU254" s="251" t="s">
        <v>106</v>
      </c>
      <c r="AV254" s="14" t="s">
        <v>106</v>
      </c>
      <c r="AW254" s="14" t="s">
        <v>35</v>
      </c>
      <c r="AX254" s="14" t="s">
        <v>74</v>
      </c>
      <c r="AY254" s="251" t="s">
        <v>285</v>
      </c>
    </row>
    <row r="255" spans="1:51" s="14" customFormat="1" ht="12">
      <c r="A255" s="14"/>
      <c r="B255" s="241"/>
      <c r="C255" s="242"/>
      <c r="D255" s="232" t="s">
        <v>296</v>
      </c>
      <c r="E255" s="243" t="s">
        <v>28</v>
      </c>
      <c r="F255" s="244" t="s">
        <v>2943</v>
      </c>
      <c r="G255" s="242"/>
      <c r="H255" s="245">
        <v>0.838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296</v>
      </c>
      <c r="AU255" s="251" t="s">
        <v>106</v>
      </c>
      <c r="AV255" s="14" t="s">
        <v>106</v>
      </c>
      <c r="AW255" s="14" t="s">
        <v>35</v>
      </c>
      <c r="AX255" s="14" t="s">
        <v>74</v>
      </c>
      <c r="AY255" s="251" t="s">
        <v>285</v>
      </c>
    </row>
    <row r="256" spans="1:51" s="15" customFormat="1" ht="12">
      <c r="A256" s="15"/>
      <c r="B256" s="252"/>
      <c r="C256" s="253"/>
      <c r="D256" s="232" t="s">
        <v>296</v>
      </c>
      <c r="E256" s="254" t="s">
        <v>28</v>
      </c>
      <c r="F256" s="255" t="s">
        <v>299</v>
      </c>
      <c r="G256" s="253"/>
      <c r="H256" s="256">
        <v>1.044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2" t="s">
        <v>296</v>
      </c>
      <c r="AU256" s="262" t="s">
        <v>106</v>
      </c>
      <c r="AV256" s="15" t="s">
        <v>292</v>
      </c>
      <c r="AW256" s="15" t="s">
        <v>35</v>
      </c>
      <c r="AX256" s="15" t="s">
        <v>82</v>
      </c>
      <c r="AY256" s="262" t="s">
        <v>285</v>
      </c>
    </row>
    <row r="257" spans="1:65" s="2" customFormat="1" ht="33" customHeight="1">
      <c r="A257" s="42"/>
      <c r="B257" s="43"/>
      <c r="C257" s="212" t="s">
        <v>489</v>
      </c>
      <c r="D257" s="212" t="s">
        <v>287</v>
      </c>
      <c r="E257" s="213" t="s">
        <v>2944</v>
      </c>
      <c r="F257" s="214" t="s">
        <v>2945</v>
      </c>
      <c r="G257" s="215" t="s">
        <v>290</v>
      </c>
      <c r="H257" s="216">
        <v>2.83</v>
      </c>
      <c r="I257" s="217"/>
      <c r="J257" s="218">
        <f>ROUND(I257*H257,2)</f>
        <v>0</v>
      </c>
      <c r="K257" s="214" t="s">
        <v>291</v>
      </c>
      <c r="L257" s="48"/>
      <c r="M257" s="219" t="s">
        <v>28</v>
      </c>
      <c r="N257" s="220" t="s">
        <v>46</v>
      </c>
      <c r="O257" s="88"/>
      <c r="P257" s="221">
        <f>O257*H257</f>
        <v>0</v>
      </c>
      <c r="Q257" s="221">
        <v>2.50187</v>
      </c>
      <c r="R257" s="221">
        <f>Q257*H257</f>
        <v>7.080292099999999</v>
      </c>
      <c r="S257" s="221">
        <v>0</v>
      </c>
      <c r="T257" s="222">
        <f>S257*H257</f>
        <v>0</v>
      </c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R257" s="223" t="s">
        <v>292</v>
      </c>
      <c r="AT257" s="223" t="s">
        <v>287</v>
      </c>
      <c r="AU257" s="223" t="s">
        <v>106</v>
      </c>
      <c r="AY257" s="21" t="s">
        <v>285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21" t="s">
        <v>106</v>
      </c>
      <c r="BK257" s="224">
        <f>ROUND(I257*H257,2)</f>
        <v>0</v>
      </c>
      <c r="BL257" s="21" t="s">
        <v>292</v>
      </c>
      <c r="BM257" s="223" t="s">
        <v>2946</v>
      </c>
    </row>
    <row r="258" spans="1:47" s="2" customFormat="1" ht="12">
      <c r="A258" s="42"/>
      <c r="B258" s="43"/>
      <c r="C258" s="44"/>
      <c r="D258" s="225" t="s">
        <v>294</v>
      </c>
      <c r="E258" s="44"/>
      <c r="F258" s="226" t="s">
        <v>2947</v>
      </c>
      <c r="G258" s="44"/>
      <c r="H258" s="44"/>
      <c r="I258" s="227"/>
      <c r="J258" s="44"/>
      <c r="K258" s="44"/>
      <c r="L258" s="48"/>
      <c r="M258" s="228"/>
      <c r="N258" s="229"/>
      <c r="O258" s="88"/>
      <c r="P258" s="88"/>
      <c r="Q258" s="88"/>
      <c r="R258" s="88"/>
      <c r="S258" s="88"/>
      <c r="T258" s="89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T258" s="21" t="s">
        <v>294</v>
      </c>
      <c r="AU258" s="21" t="s">
        <v>106</v>
      </c>
    </row>
    <row r="259" spans="1:51" s="13" customFormat="1" ht="12">
      <c r="A259" s="13"/>
      <c r="B259" s="230"/>
      <c r="C259" s="231"/>
      <c r="D259" s="232" t="s">
        <v>296</v>
      </c>
      <c r="E259" s="233" t="s">
        <v>28</v>
      </c>
      <c r="F259" s="234" t="s">
        <v>2846</v>
      </c>
      <c r="G259" s="231"/>
      <c r="H259" s="233" t="s">
        <v>28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296</v>
      </c>
      <c r="AU259" s="240" t="s">
        <v>106</v>
      </c>
      <c r="AV259" s="13" t="s">
        <v>82</v>
      </c>
      <c r="AW259" s="13" t="s">
        <v>35</v>
      </c>
      <c r="AX259" s="13" t="s">
        <v>74</v>
      </c>
      <c r="AY259" s="240" t="s">
        <v>285</v>
      </c>
    </row>
    <row r="260" spans="1:51" s="13" customFormat="1" ht="12">
      <c r="A260" s="13"/>
      <c r="B260" s="230"/>
      <c r="C260" s="231"/>
      <c r="D260" s="232" t="s">
        <v>296</v>
      </c>
      <c r="E260" s="233" t="s">
        <v>28</v>
      </c>
      <c r="F260" s="234" t="s">
        <v>2853</v>
      </c>
      <c r="G260" s="231"/>
      <c r="H260" s="233" t="s">
        <v>28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296</v>
      </c>
      <c r="AU260" s="240" t="s">
        <v>106</v>
      </c>
      <c r="AV260" s="13" t="s">
        <v>82</v>
      </c>
      <c r="AW260" s="13" t="s">
        <v>35</v>
      </c>
      <c r="AX260" s="13" t="s">
        <v>74</v>
      </c>
      <c r="AY260" s="240" t="s">
        <v>285</v>
      </c>
    </row>
    <row r="261" spans="1:51" s="14" customFormat="1" ht="12">
      <c r="A261" s="14"/>
      <c r="B261" s="241"/>
      <c r="C261" s="242"/>
      <c r="D261" s="232" t="s">
        <v>296</v>
      </c>
      <c r="E261" s="243" t="s">
        <v>28</v>
      </c>
      <c r="F261" s="244" t="s">
        <v>2948</v>
      </c>
      <c r="G261" s="242"/>
      <c r="H261" s="245">
        <v>2.83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1" t="s">
        <v>296</v>
      </c>
      <c r="AU261" s="251" t="s">
        <v>106</v>
      </c>
      <c r="AV261" s="14" t="s">
        <v>106</v>
      </c>
      <c r="AW261" s="14" t="s">
        <v>35</v>
      </c>
      <c r="AX261" s="14" t="s">
        <v>74</v>
      </c>
      <c r="AY261" s="251" t="s">
        <v>285</v>
      </c>
    </row>
    <row r="262" spans="1:51" s="15" customFormat="1" ht="12">
      <c r="A262" s="15"/>
      <c r="B262" s="252"/>
      <c r="C262" s="253"/>
      <c r="D262" s="232" t="s">
        <v>296</v>
      </c>
      <c r="E262" s="254" t="s">
        <v>28</v>
      </c>
      <c r="F262" s="255" t="s">
        <v>299</v>
      </c>
      <c r="G262" s="253"/>
      <c r="H262" s="256">
        <v>2.83</v>
      </c>
      <c r="I262" s="257"/>
      <c r="J262" s="253"/>
      <c r="K262" s="253"/>
      <c r="L262" s="258"/>
      <c r="M262" s="259"/>
      <c r="N262" s="260"/>
      <c r="O262" s="260"/>
      <c r="P262" s="260"/>
      <c r="Q262" s="260"/>
      <c r="R262" s="260"/>
      <c r="S262" s="260"/>
      <c r="T262" s="261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2" t="s">
        <v>296</v>
      </c>
      <c r="AU262" s="262" t="s">
        <v>106</v>
      </c>
      <c r="AV262" s="15" t="s">
        <v>292</v>
      </c>
      <c r="AW262" s="15" t="s">
        <v>35</v>
      </c>
      <c r="AX262" s="15" t="s">
        <v>82</v>
      </c>
      <c r="AY262" s="262" t="s">
        <v>285</v>
      </c>
    </row>
    <row r="263" spans="1:65" s="2" customFormat="1" ht="16.5" customHeight="1">
      <c r="A263" s="42"/>
      <c r="B263" s="43"/>
      <c r="C263" s="212" t="s">
        <v>494</v>
      </c>
      <c r="D263" s="212" t="s">
        <v>287</v>
      </c>
      <c r="E263" s="213" t="s">
        <v>428</v>
      </c>
      <c r="F263" s="214" t="s">
        <v>429</v>
      </c>
      <c r="G263" s="215" t="s">
        <v>315</v>
      </c>
      <c r="H263" s="216">
        <v>2.883</v>
      </c>
      <c r="I263" s="217"/>
      <c r="J263" s="218">
        <f>ROUND(I263*H263,2)</f>
        <v>0</v>
      </c>
      <c r="K263" s="214" t="s">
        <v>291</v>
      </c>
      <c r="L263" s="48"/>
      <c r="M263" s="219" t="s">
        <v>28</v>
      </c>
      <c r="N263" s="220" t="s">
        <v>46</v>
      </c>
      <c r="O263" s="88"/>
      <c r="P263" s="221">
        <f>O263*H263</f>
        <v>0</v>
      </c>
      <c r="Q263" s="221">
        <v>0.00269</v>
      </c>
      <c r="R263" s="221">
        <f>Q263*H263</f>
        <v>0.007755270000000001</v>
      </c>
      <c r="S263" s="221">
        <v>0</v>
      </c>
      <c r="T263" s="222">
        <f>S263*H263</f>
        <v>0</v>
      </c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R263" s="223" t="s">
        <v>292</v>
      </c>
      <c r="AT263" s="223" t="s">
        <v>287</v>
      </c>
      <c r="AU263" s="223" t="s">
        <v>106</v>
      </c>
      <c r="AY263" s="21" t="s">
        <v>285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21" t="s">
        <v>106</v>
      </c>
      <c r="BK263" s="224">
        <f>ROUND(I263*H263,2)</f>
        <v>0</v>
      </c>
      <c r="BL263" s="21" t="s">
        <v>292</v>
      </c>
      <c r="BM263" s="223" t="s">
        <v>2949</v>
      </c>
    </row>
    <row r="264" spans="1:47" s="2" customFormat="1" ht="12">
      <c r="A264" s="42"/>
      <c r="B264" s="43"/>
      <c r="C264" s="44"/>
      <c r="D264" s="225" t="s">
        <v>294</v>
      </c>
      <c r="E264" s="44"/>
      <c r="F264" s="226" t="s">
        <v>431</v>
      </c>
      <c r="G264" s="44"/>
      <c r="H264" s="44"/>
      <c r="I264" s="227"/>
      <c r="J264" s="44"/>
      <c r="K264" s="44"/>
      <c r="L264" s="48"/>
      <c r="M264" s="228"/>
      <c r="N264" s="229"/>
      <c r="O264" s="88"/>
      <c r="P264" s="88"/>
      <c r="Q264" s="88"/>
      <c r="R264" s="88"/>
      <c r="S264" s="88"/>
      <c r="T264" s="89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T264" s="21" t="s">
        <v>294</v>
      </c>
      <c r="AU264" s="21" t="s">
        <v>106</v>
      </c>
    </row>
    <row r="265" spans="1:51" s="13" customFormat="1" ht="12">
      <c r="A265" s="13"/>
      <c r="B265" s="230"/>
      <c r="C265" s="231"/>
      <c r="D265" s="232" t="s">
        <v>296</v>
      </c>
      <c r="E265" s="233" t="s">
        <v>28</v>
      </c>
      <c r="F265" s="234" t="s">
        <v>2846</v>
      </c>
      <c r="G265" s="231"/>
      <c r="H265" s="233" t="s">
        <v>28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0" t="s">
        <v>296</v>
      </c>
      <c r="AU265" s="240" t="s">
        <v>106</v>
      </c>
      <c r="AV265" s="13" t="s">
        <v>82</v>
      </c>
      <c r="AW265" s="13" t="s">
        <v>35</v>
      </c>
      <c r="AX265" s="13" t="s">
        <v>74</v>
      </c>
      <c r="AY265" s="240" t="s">
        <v>285</v>
      </c>
    </row>
    <row r="266" spans="1:51" s="14" customFormat="1" ht="12">
      <c r="A266" s="14"/>
      <c r="B266" s="241"/>
      <c r="C266" s="242"/>
      <c r="D266" s="232" t="s">
        <v>296</v>
      </c>
      <c r="E266" s="243" t="s">
        <v>28</v>
      </c>
      <c r="F266" s="244" t="s">
        <v>2950</v>
      </c>
      <c r="G266" s="242"/>
      <c r="H266" s="245">
        <v>0.415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1" t="s">
        <v>296</v>
      </c>
      <c r="AU266" s="251" t="s">
        <v>106</v>
      </c>
      <c r="AV266" s="14" t="s">
        <v>106</v>
      </c>
      <c r="AW266" s="14" t="s">
        <v>35</v>
      </c>
      <c r="AX266" s="14" t="s">
        <v>74</v>
      </c>
      <c r="AY266" s="251" t="s">
        <v>285</v>
      </c>
    </row>
    <row r="267" spans="1:51" s="14" customFormat="1" ht="12">
      <c r="A267" s="14"/>
      <c r="B267" s="241"/>
      <c r="C267" s="242"/>
      <c r="D267" s="232" t="s">
        <v>296</v>
      </c>
      <c r="E267" s="243" t="s">
        <v>28</v>
      </c>
      <c r="F267" s="244" t="s">
        <v>2951</v>
      </c>
      <c r="G267" s="242"/>
      <c r="H267" s="245">
        <v>1.936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296</v>
      </c>
      <c r="AU267" s="251" t="s">
        <v>106</v>
      </c>
      <c r="AV267" s="14" t="s">
        <v>106</v>
      </c>
      <c r="AW267" s="14" t="s">
        <v>35</v>
      </c>
      <c r="AX267" s="14" t="s">
        <v>74</v>
      </c>
      <c r="AY267" s="251" t="s">
        <v>285</v>
      </c>
    </row>
    <row r="268" spans="1:51" s="14" customFormat="1" ht="12">
      <c r="A268" s="14"/>
      <c r="B268" s="241"/>
      <c r="C268" s="242"/>
      <c r="D268" s="232" t="s">
        <v>296</v>
      </c>
      <c r="E268" s="243" t="s">
        <v>28</v>
      </c>
      <c r="F268" s="244" t="s">
        <v>2952</v>
      </c>
      <c r="G268" s="242"/>
      <c r="H268" s="245">
        <v>0.532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1" t="s">
        <v>296</v>
      </c>
      <c r="AU268" s="251" t="s">
        <v>106</v>
      </c>
      <c r="AV268" s="14" t="s">
        <v>106</v>
      </c>
      <c r="AW268" s="14" t="s">
        <v>35</v>
      </c>
      <c r="AX268" s="14" t="s">
        <v>74</v>
      </c>
      <c r="AY268" s="251" t="s">
        <v>285</v>
      </c>
    </row>
    <row r="269" spans="1:51" s="15" customFormat="1" ht="12">
      <c r="A269" s="15"/>
      <c r="B269" s="252"/>
      <c r="C269" s="253"/>
      <c r="D269" s="232" t="s">
        <v>296</v>
      </c>
      <c r="E269" s="254" t="s">
        <v>28</v>
      </c>
      <c r="F269" s="255" t="s">
        <v>299</v>
      </c>
      <c r="G269" s="253"/>
      <c r="H269" s="256">
        <v>2.883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2" t="s">
        <v>296</v>
      </c>
      <c r="AU269" s="262" t="s">
        <v>106</v>
      </c>
      <c r="AV269" s="15" t="s">
        <v>292</v>
      </c>
      <c r="AW269" s="15" t="s">
        <v>35</v>
      </c>
      <c r="AX269" s="15" t="s">
        <v>82</v>
      </c>
      <c r="AY269" s="262" t="s">
        <v>285</v>
      </c>
    </row>
    <row r="270" spans="1:65" s="2" customFormat="1" ht="16.5" customHeight="1">
      <c r="A270" s="42"/>
      <c r="B270" s="43"/>
      <c r="C270" s="212" t="s">
        <v>500</v>
      </c>
      <c r="D270" s="212" t="s">
        <v>287</v>
      </c>
      <c r="E270" s="213" t="s">
        <v>435</v>
      </c>
      <c r="F270" s="214" t="s">
        <v>436</v>
      </c>
      <c r="G270" s="215" t="s">
        <v>315</v>
      </c>
      <c r="H270" s="216">
        <v>2.883</v>
      </c>
      <c r="I270" s="217"/>
      <c r="J270" s="218">
        <f>ROUND(I270*H270,2)</f>
        <v>0</v>
      </c>
      <c r="K270" s="214" t="s">
        <v>291</v>
      </c>
      <c r="L270" s="48"/>
      <c r="M270" s="219" t="s">
        <v>28</v>
      </c>
      <c r="N270" s="220" t="s">
        <v>46</v>
      </c>
      <c r="O270" s="88"/>
      <c r="P270" s="221">
        <f>O270*H270</f>
        <v>0</v>
      </c>
      <c r="Q270" s="221">
        <v>0</v>
      </c>
      <c r="R270" s="221">
        <f>Q270*H270</f>
        <v>0</v>
      </c>
      <c r="S270" s="221">
        <v>0</v>
      </c>
      <c r="T270" s="222">
        <f>S270*H270</f>
        <v>0</v>
      </c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R270" s="223" t="s">
        <v>292</v>
      </c>
      <c r="AT270" s="223" t="s">
        <v>287</v>
      </c>
      <c r="AU270" s="223" t="s">
        <v>106</v>
      </c>
      <c r="AY270" s="21" t="s">
        <v>285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21" t="s">
        <v>106</v>
      </c>
      <c r="BK270" s="224">
        <f>ROUND(I270*H270,2)</f>
        <v>0</v>
      </c>
      <c r="BL270" s="21" t="s">
        <v>292</v>
      </c>
      <c r="BM270" s="223" t="s">
        <v>2953</v>
      </c>
    </row>
    <row r="271" spans="1:47" s="2" customFormat="1" ht="12">
      <c r="A271" s="42"/>
      <c r="B271" s="43"/>
      <c r="C271" s="44"/>
      <c r="D271" s="225" t="s">
        <v>294</v>
      </c>
      <c r="E271" s="44"/>
      <c r="F271" s="226" t="s">
        <v>438</v>
      </c>
      <c r="G271" s="44"/>
      <c r="H271" s="44"/>
      <c r="I271" s="227"/>
      <c r="J271" s="44"/>
      <c r="K271" s="44"/>
      <c r="L271" s="48"/>
      <c r="M271" s="228"/>
      <c r="N271" s="229"/>
      <c r="O271" s="88"/>
      <c r="P271" s="88"/>
      <c r="Q271" s="88"/>
      <c r="R271" s="88"/>
      <c r="S271" s="88"/>
      <c r="T271" s="89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T271" s="21" t="s">
        <v>294</v>
      </c>
      <c r="AU271" s="21" t="s">
        <v>106</v>
      </c>
    </row>
    <row r="272" spans="1:51" s="13" customFormat="1" ht="12">
      <c r="A272" s="13"/>
      <c r="B272" s="230"/>
      <c r="C272" s="231"/>
      <c r="D272" s="232" t="s">
        <v>296</v>
      </c>
      <c r="E272" s="233" t="s">
        <v>28</v>
      </c>
      <c r="F272" s="234" t="s">
        <v>2846</v>
      </c>
      <c r="G272" s="231"/>
      <c r="H272" s="233" t="s">
        <v>28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0" t="s">
        <v>296</v>
      </c>
      <c r="AU272" s="240" t="s">
        <v>106</v>
      </c>
      <c r="AV272" s="13" t="s">
        <v>82</v>
      </c>
      <c r="AW272" s="13" t="s">
        <v>35</v>
      </c>
      <c r="AX272" s="13" t="s">
        <v>74</v>
      </c>
      <c r="AY272" s="240" t="s">
        <v>285</v>
      </c>
    </row>
    <row r="273" spans="1:51" s="14" customFormat="1" ht="12">
      <c r="A273" s="14"/>
      <c r="B273" s="241"/>
      <c r="C273" s="242"/>
      <c r="D273" s="232" t="s">
        <v>296</v>
      </c>
      <c r="E273" s="243" t="s">
        <v>28</v>
      </c>
      <c r="F273" s="244" t="s">
        <v>2950</v>
      </c>
      <c r="G273" s="242"/>
      <c r="H273" s="245">
        <v>0.415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1" t="s">
        <v>296</v>
      </c>
      <c r="AU273" s="251" t="s">
        <v>106</v>
      </c>
      <c r="AV273" s="14" t="s">
        <v>106</v>
      </c>
      <c r="AW273" s="14" t="s">
        <v>35</v>
      </c>
      <c r="AX273" s="14" t="s">
        <v>74</v>
      </c>
      <c r="AY273" s="251" t="s">
        <v>285</v>
      </c>
    </row>
    <row r="274" spans="1:51" s="14" customFormat="1" ht="12">
      <c r="A274" s="14"/>
      <c r="B274" s="241"/>
      <c r="C274" s="242"/>
      <c r="D274" s="232" t="s">
        <v>296</v>
      </c>
      <c r="E274" s="243" t="s">
        <v>28</v>
      </c>
      <c r="F274" s="244" t="s">
        <v>2951</v>
      </c>
      <c r="G274" s="242"/>
      <c r="H274" s="245">
        <v>1.936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1" t="s">
        <v>296</v>
      </c>
      <c r="AU274" s="251" t="s">
        <v>106</v>
      </c>
      <c r="AV274" s="14" t="s">
        <v>106</v>
      </c>
      <c r="AW274" s="14" t="s">
        <v>35</v>
      </c>
      <c r="AX274" s="14" t="s">
        <v>74</v>
      </c>
      <c r="AY274" s="251" t="s">
        <v>285</v>
      </c>
    </row>
    <row r="275" spans="1:51" s="14" customFormat="1" ht="12">
      <c r="A275" s="14"/>
      <c r="B275" s="241"/>
      <c r="C275" s="242"/>
      <c r="D275" s="232" t="s">
        <v>296</v>
      </c>
      <c r="E275" s="243" t="s">
        <v>28</v>
      </c>
      <c r="F275" s="244" t="s">
        <v>2952</v>
      </c>
      <c r="G275" s="242"/>
      <c r="H275" s="245">
        <v>0.532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296</v>
      </c>
      <c r="AU275" s="251" t="s">
        <v>106</v>
      </c>
      <c r="AV275" s="14" t="s">
        <v>106</v>
      </c>
      <c r="AW275" s="14" t="s">
        <v>35</v>
      </c>
      <c r="AX275" s="14" t="s">
        <v>74</v>
      </c>
      <c r="AY275" s="251" t="s">
        <v>285</v>
      </c>
    </row>
    <row r="276" spans="1:51" s="15" customFormat="1" ht="12">
      <c r="A276" s="15"/>
      <c r="B276" s="252"/>
      <c r="C276" s="253"/>
      <c r="D276" s="232" t="s">
        <v>296</v>
      </c>
      <c r="E276" s="254" t="s">
        <v>28</v>
      </c>
      <c r="F276" s="255" t="s">
        <v>299</v>
      </c>
      <c r="G276" s="253"/>
      <c r="H276" s="256">
        <v>2.883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2" t="s">
        <v>296</v>
      </c>
      <c r="AU276" s="262" t="s">
        <v>106</v>
      </c>
      <c r="AV276" s="15" t="s">
        <v>292</v>
      </c>
      <c r="AW276" s="15" t="s">
        <v>35</v>
      </c>
      <c r="AX276" s="15" t="s">
        <v>82</v>
      </c>
      <c r="AY276" s="262" t="s">
        <v>285</v>
      </c>
    </row>
    <row r="277" spans="1:65" s="2" customFormat="1" ht="24.15" customHeight="1">
      <c r="A277" s="42"/>
      <c r="B277" s="43"/>
      <c r="C277" s="212" t="s">
        <v>507</v>
      </c>
      <c r="D277" s="212" t="s">
        <v>287</v>
      </c>
      <c r="E277" s="213" t="s">
        <v>2954</v>
      </c>
      <c r="F277" s="214" t="s">
        <v>2955</v>
      </c>
      <c r="G277" s="215" t="s">
        <v>383</v>
      </c>
      <c r="H277" s="216">
        <v>0.234</v>
      </c>
      <c r="I277" s="217"/>
      <c r="J277" s="218">
        <f>ROUND(I277*H277,2)</f>
        <v>0</v>
      </c>
      <c r="K277" s="214" t="s">
        <v>291</v>
      </c>
      <c r="L277" s="48"/>
      <c r="M277" s="219" t="s">
        <v>28</v>
      </c>
      <c r="N277" s="220" t="s">
        <v>46</v>
      </c>
      <c r="O277" s="88"/>
      <c r="P277" s="221">
        <f>O277*H277</f>
        <v>0</v>
      </c>
      <c r="Q277" s="221">
        <v>1.06062</v>
      </c>
      <c r="R277" s="221">
        <f>Q277*H277</f>
        <v>0.24818508</v>
      </c>
      <c r="S277" s="221">
        <v>0</v>
      </c>
      <c r="T277" s="222">
        <f>S277*H277</f>
        <v>0</v>
      </c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R277" s="223" t="s">
        <v>292</v>
      </c>
      <c r="AT277" s="223" t="s">
        <v>287</v>
      </c>
      <c r="AU277" s="223" t="s">
        <v>106</v>
      </c>
      <c r="AY277" s="21" t="s">
        <v>285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21" t="s">
        <v>106</v>
      </c>
      <c r="BK277" s="224">
        <f>ROUND(I277*H277,2)</f>
        <v>0</v>
      </c>
      <c r="BL277" s="21" t="s">
        <v>292</v>
      </c>
      <c r="BM277" s="223" t="s">
        <v>2956</v>
      </c>
    </row>
    <row r="278" spans="1:47" s="2" customFormat="1" ht="12">
      <c r="A278" s="42"/>
      <c r="B278" s="43"/>
      <c r="C278" s="44"/>
      <c r="D278" s="225" t="s">
        <v>294</v>
      </c>
      <c r="E278" s="44"/>
      <c r="F278" s="226" t="s">
        <v>2957</v>
      </c>
      <c r="G278" s="44"/>
      <c r="H278" s="44"/>
      <c r="I278" s="227"/>
      <c r="J278" s="44"/>
      <c r="K278" s="44"/>
      <c r="L278" s="48"/>
      <c r="M278" s="228"/>
      <c r="N278" s="229"/>
      <c r="O278" s="88"/>
      <c r="P278" s="88"/>
      <c r="Q278" s="88"/>
      <c r="R278" s="88"/>
      <c r="S278" s="88"/>
      <c r="T278" s="89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T278" s="21" t="s">
        <v>294</v>
      </c>
      <c r="AU278" s="21" t="s">
        <v>106</v>
      </c>
    </row>
    <row r="279" spans="1:51" s="14" customFormat="1" ht="12">
      <c r="A279" s="14"/>
      <c r="B279" s="241"/>
      <c r="C279" s="242"/>
      <c r="D279" s="232" t="s">
        <v>296</v>
      </c>
      <c r="E279" s="243" t="s">
        <v>28</v>
      </c>
      <c r="F279" s="244" t="s">
        <v>2958</v>
      </c>
      <c r="G279" s="242"/>
      <c r="H279" s="245">
        <v>0.234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1" t="s">
        <v>296</v>
      </c>
      <c r="AU279" s="251" t="s">
        <v>106</v>
      </c>
      <c r="AV279" s="14" t="s">
        <v>106</v>
      </c>
      <c r="AW279" s="14" t="s">
        <v>35</v>
      </c>
      <c r="AX279" s="14" t="s">
        <v>82</v>
      </c>
      <c r="AY279" s="251" t="s">
        <v>285</v>
      </c>
    </row>
    <row r="280" spans="1:63" s="12" customFormat="1" ht="22.8" customHeight="1">
      <c r="A280" s="12"/>
      <c r="B280" s="196"/>
      <c r="C280" s="197"/>
      <c r="D280" s="198" t="s">
        <v>73</v>
      </c>
      <c r="E280" s="210" t="s">
        <v>305</v>
      </c>
      <c r="F280" s="210" t="s">
        <v>456</v>
      </c>
      <c r="G280" s="197"/>
      <c r="H280" s="197"/>
      <c r="I280" s="200"/>
      <c r="J280" s="211">
        <f>BK280</f>
        <v>0</v>
      </c>
      <c r="K280" s="197"/>
      <c r="L280" s="202"/>
      <c r="M280" s="203"/>
      <c r="N280" s="204"/>
      <c r="O280" s="204"/>
      <c r="P280" s="205">
        <f>SUM(P281:P349)</f>
        <v>0</v>
      </c>
      <c r="Q280" s="204"/>
      <c r="R280" s="205">
        <f>SUM(R281:R349)</f>
        <v>17.186118559999997</v>
      </c>
      <c r="S280" s="204"/>
      <c r="T280" s="206">
        <f>SUM(T281:T349)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7" t="s">
        <v>82</v>
      </c>
      <c r="AT280" s="208" t="s">
        <v>73</v>
      </c>
      <c r="AU280" s="208" t="s">
        <v>82</v>
      </c>
      <c r="AY280" s="207" t="s">
        <v>285</v>
      </c>
      <c r="BK280" s="209">
        <f>SUM(BK281:BK349)</f>
        <v>0</v>
      </c>
    </row>
    <row r="281" spans="1:65" s="2" customFormat="1" ht="37.8" customHeight="1">
      <c r="A281" s="42"/>
      <c r="B281" s="43"/>
      <c r="C281" s="212" t="s">
        <v>512</v>
      </c>
      <c r="D281" s="212" t="s">
        <v>287</v>
      </c>
      <c r="E281" s="213" t="s">
        <v>2959</v>
      </c>
      <c r="F281" s="214" t="s">
        <v>2960</v>
      </c>
      <c r="G281" s="215" t="s">
        <v>315</v>
      </c>
      <c r="H281" s="216">
        <v>1.298</v>
      </c>
      <c r="I281" s="217"/>
      <c r="J281" s="218">
        <f>ROUND(I281*H281,2)</f>
        <v>0</v>
      </c>
      <c r="K281" s="214" t="s">
        <v>291</v>
      </c>
      <c r="L281" s="48"/>
      <c r="M281" s="219" t="s">
        <v>28</v>
      </c>
      <c r="N281" s="220" t="s">
        <v>46</v>
      </c>
      <c r="O281" s="88"/>
      <c r="P281" s="221">
        <f>O281*H281</f>
        <v>0</v>
      </c>
      <c r="Q281" s="221">
        <v>0.47326</v>
      </c>
      <c r="R281" s="221">
        <f>Q281*H281</f>
        <v>0.61429148</v>
      </c>
      <c r="S281" s="221">
        <v>0</v>
      </c>
      <c r="T281" s="222">
        <f>S281*H281</f>
        <v>0</v>
      </c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R281" s="223" t="s">
        <v>292</v>
      </c>
      <c r="AT281" s="223" t="s">
        <v>287</v>
      </c>
      <c r="AU281" s="223" t="s">
        <v>106</v>
      </c>
      <c r="AY281" s="21" t="s">
        <v>285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21" t="s">
        <v>106</v>
      </c>
      <c r="BK281" s="224">
        <f>ROUND(I281*H281,2)</f>
        <v>0</v>
      </c>
      <c r="BL281" s="21" t="s">
        <v>292</v>
      </c>
      <c r="BM281" s="223" t="s">
        <v>2961</v>
      </c>
    </row>
    <row r="282" spans="1:47" s="2" customFormat="1" ht="12">
      <c r="A282" s="42"/>
      <c r="B282" s="43"/>
      <c r="C282" s="44"/>
      <c r="D282" s="225" t="s">
        <v>294</v>
      </c>
      <c r="E282" s="44"/>
      <c r="F282" s="226" t="s">
        <v>2962</v>
      </c>
      <c r="G282" s="44"/>
      <c r="H282" s="44"/>
      <c r="I282" s="227"/>
      <c r="J282" s="44"/>
      <c r="K282" s="44"/>
      <c r="L282" s="48"/>
      <c r="M282" s="228"/>
      <c r="N282" s="229"/>
      <c r="O282" s="88"/>
      <c r="P282" s="88"/>
      <c r="Q282" s="88"/>
      <c r="R282" s="88"/>
      <c r="S282" s="88"/>
      <c r="T282" s="89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T282" s="21" t="s">
        <v>294</v>
      </c>
      <c r="AU282" s="21" t="s">
        <v>106</v>
      </c>
    </row>
    <row r="283" spans="1:51" s="13" customFormat="1" ht="12">
      <c r="A283" s="13"/>
      <c r="B283" s="230"/>
      <c r="C283" s="231"/>
      <c r="D283" s="232" t="s">
        <v>296</v>
      </c>
      <c r="E283" s="233" t="s">
        <v>28</v>
      </c>
      <c r="F283" s="234" t="s">
        <v>2846</v>
      </c>
      <c r="G283" s="231"/>
      <c r="H283" s="233" t="s">
        <v>28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0" t="s">
        <v>296</v>
      </c>
      <c r="AU283" s="240" t="s">
        <v>106</v>
      </c>
      <c r="AV283" s="13" t="s">
        <v>82</v>
      </c>
      <c r="AW283" s="13" t="s">
        <v>35</v>
      </c>
      <c r="AX283" s="13" t="s">
        <v>74</v>
      </c>
      <c r="AY283" s="240" t="s">
        <v>285</v>
      </c>
    </row>
    <row r="284" spans="1:51" s="13" customFormat="1" ht="12">
      <c r="A284" s="13"/>
      <c r="B284" s="230"/>
      <c r="C284" s="231"/>
      <c r="D284" s="232" t="s">
        <v>296</v>
      </c>
      <c r="E284" s="233" t="s">
        <v>28</v>
      </c>
      <c r="F284" s="234" t="s">
        <v>2963</v>
      </c>
      <c r="G284" s="231"/>
      <c r="H284" s="233" t="s">
        <v>28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296</v>
      </c>
      <c r="AU284" s="240" t="s">
        <v>106</v>
      </c>
      <c r="AV284" s="13" t="s">
        <v>82</v>
      </c>
      <c r="AW284" s="13" t="s">
        <v>35</v>
      </c>
      <c r="AX284" s="13" t="s">
        <v>74</v>
      </c>
      <c r="AY284" s="240" t="s">
        <v>285</v>
      </c>
    </row>
    <row r="285" spans="1:51" s="14" customFormat="1" ht="12">
      <c r="A285" s="14"/>
      <c r="B285" s="241"/>
      <c r="C285" s="242"/>
      <c r="D285" s="232" t="s">
        <v>296</v>
      </c>
      <c r="E285" s="243" t="s">
        <v>28</v>
      </c>
      <c r="F285" s="244" t="s">
        <v>2964</v>
      </c>
      <c r="G285" s="242"/>
      <c r="H285" s="245">
        <v>1.298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1" t="s">
        <v>296</v>
      </c>
      <c r="AU285" s="251" t="s">
        <v>106</v>
      </c>
      <c r="AV285" s="14" t="s">
        <v>106</v>
      </c>
      <c r="AW285" s="14" t="s">
        <v>35</v>
      </c>
      <c r="AX285" s="14" t="s">
        <v>74</v>
      </c>
      <c r="AY285" s="251" t="s">
        <v>285</v>
      </c>
    </row>
    <row r="286" spans="1:51" s="15" customFormat="1" ht="12">
      <c r="A286" s="15"/>
      <c r="B286" s="252"/>
      <c r="C286" s="253"/>
      <c r="D286" s="232" t="s">
        <v>296</v>
      </c>
      <c r="E286" s="254" t="s">
        <v>2797</v>
      </c>
      <c r="F286" s="255" t="s">
        <v>299</v>
      </c>
      <c r="G286" s="253"/>
      <c r="H286" s="256">
        <v>1.298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2" t="s">
        <v>296</v>
      </c>
      <c r="AU286" s="262" t="s">
        <v>106</v>
      </c>
      <c r="AV286" s="15" t="s">
        <v>292</v>
      </c>
      <c r="AW286" s="15" t="s">
        <v>35</v>
      </c>
      <c r="AX286" s="15" t="s">
        <v>82</v>
      </c>
      <c r="AY286" s="262" t="s">
        <v>285</v>
      </c>
    </row>
    <row r="287" spans="1:65" s="2" customFormat="1" ht="37.8" customHeight="1">
      <c r="A287" s="42"/>
      <c r="B287" s="43"/>
      <c r="C287" s="212" t="s">
        <v>518</v>
      </c>
      <c r="D287" s="212" t="s">
        <v>287</v>
      </c>
      <c r="E287" s="213" t="s">
        <v>2965</v>
      </c>
      <c r="F287" s="214" t="s">
        <v>2966</v>
      </c>
      <c r="G287" s="215" t="s">
        <v>315</v>
      </c>
      <c r="H287" s="216">
        <v>0.534</v>
      </c>
      <c r="I287" s="217"/>
      <c r="J287" s="218">
        <f>ROUND(I287*H287,2)</f>
        <v>0</v>
      </c>
      <c r="K287" s="214" t="s">
        <v>291</v>
      </c>
      <c r="L287" s="48"/>
      <c r="M287" s="219" t="s">
        <v>28</v>
      </c>
      <c r="N287" s="220" t="s">
        <v>46</v>
      </c>
      <c r="O287" s="88"/>
      <c r="P287" s="221">
        <f>O287*H287</f>
        <v>0</v>
      </c>
      <c r="Q287" s="221">
        <v>0.69347</v>
      </c>
      <c r="R287" s="221">
        <f>Q287*H287</f>
        <v>0.37031298</v>
      </c>
      <c r="S287" s="221">
        <v>0</v>
      </c>
      <c r="T287" s="222">
        <f>S287*H287</f>
        <v>0</v>
      </c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R287" s="223" t="s">
        <v>292</v>
      </c>
      <c r="AT287" s="223" t="s">
        <v>287</v>
      </c>
      <c r="AU287" s="223" t="s">
        <v>106</v>
      </c>
      <c r="AY287" s="21" t="s">
        <v>285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21" t="s">
        <v>106</v>
      </c>
      <c r="BK287" s="224">
        <f>ROUND(I287*H287,2)</f>
        <v>0</v>
      </c>
      <c r="BL287" s="21" t="s">
        <v>292</v>
      </c>
      <c r="BM287" s="223" t="s">
        <v>2967</v>
      </c>
    </row>
    <row r="288" spans="1:47" s="2" customFormat="1" ht="12">
      <c r="A288" s="42"/>
      <c r="B288" s="43"/>
      <c r="C288" s="44"/>
      <c r="D288" s="225" t="s">
        <v>294</v>
      </c>
      <c r="E288" s="44"/>
      <c r="F288" s="226" t="s">
        <v>2968</v>
      </c>
      <c r="G288" s="44"/>
      <c r="H288" s="44"/>
      <c r="I288" s="227"/>
      <c r="J288" s="44"/>
      <c r="K288" s="44"/>
      <c r="L288" s="48"/>
      <c r="M288" s="228"/>
      <c r="N288" s="229"/>
      <c r="O288" s="88"/>
      <c r="P288" s="88"/>
      <c r="Q288" s="88"/>
      <c r="R288" s="88"/>
      <c r="S288" s="88"/>
      <c r="T288" s="89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T288" s="21" t="s">
        <v>294</v>
      </c>
      <c r="AU288" s="21" t="s">
        <v>106</v>
      </c>
    </row>
    <row r="289" spans="1:51" s="13" customFormat="1" ht="12">
      <c r="A289" s="13"/>
      <c r="B289" s="230"/>
      <c r="C289" s="231"/>
      <c r="D289" s="232" t="s">
        <v>296</v>
      </c>
      <c r="E289" s="233" t="s">
        <v>28</v>
      </c>
      <c r="F289" s="234" t="s">
        <v>2846</v>
      </c>
      <c r="G289" s="231"/>
      <c r="H289" s="233" t="s">
        <v>28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0" t="s">
        <v>296</v>
      </c>
      <c r="AU289" s="240" t="s">
        <v>106</v>
      </c>
      <c r="AV289" s="13" t="s">
        <v>82</v>
      </c>
      <c r="AW289" s="13" t="s">
        <v>35</v>
      </c>
      <c r="AX289" s="13" t="s">
        <v>74</v>
      </c>
      <c r="AY289" s="240" t="s">
        <v>285</v>
      </c>
    </row>
    <row r="290" spans="1:51" s="13" customFormat="1" ht="12">
      <c r="A290" s="13"/>
      <c r="B290" s="230"/>
      <c r="C290" s="231"/>
      <c r="D290" s="232" t="s">
        <v>296</v>
      </c>
      <c r="E290" s="233" t="s">
        <v>28</v>
      </c>
      <c r="F290" s="234" t="s">
        <v>2963</v>
      </c>
      <c r="G290" s="231"/>
      <c r="H290" s="233" t="s">
        <v>28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0" t="s">
        <v>296</v>
      </c>
      <c r="AU290" s="240" t="s">
        <v>106</v>
      </c>
      <c r="AV290" s="13" t="s">
        <v>82</v>
      </c>
      <c r="AW290" s="13" t="s">
        <v>35</v>
      </c>
      <c r="AX290" s="13" t="s">
        <v>74</v>
      </c>
      <c r="AY290" s="240" t="s">
        <v>285</v>
      </c>
    </row>
    <row r="291" spans="1:51" s="14" customFormat="1" ht="12">
      <c r="A291" s="14"/>
      <c r="B291" s="241"/>
      <c r="C291" s="242"/>
      <c r="D291" s="232" t="s">
        <v>296</v>
      </c>
      <c r="E291" s="243" t="s">
        <v>2799</v>
      </c>
      <c r="F291" s="244" t="s">
        <v>2969</v>
      </c>
      <c r="G291" s="242"/>
      <c r="H291" s="245">
        <v>0.534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1" t="s">
        <v>296</v>
      </c>
      <c r="AU291" s="251" t="s">
        <v>106</v>
      </c>
      <c r="AV291" s="14" t="s">
        <v>106</v>
      </c>
      <c r="AW291" s="14" t="s">
        <v>35</v>
      </c>
      <c r="AX291" s="14" t="s">
        <v>82</v>
      </c>
      <c r="AY291" s="251" t="s">
        <v>285</v>
      </c>
    </row>
    <row r="292" spans="1:65" s="2" customFormat="1" ht="44.25" customHeight="1">
      <c r="A292" s="42"/>
      <c r="B292" s="43"/>
      <c r="C292" s="212" t="s">
        <v>523</v>
      </c>
      <c r="D292" s="212" t="s">
        <v>287</v>
      </c>
      <c r="E292" s="213" t="s">
        <v>2970</v>
      </c>
      <c r="F292" s="214" t="s">
        <v>2971</v>
      </c>
      <c r="G292" s="215" t="s">
        <v>315</v>
      </c>
      <c r="H292" s="216">
        <v>18.546</v>
      </c>
      <c r="I292" s="217"/>
      <c r="J292" s="218">
        <f>ROUND(I292*H292,2)</f>
        <v>0</v>
      </c>
      <c r="K292" s="214" t="s">
        <v>28</v>
      </c>
      <c r="L292" s="48"/>
      <c r="M292" s="219" t="s">
        <v>28</v>
      </c>
      <c r="N292" s="220" t="s">
        <v>46</v>
      </c>
      <c r="O292" s="88"/>
      <c r="P292" s="221">
        <f>O292*H292</f>
        <v>0</v>
      </c>
      <c r="Q292" s="221">
        <v>0.68272</v>
      </c>
      <c r="R292" s="221">
        <f>Q292*H292</f>
        <v>12.66172512</v>
      </c>
      <c r="S292" s="221">
        <v>0</v>
      </c>
      <c r="T292" s="222">
        <f>S292*H292</f>
        <v>0</v>
      </c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R292" s="223" t="s">
        <v>292</v>
      </c>
      <c r="AT292" s="223" t="s">
        <v>287</v>
      </c>
      <c r="AU292" s="223" t="s">
        <v>106</v>
      </c>
      <c r="AY292" s="21" t="s">
        <v>285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21" t="s">
        <v>106</v>
      </c>
      <c r="BK292" s="224">
        <f>ROUND(I292*H292,2)</f>
        <v>0</v>
      </c>
      <c r="BL292" s="21" t="s">
        <v>292</v>
      </c>
      <c r="BM292" s="223" t="s">
        <v>2972</v>
      </c>
    </row>
    <row r="293" spans="1:51" s="13" customFormat="1" ht="12">
      <c r="A293" s="13"/>
      <c r="B293" s="230"/>
      <c r="C293" s="231"/>
      <c r="D293" s="232" t="s">
        <v>296</v>
      </c>
      <c r="E293" s="233" t="s">
        <v>28</v>
      </c>
      <c r="F293" s="234" t="s">
        <v>2846</v>
      </c>
      <c r="G293" s="231"/>
      <c r="H293" s="233" t="s">
        <v>28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0" t="s">
        <v>296</v>
      </c>
      <c r="AU293" s="240" t="s">
        <v>106</v>
      </c>
      <c r="AV293" s="13" t="s">
        <v>82</v>
      </c>
      <c r="AW293" s="13" t="s">
        <v>35</v>
      </c>
      <c r="AX293" s="13" t="s">
        <v>74</v>
      </c>
      <c r="AY293" s="240" t="s">
        <v>285</v>
      </c>
    </row>
    <row r="294" spans="1:51" s="13" customFormat="1" ht="12">
      <c r="A294" s="13"/>
      <c r="B294" s="230"/>
      <c r="C294" s="231"/>
      <c r="D294" s="232" t="s">
        <v>296</v>
      </c>
      <c r="E294" s="233" t="s">
        <v>28</v>
      </c>
      <c r="F294" s="234" t="s">
        <v>2853</v>
      </c>
      <c r="G294" s="231"/>
      <c r="H294" s="233" t="s">
        <v>28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0" t="s">
        <v>296</v>
      </c>
      <c r="AU294" s="240" t="s">
        <v>106</v>
      </c>
      <c r="AV294" s="13" t="s">
        <v>82</v>
      </c>
      <c r="AW294" s="13" t="s">
        <v>35</v>
      </c>
      <c r="AX294" s="13" t="s">
        <v>74</v>
      </c>
      <c r="AY294" s="240" t="s">
        <v>285</v>
      </c>
    </row>
    <row r="295" spans="1:51" s="14" customFormat="1" ht="12">
      <c r="A295" s="14"/>
      <c r="B295" s="241"/>
      <c r="C295" s="242"/>
      <c r="D295" s="232" t="s">
        <v>296</v>
      </c>
      <c r="E295" s="243" t="s">
        <v>28</v>
      </c>
      <c r="F295" s="244" t="s">
        <v>2973</v>
      </c>
      <c r="G295" s="242"/>
      <c r="H295" s="245">
        <v>18.546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1" t="s">
        <v>296</v>
      </c>
      <c r="AU295" s="251" t="s">
        <v>106</v>
      </c>
      <c r="AV295" s="14" t="s">
        <v>106</v>
      </c>
      <c r="AW295" s="14" t="s">
        <v>35</v>
      </c>
      <c r="AX295" s="14" t="s">
        <v>74</v>
      </c>
      <c r="AY295" s="251" t="s">
        <v>285</v>
      </c>
    </row>
    <row r="296" spans="1:51" s="15" customFormat="1" ht="12">
      <c r="A296" s="15"/>
      <c r="B296" s="252"/>
      <c r="C296" s="253"/>
      <c r="D296" s="232" t="s">
        <v>296</v>
      </c>
      <c r="E296" s="254" t="s">
        <v>28</v>
      </c>
      <c r="F296" s="255" t="s">
        <v>299</v>
      </c>
      <c r="G296" s="253"/>
      <c r="H296" s="256">
        <v>18.546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2" t="s">
        <v>296</v>
      </c>
      <c r="AU296" s="262" t="s">
        <v>106</v>
      </c>
      <c r="AV296" s="15" t="s">
        <v>292</v>
      </c>
      <c r="AW296" s="15" t="s">
        <v>35</v>
      </c>
      <c r="AX296" s="15" t="s">
        <v>82</v>
      </c>
      <c r="AY296" s="262" t="s">
        <v>285</v>
      </c>
    </row>
    <row r="297" spans="1:65" s="2" customFormat="1" ht="37.8" customHeight="1">
      <c r="A297" s="42"/>
      <c r="B297" s="43"/>
      <c r="C297" s="212" t="s">
        <v>528</v>
      </c>
      <c r="D297" s="212" t="s">
        <v>287</v>
      </c>
      <c r="E297" s="213" t="s">
        <v>2974</v>
      </c>
      <c r="F297" s="214" t="s">
        <v>2975</v>
      </c>
      <c r="G297" s="215" t="s">
        <v>383</v>
      </c>
      <c r="H297" s="216">
        <v>1.009</v>
      </c>
      <c r="I297" s="217"/>
      <c r="J297" s="218">
        <f>ROUND(I297*H297,2)</f>
        <v>0</v>
      </c>
      <c r="K297" s="214" t="s">
        <v>291</v>
      </c>
      <c r="L297" s="48"/>
      <c r="M297" s="219" t="s">
        <v>28</v>
      </c>
      <c r="N297" s="220" t="s">
        <v>46</v>
      </c>
      <c r="O297" s="88"/>
      <c r="P297" s="221">
        <f>O297*H297</f>
        <v>0</v>
      </c>
      <c r="Q297" s="221">
        <v>1.04922</v>
      </c>
      <c r="R297" s="221">
        <f>Q297*H297</f>
        <v>1.05866298</v>
      </c>
      <c r="S297" s="221">
        <v>0</v>
      </c>
      <c r="T297" s="222">
        <f>S297*H297</f>
        <v>0</v>
      </c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R297" s="223" t="s">
        <v>292</v>
      </c>
      <c r="AT297" s="223" t="s">
        <v>287</v>
      </c>
      <c r="AU297" s="223" t="s">
        <v>106</v>
      </c>
      <c r="AY297" s="21" t="s">
        <v>285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21" t="s">
        <v>106</v>
      </c>
      <c r="BK297" s="224">
        <f>ROUND(I297*H297,2)</f>
        <v>0</v>
      </c>
      <c r="BL297" s="21" t="s">
        <v>292</v>
      </c>
      <c r="BM297" s="223" t="s">
        <v>2976</v>
      </c>
    </row>
    <row r="298" spans="1:47" s="2" customFormat="1" ht="12">
      <c r="A298" s="42"/>
      <c r="B298" s="43"/>
      <c r="C298" s="44"/>
      <c r="D298" s="225" t="s">
        <v>294</v>
      </c>
      <c r="E298" s="44"/>
      <c r="F298" s="226" t="s">
        <v>2977</v>
      </c>
      <c r="G298" s="44"/>
      <c r="H298" s="44"/>
      <c r="I298" s="227"/>
      <c r="J298" s="44"/>
      <c r="K298" s="44"/>
      <c r="L298" s="48"/>
      <c r="M298" s="228"/>
      <c r="N298" s="229"/>
      <c r="O298" s="88"/>
      <c r="P298" s="88"/>
      <c r="Q298" s="88"/>
      <c r="R298" s="88"/>
      <c r="S298" s="88"/>
      <c r="T298" s="89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T298" s="21" t="s">
        <v>294</v>
      </c>
      <c r="AU298" s="21" t="s">
        <v>106</v>
      </c>
    </row>
    <row r="299" spans="1:51" s="13" customFormat="1" ht="12">
      <c r="A299" s="13"/>
      <c r="B299" s="230"/>
      <c r="C299" s="231"/>
      <c r="D299" s="232" t="s">
        <v>296</v>
      </c>
      <c r="E299" s="233" t="s">
        <v>28</v>
      </c>
      <c r="F299" s="234" t="s">
        <v>2846</v>
      </c>
      <c r="G299" s="231"/>
      <c r="H299" s="233" t="s">
        <v>28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296</v>
      </c>
      <c r="AU299" s="240" t="s">
        <v>106</v>
      </c>
      <c r="AV299" s="13" t="s">
        <v>82</v>
      </c>
      <c r="AW299" s="13" t="s">
        <v>35</v>
      </c>
      <c r="AX299" s="13" t="s">
        <v>74</v>
      </c>
      <c r="AY299" s="240" t="s">
        <v>285</v>
      </c>
    </row>
    <row r="300" spans="1:51" s="13" customFormat="1" ht="12">
      <c r="A300" s="13"/>
      <c r="B300" s="230"/>
      <c r="C300" s="231"/>
      <c r="D300" s="232" t="s">
        <v>296</v>
      </c>
      <c r="E300" s="233" t="s">
        <v>28</v>
      </c>
      <c r="F300" s="234" t="s">
        <v>2853</v>
      </c>
      <c r="G300" s="231"/>
      <c r="H300" s="233" t="s">
        <v>28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0" t="s">
        <v>296</v>
      </c>
      <c r="AU300" s="240" t="s">
        <v>106</v>
      </c>
      <c r="AV300" s="13" t="s">
        <v>82</v>
      </c>
      <c r="AW300" s="13" t="s">
        <v>35</v>
      </c>
      <c r="AX300" s="13" t="s">
        <v>74</v>
      </c>
      <c r="AY300" s="240" t="s">
        <v>285</v>
      </c>
    </row>
    <row r="301" spans="1:51" s="14" customFormat="1" ht="12">
      <c r="A301" s="14"/>
      <c r="B301" s="241"/>
      <c r="C301" s="242"/>
      <c r="D301" s="232" t="s">
        <v>296</v>
      </c>
      <c r="E301" s="243" t="s">
        <v>28</v>
      </c>
      <c r="F301" s="244" t="s">
        <v>2978</v>
      </c>
      <c r="G301" s="242"/>
      <c r="H301" s="245">
        <v>0.975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1" t="s">
        <v>296</v>
      </c>
      <c r="AU301" s="251" t="s">
        <v>106</v>
      </c>
      <c r="AV301" s="14" t="s">
        <v>106</v>
      </c>
      <c r="AW301" s="14" t="s">
        <v>35</v>
      </c>
      <c r="AX301" s="14" t="s">
        <v>74</v>
      </c>
      <c r="AY301" s="251" t="s">
        <v>285</v>
      </c>
    </row>
    <row r="302" spans="1:51" s="13" customFormat="1" ht="12">
      <c r="A302" s="13"/>
      <c r="B302" s="230"/>
      <c r="C302" s="231"/>
      <c r="D302" s="232" t="s">
        <v>296</v>
      </c>
      <c r="E302" s="233" t="s">
        <v>28</v>
      </c>
      <c r="F302" s="234" t="s">
        <v>2963</v>
      </c>
      <c r="G302" s="231"/>
      <c r="H302" s="233" t="s">
        <v>28</v>
      </c>
      <c r="I302" s="235"/>
      <c r="J302" s="231"/>
      <c r="K302" s="231"/>
      <c r="L302" s="236"/>
      <c r="M302" s="237"/>
      <c r="N302" s="238"/>
      <c r="O302" s="238"/>
      <c r="P302" s="238"/>
      <c r="Q302" s="238"/>
      <c r="R302" s="238"/>
      <c r="S302" s="238"/>
      <c r="T302" s="23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0" t="s">
        <v>296</v>
      </c>
      <c r="AU302" s="240" t="s">
        <v>106</v>
      </c>
      <c r="AV302" s="13" t="s">
        <v>82</v>
      </c>
      <c r="AW302" s="13" t="s">
        <v>35</v>
      </c>
      <c r="AX302" s="13" t="s">
        <v>74</v>
      </c>
      <c r="AY302" s="240" t="s">
        <v>285</v>
      </c>
    </row>
    <row r="303" spans="1:51" s="14" customFormat="1" ht="12">
      <c r="A303" s="14"/>
      <c r="B303" s="241"/>
      <c r="C303" s="242"/>
      <c r="D303" s="232" t="s">
        <v>296</v>
      </c>
      <c r="E303" s="243" t="s">
        <v>28</v>
      </c>
      <c r="F303" s="244" t="s">
        <v>2979</v>
      </c>
      <c r="G303" s="242"/>
      <c r="H303" s="245">
        <v>0.024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1" t="s">
        <v>296</v>
      </c>
      <c r="AU303" s="251" t="s">
        <v>106</v>
      </c>
      <c r="AV303" s="14" t="s">
        <v>106</v>
      </c>
      <c r="AW303" s="14" t="s">
        <v>35</v>
      </c>
      <c r="AX303" s="14" t="s">
        <v>74</v>
      </c>
      <c r="AY303" s="251" t="s">
        <v>285</v>
      </c>
    </row>
    <row r="304" spans="1:51" s="14" customFormat="1" ht="12">
      <c r="A304" s="14"/>
      <c r="B304" s="241"/>
      <c r="C304" s="242"/>
      <c r="D304" s="232" t="s">
        <v>296</v>
      </c>
      <c r="E304" s="243" t="s">
        <v>28</v>
      </c>
      <c r="F304" s="244" t="s">
        <v>2980</v>
      </c>
      <c r="G304" s="242"/>
      <c r="H304" s="245">
        <v>0.01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296</v>
      </c>
      <c r="AU304" s="251" t="s">
        <v>106</v>
      </c>
      <c r="AV304" s="14" t="s">
        <v>106</v>
      </c>
      <c r="AW304" s="14" t="s">
        <v>35</v>
      </c>
      <c r="AX304" s="14" t="s">
        <v>74</v>
      </c>
      <c r="AY304" s="251" t="s">
        <v>285</v>
      </c>
    </row>
    <row r="305" spans="1:51" s="15" customFormat="1" ht="12">
      <c r="A305" s="15"/>
      <c r="B305" s="252"/>
      <c r="C305" s="253"/>
      <c r="D305" s="232" t="s">
        <v>296</v>
      </c>
      <c r="E305" s="254" t="s">
        <v>28</v>
      </c>
      <c r="F305" s="255" t="s">
        <v>299</v>
      </c>
      <c r="G305" s="253"/>
      <c r="H305" s="256">
        <v>1.009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2" t="s">
        <v>296</v>
      </c>
      <c r="AU305" s="262" t="s">
        <v>106</v>
      </c>
      <c r="AV305" s="15" t="s">
        <v>292</v>
      </c>
      <c r="AW305" s="15" t="s">
        <v>35</v>
      </c>
      <c r="AX305" s="15" t="s">
        <v>82</v>
      </c>
      <c r="AY305" s="262" t="s">
        <v>285</v>
      </c>
    </row>
    <row r="306" spans="1:65" s="2" customFormat="1" ht="33" customHeight="1">
      <c r="A306" s="42"/>
      <c r="B306" s="43"/>
      <c r="C306" s="212" t="s">
        <v>533</v>
      </c>
      <c r="D306" s="212" t="s">
        <v>287</v>
      </c>
      <c r="E306" s="213" t="s">
        <v>2981</v>
      </c>
      <c r="F306" s="214" t="s">
        <v>2982</v>
      </c>
      <c r="G306" s="215" t="s">
        <v>315</v>
      </c>
      <c r="H306" s="216">
        <v>9</v>
      </c>
      <c r="I306" s="217"/>
      <c r="J306" s="218">
        <f>ROUND(I306*H306,2)</f>
        <v>0</v>
      </c>
      <c r="K306" s="214" t="s">
        <v>28</v>
      </c>
      <c r="L306" s="48"/>
      <c r="M306" s="219" t="s">
        <v>28</v>
      </c>
      <c r="N306" s="220" t="s">
        <v>46</v>
      </c>
      <c r="O306" s="88"/>
      <c r="P306" s="221">
        <f>O306*H306</f>
        <v>0</v>
      </c>
      <c r="Q306" s="221">
        <v>0.23345</v>
      </c>
      <c r="R306" s="221">
        <f>Q306*H306</f>
        <v>2.10105</v>
      </c>
      <c r="S306" s="221">
        <v>0</v>
      </c>
      <c r="T306" s="222">
        <f>S306*H306</f>
        <v>0</v>
      </c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R306" s="223" t="s">
        <v>292</v>
      </c>
      <c r="AT306" s="223" t="s">
        <v>287</v>
      </c>
      <c r="AU306" s="223" t="s">
        <v>106</v>
      </c>
      <c r="AY306" s="21" t="s">
        <v>285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21" t="s">
        <v>106</v>
      </c>
      <c r="BK306" s="224">
        <f>ROUND(I306*H306,2)</f>
        <v>0</v>
      </c>
      <c r="BL306" s="21" t="s">
        <v>292</v>
      </c>
      <c r="BM306" s="223" t="s">
        <v>2983</v>
      </c>
    </row>
    <row r="307" spans="1:51" s="13" customFormat="1" ht="12">
      <c r="A307" s="13"/>
      <c r="B307" s="230"/>
      <c r="C307" s="231"/>
      <c r="D307" s="232" t="s">
        <v>296</v>
      </c>
      <c r="E307" s="233" t="s">
        <v>28</v>
      </c>
      <c r="F307" s="234" t="s">
        <v>2846</v>
      </c>
      <c r="G307" s="231"/>
      <c r="H307" s="233" t="s">
        <v>28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0" t="s">
        <v>296</v>
      </c>
      <c r="AU307" s="240" t="s">
        <v>106</v>
      </c>
      <c r="AV307" s="13" t="s">
        <v>82</v>
      </c>
      <c r="AW307" s="13" t="s">
        <v>35</v>
      </c>
      <c r="AX307" s="13" t="s">
        <v>74</v>
      </c>
      <c r="AY307" s="240" t="s">
        <v>285</v>
      </c>
    </row>
    <row r="308" spans="1:51" s="14" customFormat="1" ht="12">
      <c r="A308" s="14"/>
      <c r="B308" s="241"/>
      <c r="C308" s="242"/>
      <c r="D308" s="232" t="s">
        <v>296</v>
      </c>
      <c r="E308" s="243" t="s">
        <v>28</v>
      </c>
      <c r="F308" s="244" t="s">
        <v>2910</v>
      </c>
      <c r="G308" s="242"/>
      <c r="H308" s="245">
        <v>9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1" t="s">
        <v>296</v>
      </c>
      <c r="AU308" s="251" t="s">
        <v>106</v>
      </c>
      <c r="AV308" s="14" t="s">
        <v>106</v>
      </c>
      <c r="AW308" s="14" t="s">
        <v>35</v>
      </c>
      <c r="AX308" s="14" t="s">
        <v>82</v>
      </c>
      <c r="AY308" s="251" t="s">
        <v>285</v>
      </c>
    </row>
    <row r="309" spans="1:65" s="2" customFormat="1" ht="33" customHeight="1">
      <c r="A309" s="42"/>
      <c r="B309" s="43"/>
      <c r="C309" s="212" t="s">
        <v>539</v>
      </c>
      <c r="D309" s="212" t="s">
        <v>287</v>
      </c>
      <c r="E309" s="213" t="s">
        <v>2984</v>
      </c>
      <c r="F309" s="214" t="s">
        <v>2985</v>
      </c>
      <c r="G309" s="215" t="s">
        <v>460</v>
      </c>
      <c r="H309" s="216">
        <v>15</v>
      </c>
      <c r="I309" s="217"/>
      <c r="J309" s="218">
        <f>ROUND(I309*H309,2)</f>
        <v>0</v>
      </c>
      <c r="K309" s="214" t="s">
        <v>291</v>
      </c>
      <c r="L309" s="48"/>
      <c r="M309" s="219" t="s">
        <v>28</v>
      </c>
      <c r="N309" s="220" t="s">
        <v>46</v>
      </c>
      <c r="O309" s="88"/>
      <c r="P309" s="221">
        <f>O309*H309</f>
        <v>0</v>
      </c>
      <c r="Q309" s="221">
        <v>0.001</v>
      </c>
      <c r="R309" s="221">
        <f>Q309*H309</f>
        <v>0.015</v>
      </c>
      <c r="S309" s="221">
        <v>0</v>
      </c>
      <c r="T309" s="222">
        <f>S309*H309</f>
        <v>0</v>
      </c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R309" s="223" t="s">
        <v>292</v>
      </c>
      <c r="AT309" s="223" t="s">
        <v>287</v>
      </c>
      <c r="AU309" s="223" t="s">
        <v>106</v>
      </c>
      <c r="AY309" s="21" t="s">
        <v>285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21" t="s">
        <v>106</v>
      </c>
      <c r="BK309" s="224">
        <f>ROUND(I309*H309,2)</f>
        <v>0</v>
      </c>
      <c r="BL309" s="21" t="s">
        <v>292</v>
      </c>
      <c r="BM309" s="223" t="s">
        <v>2986</v>
      </c>
    </row>
    <row r="310" spans="1:47" s="2" customFormat="1" ht="12">
      <c r="A310" s="42"/>
      <c r="B310" s="43"/>
      <c r="C310" s="44"/>
      <c r="D310" s="225" t="s">
        <v>294</v>
      </c>
      <c r="E310" s="44"/>
      <c r="F310" s="226" t="s">
        <v>2987</v>
      </c>
      <c r="G310" s="44"/>
      <c r="H310" s="44"/>
      <c r="I310" s="227"/>
      <c r="J310" s="44"/>
      <c r="K310" s="44"/>
      <c r="L310" s="48"/>
      <c r="M310" s="228"/>
      <c r="N310" s="229"/>
      <c r="O310" s="88"/>
      <c r="P310" s="88"/>
      <c r="Q310" s="88"/>
      <c r="R310" s="88"/>
      <c r="S310" s="88"/>
      <c r="T310" s="89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T310" s="21" t="s">
        <v>294</v>
      </c>
      <c r="AU310" s="21" t="s">
        <v>106</v>
      </c>
    </row>
    <row r="311" spans="1:51" s="13" customFormat="1" ht="12">
      <c r="A311" s="13"/>
      <c r="B311" s="230"/>
      <c r="C311" s="231"/>
      <c r="D311" s="232" t="s">
        <v>296</v>
      </c>
      <c r="E311" s="233" t="s">
        <v>28</v>
      </c>
      <c r="F311" s="234" t="s">
        <v>2846</v>
      </c>
      <c r="G311" s="231"/>
      <c r="H311" s="233" t="s">
        <v>28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296</v>
      </c>
      <c r="AU311" s="240" t="s">
        <v>106</v>
      </c>
      <c r="AV311" s="13" t="s">
        <v>82</v>
      </c>
      <c r="AW311" s="13" t="s">
        <v>35</v>
      </c>
      <c r="AX311" s="13" t="s">
        <v>74</v>
      </c>
      <c r="AY311" s="240" t="s">
        <v>285</v>
      </c>
    </row>
    <row r="312" spans="1:51" s="13" customFormat="1" ht="12">
      <c r="A312" s="13"/>
      <c r="B312" s="230"/>
      <c r="C312" s="231"/>
      <c r="D312" s="232" t="s">
        <v>296</v>
      </c>
      <c r="E312" s="233" t="s">
        <v>28</v>
      </c>
      <c r="F312" s="234" t="s">
        <v>2940</v>
      </c>
      <c r="G312" s="231"/>
      <c r="H312" s="233" t="s">
        <v>28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0" t="s">
        <v>296</v>
      </c>
      <c r="AU312" s="240" t="s">
        <v>106</v>
      </c>
      <c r="AV312" s="13" t="s">
        <v>82</v>
      </c>
      <c r="AW312" s="13" t="s">
        <v>35</v>
      </c>
      <c r="AX312" s="13" t="s">
        <v>74</v>
      </c>
      <c r="AY312" s="240" t="s">
        <v>285</v>
      </c>
    </row>
    <row r="313" spans="1:51" s="14" customFormat="1" ht="12">
      <c r="A313" s="14"/>
      <c r="B313" s="241"/>
      <c r="C313" s="242"/>
      <c r="D313" s="232" t="s">
        <v>296</v>
      </c>
      <c r="E313" s="243" t="s">
        <v>28</v>
      </c>
      <c r="F313" s="244" t="s">
        <v>373</v>
      </c>
      <c r="G313" s="242"/>
      <c r="H313" s="245">
        <v>15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1" t="s">
        <v>296</v>
      </c>
      <c r="AU313" s="251" t="s">
        <v>106</v>
      </c>
      <c r="AV313" s="14" t="s">
        <v>106</v>
      </c>
      <c r="AW313" s="14" t="s">
        <v>35</v>
      </c>
      <c r="AX313" s="14" t="s">
        <v>82</v>
      </c>
      <c r="AY313" s="251" t="s">
        <v>285</v>
      </c>
    </row>
    <row r="314" spans="1:65" s="2" customFormat="1" ht="21.75" customHeight="1">
      <c r="A314" s="42"/>
      <c r="B314" s="43"/>
      <c r="C314" s="263" t="s">
        <v>543</v>
      </c>
      <c r="D314" s="263" t="s">
        <v>380</v>
      </c>
      <c r="E314" s="264" t="s">
        <v>2988</v>
      </c>
      <c r="F314" s="265" t="s">
        <v>2989</v>
      </c>
      <c r="G314" s="266" t="s">
        <v>460</v>
      </c>
      <c r="H314" s="267">
        <v>15</v>
      </c>
      <c r="I314" s="268"/>
      <c r="J314" s="269">
        <f>ROUND(I314*H314,2)</f>
        <v>0</v>
      </c>
      <c r="K314" s="265" t="s">
        <v>28</v>
      </c>
      <c r="L314" s="270"/>
      <c r="M314" s="271" t="s">
        <v>28</v>
      </c>
      <c r="N314" s="272" t="s">
        <v>46</v>
      </c>
      <c r="O314" s="88"/>
      <c r="P314" s="221">
        <f>O314*H314</f>
        <v>0</v>
      </c>
      <c r="Q314" s="221">
        <v>0.0034</v>
      </c>
      <c r="R314" s="221">
        <f>Q314*H314</f>
        <v>0.051</v>
      </c>
      <c r="S314" s="221">
        <v>0</v>
      </c>
      <c r="T314" s="222">
        <f>S314*H314</f>
        <v>0</v>
      </c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R314" s="223" t="s">
        <v>334</v>
      </c>
      <c r="AT314" s="223" t="s">
        <v>380</v>
      </c>
      <c r="AU314" s="223" t="s">
        <v>106</v>
      </c>
      <c r="AY314" s="21" t="s">
        <v>285</v>
      </c>
      <c r="BE314" s="224">
        <f>IF(N314="základní",J314,0)</f>
        <v>0</v>
      </c>
      <c r="BF314" s="224">
        <f>IF(N314="snížená",J314,0)</f>
        <v>0</v>
      </c>
      <c r="BG314" s="224">
        <f>IF(N314="zákl. přenesená",J314,0)</f>
        <v>0</v>
      </c>
      <c r="BH314" s="224">
        <f>IF(N314="sníž. přenesená",J314,0)</f>
        <v>0</v>
      </c>
      <c r="BI314" s="224">
        <f>IF(N314="nulová",J314,0)</f>
        <v>0</v>
      </c>
      <c r="BJ314" s="21" t="s">
        <v>106</v>
      </c>
      <c r="BK314" s="224">
        <f>ROUND(I314*H314,2)</f>
        <v>0</v>
      </c>
      <c r="BL314" s="21" t="s">
        <v>292</v>
      </c>
      <c r="BM314" s="223" t="s">
        <v>2990</v>
      </c>
    </row>
    <row r="315" spans="1:51" s="13" customFormat="1" ht="12">
      <c r="A315" s="13"/>
      <c r="B315" s="230"/>
      <c r="C315" s="231"/>
      <c r="D315" s="232" t="s">
        <v>296</v>
      </c>
      <c r="E315" s="233" t="s">
        <v>28</v>
      </c>
      <c r="F315" s="234" t="s">
        <v>2846</v>
      </c>
      <c r="G315" s="231"/>
      <c r="H315" s="233" t="s">
        <v>28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0" t="s">
        <v>296</v>
      </c>
      <c r="AU315" s="240" t="s">
        <v>106</v>
      </c>
      <c r="AV315" s="13" t="s">
        <v>82</v>
      </c>
      <c r="AW315" s="13" t="s">
        <v>35</v>
      </c>
      <c r="AX315" s="13" t="s">
        <v>74</v>
      </c>
      <c r="AY315" s="240" t="s">
        <v>285</v>
      </c>
    </row>
    <row r="316" spans="1:51" s="13" customFormat="1" ht="12">
      <c r="A316" s="13"/>
      <c r="B316" s="230"/>
      <c r="C316" s="231"/>
      <c r="D316" s="232" t="s">
        <v>296</v>
      </c>
      <c r="E316" s="233" t="s">
        <v>28</v>
      </c>
      <c r="F316" s="234" t="s">
        <v>2940</v>
      </c>
      <c r="G316" s="231"/>
      <c r="H316" s="233" t="s">
        <v>28</v>
      </c>
      <c r="I316" s="235"/>
      <c r="J316" s="231"/>
      <c r="K316" s="231"/>
      <c r="L316" s="236"/>
      <c r="M316" s="237"/>
      <c r="N316" s="238"/>
      <c r="O316" s="238"/>
      <c r="P316" s="238"/>
      <c r="Q316" s="238"/>
      <c r="R316" s="238"/>
      <c r="S316" s="238"/>
      <c r="T316" s="23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0" t="s">
        <v>296</v>
      </c>
      <c r="AU316" s="240" t="s">
        <v>106</v>
      </c>
      <c r="AV316" s="13" t="s">
        <v>82</v>
      </c>
      <c r="AW316" s="13" t="s">
        <v>35</v>
      </c>
      <c r="AX316" s="13" t="s">
        <v>74</v>
      </c>
      <c r="AY316" s="240" t="s">
        <v>285</v>
      </c>
    </row>
    <row r="317" spans="1:51" s="14" customFormat="1" ht="12">
      <c r="A317" s="14"/>
      <c r="B317" s="241"/>
      <c r="C317" s="242"/>
      <c r="D317" s="232" t="s">
        <v>296</v>
      </c>
      <c r="E317" s="243" t="s">
        <v>28</v>
      </c>
      <c r="F317" s="244" t="s">
        <v>373</v>
      </c>
      <c r="G317" s="242"/>
      <c r="H317" s="245">
        <v>15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1" t="s">
        <v>296</v>
      </c>
      <c r="AU317" s="251" t="s">
        <v>106</v>
      </c>
      <c r="AV317" s="14" t="s">
        <v>106</v>
      </c>
      <c r="AW317" s="14" t="s">
        <v>35</v>
      </c>
      <c r="AX317" s="14" t="s">
        <v>82</v>
      </c>
      <c r="AY317" s="251" t="s">
        <v>285</v>
      </c>
    </row>
    <row r="318" spans="1:65" s="2" customFormat="1" ht="33" customHeight="1">
      <c r="A318" s="42"/>
      <c r="B318" s="43"/>
      <c r="C318" s="212" t="s">
        <v>549</v>
      </c>
      <c r="D318" s="212" t="s">
        <v>287</v>
      </c>
      <c r="E318" s="213" t="s">
        <v>2991</v>
      </c>
      <c r="F318" s="214" t="s">
        <v>2992</v>
      </c>
      <c r="G318" s="215" t="s">
        <v>460</v>
      </c>
      <c r="H318" s="216">
        <v>1</v>
      </c>
      <c r="I318" s="217"/>
      <c r="J318" s="218">
        <f>ROUND(I318*H318,2)</f>
        <v>0</v>
      </c>
      <c r="K318" s="214" t="s">
        <v>291</v>
      </c>
      <c r="L318" s="48"/>
      <c r="M318" s="219" t="s">
        <v>28</v>
      </c>
      <c r="N318" s="220" t="s">
        <v>46</v>
      </c>
      <c r="O318" s="88"/>
      <c r="P318" s="221">
        <f>O318*H318</f>
        <v>0</v>
      </c>
      <c r="Q318" s="221">
        <v>0</v>
      </c>
      <c r="R318" s="221">
        <f>Q318*H318</f>
        <v>0</v>
      </c>
      <c r="S318" s="221">
        <v>0</v>
      </c>
      <c r="T318" s="222">
        <f>S318*H318</f>
        <v>0</v>
      </c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R318" s="223" t="s">
        <v>292</v>
      </c>
      <c r="AT318" s="223" t="s">
        <v>287</v>
      </c>
      <c r="AU318" s="223" t="s">
        <v>106</v>
      </c>
      <c r="AY318" s="21" t="s">
        <v>285</v>
      </c>
      <c r="BE318" s="224">
        <f>IF(N318="základní",J318,0)</f>
        <v>0</v>
      </c>
      <c r="BF318" s="224">
        <f>IF(N318="snížená",J318,0)</f>
        <v>0</v>
      </c>
      <c r="BG318" s="224">
        <f>IF(N318="zákl. přenesená",J318,0)</f>
        <v>0</v>
      </c>
      <c r="BH318" s="224">
        <f>IF(N318="sníž. přenesená",J318,0)</f>
        <v>0</v>
      </c>
      <c r="BI318" s="224">
        <f>IF(N318="nulová",J318,0)</f>
        <v>0</v>
      </c>
      <c r="BJ318" s="21" t="s">
        <v>106</v>
      </c>
      <c r="BK318" s="224">
        <f>ROUND(I318*H318,2)</f>
        <v>0</v>
      </c>
      <c r="BL318" s="21" t="s">
        <v>292</v>
      </c>
      <c r="BM318" s="223" t="s">
        <v>2993</v>
      </c>
    </row>
    <row r="319" spans="1:47" s="2" customFormat="1" ht="12">
      <c r="A319" s="42"/>
      <c r="B319" s="43"/>
      <c r="C319" s="44"/>
      <c r="D319" s="225" t="s">
        <v>294</v>
      </c>
      <c r="E319" s="44"/>
      <c r="F319" s="226" t="s">
        <v>2994</v>
      </c>
      <c r="G319" s="44"/>
      <c r="H319" s="44"/>
      <c r="I319" s="227"/>
      <c r="J319" s="44"/>
      <c r="K319" s="44"/>
      <c r="L319" s="48"/>
      <c r="M319" s="228"/>
      <c r="N319" s="229"/>
      <c r="O319" s="88"/>
      <c r="P319" s="88"/>
      <c r="Q319" s="88"/>
      <c r="R319" s="88"/>
      <c r="S319" s="88"/>
      <c r="T319" s="89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T319" s="21" t="s">
        <v>294</v>
      </c>
      <c r="AU319" s="21" t="s">
        <v>106</v>
      </c>
    </row>
    <row r="320" spans="1:51" s="13" customFormat="1" ht="12">
      <c r="A320" s="13"/>
      <c r="B320" s="230"/>
      <c r="C320" s="231"/>
      <c r="D320" s="232" t="s">
        <v>296</v>
      </c>
      <c r="E320" s="233" t="s">
        <v>28</v>
      </c>
      <c r="F320" s="234" t="s">
        <v>2846</v>
      </c>
      <c r="G320" s="231"/>
      <c r="H320" s="233" t="s">
        <v>28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296</v>
      </c>
      <c r="AU320" s="240" t="s">
        <v>106</v>
      </c>
      <c r="AV320" s="13" t="s">
        <v>82</v>
      </c>
      <c r="AW320" s="13" t="s">
        <v>35</v>
      </c>
      <c r="AX320" s="13" t="s">
        <v>74</v>
      </c>
      <c r="AY320" s="240" t="s">
        <v>285</v>
      </c>
    </row>
    <row r="321" spans="1:51" s="13" customFormat="1" ht="12">
      <c r="A321" s="13"/>
      <c r="B321" s="230"/>
      <c r="C321" s="231"/>
      <c r="D321" s="232" t="s">
        <v>296</v>
      </c>
      <c r="E321" s="233" t="s">
        <v>28</v>
      </c>
      <c r="F321" s="234" t="s">
        <v>2963</v>
      </c>
      <c r="G321" s="231"/>
      <c r="H321" s="233" t="s">
        <v>28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0" t="s">
        <v>296</v>
      </c>
      <c r="AU321" s="240" t="s">
        <v>106</v>
      </c>
      <c r="AV321" s="13" t="s">
        <v>82</v>
      </c>
      <c r="AW321" s="13" t="s">
        <v>35</v>
      </c>
      <c r="AX321" s="13" t="s">
        <v>74</v>
      </c>
      <c r="AY321" s="240" t="s">
        <v>285</v>
      </c>
    </row>
    <row r="322" spans="1:51" s="14" customFormat="1" ht="12">
      <c r="A322" s="14"/>
      <c r="B322" s="241"/>
      <c r="C322" s="242"/>
      <c r="D322" s="232" t="s">
        <v>296</v>
      </c>
      <c r="E322" s="243" t="s">
        <v>28</v>
      </c>
      <c r="F322" s="244" t="s">
        <v>82</v>
      </c>
      <c r="G322" s="242"/>
      <c r="H322" s="245">
        <v>1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1" t="s">
        <v>296</v>
      </c>
      <c r="AU322" s="251" t="s">
        <v>106</v>
      </c>
      <c r="AV322" s="14" t="s">
        <v>106</v>
      </c>
      <c r="AW322" s="14" t="s">
        <v>35</v>
      </c>
      <c r="AX322" s="14" t="s">
        <v>82</v>
      </c>
      <c r="AY322" s="251" t="s">
        <v>285</v>
      </c>
    </row>
    <row r="323" spans="1:65" s="2" customFormat="1" ht="24.15" customHeight="1">
      <c r="A323" s="42"/>
      <c r="B323" s="43"/>
      <c r="C323" s="212" t="s">
        <v>555</v>
      </c>
      <c r="D323" s="212" t="s">
        <v>287</v>
      </c>
      <c r="E323" s="213" t="s">
        <v>2995</v>
      </c>
      <c r="F323" s="214" t="s">
        <v>2996</v>
      </c>
      <c r="G323" s="215" t="s">
        <v>673</v>
      </c>
      <c r="H323" s="216">
        <v>2.873</v>
      </c>
      <c r="I323" s="217"/>
      <c r="J323" s="218">
        <f>ROUND(I323*H323,2)</f>
        <v>0</v>
      </c>
      <c r="K323" s="214" t="s">
        <v>291</v>
      </c>
      <c r="L323" s="48"/>
      <c r="M323" s="219" t="s">
        <v>28</v>
      </c>
      <c r="N323" s="220" t="s">
        <v>46</v>
      </c>
      <c r="O323" s="88"/>
      <c r="P323" s="221">
        <f>O323*H323</f>
        <v>0</v>
      </c>
      <c r="Q323" s="221">
        <v>0</v>
      </c>
      <c r="R323" s="221">
        <f>Q323*H323</f>
        <v>0</v>
      </c>
      <c r="S323" s="221">
        <v>0</v>
      </c>
      <c r="T323" s="222">
        <f>S323*H323</f>
        <v>0</v>
      </c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R323" s="223" t="s">
        <v>292</v>
      </c>
      <c r="AT323" s="223" t="s">
        <v>287</v>
      </c>
      <c r="AU323" s="223" t="s">
        <v>106</v>
      </c>
      <c r="AY323" s="21" t="s">
        <v>285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21" t="s">
        <v>106</v>
      </c>
      <c r="BK323" s="224">
        <f>ROUND(I323*H323,2)</f>
        <v>0</v>
      </c>
      <c r="BL323" s="21" t="s">
        <v>292</v>
      </c>
      <c r="BM323" s="223" t="s">
        <v>2997</v>
      </c>
    </row>
    <row r="324" spans="1:47" s="2" customFormat="1" ht="12">
      <c r="A324" s="42"/>
      <c r="B324" s="43"/>
      <c r="C324" s="44"/>
      <c r="D324" s="225" t="s">
        <v>294</v>
      </c>
      <c r="E324" s="44"/>
      <c r="F324" s="226" t="s">
        <v>2998</v>
      </c>
      <c r="G324" s="44"/>
      <c r="H324" s="44"/>
      <c r="I324" s="227"/>
      <c r="J324" s="44"/>
      <c r="K324" s="44"/>
      <c r="L324" s="48"/>
      <c r="M324" s="228"/>
      <c r="N324" s="229"/>
      <c r="O324" s="88"/>
      <c r="P324" s="88"/>
      <c r="Q324" s="88"/>
      <c r="R324" s="88"/>
      <c r="S324" s="88"/>
      <c r="T324" s="89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T324" s="21" t="s">
        <v>294</v>
      </c>
      <c r="AU324" s="21" t="s">
        <v>106</v>
      </c>
    </row>
    <row r="325" spans="1:51" s="13" customFormat="1" ht="12">
      <c r="A325" s="13"/>
      <c r="B325" s="230"/>
      <c r="C325" s="231"/>
      <c r="D325" s="232" t="s">
        <v>296</v>
      </c>
      <c r="E325" s="233" t="s">
        <v>28</v>
      </c>
      <c r="F325" s="234" t="s">
        <v>2846</v>
      </c>
      <c r="G325" s="231"/>
      <c r="H325" s="233" t="s">
        <v>28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0" t="s">
        <v>296</v>
      </c>
      <c r="AU325" s="240" t="s">
        <v>106</v>
      </c>
      <c r="AV325" s="13" t="s">
        <v>82</v>
      </c>
      <c r="AW325" s="13" t="s">
        <v>35</v>
      </c>
      <c r="AX325" s="13" t="s">
        <v>74</v>
      </c>
      <c r="AY325" s="240" t="s">
        <v>285</v>
      </c>
    </row>
    <row r="326" spans="1:51" s="13" customFormat="1" ht="12">
      <c r="A326" s="13"/>
      <c r="B326" s="230"/>
      <c r="C326" s="231"/>
      <c r="D326" s="232" t="s">
        <v>296</v>
      </c>
      <c r="E326" s="233" t="s">
        <v>28</v>
      </c>
      <c r="F326" s="234" t="s">
        <v>2963</v>
      </c>
      <c r="G326" s="231"/>
      <c r="H326" s="233" t="s">
        <v>28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296</v>
      </c>
      <c r="AU326" s="240" t="s">
        <v>106</v>
      </c>
      <c r="AV326" s="13" t="s">
        <v>82</v>
      </c>
      <c r="AW326" s="13" t="s">
        <v>35</v>
      </c>
      <c r="AX326" s="13" t="s">
        <v>74</v>
      </c>
      <c r="AY326" s="240" t="s">
        <v>285</v>
      </c>
    </row>
    <row r="327" spans="1:51" s="14" customFormat="1" ht="12">
      <c r="A327" s="14"/>
      <c r="B327" s="241"/>
      <c r="C327" s="242"/>
      <c r="D327" s="232" t="s">
        <v>296</v>
      </c>
      <c r="E327" s="243" t="s">
        <v>28</v>
      </c>
      <c r="F327" s="244" t="s">
        <v>2999</v>
      </c>
      <c r="G327" s="242"/>
      <c r="H327" s="245">
        <v>2.873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1" t="s">
        <v>296</v>
      </c>
      <c r="AU327" s="251" t="s">
        <v>106</v>
      </c>
      <c r="AV327" s="14" t="s">
        <v>106</v>
      </c>
      <c r="AW327" s="14" t="s">
        <v>35</v>
      </c>
      <c r="AX327" s="14" t="s">
        <v>82</v>
      </c>
      <c r="AY327" s="251" t="s">
        <v>285</v>
      </c>
    </row>
    <row r="328" spans="1:65" s="2" customFormat="1" ht="16.5" customHeight="1">
      <c r="A328" s="42"/>
      <c r="B328" s="43"/>
      <c r="C328" s="212" t="s">
        <v>560</v>
      </c>
      <c r="D328" s="212" t="s">
        <v>287</v>
      </c>
      <c r="E328" s="213" t="s">
        <v>3000</v>
      </c>
      <c r="F328" s="214" t="s">
        <v>3001</v>
      </c>
      <c r="G328" s="215" t="s">
        <v>859</v>
      </c>
      <c r="H328" s="216">
        <v>1</v>
      </c>
      <c r="I328" s="217"/>
      <c r="J328" s="218">
        <f>ROUND(I328*H328,2)</f>
        <v>0</v>
      </c>
      <c r="K328" s="214" t="s">
        <v>28</v>
      </c>
      <c r="L328" s="48"/>
      <c r="M328" s="219" t="s">
        <v>28</v>
      </c>
      <c r="N328" s="220" t="s">
        <v>46</v>
      </c>
      <c r="O328" s="88"/>
      <c r="P328" s="221">
        <f>O328*H328</f>
        <v>0</v>
      </c>
      <c r="Q328" s="221">
        <v>0</v>
      </c>
      <c r="R328" s="221">
        <f>Q328*H328</f>
        <v>0</v>
      </c>
      <c r="S328" s="221">
        <v>0</v>
      </c>
      <c r="T328" s="222">
        <f>S328*H328</f>
        <v>0</v>
      </c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R328" s="223" t="s">
        <v>292</v>
      </c>
      <c r="AT328" s="223" t="s">
        <v>287</v>
      </c>
      <c r="AU328" s="223" t="s">
        <v>106</v>
      </c>
      <c r="AY328" s="21" t="s">
        <v>285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21" t="s">
        <v>106</v>
      </c>
      <c r="BK328" s="224">
        <f>ROUND(I328*H328,2)</f>
        <v>0</v>
      </c>
      <c r="BL328" s="21" t="s">
        <v>292</v>
      </c>
      <c r="BM328" s="223" t="s">
        <v>3002</v>
      </c>
    </row>
    <row r="329" spans="1:51" s="13" customFormat="1" ht="12">
      <c r="A329" s="13"/>
      <c r="B329" s="230"/>
      <c r="C329" s="231"/>
      <c r="D329" s="232" t="s">
        <v>296</v>
      </c>
      <c r="E329" s="233" t="s">
        <v>28</v>
      </c>
      <c r="F329" s="234" t="s">
        <v>2846</v>
      </c>
      <c r="G329" s="231"/>
      <c r="H329" s="233" t="s">
        <v>28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0" t="s">
        <v>296</v>
      </c>
      <c r="AU329" s="240" t="s">
        <v>106</v>
      </c>
      <c r="AV329" s="13" t="s">
        <v>82</v>
      </c>
      <c r="AW329" s="13" t="s">
        <v>35</v>
      </c>
      <c r="AX329" s="13" t="s">
        <v>74</v>
      </c>
      <c r="AY329" s="240" t="s">
        <v>285</v>
      </c>
    </row>
    <row r="330" spans="1:51" s="13" customFormat="1" ht="12">
      <c r="A330" s="13"/>
      <c r="B330" s="230"/>
      <c r="C330" s="231"/>
      <c r="D330" s="232" t="s">
        <v>296</v>
      </c>
      <c r="E330" s="233" t="s">
        <v>28</v>
      </c>
      <c r="F330" s="234" t="s">
        <v>2963</v>
      </c>
      <c r="G330" s="231"/>
      <c r="H330" s="233" t="s">
        <v>28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0" t="s">
        <v>296</v>
      </c>
      <c r="AU330" s="240" t="s">
        <v>106</v>
      </c>
      <c r="AV330" s="13" t="s">
        <v>82</v>
      </c>
      <c r="AW330" s="13" t="s">
        <v>35</v>
      </c>
      <c r="AX330" s="13" t="s">
        <v>74</v>
      </c>
      <c r="AY330" s="240" t="s">
        <v>285</v>
      </c>
    </row>
    <row r="331" spans="1:51" s="14" customFormat="1" ht="12">
      <c r="A331" s="14"/>
      <c r="B331" s="241"/>
      <c r="C331" s="242"/>
      <c r="D331" s="232" t="s">
        <v>296</v>
      </c>
      <c r="E331" s="243" t="s">
        <v>28</v>
      </c>
      <c r="F331" s="244" t="s">
        <v>82</v>
      </c>
      <c r="G331" s="242"/>
      <c r="H331" s="245">
        <v>1</v>
      </c>
      <c r="I331" s="246"/>
      <c r="J331" s="242"/>
      <c r="K331" s="242"/>
      <c r="L331" s="247"/>
      <c r="M331" s="248"/>
      <c r="N331" s="249"/>
      <c r="O331" s="249"/>
      <c r="P331" s="249"/>
      <c r="Q331" s="249"/>
      <c r="R331" s="249"/>
      <c r="S331" s="249"/>
      <c r="T331" s="25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1" t="s">
        <v>296</v>
      </c>
      <c r="AU331" s="251" t="s">
        <v>106</v>
      </c>
      <c r="AV331" s="14" t="s">
        <v>106</v>
      </c>
      <c r="AW331" s="14" t="s">
        <v>35</v>
      </c>
      <c r="AX331" s="14" t="s">
        <v>82</v>
      </c>
      <c r="AY331" s="251" t="s">
        <v>285</v>
      </c>
    </row>
    <row r="332" spans="1:65" s="2" customFormat="1" ht="24.15" customHeight="1">
      <c r="A332" s="42"/>
      <c r="B332" s="43"/>
      <c r="C332" s="212" t="s">
        <v>567</v>
      </c>
      <c r="D332" s="212" t="s">
        <v>287</v>
      </c>
      <c r="E332" s="213" t="s">
        <v>3003</v>
      </c>
      <c r="F332" s="214" t="s">
        <v>3004</v>
      </c>
      <c r="G332" s="215" t="s">
        <v>859</v>
      </c>
      <c r="H332" s="216">
        <v>1</v>
      </c>
      <c r="I332" s="217"/>
      <c r="J332" s="218">
        <f>ROUND(I332*H332,2)</f>
        <v>0</v>
      </c>
      <c r="K332" s="214" t="s">
        <v>28</v>
      </c>
      <c r="L332" s="48"/>
      <c r="M332" s="219" t="s">
        <v>28</v>
      </c>
      <c r="N332" s="220" t="s">
        <v>46</v>
      </c>
      <c r="O332" s="88"/>
      <c r="P332" s="221">
        <f>O332*H332</f>
        <v>0</v>
      </c>
      <c r="Q332" s="221">
        <v>0</v>
      </c>
      <c r="R332" s="221">
        <f>Q332*H332</f>
        <v>0</v>
      </c>
      <c r="S332" s="221">
        <v>0</v>
      </c>
      <c r="T332" s="222">
        <f>S332*H332</f>
        <v>0</v>
      </c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R332" s="223" t="s">
        <v>292</v>
      </c>
      <c r="AT332" s="223" t="s">
        <v>287</v>
      </c>
      <c r="AU332" s="223" t="s">
        <v>106</v>
      </c>
      <c r="AY332" s="21" t="s">
        <v>285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21" t="s">
        <v>106</v>
      </c>
      <c r="BK332" s="224">
        <f>ROUND(I332*H332,2)</f>
        <v>0</v>
      </c>
      <c r="BL332" s="21" t="s">
        <v>292</v>
      </c>
      <c r="BM332" s="223" t="s">
        <v>3005</v>
      </c>
    </row>
    <row r="333" spans="1:51" s="13" customFormat="1" ht="12">
      <c r="A333" s="13"/>
      <c r="B333" s="230"/>
      <c r="C333" s="231"/>
      <c r="D333" s="232" t="s">
        <v>296</v>
      </c>
      <c r="E333" s="233" t="s">
        <v>28</v>
      </c>
      <c r="F333" s="234" t="s">
        <v>2846</v>
      </c>
      <c r="G333" s="231"/>
      <c r="H333" s="233" t="s">
        <v>28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0" t="s">
        <v>296</v>
      </c>
      <c r="AU333" s="240" t="s">
        <v>106</v>
      </c>
      <c r="AV333" s="13" t="s">
        <v>82</v>
      </c>
      <c r="AW333" s="13" t="s">
        <v>35</v>
      </c>
      <c r="AX333" s="13" t="s">
        <v>74</v>
      </c>
      <c r="AY333" s="240" t="s">
        <v>285</v>
      </c>
    </row>
    <row r="334" spans="1:51" s="13" customFormat="1" ht="12">
      <c r="A334" s="13"/>
      <c r="B334" s="230"/>
      <c r="C334" s="231"/>
      <c r="D334" s="232" t="s">
        <v>296</v>
      </c>
      <c r="E334" s="233" t="s">
        <v>28</v>
      </c>
      <c r="F334" s="234" t="s">
        <v>2963</v>
      </c>
      <c r="G334" s="231"/>
      <c r="H334" s="233" t="s">
        <v>28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0" t="s">
        <v>296</v>
      </c>
      <c r="AU334" s="240" t="s">
        <v>106</v>
      </c>
      <c r="AV334" s="13" t="s">
        <v>82</v>
      </c>
      <c r="AW334" s="13" t="s">
        <v>35</v>
      </c>
      <c r="AX334" s="13" t="s">
        <v>74</v>
      </c>
      <c r="AY334" s="240" t="s">
        <v>285</v>
      </c>
    </row>
    <row r="335" spans="1:51" s="14" customFormat="1" ht="12">
      <c r="A335" s="14"/>
      <c r="B335" s="241"/>
      <c r="C335" s="242"/>
      <c r="D335" s="232" t="s">
        <v>296</v>
      </c>
      <c r="E335" s="243" t="s">
        <v>28</v>
      </c>
      <c r="F335" s="244" t="s">
        <v>82</v>
      </c>
      <c r="G335" s="242"/>
      <c r="H335" s="245">
        <v>1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1" t="s">
        <v>296</v>
      </c>
      <c r="AU335" s="251" t="s">
        <v>106</v>
      </c>
      <c r="AV335" s="14" t="s">
        <v>106</v>
      </c>
      <c r="AW335" s="14" t="s">
        <v>35</v>
      </c>
      <c r="AX335" s="14" t="s">
        <v>82</v>
      </c>
      <c r="AY335" s="251" t="s">
        <v>285</v>
      </c>
    </row>
    <row r="336" spans="1:65" s="2" customFormat="1" ht="24.15" customHeight="1">
      <c r="A336" s="42"/>
      <c r="B336" s="43"/>
      <c r="C336" s="212" t="s">
        <v>574</v>
      </c>
      <c r="D336" s="212" t="s">
        <v>287</v>
      </c>
      <c r="E336" s="213" t="s">
        <v>3006</v>
      </c>
      <c r="F336" s="214" t="s">
        <v>3007</v>
      </c>
      <c r="G336" s="215" t="s">
        <v>673</v>
      </c>
      <c r="H336" s="216">
        <v>23</v>
      </c>
      <c r="I336" s="217"/>
      <c r="J336" s="218">
        <f>ROUND(I336*H336,2)</f>
        <v>0</v>
      </c>
      <c r="K336" s="214" t="s">
        <v>291</v>
      </c>
      <c r="L336" s="48"/>
      <c r="M336" s="219" t="s">
        <v>28</v>
      </c>
      <c r="N336" s="220" t="s">
        <v>46</v>
      </c>
      <c r="O336" s="88"/>
      <c r="P336" s="221">
        <f>O336*H336</f>
        <v>0</v>
      </c>
      <c r="Q336" s="221">
        <v>0</v>
      </c>
      <c r="R336" s="221">
        <f>Q336*H336</f>
        <v>0</v>
      </c>
      <c r="S336" s="221">
        <v>0</v>
      </c>
      <c r="T336" s="222">
        <f>S336*H336</f>
        <v>0</v>
      </c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R336" s="223" t="s">
        <v>292</v>
      </c>
      <c r="AT336" s="223" t="s">
        <v>287</v>
      </c>
      <c r="AU336" s="223" t="s">
        <v>106</v>
      </c>
      <c r="AY336" s="21" t="s">
        <v>285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21" t="s">
        <v>106</v>
      </c>
      <c r="BK336" s="224">
        <f>ROUND(I336*H336,2)</f>
        <v>0</v>
      </c>
      <c r="BL336" s="21" t="s">
        <v>292</v>
      </c>
      <c r="BM336" s="223" t="s">
        <v>3008</v>
      </c>
    </row>
    <row r="337" spans="1:47" s="2" customFormat="1" ht="12">
      <c r="A337" s="42"/>
      <c r="B337" s="43"/>
      <c r="C337" s="44"/>
      <c r="D337" s="225" t="s">
        <v>294</v>
      </c>
      <c r="E337" s="44"/>
      <c r="F337" s="226" t="s">
        <v>3009</v>
      </c>
      <c r="G337" s="44"/>
      <c r="H337" s="44"/>
      <c r="I337" s="227"/>
      <c r="J337" s="44"/>
      <c r="K337" s="44"/>
      <c r="L337" s="48"/>
      <c r="M337" s="228"/>
      <c r="N337" s="229"/>
      <c r="O337" s="88"/>
      <c r="P337" s="88"/>
      <c r="Q337" s="88"/>
      <c r="R337" s="88"/>
      <c r="S337" s="88"/>
      <c r="T337" s="89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T337" s="21" t="s">
        <v>294</v>
      </c>
      <c r="AU337" s="21" t="s">
        <v>106</v>
      </c>
    </row>
    <row r="338" spans="1:51" s="13" customFormat="1" ht="12">
      <c r="A338" s="13"/>
      <c r="B338" s="230"/>
      <c r="C338" s="231"/>
      <c r="D338" s="232" t="s">
        <v>296</v>
      </c>
      <c r="E338" s="233" t="s">
        <v>28</v>
      </c>
      <c r="F338" s="234" t="s">
        <v>2846</v>
      </c>
      <c r="G338" s="231"/>
      <c r="H338" s="233" t="s">
        <v>28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0" t="s">
        <v>296</v>
      </c>
      <c r="AU338" s="240" t="s">
        <v>106</v>
      </c>
      <c r="AV338" s="13" t="s">
        <v>82</v>
      </c>
      <c r="AW338" s="13" t="s">
        <v>35</v>
      </c>
      <c r="AX338" s="13" t="s">
        <v>74</v>
      </c>
      <c r="AY338" s="240" t="s">
        <v>285</v>
      </c>
    </row>
    <row r="339" spans="1:51" s="13" customFormat="1" ht="12">
      <c r="A339" s="13"/>
      <c r="B339" s="230"/>
      <c r="C339" s="231"/>
      <c r="D339" s="232" t="s">
        <v>296</v>
      </c>
      <c r="E339" s="233" t="s">
        <v>28</v>
      </c>
      <c r="F339" s="234" t="s">
        <v>2940</v>
      </c>
      <c r="G339" s="231"/>
      <c r="H339" s="233" t="s">
        <v>28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0" t="s">
        <v>296</v>
      </c>
      <c r="AU339" s="240" t="s">
        <v>106</v>
      </c>
      <c r="AV339" s="13" t="s">
        <v>82</v>
      </c>
      <c r="AW339" s="13" t="s">
        <v>35</v>
      </c>
      <c r="AX339" s="13" t="s">
        <v>74</v>
      </c>
      <c r="AY339" s="240" t="s">
        <v>285</v>
      </c>
    </row>
    <row r="340" spans="1:51" s="14" customFormat="1" ht="12">
      <c r="A340" s="14"/>
      <c r="B340" s="241"/>
      <c r="C340" s="242"/>
      <c r="D340" s="232" t="s">
        <v>296</v>
      </c>
      <c r="E340" s="243" t="s">
        <v>28</v>
      </c>
      <c r="F340" s="244" t="s">
        <v>421</v>
      </c>
      <c r="G340" s="242"/>
      <c r="H340" s="245">
        <v>23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1" t="s">
        <v>296</v>
      </c>
      <c r="AU340" s="251" t="s">
        <v>106</v>
      </c>
      <c r="AV340" s="14" t="s">
        <v>106</v>
      </c>
      <c r="AW340" s="14" t="s">
        <v>35</v>
      </c>
      <c r="AX340" s="14" t="s">
        <v>82</v>
      </c>
      <c r="AY340" s="251" t="s">
        <v>285</v>
      </c>
    </row>
    <row r="341" spans="1:65" s="2" customFormat="1" ht="16.5" customHeight="1">
      <c r="A341" s="42"/>
      <c r="B341" s="43"/>
      <c r="C341" s="263" t="s">
        <v>580</v>
      </c>
      <c r="D341" s="263" t="s">
        <v>380</v>
      </c>
      <c r="E341" s="264" t="s">
        <v>3010</v>
      </c>
      <c r="F341" s="265" t="s">
        <v>3011</v>
      </c>
      <c r="G341" s="266" t="s">
        <v>315</v>
      </c>
      <c r="H341" s="267">
        <v>17.923</v>
      </c>
      <c r="I341" s="268"/>
      <c r="J341" s="269">
        <f>ROUND(I341*H341,2)</f>
        <v>0</v>
      </c>
      <c r="K341" s="265" t="s">
        <v>28</v>
      </c>
      <c r="L341" s="270"/>
      <c r="M341" s="271" t="s">
        <v>28</v>
      </c>
      <c r="N341" s="272" t="s">
        <v>46</v>
      </c>
      <c r="O341" s="88"/>
      <c r="P341" s="221">
        <f>O341*H341</f>
        <v>0</v>
      </c>
      <c r="Q341" s="221">
        <v>0.012</v>
      </c>
      <c r="R341" s="221">
        <f>Q341*H341</f>
        <v>0.215076</v>
      </c>
      <c r="S341" s="221">
        <v>0</v>
      </c>
      <c r="T341" s="222">
        <f>S341*H341</f>
        <v>0</v>
      </c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R341" s="223" t="s">
        <v>334</v>
      </c>
      <c r="AT341" s="223" t="s">
        <v>380</v>
      </c>
      <c r="AU341" s="223" t="s">
        <v>106</v>
      </c>
      <c r="AY341" s="21" t="s">
        <v>285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21" t="s">
        <v>106</v>
      </c>
      <c r="BK341" s="224">
        <f>ROUND(I341*H341,2)</f>
        <v>0</v>
      </c>
      <c r="BL341" s="21" t="s">
        <v>292</v>
      </c>
      <c r="BM341" s="223" t="s">
        <v>3012</v>
      </c>
    </row>
    <row r="342" spans="1:51" s="13" customFormat="1" ht="12">
      <c r="A342" s="13"/>
      <c r="B342" s="230"/>
      <c r="C342" s="231"/>
      <c r="D342" s="232" t="s">
        <v>296</v>
      </c>
      <c r="E342" s="233" t="s">
        <v>28</v>
      </c>
      <c r="F342" s="234" t="s">
        <v>2846</v>
      </c>
      <c r="G342" s="231"/>
      <c r="H342" s="233" t="s">
        <v>28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0" t="s">
        <v>296</v>
      </c>
      <c r="AU342" s="240" t="s">
        <v>106</v>
      </c>
      <c r="AV342" s="13" t="s">
        <v>82</v>
      </c>
      <c r="AW342" s="13" t="s">
        <v>35</v>
      </c>
      <c r="AX342" s="13" t="s">
        <v>74</v>
      </c>
      <c r="AY342" s="240" t="s">
        <v>285</v>
      </c>
    </row>
    <row r="343" spans="1:51" s="13" customFormat="1" ht="12">
      <c r="A343" s="13"/>
      <c r="B343" s="230"/>
      <c r="C343" s="231"/>
      <c r="D343" s="232" t="s">
        <v>296</v>
      </c>
      <c r="E343" s="233" t="s">
        <v>28</v>
      </c>
      <c r="F343" s="234" t="s">
        <v>2940</v>
      </c>
      <c r="G343" s="231"/>
      <c r="H343" s="233" t="s">
        <v>28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0" t="s">
        <v>296</v>
      </c>
      <c r="AU343" s="240" t="s">
        <v>106</v>
      </c>
      <c r="AV343" s="13" t="s">
        <v>82</v>
      </c>
      <c r="AW343" s="13" t="s">
        <v>35</v>
      </c>
      <c r="AX343" s="13" t="s">
        <v>74</v>
      </c>
      <c r="AY343" s="240" t="s">
        <v>285</v>
      </c>
    </row>
    <row r="344" spans="1:51" s="14" customFormat="1" ht="12">
      <c r="A344" s="14"/>
      <c r="B344" s="241"/>
      <c r="C344" s="242"/>
      <c r="D344" s="232" t="s">
        <v>296</v>
      </c>
      <c r="E344" s="243" t="s">
        <v>28</v>
      </c>
      <c r="F344" s="244" t="s">
        <v>3013</v>
      </c>
      <c r="G344" s="242"/>
      <c r="H344" s="245">
        <v>17.923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1" t="s">
        <v>296</v>
      </c>
      <c r="AU344" s="251" t="s">
        <v>106</v>
      </c>
      <c r="AV344" s="14" t="s">
        <v>106</v>
      </c>
      <c r="AW344" s="14" t="s">
        <v>35</v>
      </c>
      <c r="AX344" s="14" t="s">
        <v>82</v>
      </c>
      <c r="AY344" s="251" t="s">
        <v>285</v>
      </c>
    </row>
    <row r="345" spans="1:65" s="2" customFormat="1" ht="21.75" customHeight="1">
      <c r="A345" s="42"/>
      <c r="B345" s="43"/>
      <c r="C345" s="263" t="s">
        <v>585</v>
      </c>
      <c r="D345" s="263" t="s">
        <v>380</v>
      </c>
      <c r="E345" s="264" t="s">
        <v>3014</v>
      </c>
      <c r="F345" s="265" t="s">
        <v>3015</v>
      </c>
      <c r="G345" s="266" t="s">
        <v>290</v>
      </c>
      <c r="H345" s="267">
        <v>0.18</v>
      </c>
      <c r="I345" s="268"/>
      <c r="J345" s="269">
        <f>ROUND(I345*H345,2)</f>
        <v>0</v>
      </c>
      <c r="K345" s="265" t="s">
        <v>291</v>
      </c>
      <c r="L345" s="270"/>
      <c r="M345" s="271" t="s">
        <v>28</v>
      </c>
      <c r="N345" s="272" t="s">
        <v>46</v>
      </c>
      <c r="O345" s="88"/>
      <c r="P345" s="221">
        <f>O345*H345</f>
        <v>0</v>
      </c>
      <c r="Q345" s="221">
        <v>0.55</v>
      </c>
      <c r="R345" s="221">
        <f>Q345*H345</f>
        <v>0.099</v>
      </c>
      <c r="S345" s="221">
        <v>0</v>
      </c>
      <c r="T345" s="222">
        <f>S345*H345</f>
        <v>0</v>
      </c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R345" s="223" t="s">
        <v>334</v>
      </c>
      <c r="AT345" s="223" t="s">
        <v>380</v>
      </c>
      <c r="AU345" s="223" t="s">
        <v>106</v>
      </c>
      <c r="AY345" s="21" t="s">
        <v>285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21" t="s">
        <v>106</v>
      </c>
      <c r="BK345" s="224">
        <f>ROUND(I345*H345,2)</f>
        <v>0</v>
      </c>
      <c r="BL345" s="21" t="s">
        <v>292</v>
      </c>
      <c r="BM345" s="223" t="s">
        <v>3016</v>
      </c>
    </row>
    <row r="346" spans="1:51" s="13" customFormat="1" ht="12">
      <c r="A346" s="13"/>
      <c r="B346" s="230"/>
      <c r="C346" s="231"/>
      <c r="D346" s="232" t="s">
        <v>296</v>
      </c>
      <c r="E346" s="233" t="s">
        <v>28</v>
      </c>
      <c r="F346" s="234" t="s">
        <v>2846</v>
      </c>
      <c r="G346" s="231"/>
      <c r="H346" s="233" t="s">
        <v>28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0" t="s">
        <v>296</v>
      </c>
      <c r="AU346" s="240" t="s">
        <v>106</v>
      </c>
      <c r="AV346" s="13" t="s">
        <v>82</v>
      </c>
      <c r="AW346" s="13" t="s">
        <v>35</v>
      </c>
      <c r="AX346" s="13" t="s">
        <v>74</v>
      </c>
      <c r="AY346" s="240" t="s">
        <v>285</v>
      </c>
    </row>
    <row r="347" spans="1:51" s="13" customFormat="1" ht="12">
      <c r="A347" s="13"/>
      <c r="B347" s="230"/>
      <c r="C347" s="231"/>
      <c r="D347" s="232" t="s">
        <v>296</v>
      </c>
      <c r="E347" s="233" t="s">
        <v>28</v>
      </c>
      <c r="F347" s="234" t="s">
        <v>2940</v>
      </c>
      <c r="G347" s="231"/>
      <c r="H347" s="233" t="s">
        <v>28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0" t="s">
        <v>296</v>
      </c>
      <c r="AU347" s="240" t="s">
        <v>106</v>
      </c>
      <c r="AV347" s="13" t="s">
        <v>82</v>
      </c>
      <c r="AW347" s="13" t="s">
        <v>35</v>
      </c>
      <c r="AX347" s="13" t="s">
        <v>74</v>
      </c>
      <c r="AY347" s="240" t="s">
        <v>285</v>
      </c>
    </row>
    <row r="348" spans="1:51" s="14" customFormat="1" ht="12">
      <c r="A348" s="14"/>
      <c r="B348" s="241"/>
      <c r="C348" s="242"/>
      <c r="D348" s="232" t="s">
        <v>296</v>
      </c>
      <c r="E348" s="243" t="s">
        <v>28</v>
      </c>
      <c r="F348" s="244" t="s">
        <v>3017</v>
      </c>
      <c r="G348" s="242"/>
      <c r="H348" s="245">
        <v>0.18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1" t="s">
        <v>296</v>
      </c>
      <c r="AU348" s="251" t="s">
        <v>106</v>
      </c>
      <c r="AV348" s="14" t="s">
        <v>106</v>
      </c>
      <c r="AW348" s="14" t="s">
        <v>35</v>
      </c>
      <c r="AX348" s="14" t="s">
        <v>74</v>
      </c>
      <c r="AY348" s="251" t="s">
        <v>285</v>
      </c>
    </row>
    <row r="349" spans="1:51" s="15" customFormat="1" ht="12">
      <c r="A349" s="15"/>
      <c r="B349" s="252"/>
      <c r="C349" s="253"/>
      <c r="D349" s="232" t="s">
        <v>296</v>
      </c>
      <c r="E349" s="254" t="s">
        <v>206</v>
      </c>
      <c r="F349" s="255" t="s">
        <v>299</v>
      </c>
      <c r="G349" s="253"/>
      <c r="H349" s="256">
        <v>0.18</v>
      </c>
      <c r="I349" s="257"/>
      <c r="J349" s="253"/>
      <c r="K349" s="253"/>
      <c r="L349" s="258"/>
      <c r="M349" s="259"/>
      <c r="N349" s="260"/>
      <c r="O349" s="260"/>
      <c r="P349" s="260"/>
      <c r="Q349" s="260"/>
      <c r="R349" s="260"/>
      <c r="S349" s="260"/>
      <c r="T349" s="261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62" t="s">
        <v>296</v>
      </c>
      <c r="AU349" s="262" t="s">
        <v>106</v>
      </c>
      <c r="AV349" s="15" t="s">
        <v>292</v>
      </c>
      <c r="AW349" s="15" t="s">
        <v>35</v>
      </c>
      <c r="AX349" s="15" t="s">
        <v>82</v>
      </c>
      <c r="AY349" s="262" t="s">
        <v>285</v>
      </c>
    </row>
    <row r="350" spans="1:63" s="12" customFormat="1" ht="22.8" customHeight="1">
      <c r="A350" s="12"/>
      <c r="B350" s="196"/>
      <c r="C350" s="197"/>
      <c r="D350" s="198" t="s">
        <v>73</v>
      </c>
      <c r="E350" s="210" t="s">
        <v>292</v>
      </c>
      <c r="F350" s="210" t="s">
        <v>506</v>
      </c>
      <c r="G350" s="197"/>
      <c r="H350" s="197"/>
      <c r="I350" s="200"/>
      <c r="J350" s="211">
        <f>BK350</f>
        <v>0</v>
      </c>
      <c r="K350" s="197"/>
      <c r="L350" s="202"/>
      <c r="M350" s="203"/>
      <c r="N350" s="204"/>
      <c r="O350" s="204"/>
      <c r="P350" s="205">
        <f>SUM(P351:P394)</f>
        <v>0</v>
      </c>
      <c r="Q350" s="204"/>
      <c r="R350" s="205">
        <f>SUM(R351:R394)</f>
        <v>4.095345780000001</v>
      </c>
      <c r="S350" s="204"/>
      <c r="T350" s="206">
        <f>SUM(T351:T394)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7" t="s">
        <v>82</v>
      </c>
      <c r="AT350" s="208" t="s">
        <v>73</v>
      </c>
      <c r="AU350" s="208" t="s">
        <v>82</v>
      </c>
      <c r="AY350" s="207" t="s">
        <v>285</v>
      </c>
      <c r="BK350" s="209">
        <f>SUM(BK351:BK394)</f>
        <v>0</v>
      </c>
    </row>
    <row r="351" spans="1:65" s="2" customFormat="1" ht="24.15" customHeight="1">
      <c r="A351" s="42"/>
      <c r="B351" s="43"/>
      <c r="C351" s="212" t="s">
        <v>590</v>
      </c>
      <c r="D351" s="212" t="s">
        <v>287</v>
      </c>
      <c r="E351" s="213" t="s">
        <v>544</v>
      </c>
      <c r="F351" s="214" t="s">
        <v>545</v>
      </c>
      <c r="G351" s="215" t="s">
        <v>290</v>
      </c>
      <c r="H351" s="216">
        <v>0.08</v>
      </c>
      <c r="I351" s="217"/>
      <c r="J351" s="218">
        <f>ROUND(I351*H351,2)</f>
        <v>0</v>
      </c>
      <c r="K351" s="214" t="s">
        <v>291</v>
      </c>
      <c r="L351" s="48"/>
      <c r="M351" s="219" t="s">
        <v>28</v>
      </c>
      <c r="N351" s="220" t="s">
        <v>46</v>
      </c>
      <c r="O351" s="88"/>
      <c r="P351" s="221">
        <f>O351*H351</f>
        <v>0</v>
      </c>
      <c r="Q351" s="221">
        <v>2.50198</v>
      </c>
      <c r="R351" s="221">
        <f>Q351*H351</f>
        <v>0.20015840000000001</v>
      </c>
      <c r="S351" s="221">
        <v>0</v>
      </c>
      <c r="T351" s="222">
        <f>S351*H351</f>
        <v>0</v>
      </c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R351" s="223" t="s">
        <v>292</v>
      </c>
      <c r="AT351" s="223" t="s">
        <v>287</v>
      </c>
      <c r="AU351" s="223" t="s">
        <v>106</v>
      </c>
      <c r="AY351" s="21" t="s">
        <v>285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21" t="s">
        <v>106</v>
      </c>
      <c r="BK351" s="224">
        <f>ROUND(I351*H351,2)</f>
        <v>0</v>
      </c>
      <c r="BL351" s="21" t="s">
        <v>292</v>
      </c>
      <c r="BM351" s="223" t="s">
        <v>3018</v>
      </c>
    </row>
    <row r="352" spans="1:47" s="2" customFormat="1" ht="12">
      <c r="A352" s="42"/>
      <c r="B352" s="43"/>
      <c r="C352" s="44"/>
      <c r="D352" s="225" t="s">
        <v>294</v>
      </c>
      <c r="E352" s="44"/>
      <c r="F352" s="226" t="s">
        <v>547</v>
      </c>
      <c r="G352" s="44"/>
      <c r="H352" s="44"/>
      <c r="I352" s="227"/>
      <c r="J352" s="44"/>
      <c r="K352" s="44"/>
      <c r="L352" s="48"/>
      <c r="M352" s="228"/>
      <c r="N352" s="229"/>
      <c r="O352" s="88"/>
      <c r="P352" s="88"/>
      <c r="Q352" s="88"/>
      <c r="R352" s="88"/>
      <c r="S352" s="88"/>
      <c r="T352" s="89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T352" s="21" t="s">
        <v>294</v>
      </c>
      <c r="AU352" s="21" t="s">
        <v>106</v>
      </c>
    </row>
    <row r="353" spans="1:51" s="13" customFormat="1" ht="12">
      <c r="A353" s="13"/>
      <c r="B353" s="230"/>
      <c r="C353" s="231"/>
      <c r="D353" s="232" t="s">
        <v>296</v>
      </c>
      <c r="E353" s="233" t="s">
        <v>28</v>
      </c>
      <c r="F353" s="234" t="s">
        <v>2846</v>
      </c>
      <c r="G353" s="231"/>
      <c r="H353" s="233" t="s">
        <v>28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0" t="s">
        <v>296</v>
      </c>
      <c r="AU353" s="240" t="s">
        <v>106</v>
      </c>
      <c r="AV353" s="13" t="s">
        <v>82</v>
      </c>
      <c r="AW353" s="13" t="s">
        <v>35</v>
      </c>
      <c r="AX353" s="13" t="s">
        <v>74</v>
      </c>
      <c r="AY353" s="240" t="s">
        <v>285</v>
      </c>
    </row>
    <row r="354" spans="1:51" s="13" customFormat="1" ht="12">
      <c r="A354" s="13"/>
      <c r="B354" s="230"/>
      <c r="C354" s="231"/>
      <c r="D354" s="232" t="s">
        <v>296</v>
      </c>
      <c r="E354" s="233" t="s">
        <v>28</v>
      </c>
      <c r="F354" s="234" t="s">
        <v>2853</v>
      </c>
      <c r="G354" s="231"/>
      <c r="H354" s="233" t="s">
        <v>28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0" t="s">
        <v>296</v>
      </c>
      <c r="AU354" s="240" t="s">
        <v>106</v>
      </c>
      <c r="AV354" s="13" t="s">
        <v>82</v>
      </c>
      <c r="AW354" s="13" t="s">
        <v>35</v>
      </c>
      <c r="AX354" s="13" t="s">
        <v>74</v>
      </c>
      <c r="AY354" s="240" t="s">
        <v>285</v>
      </c>
    </row>
    <row r="355" spans="1:51" s="14" customFormat="1" ht="12">
      <c r="A355" s="14"/>
      <c r="B355" s="241"/>
      <c r="C355" s="242"/>
      <c r="D355" s="232" t="s">
        <v>296</v>
      </c>
      <c r="E355" s="243" t="s">
        <v>28</v>
      </c>
      <c r="F355" s="244" t="s">
        <v>3019</v>
      </c>
      <c r="G355" s="242"/>
      <c r="H355" s="245">
        <v>0.08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1" t="s">
        <v>296</v>
      </c>
      <c r="AU355" s="251" t="s">
        <v>106</v>
      </c>
      <c r="AV355" s="14" t="s">
        <v>106</v>
      </c>
      <c r="AW355" s="14" t="s">
        <v>35</v>
      </c>
      <c r="AX355" s="14" t="s">
        <v>82</v>
      </c>
      <c r="AY355" s="251" t="s">
        <v>285</v>
      </c>
    </row>
    <row r="356" spans="1:65" s="2" customFormat="1" ht="24.15" customHeight="1">
      <c r="A356" s="42"/>
      <c r="B356" s="43"/>
      <c r="C356" s="212" t="s">
        <v>595</v>
      </c>
      <c r="D356" s="212" t="s">
        <v>287</v>
      </c>
      <c r="E356" s="213" t="s">
        <v>550</v>
      </c>
      <c r="F356" s="214" t="s">
        <v>551</v>
      </c>
      <c r="G356" s="215" t="s">
        <v>315</v>
      </c>
      <c r="H356" s="216">
        <v>0.643</v>
      </c>
      <c r="I356" s="217"/>
      <c r="J356" s="218">
        <f>ROUND(I356*H356,2)</f>
        <v>0</v>
      </c>
      <c r="K356" s="214" t="s">
        <v>291</v>
      </c>
      <c r="L356" s="48"/>
      <c r="M356" s="219" t="s">
        <v>28</v>
      </c>
      <c r="N356" s="220" t="s">
        <v>46</v>
      </c>
      <c r="O356" s="88"/>
      <c r="P356" s="221">
        <f>O356*H356</f>
        <v>0</v>
      </c>
      <c r="Q356" s="221">
        <v>0.01117</v>
      </c>
      <c r="R356" s="221">
        <f>Q356*H356</f>
        <v>0.00718231</v>
      </c>
      <c r="S356" s="221">
        <v>0</v>
      </c>
      <c r="T356" s="222">
        <f>S356*H356</f>
        <v>0</v>
      </c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R356" s="223" t="s">
        <v>292</v>
      </c>
      <c r="AT356" s="223" t="s">
        <v>287</v>
      </c>
      <c r="AU356" s="223" t="s">
        <v>106</v>
      </c>
      <c r="AY356" s="21" t="s">
        <v>285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21" t="s">
        <v>106</v>
      </c>
      <c r="BK356" s="224">
        <f>ROUND(I356*H356,2)</f>
        <v>0</v>
      </c>
      <c r="BL356" s="21" t="s">
        <v>292</v>
      </c>
      <c r="BM356" s="223" t="s">
        <v>3020</v>
      </c>
    </row>
    <row r="357" spans="1:47" s="2" customFormat="1" ht="12">
      <c r="A357" s="42"/>
      <c r="B357" s="43"/>
      <c r="C357" s="44"/>
      <c r="D357" s="225" t="s">
        <v>294</v>
      </c>
      <c r="E357" s="44"/>
      <c r="F357" s="226" t="s">
        <v>553</v>
      </c>
      <c r="G357" s="44"/>
      <c r="H357" s="44"/>
      <c r="I357" s="227"/>
      <c r="J357" s="44"/>
      <c r="K357" s="44"/>
      <c r="L357" s="48"/>
      <c r="M357" s="228"/>
      <c r="N357" s="229"/>
      <c r="O357" s="88"/>
      <c r="P357" s="88"/>
      <c r="Q357" s="88"/>
      <c r="R357" s="88"/>
      <c r="S357" s="88"/>
      <c r="T357" s="89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T357" s="21" t="s">
        <v>294</v>
      </c>
      <c r="AU357" s="21" t="s">
        <v>106</v>
      </c>
    </row>
    <row r="358" spans="1:51" s="13" customFormat="1" ht="12">
      <c r="A358" s="13"/>
      <c r="B358" s="230"/>
      <c r="C358" s="231"/>
      <c r="D358" s="232" t="s">
        <v>296</v>
      </c>
      <c r="E358" s="233" t="s">
        <v>28</v>
      </c>
      <c r="F358" s="234" t="s">
        <v>2846</v>
      </c>
      <c r="G358" s="231"/>
      <c r="H358" s="233" t="s">
        <v>28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0" t="s">
        <v>296</v>
      </c>
      <c r="AU358" s="240" t="s">
        <v>106</v>
      </c>
      <c r="AV358" s="13" t="s">
        <v>82</v>
      </c>
      <c r="AW358" s="13" t="s">
        <v>35</v>
      </c>
      <c r="AX358" s="13" t="s">
        <v>74</v>
      </c>
      <c r="AY358" s="240" t="s">
        <v>285</v>
      </c>
    </row>
    <row r="359" spans="1:51" s="13" customFormat="1" ht="12">
      <c r="A359" s="13"/>
      <c r="B359" s="230"/>
      <c r="C359" s="231"/>
      <c r="D359" s="232" t="s">
        <v>296</v>
      </c>
      <c r="E359" s="233" t="s">
        <v>28</v>
      </c>
      <c r="F359" s="234" t="s">
        <v>2853</v>
      </c>
      <c r="G359" s="231"/>
      <c r="H359" s="233" t="s">
        <v>28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0" t="s">
        <v>296</v>
      </c>
      <c r="AU359" s="240" t="s">
        <v>106</v>
      </c>
      <c r="AV359" s="13" t="s">
        <v>82</v>
      </c>
      <c r="AW359" s="13" t="s">
        <v>35</v>
      </c>
      <c r="AX359" s="13" t="s">
        <v>74</v>
      </c>
      <c r="AY359" s="240" t="s">
        <v>285</v>
      </c>
    </row>
    <row r="360" spans="1:51" s="14" customFormat="1" ht="12">
      <c r="A360" s="14"/>
      <c r="B360" s="241"/>
      <c r="C360" s="242"/>
      <c r="D360" s="232" t="s">
        <v>296</v>
      </c>
      <c r="E360" s="243" t="s">
        <v>28</v>
      </c>
      <c r="F360" s="244" t="s">
        <v>3021</v>
      </c>
      <c r="G360" s="242"/>
      <c r="H360" s="245">
        <v>0.643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1" t="s">
        <v>296</v>
      </c>
      <c r="AU360" s="251" t="s">
        <v>106</v>
      </c>
      <c r="AV360" s="14" t="s">
        <v>106</v>
      </c>
      <c r="AW360" s="14" t="s">
        <v>35</v>
      </c>
      <c r="AX360" s="14" t="s">
        <v>82</v>
      </c>
      <c r="AY360" s="251" t="s">
        <v>285</v>
      </c>
    </row>
    <row r="361" spans="1:65" s="2" customFormat="1" ht="24.15" customHeight="1">
      <c r="A361" s="42"/>
      <c r="B361" s="43"/>
      <c r="C361" s="212" t="s">
        <v>600</v>
      </c>
      <c r="D361" s="212" t="s">
        <v>287</v>
      </c>
      <c r="E361" s="213" t="s">
        <v>556</v>
      </c>
      <c r="F361" s="214" t="s">
        <v>557</v>
      </c>
      <c r="G361" s="215" t="s">
        <v>315</v>
      </c>
      <c r="H361" s="216">
        <v>0.643</v>
      </c>
      <c r="I361" s="217"/>
      <c r="J361" s="218">
        <f>ROUND(I361*H361,2)</f>
        <v>0</v>
      </c>
      <c r="K361" s="214" t="s">
        <v>291</v>
      </c>
      <c r="L361" s="48"/>
      <c r="M361" s="219" t="s">
        <v>28</v>
      </c>
      <c r="N361" s="220" t="s">
        <v>46</v>
      </c>
      <c r="O361" s="88"/>
      <c r="P361" s="221">
        <f>O361*H361</f>
        <v>0</v>
      </c>
      <c r="Q361" s="221">
        <v>0</v>
      </c>
      <c r="R361" s="221">
        <f>Q361*H361</f>
        <v>0</v>
      </c>
      <c r="S361" s="221">
        <v>0</v>
      </c>
      <c r="T361" s="222">
        <f>S361*H361</f>
        <v>0</v>
      </c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R361" s="223" t="s">
        <v>292</v>
      </c>
      <c r="AT361" s="223" t="s">
        <v>287</v>
      </c>
      <c r="AU361" s="223" t="s">
        <v>106</v>
      </c>
      <c r="AY361" s="21" t="s">
        <v>285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21" t="s">
        <v>106</v>
      </c>
      <c r="BK361" s="224">
        <f>ROUND(I361*H361,2)</f>
        <v>0</v>
      </c>
      <c r="BL361" s="21" t="s">
        <v>292</v>
      </c>
      <c r="BM361" s="223" t="s">
        <v>3022</v>
      </c>
    </row>
    <row r="362" spans="1:47" s="2" customFormat="1" ht="12">
      <c r="A362" s="42"/>
      <c r="B362" s="43"/>
      <c r="C362" s="44"/>
      <c r="D362" s="225" t="s">
        <v>294</v>
      </c>
      <c r="E362" s="44"/>
      <c r="F362" s="226" t="s">
        <v>559</v>
      </c>
      <c r="G362" s="44"/>
      <c r="H362" s="44"/>
      <c r="I362" s="227"/>
      <c r="J362" s="44"/>
      <c r="K362" s="44"/>
      <c r="L362" s="48"/>
      <c r="M362" s="228"/>
      <c r="N362" s="229"/>
      <c r="O362" s="88"/>
      <c r="P362" s="88"/>
      <c r="Q362" s="88"/>
      <c r="R362" s="88"/>
      <c r="S362" s="88"/>
      <c r="T362" s="89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T362" s="21" t="s">
        <v>294</v>
      </c>
      <c r="AU362" s="21" t="s">
        <v>106</v>
      </c>
    </row>
    <row r="363" spans="1:51" s="13" customFormat="1" ht="12">
      <c r="A363" s="13"/>
      <c r="B363" s="230"/>
      <c r="C363" s="231"/>
      <c r="D363" s="232" t="s">
        <v>296</v>
      </c>
      <c r="E363" s="233" t="s">
        <v>28</v>
      </c>
      <c r="F363" s="234" t="s">
        <v>2846</v>
      </c>
      <c r="G363" s="231"/>
      <c r="H363" s="233" t="s">
        <v>28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0" t="s">
        <v>296</v>
      </c>
      <c r="AU363" s="240" t="s">
        <v>106</v>
      </c>
      <c r="AV363" s="13" t="s">
        <v>82</v>
      </c>
      <c r="AW363" s="13" t="s">
        <v>35</v>
      </c>
      <c r="AX363" s="13" t="s">
        <v>74</v>
      </c>
      <c r="AY363" s="240" t="s">
        <v>285</v>
      </c>
    </row>
    <row r="364" spans="1:51" s="13" customFormat="1" ht="12">
      <c r="A364" s="13"/>
      <c r="B364" s="230"/>
      <c r="C364" s="231"/>
      <c r="D364" s="232" t="s">
        <v>296</v>
      </c>
      <c r="E364" s="233" t="s">
        <v>28</v>
      </c>
      <c r="F364" s="234" t="s">
        <v>2853</v>
      </c>
      <c r="G364" s="231"/>
      <c r="H364" s="233" t="s">
        <v>28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0" t="s">
        <v>296</v>
      </c>
      <c r="AU364" s="240" t="s">
        <v>106</v>
      </c>
      <c r="AV364" s="13" t="s">
        <v>82</v>
      </c>
      <c r="AW364" s="13" t="s">
        <v>35</v>
      </c>
      <c r="AX364" s="13" t="s">
        <v>74</v>
      </c>
      <c r="AY364" s="240" t="s">
        <v>285</v>
      </c>
    </row>
    <row r="365" spans="1:51" s="14" customFormat="1" ht="12">
      <c r="A365" s="14"/>
      <c r="B365" s="241"/>
      <c r="C365" s="242"/>
      <c r="D365" s="232" t="s">
        <v>296</v>
      </c>
      <c r="E365" s="243" t="s">
        <v>28</v>
      </c>
      <c r="F365" s="244" t="s">
        <v>3021</v>
      </c>
      <c r="G365" s="242"/>
      <c r="H365" s="245">
        <v>0.643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1" t="s">
        <v>296</v>
      </c>
      <c r="AU365" s="251" t="s">
        <v>106</v>
      </c>
      <c r="AV365" s="14" t="s">
        <v>106</v>
      </c>
      <c r="AW365" s="14" t="s">
        <v>35</v>
      </c>
      <c r="AX365" s="14" t="s">
        <v>82</v>
      </c>
      <c r="AY365" s="251" t="s">
        <v>285</v>
      </c>
    </row>
    <row r="366" spans="1:65" s="2" customFormat="1" ht="24.15" customHeight="1">
      <c r="A366" s="42"/>
      <c r="B366" s="43"/>
      <c r="C366" s="212" t="s">
        <v>605</v>
      </c>
      <c r="D366" s="212" t="s">
        <v>287</v>
      </c>
      <c r="E366" s="213" t="s">
        <v>3023</v>
      </c>
      <c r="F366" s="214" t="s">
        <v>3024</v>
      </c>
      <c r="G366" s="215" t="s">
        <v>383</v>
      </c>
      <c r="H366" s="216">
        <v>0.007</v>
      </c>
      <c r="I366" s="217"/>
      <c r="J366" s="218">
        <f>ROUND(I366*H366,2)</f>
        <v>0</v>
      </c>
      <c r="K366" s="214" t="s">
        <v>291</v>
      </c>
      <c r="L366" s="48"/>
      <c r="M366" s="219" t="s">
        <v>28</v>
      </c>
      <c r="N366" s="220" t="s">
        <v>46</v>
      </c>
      <c r="O366" s="88"/>
      <c r="P366" s="221">
        <f>O366*H366</f>
        <v>0</v>
      </c>
      <c r="Q366" s="221">
        <v>1.06277</v>
      </c>
      <c r="R366" s="221">
        <f>Q366*H366</f>
        <v>0.00743939</v>
      </c>
      <c r="S366" s="221">
        <v>0</v>
      </c>
      <c r="T366" s="222">
        <f>S366*H366</f>
        <v>0</v>
      </c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R366" s="223" t="s">
        <v>292</v>
      </c>
      <c r="AT366" s="223" t="s">
        <v>287</v>
      </c>
      <c r="AU366" s="223" t="s">
        <v>106</v>
      </c>
      <c r="AY366" s="21" t="s">
        <v>285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21" t="s">
        <v>106</v>
      </c>
      <c r="BK366" s="224">
        <f>ROUND(I366*H366,2)</f>
        <v>0</v>
      </c>
      <c r="BL366" s="21" t="s">
        <v>292</v>
      </c>
      <c r="BM366" s="223" t="s">
        <v>3025</v>
      </c>
    </row>
    <row r="367" spans="1:47" s="2" customFormat="1" ht="12">
      <c r="A367" s="42"/>
      <c r="B367" s="43"/>
      <c r="C367" s="44"/>
      <c r="D367" s="225" t="s">
        <v>294</v>
      </c>
      <c r="E367" s="44"/>
      <c r="F367" s="226" t="s">
        <v>3026</v>
      </c>
      <c r="G367" s="44"/>
      <c r="H367" s="44"/>
      <c r="I367" s="227"/>
      <c r="J367" s="44"/>
      <c r="K367" s="44"/>
      <c r="L367" s="48"/>
      <c r="M367" s="228"/>
      <c r="N367" s="229"/>
      <c r="O367" s="88"/>
      <c r="P367" s="88"/>
      <c r="Q367" s="88"/>
      <c r="R367" s="88"/>
      <c r="S367" s="88"/>
      <c r="T367" s="89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T367" s="21" t="s">
        <v>294</v>
      </c>
      <c r="AU367" s="21" t="s">
        <v>106</v>
      </c>
    </row>
    <row r="368" spans="1:51" s="13" customFormat="1" ht="12">
      <c r="A368" s="13"/>
      <c r="B368" s="230"/>
      <c r="C368" s="231"/>
      <c r="D368" s="232" t="s">
        <v>296</v>
      </c>
      <c r="E368" s="233" t="s">
        <v>28</v>
      </c>
      <c r="F368" s="234" t="s">
        <v>2846</v>
      </c>
      <c r="G368" s="231"/>
      <c r="H368" s="233" t="s">
        <v>28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0" t="s">
        <v>296</v>
      </c>
      <c r="AU368" s="240" t="s">
        <v>106</v>
      </c>
      <c r="AV368" s="13" t="s">
        <v>82</v>
      </c>
      <c r="AW368" s="13" t="s">
        <v>35</v>
      </c>
      <c r="AX368" s="13" t="s">
        <v>74</v>
      </c>
      <c r="AY368" s="240" t="s">
        <v>285</v>
      </c>
    </row>
    <row r="369" spans="1:51" s="13" customFormat="1" ht="12">
      <c r="A369" s="13"/>
      <c r="B369" s="230"/>
      <c r="C369" s="231"/>
      <c r="D369" s="232" t="s">
        <v>296</v>
      </c>
      <c r="E369" s="233" t="s">
        <v>28</v>
      </c>
      <c r="F369" s="234" t="s">
        <v>2853</v>
      </c>
      <c r="G369" s="231"/>
      <c r="H369" s="233" t="s">
        <v>28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0" t="s">
        <v>296</v>
      </c>
      <c r="AU369" s="240" t="s">
        <v>106</v>
      </c>
      <c r="AV369" s="13" t="s">
        <v>82</v>
      </c>
      <c r="AW369" s="13" t="s">
        <v>35</v>
      </c>
      <c r="AX369" s="13" t="s">
        <v>74</v>
      </c>
      <c r="AY369" s="240" t="s">
        <v>285</v>
      </c>
    </row>
    <row r="370" spans="1:51" s="14" customFormat="1" ht="12">
      <c r="A370" s="14"/>
      <c r="B370" s="241"/>
      <c r="C370" s="242"/>
      <c r="D370" s="232" t="s">
        <v>296</v>
      </c>
      <c r="E370" s="243" t="s">
        <v>28</v>
      </c>
      <c r="F370" s="244" t="s">
        <v>3027</v>
      </c>
      <c r="G370" s="242"/>
      <c r="H370" s="245">
        <v>0.007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1" t="s">
        <v>296</v>
      </c>
      <c r="AU370" s="251" t="s">
        <v>106</v>
      </c>
      <c r="AV370" s="14" t="s">
        <v>106</v>
      </c>
      <c r="AW370" s="14" t="s">
        <v>35</v>
      </c>
      <c r="AX370" s="14" t="s">
        <v>82</v>
      </c>
      <c r="AY370" s="251" t="s">
        <v>285</v>
      </c>
    </row>
    <row r="371" spans="1:65" s="2" customFormat="1" ht="44.25" customHeight="1">
      <c r="A371" s="42"/>
      <c r="B371" s="43"/>
      <c r="C371" s="212" t="s">
        <v>613</v>
      </c>
      <c r="D371" s="212" t="s">
        <v>287</v>
      </c>
      <c r="E371" s="213" t="s">
        <v>3028</v>
      </c>
      <c r="F371" s="214" t="s">
        <v>3029</v>
      </c>
      <c r="G371" s="215" t="s">
        <v>673</v>
      </c>
      <c r="H371" s="216">
        <v>10.64</v>
      </c>
      <c r="I371" s="217"/>
      <c r="J371" s="218">
        <f>ROUND(I371*H371,2)</f>
        <v>0</v>
      </c>
      <c r="K371" s="214" t="s">
        <v>291</v>
      </c>
      <c r="L371" s="48"/>
      <c r="M371" s="219" t="s">
        <v>28</v>
      </c>
      <c r="N371" s="220" t="s">
        <v>46</v>
      </c>
      <c r="O371" s="88"/>
      <c r="P371" s="221">
        <f>O371*H371</f>
        <v>0</v>
      </c>
      <c r="Q371" s="221">
        <v>0.11046</v>
      </c>
      <c r="R371" s="221">
        <f>Q371*H371</f>
        <v>1.1752944</v>
      </c>
      <c r="S371" s="221">
        <v>0</v>
      </c>
      <c r="T371" s="222">
        <f>S371*H371</f>
        <v>0</v>
      </c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R371" s="223" t="s">
        <v>292</v>
      </c>
      <c r="AT371" s="223" t="s">
        <v>287</v>
      </c>
      <c r="AU371" s="223" t="s">
        <v>106</v>
      </c>
      <c r="AY371" s="21" t="s">
        <v>285</v>
      </c>
      <c r="BE371" s="224">
        <f>IF(N371="základní",J371,0)</f>
        <v>0</v>
      </c>
      <c r="BF371" s="224">
        <f>IF(N371="snížená",J371,0)</f>
        <v>0</v>
      </c>
      <c r="BG371" s="224">
        <f>IF(N371="zákl. přenesená",J371,0)</f>
        <v>0</v>
      </c>
      <c r="BH371" s="224">
        <f>IF(N371="sníž. přenesená",J371,0)</f>
        <v>0</v>
      </c>
      <c r="BI371" s="224">
        <f>IF(N371="nulová",J371,0)</f>
        <v>0</v>
      </c>
      <c r="BJ371" s="21" t="s">
        <v>106</v>
      </c>
      <c r="BK371" s="224">
        <f>ROUND(I371*H371,2)</f>
        <v>0</v>
      </c>
      <c r="BL371" s="21" t="s">
        <v>292</v>
      </c>
      <c r="BM371" s="223" t="s">
        <v>3030</v>
      </c>
    </row>
    <row r="372" spans="1:47" s="2" customFormat="1" ht="12">
      <c r="A372" s="42"/>
      <c r="B372" s="43"/>
      <c r="C372" s="44"/>
      <c r="D372" s="225" t="s">
        <v>294</v>
      </c>
      <c r="E372" s="44"/>
      <c r="F372" s="226" t="s">
        <v>3031</v>
      </c>
      <c r="G372" s="44"/>
      <c r="H372" s="44"/>
      <c r="I372" s="227"/>
      <c r="J372" s="44"/>
      <c r="K372" s="44"/>
      <c r="L372" s="48"/>
      <c r="M372" s="228"/>
      <c r="N372" s="229"/>
      <c r="O372" s="88"/>
      <c r="P372" s="88"/>
      <c r="Q372" s="88"/>
      <c r="R372" s="88"/>
      <c r="S372" s="88"/>
      <c r="T372" s="89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T372" s="21" t="s">
        <v>294</v>
      </c>
      <c r="AU372" s="21" t="s">
        <v>106</v>
      </c>
    </row>
    <row r="373" spans="1:51" s="13" customFormat="1" ht="12">
      <c r="A373" s="13"/>
      <c r="B373" s="230"/>
      <c r="C373" s="231"/>
      <c r="D373" s="232" t="s">
        <v>296</v>
      </c>
      <c r="E373" s="233" t="s">
        <v>28</v>
      </c>
      <c r="F373" s="234" t="s">
        <v>2846</v>
      </c>
      <c r="G373" s="231"/>
      <c r="H373" s="233" t="s">
        <v>28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0" t="s">
        <v>296</v>
      </c>
      <c r="AU373" s="240" t="s">
        <v>106</v>
      </c>
      <c r="AV373" s="13" t="s">
        <v>82</v>
      </c>
      <c r="AW373" s="13" t="s">
        <v>35</v>
      </c>
      <c r="AX373" s="13" t="s">
        <v>74</v>
      </c>
      <c r="AY373" s="240" t="s">
        <v>285</v>
      </c>
    </row>
    <row r="374" spans="1:51" s="14" customFormat="1" ht="12">
      <c r="A374" s="14"/>
      <c r="B374" s="241"/>
      <c r="C374" s="242"/>
      <c r="D374" s="232" t="s">
        <v>296</v>
      </c>
      <c r="E374" s="243" t="s">
        <v>28</v>
      </c>
      <c r="F374" s="244" t="s">
        <v>3032</v>
      </c>
      <c r="G374" s="242"/>
      <c r="H374" s="245">
        <v>10.64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1" t="s">
        <v>296</v>
      </c>
      <c r="AU374" s="251" t="s">
        <v>106</v>
      </c>
      <c r="AV374" s="14" t="s">
        <v>106</v>
      </c>
      <c r="AW374" s="14" t="s">
        <v>35</v>
      </c>
      <c r="AX374" s="14" t="s">
        <v>82</v>
      </c>
      <c r="AY374" s="251" t="s">
        <v>285</v>
      </c>
    </row>
    <row r="375" spans="1:65" s="2" customFormat="1" ht="33" customHeight="1">
      <c r="A375" s="42"/>
      <c r="B375" s="43"/>
      <c r="C375" s="212" t="s">
        <v>618</v>
      </c>
      <c r="D375" s="212" t="s">
        <v>287</v>
      </c>
      <c r="E375" s="213" t="s">
        <v>3033</v>
      </c>
      <c r="F375" s="214" t="s">
        <v>3034</v>
      </c>
      <c r="G375" s="215" t="s">
        <v>315</v>
      </c>
      <c r="H375" s="216">
        <v>2.558</v>
      </c>
      <c r="I375" s="217"/>
      <c r="J375" s="218">
        <f>ROUND(I375*H375,2)</f>
        <v>0</v>
      </c>
      <c r="K375" s="214" t="s">
        <v>291</v>
      </c>
      <c r="L375" s="48"/>
      <c r="M375" s="219" t="s">
        <v>28</v>
      </c>
      <c r="N375" s="220" t="s">
        <v>46</v>
      </c>
      <c r="O375" s="88"/>
      <c r="P375" s="221">
        <f>O375*H375</f>
        <v>0</v>
      </c>
      <c r="Q375" s="221">
        <v>0.00792</v>
      </c>
      <c r="R375" s="221">
        <f>Q375*H375</f>
        <v>0.020259359999999997</v>
      </c>
      <c r="S375" s="221">
        <v>0</v>
      </c>
      <c r="T375" s="222">
        <f>S375*H375</f>
        <v>0</v>
      </c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R375" s="223" t="s">
        <v>292</v>
      </c>
      <c r="AT375" s="223" t="s">
        <v>287</v>
      </c>
      <c r="AU375" s="223" t="s">
        <v>106</v>
      </c>
      <c r="AY375" s="21" t="s">
        <v>285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21" t="s">
        <v>106</v>
      </c>
      <c r="BK375" s="224">
        <f>ROUND(I375*H375,2)</f>
        <v>0</v>
      </c>
      <c r="BL375" s="21" t="s">
        <v>292</v>
      </c>
      <c r="BM375" s="223" t="s">
        <v>3035</v>
      </c>
    </row>
    <row r="376" spans="1:47" s="2" customFormat="1" ht="12">
      <c r="A376" s="42"/>
      <c r="B376" s="43"/>
      <c r="C376" s="44"/>
      <c r="D376" s="225" t="s">
        <v>294</v>
      </c>
      <c r="E376" s="44"/>
      <c r="F376" s="226" t="s">
        <v>3036</v>
      </c>
      <c r="G376" s="44"/>
      <c r="H376" s="44"/>
      <c r="I376" s="227"/>
      <c r="J376" s="44"/>
      <c r="K376" s="44"/>
      <c r="L376" s="48"/>
      <c r="M376" s="228"/>
      <c r="N376" s="229"/>
      <c r="O376" s="88"/>
      <c r="P376" s="88"/>
      <c r="Q376" s="88"/>
      <c r="R376" s="88"/>
      <c r="S376" s="88"/>
      <c r="T376" s="89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T376" s="21" t="s">
        <v>294</v>
      </c>
      <c r="AU376" s="21" t="s">
        <v>106</v>
      </c>
    </row>
    <row r="377" spans="1:51" s="13" customFormat="1" ht="12">
      <c r="A377" s="13"/>
      <c r="B377" s="230"/>
      <c r="C377" s="231"/>
      <c r="D377" s="232" t="s">
        <v>296</v>
      </c>
      <c r="E377" s="233" t="s">
        <v>28</v>
      </c>
      <c r="F377" s="234" t="s">
        <v>2846</v>
      </c>
      <c r="G377" s="231"/>
      <c r="H377" s="233" t="s">
        <v>28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296</v>
      </c>
      <c r="AU377" s="240" t="s">
        <v>106</v>
      </c>
      <c r="AV377" s="13" t="s">
        <v>82</v>
      </c>
      <c r="AW377" s="13" t="s">
        <v>35</v>
      </c>
      <c r="AX377" s="13" t="s">
        <v>74</v>
      </c>
      <c r="AY377" s="240" t="s">
        <v>285</v>
      </c>
    </row>
    <row r="378" spans="1:51" s="14" customFormat="1" ht="12">
      <c r="A378" s="14"/>
      <c r="B378" s="241"/>
      <c r="C378" s="242"/>
      <c r="D378" s="232" t="s">
        <v>296</v>
      </c>
      <c r="E378" s="243" t="s">
        <v>28</v>
      </c>
      <c r="F378" s="244" t="s">
        <v>3037</v>
      </c>
      <c r="G378" s="242"/>
      <c r="H378" s="245">
        <v>1.883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296</v>
      </c>
      <c r="AU378" s="251" t="s">
        <v>106</v>
      </c>
      <c r="AV378" s="14" t="s">
        <v>106</v>
      </c>
      <c r="AW378" s="14" t="s">
        <v>35</v>
      </c>
      <c r="AX378" s="14" t="s">
        <v>74</v>
      </c>
      <c r="AY378" s="251" t="s">
        <v>285</v>
      </c>
    </row>
    <row r="379" spans="1:51" s="14" customFormat="1" ht="12">
      <c r="A379" s="14"/>
      <c r="B379" s="241"/>
      <c r="C379" s="242"/>
      <c r="D379" s="232" t="s">
        <v>296</v>
      </c>
      <c r="E379" s="243" t="s">
        <v>28</v>
      </c>
      <c r="F379" s="244" t="s">
        <v>3038</v>
      </c>
      <c r="G379" s="242"/>
      <c r="H379" s="245">
        <v>0.675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1" t="s">
        <v>296</v>
      </c>
      <c r="AU379" s="251" t="s">
        <v>106</v>
      </c>
      <c r="AV379" s="14" t="s">
        <v>106</v>
      </c>
      <c r="AW379" s="14" t="s">
        <v>35</v>
      </c>
      <c r="AX379" s="14" t="s">
        <v>74</v>
      </c>
      <c r="AY379" s="251" t="s">
        <v>285</v>
      </c>
    </row>
    <row r="380" spans="1:51" s="15" customFormat="1" ht="12">
      <c r="A380" s="15"/>
      <c r="B380" s="252"/>
      <c r="C380" s="253"/>
      <c r="D380" s="232" t="s">
        <v>296</v>
      </c>
      <c r="E380" s="254" t="s">
        <v>28</v>
      </c>
      <c r="F380" s="255" t="s">
        <v>299</v>
      </c>
      <c r="G380" s="253"/>
      <c r="H380" s="256">
        <v>2.558</v>
      </c>
      <c r="I380" s="257"/>
      <c r="J380" s="253"/>
      <c r="K380" s="253"/>
      <c r="L380" s="258"/>
      <c r="M380" s="259"/>
      <c r="N380" s="260"/>
      <c r="O380" s="260"/>
      <c r="P380" s="260"/>
      <c r="Q380" s="260"/>
      <c r="R380" s="260"/>
      <c r="S380" s="260"/>
      <c r="T380" s="261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2" t="s">
        <v>296</v>
      </c>
      <c r="AU380" s="262" t="s">
        <v>106</v>
      </c>
      <c r="AV380" s="15" t="s">
        <v>292</v>
      </c>
      <c r="AW380" s="15" t="s">
        <v>35</v>
      </c>
      <c r="AX380" s="15" t="s">
        <v>82</v>
      </c>
      <c r="AY380" s="262" t="s">
        <v>285</v>
      </c>
    </row>
    <row r="381" spans="1:65" s="2" customFormat="1" ht="33" customHeight="1">
      <c r="A381" s="42"/>
      <c r="B381" s="43"/>
      <c r="C381" s="212" t="s">
        <v>623</v>
      </c>
      <c r="D381" s="212" t="s">
        <v>287</v>
      </c>
      <c r="E381" s="213" t="s">
        <v>3039</v>
      </c>
      <c r="F381" s="214" t="s">
        <v>3040</v>
      </c>
      <c r="G381" s="215" t="s">
        <v>315</v>
      </c>
      <c r="H381" s="216">
        <v>2.558</v>
      </c>
      <c r="I381" s="217"/>
      <c r="J381" s="218">
        <f>ROUND(I381*H381,2)</f>
        <v>0</v>
      </c>
      <c r="K381" s="214" t="s">
        <v>291</v>
      </c>
      <c r="L381" s="48"/>
      <c r="M381" s="219" t="s">
        <v>28</v>
      </c>
      <c r="N381" s="220" t="s">
        <v>46</v>
      </c>
      <c r="O381" s="88"/>
      <c r="P381" s="221">
        <f>O381*H381</f>
        <v>0</v>
      </c>
      <c r="Q381" s="221">
        <v>0</v>
      </c>
      <c r="R381" s="221">
        <f>Q381*H381</f>
        <v>0</v>
      </c>
      <c r="S381" s="221">
        <v>0</v>
      </c>
      <c r="T381" s="222">
        <f>S381*H381</f>
        <v>0</v>
      </c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R381" s="223" t="s">
        <v>292</v>
      </c>
      <c r="AT381" s="223" t="s">
        <v>287</v>
      </c>
      <c r="AU381" s="223" t="s">
        <v>106</v>
      </c>
      <c r="AY381" s="21" t="s">
        <v>285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21" t="s">
        <v>106</v>
      </c>
      <c r="BK381" s="224">
        <f>ROUND(I381*H381,2)</f>
        <v>0</v>
      </c>
      <c r="BL381" s="21" t="s">
        <v>292</v>
      </c>
      <c r="BM381" s="223" t="s">
        <v>3041</v>
      </c>
    </row>
    <row r="382" spans="1:47" s="2" customFormat="1" ht="12">
      <c r="A382" s="42"/>
      <c r="B382" s="43"/>
      <c r="C382" s="44"/>
      <c r="D382" s="225" t="s">
        <v>294</v>
      </c>
      <c r="E382" s="44"/>
      <c r="F382" s="226" t="s">
        <v>3042</v>
      </c>
      <c r="G382" s="44"/>
      <c r="H382" s="44"/>
      <c r="I382" s="227"/>
      <c r="J382" s="44"/>
      <c r="K382" s="44"/>
      <c r="L382" s="48"/>
      <c r="M382" s="228"/>
      <c r="N382" s="229"/>
      <c r="O382" s="88"/>
      <c r="P382" s="88"/>
      <c r="Q382" s="88"/>
      <c r="R382" s="88"/>
      <c r="S382" s="88"/>
      <c r="T382" s="89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T382" s="21" t="s">
        <v>294</v>
      </c>
      <c r="AU382" s="21" t="s">
        <v>106</v>
      </c>
    </row>
    <row r="383" spans="1:51" s="13" customFormat="1" ht="12">
      <c r="A383" s="13"/>
      <c r="B383" s="230"/>
      <c r="C383" s="231"/>
      <c r="D383" s="232" t="s">
        <v>296</v>
      </c>
      <c r="E383" s="233" t="s">
        <v>28</v>
      </c>
      <c r="F383" s="234" t="s">
        <v>2846</v>
      </c>
      <c r="G383" s="231"/>
      <c r="H383" s="233" t="s">
        <v>28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0" t="s">
        <v>296</v>
      </c>
      <c r="AU383" s="240" t="s">
        <v>106</v>
      </c>
      <c r="AV383" s="13" t="s">
        <v>82</v>
      </c>
      <c r="AW383" s="13" t="s">
        <v>35</v>
      </c>
      <c r="AX383" s="13" t="s">
        <v>74</v>
      </c>
      <c r="AY383" s="240" t="s">
        <v>285</v>
      </c>
    </row>
    <row r="384" spans="1:51" s="14" customFormat="1" ht="12">
      <c r="A384" s="14"/>
      <c r="B384" s="241"/>
      <c r="C384" s="242"/>
      <c r="D384" s="232" t="s">
        <v>296</v>
      </c>
      <c r="E384" s="243" t="s">
        <v>28</v>
      </c>
      <c r="F384" s="244" t="s">
        <v>3037</v>
      </c>
      <c r="G384" s="242"/>
      <c r="H384" s="245">
        <v>1.883</v>
      </c>
      <c r="I384" s="246"/>
      <c r="J384" s="242"/>
      <c r="K384" s="242"/>
      <c r="L384" s="247"/>
      <c r="M384" s="248"/>
      <c r="N384" s="249"/>
      <c r="O384" s="249"/>
      <c r="P384" s="249"/>
      <c r="Q384" s="249"/>
      <c r="R384" s="249"/>
      <c r="S384" s="249"/>
      <c r="T384" s="25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1" t="s">
        <v>296</v>
      </c>
      <c r="AU384" s="251" t="s">
        <v>106</v>
      </c>
      <c r="AV384" s="14" t="s">
        <v>106</v>
      </c>
      <c r="AW384" s="14" t="s">
        <v>35</v>
      </c>
      <c r="AX384" s="14" t="s">
        <v>74</v>
      </c>
      <c r="AY384" s="251" t="s">
        <v>285</v>
      </c>
    </row>
    <row r="385" spans="1:51" s="14" customFormat="1" ht="12">
      <c r="A385" s="14"/>
      <c r="B385" s="241"/>
      <c r="C385" s="242"/>
      <c r="D385" s="232" t="s">
        <v>296</v>
      </c>
      <c r="E385" s="243" t="s">
        <v>28</v>
      </c>
      <c r="F385" s="244" t="s">
        <v>3038</v>
      </c>
      <c r="G385" s="242"/>
      <c r="H385" s="245">
        <v>0.675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1" t="s">
        <v>296</v>
      </c>
      <c r="AU385" s="251" t="s">
        <v>106</v>
      </c>
      <c r="AV385" s="14" t="s">
        <v>106</v>
      </c>
      <c r="AW385" s="14" t="s">
        <v>35</v>
      </c>
      <c r="AX385" s="14" t="s">
        <v>74</v>
      </c>
      <c r="AY385" s="251" t="s">
        <v>285</v>
      </c>
    </row>
    <row r="386" spans="1:51" s="15" customFormat="1" ht="12">
      <c r="A386" s="15"/>
      <c r="B386" s="252"/>
      <c r="C386" s="253"/>
      <c r="D386" s="232" t="s">
        <v>296</v>
      </c>
      <c r="E386" s="254" t="s">
        <v>28</v>
      </c>
      <c r="F386" s="255" t="s">
        <v>299</v>
      </c>
      <c r="G386" s="253"/>
      <c r="H386" s="256">
        <v>2.558</v>
      </c>
      <c r="I386" s="257"/>
      <c r="J386" s="253"/>
      <c r="K386" s="253"/>
      <c r="L386" s="258"/>
      <c r="M386" s="259"/>
      <c r="N386" s="260"/>
      <c r="O386" s="260"/>
      <c r="P386" s="260"/>
      <c r="Q386" s="260"/>
      <c r="R386" s="260"/>
      <c r="S386" s="260"/>
      <c r="T386" s="261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2" t="s">
        <v>296</v>
      </c>
      <c r="AU386" s="262" t="s">
        <v>106</v>
      </c>
      <c r="AV386" s="15" t="s">
        <v>292</v>
      </c>
      <c r="AW386" s="15" t="s">
        <v>35</v>
      </c>
      <c r="AX386" s="15" t="s">
        <v>82</v>
      </c>
      <c r="AY386" s="262" t="s">
        <v>285</v>
      </c>
    </row>
    <row r="387" spans="1:65" s="2" customFormat="1" ht="33" customHeight="1">
      <c r="A387" s="42"/>
      <c r="B387" s="43"/>
      <c r="C387" s="212" t="s">
        <v>630</v>
      </c>
      <c r="D387" s="212" t="s">
        <v>287</v>
      </c>
      <c r="E387" s="213" t="s">
        <v>568</v>
      </c>
      <c r="F387" s="214" t="s">
        <v>569</v>
      </c>
      <c r="G387" s="215" t="s">
        <v>290</v>
      </c>
      <c r="H387" s="216">
        <v>0.84</v>
      </c>
      <c r="I387" s="217"/>
      <c r="J387" s="218">
        <f>ROUND(I387*H387,2)</f>
        <v>0</v>
      </c>
      <c r="K387" s="214" t="s">
        <v>291</v>
      </c>
      <c r="L387" s="48"/>
      <c r="M387" s="219" t="s">
        <v>28</v>
      </c>
      <c r="N387" s="220" t="s">
        <v>46</v>
      </c>
      <c r="O387" s="88"/>
      <c r="P387" s="221">
        <f>O387*H387</f>
        <v>0</v>
      </c>
      <c r="Q387" s="221">
        <v>1.89077</v>
      </c>
      <c r="R387" s="221">
        <f>Q387*H387</f>
        <v>1.5882468</v>
      </c>
      <c r="S387" s="221">
        <v>0</v>
      </c>
      <c r="T387" s="222">
        <f>S387*H387</f>
        <v>0</v>
      </c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R387" s="223" t="s">
        <v>292</v>
      </c>
      <c r="AT387" s="223" t="s">
        <v>287</v>
      </c>
      <c r="AU387" s="223" t="s">
        <v>106</v>
      </c>
      <c r="AY387" s="21" t="s">
        <v>285</v>
      </c>
      <c r="BE387" s="224">
        <f>IF(N387="základní",J387,0)</f>
        <v>0</v>
      </c>
      <c r="BF387" s="224">
        <f>IF(N387="snížená",J387,0)</f>
        <v>0</v>
      </c>
      <c r="BG387" s="224">
        <f>IF(N387="zákl. přenesená",J387,0)</f>
        <v>0</v>
      </c>
      <c r="BH387" s="224">
        <f>IF(N387="sníž. přenesená",J387,0)</f>
        <v>0</v>
      </c>
      <c r="BI387" s="224">
        <f>IF(N387="nulová",J387,0)</f>
        <v>0</v>
      </c>
      <c r="BJ387" s="21" t="s">
        <v>106</v>
      </c>
      <c r="BK387" s="224">
        <f>ROUND(I387*H387,2)</f>
        <v>0</v>
      </c>
      <c r="BL387" s="21" t="s">
        <v>292</v>
      </c>
      <c r="BM387" s="223" t="s">
        <v>3043</v>
      </c>
    </row>
    <row r="388" spans="1:47" s="2" customFormat="1" ht="12">
      <c r="A388" s="42"/>
      <c r="B388" s="43"/>
      <c r="C388" s="44"/>
      <c r="D388" s="225" t="s">
        <v>294</v>
      </c>
      <c r="E388" s="44"/>
      <c r="F388" s="226" t="s">
        <v>571</v>
      </c>
      <c r="G388" s="44"/>
      <c r="H388" s="44"/>
      <c r="I388" s="227"/>
      <c r="J388" s="44"/>
      <c r="K388" s="44"/>
      <c r="L388" s="48"/>
      <c r="M388" s="228"/>
      <c r="N388" s="229"/>
      <c r="O388" s="88"/>
      <c r="P388" s="88"/>
      <c r="Q388" s="88"/>
      <c r="R388" s="88"/>
      <c r="S388" s="88"/>
      <c r="T388" s="89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T388" s="21" t="s">
        <v>294</v>
      </c>
      <c r="AU388" s="21" t="s">
        <v>106</v>
      </c>
    </row>
    <row r="389" spans="1:51" s="13" customFormat="1" ht="12">
      <c r="A389" s="13"/>
      <c r="B389" s="230"/>
      <c r="C389" s="231"/>
      <c r="D389" s="232" t="s">
        <v>296</v>
      </c>
      <c r="E389" s="233" t="s">
        <v>28</v>
      </c>
      <c r="F389" s="234" t="s">
        <v>2846</v>
      </c>
      <c r="G389" s="231"/>
      <c r="H389" s="233" t="s">
        <v>28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0" t="s">
        <v>296</v>
      </c>
      <c r="AU389" s="240" t="s">
        <v>106</v>
      </c>
      <c r="AV389" s="13" t="s">
        <v>82</v>
      </c>
      <c r="AW389" s="13" t="s">
        <v>35</v>
      </c>
      <c r="AX389" s="13" t="s">
        <v>74</v>
      </c>
      <c r="AY389" s="240" t="s">
        <v>285</v>
      </c>
    </row>
    <row r="390" spans="1:51" s="14" customFormat="1" ht="12">
      <c r="A390" s="14"/>
      <c r="B390" s="241"/>
      <c r="C390" s="242"/>
      <c r="D390" s="232" t="s">
        <v>296</v>
      </c>
      <c r="E390" s="243" t="s">
        <v>28</v>
      </c>
      <c r="F390" s="244" t="s">
        <v>3044</v>
      </c>
      <c r="G390" s="242"/>
      <c r="H390" s="245">
        <v>0.84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1" t="s">
        <v>296</v>
      </c>
      <c r="AU390" s="251" t="s">
        <v>106</v>
      </c>
      <c r="AV390" s="14" t="s">
        <v>106</v>
      </c>
      <c r="AW390" s="14" t="s">
        <v>35</v>
      </c>
      <c r="AX390" s="14" t="s">
        <v>74</v>
      </c>
      <c r="AY390" s="251" t="s">
        <v>285</v>
      </c>
    </row>
    <row r="391" spans="1:51" s="15" customFormat="1" ht="12">
      <c r="A391" s="15"/>
      <c r="B391" s="252"/>
      <c r="C391" s="253"/>
      <c r="D391" s="232" t="s">
        <v>296</v>
      </c>
      <c r="E391" s="254" t="s">
        <v>169</v>
      </c>
      <c r="F391" s="255" t="s">
        <v>299</v>
      </c>
      <c r="G391" s="253"/>
      <c r="H391" s="256">
        <v>0.84</v>
      </c>
      <c r="I391" s="257"/>
      <c r="J391" s="253"/>
      <c r="K391" s="253"/>
      <c r="L391" s="258"/>
      <c r="M391" s="259"/>
      <c r="N391" s="260"/>
      <c r="O391" s="260"/>
      <c r="P391" s="260"/>
      <c r="Q391" s="260"/>
      <c r="R391" s="260"/>
      <c r="S391" s="260"/>
      <c r="T391" s="261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2" t="s">
        <v>296</v>
      </c>
      <c r="AU391" s="262" t="s">
        <v>106</v>
      </c>
      <c r="AV391" s="15" t="s">
        <v>292</v>
      </c>
      <c r="AW391" s="15" t="s">
        <v>35</v>
      </c>
      <c r="AX391" s="15" t="s">
        <v>82</v>
      </c>
      <c r="AY391" s="262" t="s">
        <v>285</v>
      </c>
    </row>
    <row r="392" spans="1:65" s="2" customFormat="1" ht="44.25" customHeight="1">
      <c r="A392" s="42"/>
      <c r="B392" s="43"/>
      <c r="C392" s="212" t="s">
        <v>635</v>
      </c>
      <c r="D392" s="212" t="s">
        <v>287</v>
      </c>
      <c r="E392" s="213" t="s">
        <v>3045</v>
      </c>
      <c r="F392" s="214" t="s">
        <v>3046</v>
      </c>
      <c r="G392" s="215" t="s">
        <v>315</v>
      </c>
      <c r="H392" s="216">
        <v>54.188</v>
      </c>
      <c r="I392" s="217"/>
      <c r="J392" s="218">
        <f>ROUND(I392*H392,2)</f>
        <v>0</v>
      </c>
      <c r="K392" s="214" t="s">
        <v>291</v>
      </c>
      <c r="L392" s="48"/>
      <c r="M392" s="219" t="s">
        <v>28</v>
      </c>
      <c r="N392" s="220" t="s">
        <v>46</v>
      </c>
      <c r="O392" s="88"/>
      <c r="P392" s="221">
        <f>O392*H392</f>
        <v>0</v>
      </c>
      <c r="Q392" s="221">
        <v>0.02024</v>
      </c>
      <c r="R392" s="221">
        <f>Q392*H392</f>
        <v>1.0967651200000001</v>
      </c>
      <c r="S392" s="221">
        <v>0</v>
      </c>
      <c r="T392" s="222">
        <f>S392*H392</f>
        <v>0</v>
      </c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R392" s="223" t="s">
        <v>292</v>
      </c>
      <c r="AT392" s="223" t="s">
        <v>287</v>
      </c>
      <c r="AU392" s="223" t="s">
        <v>106</v>
      </c>
      <c r="AY392" s="21" t="s">
        <v>285</v>
      </c>
      <c r="BE392" s="224">
        <f>IF(N392="základní",J392,0)</f>
        <v>0</v>
      </c>
      <c r="BF392" s="224">
        <f>IF(N392="snížená",J392,0)</f>
        <v>0</v>
      </c>
      <c r="BG392" s="224">
        <f>IF(N392="zákl. přenesená",J392,0)</f>
        <v>0</v>
      </c>
      <c r="BH392" s="224">
        <f>IF(N392="sníž. přenesená",J392,0)</f>
        <v>0</v>
      </c>
      <c r="BI392" s="224">
        <f>IF(N392="nulová",J392,0)</f>
        <v>0</v>
      </c>
      <c r="BJ392" s="21" t="s">
        <v>106</v>
      </c>
      <c r="BK392" s="224">
        <f>ROUND(I392*H392,2)</f>
        <v>0</v>
      </c>
      <c r="BL392" s="21" t="s">
        <v>292</v>
      </c>
      <c r="BM392" s="223" t="s">
        <v>3047</v>
      </c>
    </row>
    <row r="393" spans="1:47" s="2" customFormat="1" ht="12">
      <c r="A393" s="42"/>
      <c r="B393" s="43"/>
      <c r="C393" s="44"/>
      <c r="D393" s="225" t="s">
        <v>294</v>
      </c>
      <c r="E393" s="44"/>
      <c r="F393" s="226" t="s">
        <v>3048</v>
      </c>
      <c r="G393" s="44"/>
      <c r="H393" s="44"/>
      <c r="I393" s="227"/>
      <c r="J393" s="44"/>
      <c r="K393" s="44"/>
      <c r="L393" s="48"/>
      <c r="M393" s="228"/>
      <c r="N393" s="229"/>
      <c r="O393" s="88"/>
      <c r="P393" s="88"/>
      <c r="Q393" s="88"/>
      <c r="R393" s="88"/>
      <c r="S393" s="88"/>
      <c r="T393" s="89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T393" s="21" t="s">
        <v>294</v>
      </c>
      <c r="AU393" s="21" t="s">
        <v>106</v>
      </c>
    </row>
    <row r="394" spans="1:51" s="14" customFormat="1" ht="12">
      <c r="A394" s="14"/>
      <c r="B394" s="241"/>
      <c r="C394" s="242"/>
      <c r="D394" s="232" t="s">
        <v>296</v>
      </c>
      <c r="E394" s="243" t="s">
        <v>28</v>
      </c>
      <c r="F394" s="244" t="s">
        <v>2787</v>
      </c>
      <c r="G394" s="242"/>
      <c r="H394" s="245">
        <v>54.188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1" t="s">
        <v>296</v>
      </c>
      <c r="AU394" s="251" t="s">
        <v>106</v>
      </c>
      <c r="AV394" s="14" t="s">
        <v>106</v>
      </c>
      <c r="AW394" s="14" t="s">
        <v>35</v>
      </c>
      <c r="AX394" s="14" t="s">
        <v>82</v>
      </c>
      <c r="AY394" s="251" t="s">
        <v>285</v>
      </c>
    </row>
    <row r="395" spans="1:63" s="12" customFormat="1" ht="22.8" customHeight="1">
      <c r="A395" s="12"/>
      <c r="B395" s="196"/>
      <c r="C395" s="197"/>
      <c r="D395" s="198" t="s">
        <v>73</v>
      </c>
      <c r="E395" s="210" t="s">
        <v>319</v>
      </c>
      <c r="F395" s="210" t="s">
        <v>3049</v>
      </c>
      <c r="G395" s="197"/>
      <c r="H395" s="197"/>
      <c r="I395" s="200"/>
      <c r="J395" s="211">
        <f>BK395</f>
        <v>0</v>
      </c>
      <c r="K395" s="197"/>
      <c r="L395" s="202"/>
      <c r="M395" s="203"/>
      <c r="N395" s="204"/>
      <c r="O395" s="204"/>
      <c r="P395" s="205">
        <f>SUM(P396:P410)</f>
        <v>0</v>
      </c>
      <c r="Q395" s="204"/>
      <c r="R395" s="205">
        <f>SUM(R396:R410)</f>
        <v>44.21317536</v>
      </c>
      <c r="S395" s="204"/>
      <c r="T395" s="206">
        <f>SUM(T396:T410)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07" t="s">
        <v>82</v>
      </c>
      <c r="AT395" s="208" t="s">
        <v>73</v>
      </c>
      <c r="AU395" s="208" t="s">
        <v>82</v>
      </c>
      <c r="AY395" s="207" t="s">
        <v>285</v>
      </c>
      <c r="BK395" s="209">
        <f>SUM(BK396:BK410)</f>
        <v>0</v>
      </c>
    </row>
    <row r="396" spans="1:65" s="2" customFormat="1" ht="37.8" customHeight="1">
      <c r="A396" s="42"/>
      <c r="B396" s="43"/>
      <c r="C396" s="212" t="s">
        <v>640</v>
      </c>
      <c r="D396" s="212" t="s">
        <v>287</v>
      </c>
      <c r="E396" s="213" t="s">
        <v>3050</v>
      </c>
      <c r="F396" s="214" t="s">
        <v>3051</v>
      </c>
      <c r="G396" s="215" t="s">
        <v>315</v>
      </c>
      <c r="H396" s="216">
        <v>54.188</v>
      </c>
      <c r="I396" s="217"/>
      <c r="J396" s="218">
        <f>ROUND(I396*H396,2)</f>
        <v>0</v>
      </c>
      <c r="K396" s="214" t="s">
        <v>28</v>
      </c>
      <c r="L396" s="48"/>
      <c r="M396" s="219" t="s">
        <v>28</v>
      </c>
      <c r="N396" s="220" t="s">
        <v>46</v>
      </c>
      <c r="O396" s="88"/>
      <c r="P396" s="221">
        <f>O396*H396</f>
        <v>0</v>
      </c>
      <c r="Q396" s="221">
        <v>0.23</v>
      </c>
      <c r="R396" s="221">
        <f>Q396*H396</f>
        <v>12.46324</v>
      </c>
      <c r="S396" s="221">
        <v>0</v>
      </c>
      <c r="T396" s="222">
        <f>S396*H396</f>
        <v>0</v>
      </c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R396" s="223" t="s">
        <v>292</v>
      </c>
      <c r="AT396" s="223" t="s">
        <v>287</v>
      </c>
      <c r="AU396" s="223" t="s">
        <v>106</v>
      </c>
      <c r="AY396" s="21" t="s">
        <v>285</v>
      </c>
      <c r="BE396" s="224">
        <f>IF(N396="základní",J396,0)</f>
        <v>0</v>
      </c>
      <c r="BF396" s="224">
        <f>IF(N396="snížená",J396,0)</f>
        <v>0</v>
      </c>
      <c r="BG396" s="224">
        <f>IF(N396="zákl. přenesená",J396,0)</f>
        <v>0</v>
      </c>
      <c r="BH396" s="224">
        <f>IF(N396="sníž. přenesená",J396,0)</f>
        <v>0</v>
      </c>
      <c r="BI396" s="224">
        <f>IF(N396="nulová",J396,0)</f>
        <v>0</v>
      </c>
      <c r="BJ396" s="21" t="s">
        <v>106</v>
      </c>
      <c r="BK396" s="224">
        <f>ROUND(I396*H396,2)</f>
        <v>0</v>
      </c>
      <c r="BL396" s="21" t="s">
        <v>292</v>
      </c>
      <c r="BM396" s="223" t="s">
        <v>3052</v>
      </c>
    </row>
    <row r="397" spans="1:51" s="14" customFormat="1" ht="12">
      <c r="A397" s="14"/>
      <c r="B397" s="241"/>
      <c r="C397" s="242"/>
      <c r="D397" s="232" t="s">
        <v>296</v>
      </c>
      <c r="E397" s="243" t="s">
        <v>28</v>
      </c>
      <c r="F397" s="244" t="s">
        <v>2787</v>
      </c>
      <c r="G397" s="242"/>
      <c r="H397" s="245">
        <v>54.188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1" t="s">
        <v>296</v>
      </c>
      <c r="AU397" s="251" t="s">
        <v>106</v>
      </c>
      <c r="AV397" s="14" t="s">
        <v>106</v>
      </c>
      <c r="AW397" s="14" t="s">
        <v>35</v>
      </c>
      <c r="AX397" s="14" t="s">
        <v>82</v>
      </c>
      <c r="AY397" s="251" t="s">
        <v>285</v>
      </c>
    </row>
    <row r="398" spans="1:65" s="2" customFormat="1" ht="37.8" customHeight="1">
      <c r="A398" s="42"/>
      <c r="B398" s="43"/>
      <c r="C398" s="212" t="s">
        <v>645</v>
      </c>
      <c r="D398" s="212" t="s">
        <v>287</v>
      </c>
      <c r="E398" s="213" t="s">
        <v>3053</v>
      </c>
      <c r="F398" s="214" t="s">
        <v>3054</v>
      </c>
      <c r="G398" s="215" t="s">
        <v>315</v>
      </c>
      <c r="H398" s="216">
        <v>54.188</v>
      </c>
      <c r="I398" s="217"/>
      <c r="J398" s="218">
        <f>ROUND(I398*H398,2)</f>
        <v>0</v>
      </c>
      <c r="K398" s="214" t="s">
        <v>28</v>
      </c>
      <c r="L398" s="48"/>
      <c r="M398" s="219" t="s">
        <v>28</v>
      </c>
      <c r="N398" s="220" t="s">
        <v>46</v>
      </c>
      <c r="O398" s="88"/>
      <c r="P398" s="221">
        <f>O398*H398</f>
        <v>0</v>
      </c>
      <c r="Q398" s="221">
        <v>0.23</v>
      </c>
      <c r="R398" s="221">
        <f>Q398*H398</f>
        <v>12.46324</v>
      </c>
      <c r="S398" s="221">
        <v>0</v>
      </c>
      <c r="T398" s="222">
        <f>S398*H398</f>
        <v>0</v>
      </c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R398" s="223" t="s">
        <v>292</v>
      </c>
      <c r="AT398" s="223" t="s">
        <v>287</v>
      </c>
      <c r="AU398" s="223" t="s">
        <v>106</v>
      </c>
      <c r="AY398" s="21" t="s">
        <v>285</v>
      </c>
      <c r="BE398" s="224">
        <f>IF(N398="základní",J398,0)</f>
        <v>0</v>
      </c>
      <c r="BF398" s="224">
        <f>IF(N398="snížená",J398,0)</f>
        <v>0</v>
      </c>
      <c r="BG398" s="224">
        <f>IF(N398="zákl. přenesená",J398,0)</f>
        <v>0</v>
      </c>
      <c r="BH398" s="224">
        <f>IF(N398="sníž. přenesená",J398,0)</f>
        <v>0</v>
      </c>
      <c r="BI398" s="224">
        <f>IF(N398="nulová",J398,0)</f>
        <v>0</v>
      </c>
      <c r="BJ398" s="21" t="s">
        <v>106</v>
      </c>
      <c r="BK398" s="224">
        <f>ROUND(I398*H398,2)</f>
        <v>0</v>
      </c>
      <c r="BL398" s="21" t="s">
        <v>292</v>
      </c>
      <c r="BM398" s="223" t="s">
        <v>3055</v>
      </c>
    </row>
    <row r="399" spans="1:51" s="14" customFormat="1" ht="12">
      <c r="A399" s="14"/>
      <c r="B399" s="241"/>
      <c r="C399" s="242"/>
      <c r="D399" s="232" t="s">
        <v>296</v>
      </c>
      <c r="E399" s="243" t="s">
        <v>28</v>
      </c>
      <c r="F399" s="244" t="s">
        <v>2787</v>
      </c>
      <c r="G399" s="242"/>
      <c r="H399" s="245">
        <v>54.188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1" t="s">
        <v>296</v>
      </c>
      <c r="AU399" s="251" t="s">
        <v>106</v>
      </c>
      <c r="AV399" s="14" t="s">
        <v>106</v>
      </c>
      <c r="AW399" s="14" t="s">
        <v>35</v>
      </c>
      <c r="AX399" s="14" t="s">
        <v>82</v>
      </c>
      <c r="AY399" s="251" t="s">
        <v>285</v>
      </c>
    </row>
    <row r="400" spans="1:65" s="2" customFormat="1" ht="37.8" customHeight="1">
      <c r="A400" s="42"/>
      <c r="B400" s="43"/>
      <c r="C400" s="212" t="s">
        <v>652</v>
      </c>
      <c r="D400" s="212" t="s">
        <v>287</v>
      </c>
      <c r="E400" s="213" t="s">
        <v>3056</v>
      </c>
      <c r="F400" s="214" t="s">
        <v>3057</v>
      </c>
      <c r="G400" s="215" t="s">
        <v>315</v>
      </c>
      <c r="H400" s="216">
        <v>12.728</v>
      </c>
      <c r="I400" s="217"/>
      <c r="J400" s="218">
        <f>ROUND(I400*H400,2)</f>
        <v>0</v>
      </c>
      <c r="K400" s="214" t="s">
        <v>291</v>
      </c>
      <c r="L400" s="48"/>
      <c r="M400" s="219" t="s">
        <v>28</v>
      </c>
      <c r="N400" s="220" t="s">
        <v>46</v>
      </c>
      <c r="O400" s="88"/>
      <c r="P400" s="221">
        <f>O400*H400</f>
        <v>0</v>
      </c>
      <c r="Q400" s="221">
        <v>0.46</v>
      </c>
      <c r="R400" s="221">
        <f>Q400*H400</f>
        <v>5.8548800000000005</v>
      </c>
      <c r="S400" s="221">
        <v>0</v>
      </c>
      <c r="T400" s="222">
        <f>S400*H400</f>
        <v>0</v>
      </c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R400" s="223" t="s">
        <v>292</v>
      </c>
      <c r="AT400" s="223" t="s">
        <v>287</v>
      </c>
      <c r="AU400" s="223" t="s">
        <v>106</v>
      </c>
      <c r="AY400" s="21" t="s">
        <v>285</v>
      </c>
      <c r="BE400" s="224">
        <f>IF(N400="základní",J400,0)</f>
        <v>0</v>
      </c>
      <c r="BF400" s="224">
        <f>IF(N400="snížená",J400,0)</f>
        <v>0</v>
      </c>
      <c r="BG400" s="224">
        <f>IF(N400="zákl. přenesená",J400,0)</f>
        <v>0</v>
      </c>
      <c r="BH400" s="224">
        <f>IF(N400="sníž. přenesená",J400,0)</f>
        <v>0</v>
      </c>
      <c r="BI400" s="224">
        <f>IF(N400="nulová",J400,0)</f>
        <v>0</v>
      </c>
      <c r="BJ400" s="21" t="s">
        <v>106</v>
      </c>
      <c r="BK400" s="224">
        <f>ROUND(I400*H400,2)</f>
        <v>0</v>
      </c>
      <c r="BL400" s="21" t="s">
        <v>292</v>
      </c>
      <c r="BM400" s="223" t="s">
        <v>3058</v>
      </c>
    </row>
    <row r="401" spans="1:47" s="2" customFormat="1" ht="12">
      <c r="A401" s="42"/>
      <c r="B401" s="43"/>
      <c r="C401" s="44"/>
      <c r="D401" s="225" t="s">
        <v>294</v>
      </c>
      <c r="E401" s="44"/>
      <c r="F401" s="226" t="s">
        <v>3059</v>
      </c>
      <c r="G401" s="44"/>
      <c r="H401" s="44"/>
      <c r="I401" s="227"/>
      <c r="J401" s="44"/>
      <c r="K401" s="44"/>
      <c r="L401" s="48"/>
      <c r="M401" s="228"/>
      <c r="N401" s="229"/>
      <c r="O401" s="88"/>
      <c r="P401" s="88"/>
      <c r="Q401" s="88"/>
      <c r="R401" s="88"/>
      <c r="S401" s="88"/>
      <c r="T401" s="89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T401" s="21" t="s">
        <v>294</v>
      </c>
      <c r="AU401" s="21" t="s">
        <v>106</v>
      </c>
    </row>
    <row r="402" spans="1:51" s="14" customFormat="1" ht="12">
      <c r="A402" s="14"/>
      <c r="B402" s="241"/>
      <c r="C402" s="242"/>
      <c r="D402" s="232" t="s">
        <v>296</v>
      </c>
      <c r="E402" s="243" t="s">
        <v>28</v>
      </c>
      <c r="F402" s="244" t="s">
        <v>2761</v>
      </c>
      <c r="G402" s="242"/>
      <c r="H402" s="245">
        <v>12.728</v>
      </c>
      <c r="I402" s="246"/>
      <c r="J402" s="242"/>
      <c r="K402" s="242"/>
      <c r="L402" s="247"/>
      <c r="M402" s="248"/>
      <c r="N402" s="249"/>
      <c r="O402" s="249"/>
      <c r="P402" s="249"/>
      <c r="Q402" s="249"/>
      <c r="R402" s="249"/>
      <c r="S402" s="249"/>
      <c r="T402" s="25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1" t="s">
        <v>296</v>
      </c>
      <c r="AU402" s="251" t="s">
        <v>106</v>
      </c>
      <c r="AV402" s="14" t="s">
        <v>106</v>
      </c>
      <c r="AW402" s="14" t="s">
        <v>35</v>
      </c>
      <c r="AX402" s="14" t="s">
        <v>82</v>
      </c>
      <c r="AY402" s="251" t="s">
        <v>285</v>
      </c>
    </row>
    <row r="403" spans="1:65" s="2" customFormat="1" ht="78" customHeight="1">
      <c r="A403" s="42"/>
      <c r="B403" s="43"/>
      <c r="C403" s="212" t="s">
        <v>660</v>
      </c>
      <c r="D403" s="212" t="s">
        <v>287</v>
      </c>
      <c r="E403" s="213" t="s">
        <v>3060</v>
      </c>
      <c r="F403" s="214" t="s">
        <v>3061</v>
      </c>
      <c r="G403" s="215" t="s">
        <v>315</v>
      </c>
      <c r="H403" s="216">
        <v>54.188</v>
      </c>
      <c r="I403" s="217"/>
      <c r="J403" s="218">
        <f>ROUND(I403*H403,2)</f>
        <v>0</v>
      </c>
      <c r="K403" s="214" t="s">
        <v>291</v>
      </c>
      <c r="L403" s="48"/>
      <c r="M403" s="219" t="s">
        <v>28</v>
      </c>
      <c r="N403" s="220" t="s">
        <v>46</v>
      </c>
      <c r="O403" s="88"/>
      <c r="P403" s="221">
        <f>O403*H403</f>
        <v>0</v>
      </c>
      <c r="Q403" s="221">
        <v>0.08922</v>
      </c>
      <c r="R403" s="221">
        <f>Q403*H403</f>
        <v>4.83465336</v>
      </c>
      <c r="S403" s="221">
        <v>0</v>
      </c>
      <c r="T403" s="222">
        <f>S403*H403</f>
        <v>0</v>
      </c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R403" s="223" t="s">
        <v>292</v>
      </c>
      <c r="AT403" s="223" t="s">
        <v>287</v>
      </c>
      <c r="AU403" s="223" t="s">
        <v>106</v>
      </c>
      <c r="AY403" s="21" t="s">
        <v>285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21" t="s">
        <v>106</v>
      </c>
      <c r="BK403" s="224">
        <f>ROUND(I403*H403,2)</f>
        <v>0</v>
      </c>
      <c r="BL403" s="21" t="s">
        <v>292</v>
      </c>
      <c r="BM403" s="223" t="s">
        <v>3062</v>
      </c>
    </row>
    <row r="404" spans="1:47" s="2" customFormat="1" ht="12">
      <c r="A404" s="42"/>
      <c r="B404" s="43"/>
      <c r="C404" s="44"/>
      <c r="D404" s="225" t="s">
        <v>294</v>
      </c>
      <c r="E404" s="44"/>
      <c r="F404" s="226" t="s">
        <v>3063</v>
      </c>
      <c r="G404" s="44"/>
      <c r="H404" s="44"/>
      <c r="I404" s="227"/>
      <c r="J404" s="44"/>
      <c r="K404" s="44"/>
      <c r="L404" s="48"/>
      <c r="M404" s="228"/>
      <c r="N404" s="229"/>
      <c r="O404" s="88"/>
      <c r="P404" s="88"/>
      <c r="Q404" s="88"/>
      <c r="R404" s="88"/>
      <c r="S404" s="88"/>
      <c r="T404" s="89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T404" s="21" t="s">
        <v>294</v>
      </c>
      <c r="AU404" s="21" t="s">
        <v>106</v>
      </c>
    </row>
    <row r="405" spans="1:51" s="14" customFormat="1" ht="12">
      <c r="A405" s="14"/>
      <c r="B405" s="241"/>
      <c r="C405" s="242"/>
      <c r="D405" s="232" t="s">
        <v>296</v>
      </c>
      <c r="E405" s="243" t="s">
        <v>28</v>
      </c>
      <c r="F405" s="244" t="s">
        <v>2787</v>
      </c>
      <c r="G405" s="242"/>
      <c r="H405" s="245">
        <v>54.188</v>
      </c>
      <c r="I405" s="246"/>
      <c r="J405" s="242"/>
      <c r="K405" s="242"/>
      <c r="L405" s="247"/>
      <c r="M405" s="248"/>
      <c r="N405" s="249"/>
      <c r="O405" s="249"/>
      <c r="P405" s="249"/>
      <c r="Q405" s="249"/>
      <c r="R405" s="249"/>
      <c r="S405" s="249"/>
      <c r="T405" s="25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1" t="s">
        <v>296</v>
      </c>
      <c r="AU405" s="251" t="s">
        <v>106</v>
      </c>
      <c r="AV405" s="14" t="s">
        <v>106</v>
      </c>
      <c r="AW405" s="14" t="s">
        <v>35</v>
      </c>
      <c r="AX405" s="14" t="s">
        <v>82</v>
      </c>
      <c r="AY405" s="251" t="s">
        <v>285</v>
      </c>
    </row>
    <row r="406" spans="1:65" s="2" customFormat="1" ht="24.15" customHeight="1">
      <c r="A406" s="42"/>
      <c r="B406" s="43"/>
      <c r="C406" s="263" t="s">
        <v>670</v>
      </c>
      <c r="D406" s="263" t="s">
        <v>380</v>
      </c>
      <c r="E406" s="264" t="s">
        <v>3064</v>
      </c>
      <c r="F406" s="265" t="s">
        <v>3065</v>
      </c>
      <c r="G406" s="266" t="s">
        <v>315</v>
      </c>
      <c r="H406" s="267">
        <v>55.814</v>
      </c>
      <c r="I406" s="268"/>
      <c r="J406" s="269">
        <f>ROUND(I406*H406,2)</f>
        <v>0</v>
      </c>
      <c r="K406" s="265" t="s">
        <v>291</v>
      </c>
      <c r="L406" s="270"/>
      <c r="M406" s="271" t="s">
        <v>28</v>
      </c>
      <c r="N406" s="272" t="s">
        <v>46</v>
      </c>
      <c r="O406" s="88"/>
      <c r="P406" s="221">
        <f>O406*H406</f>
        <v>0</v>
      </c>
      <c r="Q406" s="221">
        <v>0.131</v>
      </c>
      <c r="R406" s="221">
        <f>Q406*H406</f>
        <v>7.311634000000001</v>
      </c>
      <c r="S406" s="221">
        <v>0</v>
      </c>
      <c r="T406" s="222">
        <f>S406*H406</f>
        <v>0</v>
      </c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R406" s="223" t="s">
        <v>334</v>
      </c>
      <c r="AT406" s="223" t="s">
        <v>380</v>
      </c>
      <c r="AU406" s="223" t="s">
        <v>106</v>
      </c>
      <c r="AY406" s="21" t="s">
        <v>285</v>
      </c>
      <c r="BE406" s="224">
        <f>IF(N406="základní",J406,0)</f>
        <v>0</v>
      </c>
      <c r="BF406" s="224">
        <f>IF(N406="snížená",J406,0)</f>
        <v>0</v>
      </c>
      <c r="BG406" s="224">
        <f>IF(N406="zákl. přenesená",J406,0)</f>
        <v>0</v>
      </c>
      <c r="BH406" s="224">
        <f>IF(N406="sníž. přenesená",J406,0)</f>
        <v>0</v>
      </c>
      <c r="BI406" s="224">
        <f>IF(N406="nulová",J406,0)</f>
        <v>0</v>
      </c>
      <c r="BJ406" s="21" t="s">
        <v>106</v>
      </c>
      <c r="BK406" s="224">
        <f>ROUND(I406*H406,2)</f>
        <v>0</v>
      </c>
      <c r="BL406" s="21" t="s">
        <v>292</v>
      </c>
      <c r="BM406" s="223" t="s">
        <v>3066</v>
      </c>
    </row>
    <row r="407" spans="1:51" s="14" customFormat="1" ht="12">
      <c r="A407" s="14"/>
      <c r="B407" s="241"/>
      <c r="C407" s="242"/>
      <c r="D407" s="232" t="s">
        <v>296</v>
      </c>
      <c r="E407" s="243" t="s">
        <v>28</v>
      </c>
      <c r="F407" s="244" t="s">
        <v>3067</v>
      </c>
      <c r="G407" s="242"/>
      <c r="H407" s="245">
        <v>55.814</v>
      </c>
      <c r="I407" s="246"/>
      <c r="J407" s="242"/>
      <c r="K407" s="242"/>
      <c r="L407" s="247"/>
      <c r="M407" s="248"/>
      <c r="N407" s="249"/>
      <c r="O407" s="249"/>
      <c r="P407" s="249"/>
      <c r="Q407" s="249"/>
      <c r="R407" s="249"/>
      <c r="S407" s="249"/>
      <c r="T407" s="25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1" t="s">
        <v>296</v>
      </c>
      <c r="AU407" s="251" t="s">
        <v>106</v>
      </c>
      <c r="AV407" s="14" t="s">
        <v>106</v>
      </c>
      <c r="AW407" s="14" t="s">
        <v>35</v>
      </c>
      <c r="AX407" s="14" t="s">
        <v>82</v>
      </c>
      <c r="AY407" s="251" t="s">
        <v>285</v>
      </c>
    </row>
    <row r="408" spans="1:65" s="2" customFormat="1" ht="66.75" customHeight="1">
      <c r="A408" s="42"/>
      <c r="B408" s="43"/>
      <c r="C408" s="212" t="s">
        <v>678</v>
      </c>
      <c r="D408" s="212" t="s">
        <v>287</v>
      </c>
      <c r="E408" s="213" t="s">
        <v>3068</v>
      </c>
      <c r="F408" s="214" t="s">
        <v>3069</v>
      </c>
      <c r="G408" s="215" t="s">
        <v>315</v>
      </c>
      <c r="H408" s="216">
        <v>12.728</v>
      </c>
      <c r="I408" s="217"/>
      <c r="J408" s="218">
        <f>ROUND(I408*H408,2)</f>
        <v>0</v>
      </c>
      <c r="K408" s="214" t="s">
        <v>291</v>
      </c>
      <c r="L408" s="48"/>
      <c r="M408" s="219" t="s">
        <v>28</v>
      </c>
      <c r="N408" s="220" t="s">
        <v>46</v>
      </c>
      <c r="O408" s="88"/>
      <c r="P408" s="221">
        <f>O408*H408</f>
        <v>0</v>
      </c>
      <c r="Q408" s="221">
        <v>0.101</v>
      </c>
      <c r="R408" s="221">
        <f>Q408*H408</f>
        <v>1.285528</v>
      </c>
      <c r="S408" s="221">
        <v>0</v>
      </c>
      <c r="T408" s="222">
        <f>S408*H408</f>
        <v>0</v>
      </c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R408" s="223" t="s">
        <v>292</v>
      </c>
      <c r="AT408" s="223" t="s">
        <v>287</v>
      </c>
      <c r="AU408" s="223" t="s">
        <v>106</v>
      </c>
      <c r="AY408" s="21" t="s">
        <v>285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21" t="s">
        <v>106</v>
      </c>
      <c r="BK408" s="224">
        <f>ROUND(I408*H408,2)</f>
        <v>0</v>
      </c>
      <c r="BL408" s="21" t="s">
        <v>292</v>
      </c>
      <c r="BM408" s="223" t="s">
        <v>3070</v>
      </c>
    </row>
    <row r="409" spans="1:47" s="2" customFormat="1" ht="12">
      <c r="A409" s="42"/>
      <c r="B409" s="43"/>
      <c r="C409" s="44"/>
      <c r="D409" s="225" t="s">
        <v>294</v>
      </c>
      <c r="E409" s="44"/>
      <c r="F409" s="226" t="s">
        <v>3071</v>
      </c>
      <c r="G409" s="44"/>
      <c r="H409" s="44"/>
      <c r="I409" s="227"/>
      <c r="J409" s="44"/>
      <c r="K409" s="44"/>
      <c r="L409" s="48"/>
      <c r="M409" s="228"/>
      <c r="N409" s="229"/>
      <c r="O409" s="88"/>
      <c r="P409" s="88"/>
      <c r="Q409" s="88"/>
      <c r="R409" s="88"/>
      <c r="S409" s="88"/>
      <c r="T409" s="89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T409" s="21" t="s">
        <v>294</v>
      </c>
      <c r="AU409" s="21" t="s">
        <v>106</v>
      </c>
    </row>
    <row r="410" spans="1:51" s="14" customFormat="1" ht="12">
      <c r="A410" s="14"/>
      <c r="B410" s="241"/>
      <c r="C410" s="242"/>
      <c r="D410" s="232" t="s">
        <v>296</v>
      </c>
      <c r="E410" s="243" t="s">
        <v>28</v>
      </c>
      <c r="F410" s="244" t="s">
        <v>2761</v>
      </c>
      <c r="G410" s="242"/>
      <c r="H410" s="245">
        <v>12.728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1" t="s">
        <v>296</v>
      </c>
      <c r="AU410" s="251" t="s">
        <v>106</v>
      </c>
      <c r="AV410" s="14" t="s">
        <v>106</v>
      </c>
      <c r="AW410" s="14" t="s">
        <v>35</v>
      </c>
      <c r="AX410" s="14" t="s">
        <v>82</v>
      </c>
      <c r="AY410" s="251" t="s">
        <v>285</v>
      </c>
    </row>
    <row r="411" spans="1:63" s="12" customFormat="1" ht="22.8" customHeight="1">
      <c r="A411" s="12"/>
      <c r="B411" s="196"/>
      <c r="C411" s="197"/>
      <c r="D411" s="198" t="s">
        <v>73</v>
      </c>
      <c r="E411" s="210" t="s">
        <v>324</v>
      </c>
      <c r="F411" s="210" t="s">
        <v>573</v>
      </c>
      <c r="G411" s="197"/>
      <c r="H411" s="197"/>
      <c r="I411" s="200"/>
      <c r="J411" s="211">
        <f>BK411</f>
        <v>0</v>
      </c>
      <c r="K411" s="197"/>
      <c r="L411" s="202"/>
      <c r="M411" s="203"/>
      <c r="N411" s="204"/>
      <c r="O411" s="204"/>
      <c r="P411" s="205">
        <f>SUM(P412:P463)</f>
        <v>0</v>
      </c>
      <c r="Q411" s="204"/>
      <c r="R411" s="205">
        <f>SUM(R412:R463)</f>
        <v>1.7111804099999999</v>
      </c>
      <c r="S411" s="204"/>
      <c r="T411" s="206">
        <f>SUM(T412:T463)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07" t="s">
        <v>82</v>
      </c>
      <c r="AT411" s="208" t="s">
        <v>73</v>
      </c>
      <c r="AU411" s="208" t="s">
        <v>82</v>
      </c>
      <c r="AY411" s="207" t="s">
        <v>285</v>
      </c>
      <c r="BK411" s="209">
        <f>SUM(BK412:BK463)</f>
        <v>0</v>
      </c>
    </row>
    <row r="412" spans="1:65" s="2" customFormat="1" ht="33" customHeight="1">
      <c r="A412" s="42"/>
      <c r="B412" s="43"/>
      <c r="C412" s="212" t="s">
        <v>683</v>
      </c>
      <c r="D412" s="212" t="s">
        <v>287</v>
      </c>
      <c r="E412" s="213" t="s">
        <v>3072</v>
      </c>
      <c r="F412" s="214" t="s">
        <v>3073</v>
      </c>
      <c r="G412" s="215" t="s">
        <v>315</v>
      </c>
      <c r="H412" s="216">
        <v>2.596</v>
      </c>
      <c r="I412" s="217"/>
      <c r="J412" s="218">
        <f>ROUND(I412*H412,2)</f>
        <v>0</v>
      </c>
      <c r="K412" s="214" t="s">
        <v>291</v>
      </c>
      <c r="L412" s="48"/>
      <c r="M412" s="219" t="s">
        <v>28</v>
      </c>
      <c r="N412" s="220" t="s">
        <v>46</v>
      </c>
      <c r="O412" s="88"/>
      <c r="P412" s="221">
        <f>O412*H412</f>
        <v>0</v>
      </c>
      <c r="Q412" s="221">
        <v>0.00735</v>
      </c>
      <c r="R412" s="221">
        <f>Q412*H412</f>
        <v>0.0190806</v>
      </c>
      <c r="S412" s="221">
        <v>0</v>
      </c>
      <c r="T412" s="222">
        <f>S412*H412</f>
        <v>0</v>
      </c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R412" s="223" t="s">
        <v>292</v>
      </c>
      <c r="AT412" s="223" t="s">
        <v>287</v>
      </c>
      <c r="AU412" s="223" t="s">
        <v>106</v>
      </c>
      <c r="AY412" s="21" t="s">
        <v>285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21" t="s">
        <v>106</v>
      </c>
      <c r="BK412" s="224">
        <f>ROUND(I412*H412,2)</f>
        <v>0</v>
      </c>
      <c r="BL412" s="21" t="s">
        <v>292</v>
      </c>
      <c r="BM412" s="223" t="s">
        <v>3074</v>
      </c>
    </row>
    <row r="413" spans="1:47" s="2" customFormat="1" ht="12">
      <c r="A413" s="42"/>
      <c r="B413" s="43"/>
      <c r="C413" s="44"/>
      <c r="D413" s="225" t="s">
        <v>294</v>
      </c>
      <c r="E413" s="44"/>
      <c r="F413" s="226" t="s">
        <v>3075</v>
      </c>
      <c r="G413" s="44"/>
      <c r="H413" s="44"/>
      <c r="I413" s="227"/>
      <c r="J413" s="44"/>
      <c r="K413" s="44"/>
      <c r="L413" s="48"/>
      <c r="M413" s="228"/>
      <c r="N413" s="229"/>
      <c r="O413" s="88"/>
      <c r="P413" s="88"/>
      <c r="Q413" s="88"/>
      <c r="R413" s="88"/>
      <c r="S413" s="88"/>
      <c r="T413" s="89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T413" s="21" t="s">
        <v>294</v>
      </c>
      <c r="AU413" s="21" t="s">
        <v>106</v>
      </c>
    </row>
    <row r="414" spans="1:51" s="14" customFormat="1" ht="12">
      <c r="A414" s="14"/>
      <c r="B414" s="241"/>
      <c r="C414" s="242"/>
      <c r="D414" s="232" t="s">
        <v>296</v>
      </c>
      <c r="E414" s="243" t="s">
        <v>28</v>
      </c>
      <c r="F414" s="244" t="s">
        <v>2780</v>
      </c>
      <c r="G414" s="242"/>
      <c r="H414" s="245">
        <v>2.596</v>
      </c>
      <c r="I414" s="246"/>
      <c r="J414" s="242"/>
      <c r="K414" s="242"/>
      <c r="L414" s="247"/>
      <c r="M414" s="248"/>
      <c r="N414" s="249"/>
      <c r="O414" s="249"/>
      <c r="P414" s="249"/>
      <c r="Q414" s="249"/>
      <c r="R414" s="249"/>
      <c r="S414" s="249"/>
      <c r="T414" s="25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1" t="s">
        <v>296</v>
      </c>
      <c r="AU414" s="251" t="s">
        <v>106</v>
      </c>
      <c r="AV414" s="14" t="s">
        <v>106</v>
      </c>
      <c r="AW414" s="14" t="s">
        <v>35</v>
      </c>
      <c r="AX414" s="14" t="s">
        <v>82</v>
      </c>
      <c r="AY414" s="251" t="s">
        <v>285</v>
      </c>
    </row>
    <row r="415" spans="1:65" s="2" customFormat="1" ht="33" customHeight="1">
      <c r="A415" s="42"/>
      <c r="B415" s="43"/>
      <c r="C415" s="212" t="s">
        <v>690</v>
      </c>
      <c r="D415" s="212" t="s">
        <v>287</v>
      </c>
      <c r="E415" s="213" t="s">
        <v>3076</v>
      </c>
      <c r="F415" s="214" t="s">
        <v>3077</v>
      </c>
      <c r="G415" s="215" t="s">
        <v>315</v>
      </c>
      <c r="H415" s="216">
        <v>2.596</v>
      </c>
      <c r="I415" s="217"/>
      <c r="J415" s="218">
        <f>ROUND(I415*H415,2)</f>
        <v>0</v>
      </c>
      <c r="K415" s="214" t="s">
        <v>291</v>
      </c>
      <c r="L415" s="48"/>
      <c r="M415" s="219" t="s">
        <v>28</v>
      </c>
      <c r="N415" s="220" t="s">
        <v>46</v>
      </c>
      <c r="O415" s="88"/>
      <c r="P415" s="221">
        <f>O415*H415</f>
        <v>0</v>
      </c>
      <c r="Q415" s="221">
        <v>0.00438</v>
      </c>
      <c r="R415" s="221">
        <f>Q415*H415</f>
        <v>0.01137048</v>
      </c>
      <c r="S415" s="221">
        <v>0</v>
      </c>
      <c r="T415" s="222">
        <f>S415*H415</f>
        <v>0</v>
      </c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R415" s="223" t="s">
        <v>292</v>
      </c>
      <c r="AT415" s="223" t="s">
        <v>287</v>
      </c>
      <c r="AU415" s="223" t="s">
        <v>106</v>
      </c>
      <c r="AY415" s="21" t="s">
        <v>285</v>
      </c>
      <c r="BE415" s="224">
        <f>IF(N415="základní",J415,0)</f>
        <v>0</v>
      </c>
      <c r="BF415" s="224">
        <f>IF(N415="snížená",J415,0)</f>
        <v>0</v>
      </c>
      <c r="BG415" s="224">
        <f>IF(N415="zákl. přenesená",J415,0)</f>
        <v>0</v>
      </c>
      <c r="BH415" s="224">
        <f>IF(N415="sníž. přenesená",J415,0)</f>
        <v>0</v>
      </c>
      <c r="BI415" s="224">
        <f>IF(N415="nulová",J415,0)</f>
        <v>0</v>
      </c>
      <c r="BJ415" s="21" t="s">
        <v>106</v>
      </c>
      <c r="BK415" s="224">
        <f>ROUND(I415*H415,2)</f>
        <v>0</v>
      </c>
      <c r="BL415" s="21" t="s">
        <v>292</v>
      </c>
      <c r="BM415" s="223" t="s">
        <v>3078</v>
      </c>
    </row>
    <row r="416" spans="1:47" s="2" customFormat="1" ht="12">
      <c r="A416" s="42"/>
      <c r="B416" s="43"/>
      <c r="C416" s="44"/>
      <c r="D416" s="225" t="s">
        <v>294</v>
      </c>
      <c r="E416" s="44"/>
      <c r="F416" s="226" t="s">
        <v>3079</v>
      </c>
      <c r="G416" s="44"/>
      <c r="H416" s="44"/>
      <c r="I416" s="227"/>
      <c r="J416" s="44"/>
      <c r="K416" s="44"/>
      <c r="L416" s="48"/>
      <c r="M416" s="228"/>
      <c r="N416" s="229"/>
      <c r="O416" s="88"/>
      <c r="P416" s="88"/>
      <c r="Q416" s="88"/>
      <c r="R416" s="88"/>
      <c r="S416" s="88"/>
      <c r="T416" s="89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T416" s="21" t="s">
        <v>294</v>
      </c>
      <c r="AU416" s="21" t="s">
        <v>106</v>
      </c>
    </row>
    <row r="417" spans="1:51" s="14" customFormat="1" ht="12">
      <c r="A417" s="14"/>
      <c r="B417" s="241"/>
      <c r="C417" s="242"/>
      <c r="D417" s="232" t="s">
        <v>296</v>
      </c>
      <c r="E417" s="243" t="s">
        <v>28</v>
      </c>
      <c r="F417" s="244" t="s">
        <v>3080</v>
      </c>
      <c r="G417" s="242"/>
      <c r="H417" s="245">
        <v>2.596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296</v>
      </c>
      <c r="AU417" s="251" t="s">
        <v>106</v>
      </c>
      <c r="AV417" s="14" t="s">
        <v>106</v>
      </c>
      <c r="AW417" s="14" t="s">
        <v>35</v>
      </c>
      <c r="AX417" s="14" t="s">
        <v>74</v>
      </c>
      <c r="AY417" s="251" t="s">
        <v>285</v>
      </c>
    </row>
    <row r="418" spans="1:51" s="15" customFormat="1" ht="12">
      <c r="A418" s="15"/>
      <c r="B418" s="252"/>
      <c r="C418" s="253"/>
      <c r="D418" s="232" t="s">
        <v>296</v>
      </c>
      <c r="E418" s="254" t="s">
        <v>2780</v>
      </c>
      <c r="F418" s="255" t="s">
        <v>299</v>
      </c>
      <c r="G418" s="253"/>
      <c r="H418" s="256">
        <v>2.596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2" t="s">
        <v>296</v>
      </c>
      <c r="AU418" s="262" t="s">
        <v>106</v>
      </c>
      <c r="AV418" s="15" t="s">
        <v>292</v>
      </c>
      <c r="AW418" s="15" t="s">
        <v>35</v>
      </c>
      <c r="AX418" s="15" t="s">
        <v>82</v>
      </c>
      <c r="AY418" s="262" t="s">
        <v>285</v>
      </c>
    </row>
    <row r="419" spans="1:65" s="2" customFormat="1" ht="44.25" customHeight="1">
      <c r="A419" s="42"/>
      <c r="B419" s="43"/>
      <c r="C419" s="212" t="s">
        <v>696</v>
      </c>
      <c r="D419" s="212" t="s">
        <v>287</v>
      </c>
      <c r="E419" s="213" t="s">
        <v>3081</v>
      </c>
      <c r="F419" s="214" t="s">
        <v>3082</v>
      </c>
      <c r="G419" s="215" t="s">
        <v>673</v>
      </c>
      <c r="H419" s="216">
        <v>8.54</v>
      </c>
      <c r="I419" s="217"/>
      <c r="J419" s="218">
        <f>ROUND(I419*H419,2)</f>
        <v>0</v>
      </c>
      <c r="K419" s="214" t="s">
        <v>291</v>
      </c>
      <c r="L419" s="48"/>
      <c r="M419" s="219" t="s">
        <v>28</v>
      </c>
      <c r="N419" s="220" t="s">
        <v>46</v>
      </c>
      <c r="O419" s="88"/>
      <c r="P419" s="221">
        <f>O419*H419</f>
        <v>0</v>
      </c>
      <c r="Q419" s="221">
        <v>0</v>
      </c>
      <c r="R419" s="221">
        <f>Q419*H419</f>
        <v>0</v>
      </c>
      <c r="S419" s="221">
        <v>0</v>
      </c>
      <c r="T419" s="222">
        <f>S419*H419</f>
        <v>0</v>
      </c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R419" s="223" t="s">
        <v>292</v>
      </c>
      <c r="AT419" s="223" t="s">
        <v>287</v>
      </c>
      <c r="AU419" s="223" t="s">
        <v>106</v>
      </c>
      <c r="AY419" s="21" t="s">
        <v>285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21" t="s">
        <v>106</v>
      </c>
      <c r="BK419" s="224">
        <f>ROUND(I419*H419,2)</f>
        <v>0</v>
      </c>
      <c r="BL419" s="21" t="s">
        <v>292</v>
      </c>
      <c r="BM419" s="223" t="s">
        <v>3083</v>
      </c>
    </row>
    <row r="420" spans="1:47" s="2" customFormat="1" ht="12">
      <c r="A420" s="42"/>
      <c r="B420" s="43"/>
      <c r="C420" s="44"/>
      <c r="D420" s="225" t="s">
        <v>294</v>
      </c>
      <c r="E420" s="44"/>
      <c r="F420" s="226" t="s">
        <v>3084</v>
      </c>
      <c r="G420" s="44"/>
      <c r="H420" s="44"/>
      <c r="I420" s="227"/>
      <c r="J420" s="44"/>
      <c r="K420" s="44"/>
      <c r="L420" s="48"/>
      <c r="M420" s="228"/>
      <c r="N420" s="229"/>
      <c r="O420" s="88"/>
      <c r="P420" s="88"/>
      <c r="Q420" s="88"/>
      <c r="R420" s="88"/>
      <c r="S420" s="88"/>
      <c r="T420" s="89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T420" s="21" t="s">
        <v>294</v>
      </c>
      <c r="AU420" s="21" t="s">
        <v>106</v>
      </c>
    </row>
    <row r="421" spans="1:51" s="13" customFormat="1" ht="12">
      <c r="A421" s="13"/>
      <c r="B421" s="230"/>
      <c r="C421" s="231"/>
      <c r="D421" s="232" t="s">
        <v>296</v>
      </c>
      <c r="E421" s="233" t="s">
        <v>28</v>
      </c>
      <c r="F421" s="234" t="s">
        <v>2846</v>
      </c>
      <c r="G421" s="231"/>
      <c r="H421" s="233" t="s">
        <v>28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0" t="s">
        <v>296</v>
      </c>
      <c r="AU421" s="240" t="s">
        <v>106</v>
      </c>
      <c r="AV421" s="13" t="s">
        <v>82</v>
      </c>
      <c r="AW421" s="13" t="s">
        <v>35</v>
      </c>
      <c r="AX421" s="13" t="s">
        <v>74</v>
      </c>
      <c r="AY421" s="240" t="s">
        <v>285</v>
      </c>
    </row>
    <row r="422" spans="1:51" s="13" customFormat="1" ht="12">
      <c r="A422" s="13"/>
      <c r="B422" s="230"/>
      <c r="C422" s="231"/>
      <c r="D422" s="232" t="s">
        <v>296</v>
      </c>
      <c r="E422" s="233" t="s">
        <v>28</v>
      </c>
      <c r="F422" s="234" t="s">
        <v>2963</v>
      </c>
      <c r="G422" s="231"/>
      <c r="H422" s="233" t="s">
        <v>28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0" t="s">
        <v>296</v>
      </c>
      <c r="AU422" s="240" t="s">
        <v>106</v>
      </c>
      <c r="AV422" s="13" t="s">
        <v>82</v>
      </c>
      <c r="AW422" s="13" t="s">
        <v>35</v>
      </c>
      <c r="AX422" s="13" t="s">
        <v>74</v>
      </c>
      <c r="AY422" s="240" t="s">
        <v>285</v>
      </c>
    </row>
    <row r="423" spans="1:51" s="14" customFormat="1" ht="12">
      <c r="A423" s="14"/>
      <c r="B423" s="241"/>
      <c r="C423" s="242"/>
      <c r="D423" s="232" t="s">
        <v>296</v>
      </c>
      <c r="E423" s="243" t="s">
        <v>28</v>
      </c>
      <c r="F423" s="244" t="s">
        <v>3085</v>
      </c>
      <c r="G423" s="242"/>
      <c r="H423" s="245">
        <v>8.54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1" t="s">
        <v>296</v>
      </c>
      <c r="AU423" s="251" t="s">
        <v>106</v>
      </c>
      <c r="AV423" s="14" t="s">
        <v>106</v>
      </c>
      <c r="AW423" s="14" t="s">
        <v>35</v>
      </c>
      <c r="AX423" s="14" t="s">
        <v>82</v>
      </c>
      <c r="AY423" s="251" t="s">
        <v>285</v>
      </c>
    </row>
    <row r="424" spans="1:65" s="2" customFormat="1" ht="16.5" customHeight="1">
      <c r="A424" s="42"/>
      <c r="B424" s="43"/>
      <c r="C424" s="263" t="s">
        <v>701</v>
      </c>
      <c r="D424" s="263" t="s">
        <v>380</v>
      </c>
      <c r="E424" s="264" t="s">
        <v>3086</v>
      </c>
      <c r="F424" s="265" t="s">
        <v>3087</v>
      </c>
      <c r="G424" s="266" t="s">
        <v>673</v>
      </c>
      <c r="H424" s="267">
        <v>8.967</v>
      </c>
      <c r="I424" s="268"/>
      <c r="J424" s="269">
        <f>ROUND(I424*H424,2)</f>
        <v>0</v>
      </c>
      <c r="K424" s="265" t="s">
        <v>28</v>
      </c>
      <c r="L424" s="270"/>
      <c r="M424" s="271" t="s">
        <v>28</v>
      </c>
      <c r="N424" s="272" t="s">
        <v>46</v>
      </c>
      <c r="O424" s="88"/>
      <c r="P424" s="221">
        <f>O424*H424</f>
        <v>0</v>
      </c>
      <c r="Q424" s="221">
        <v>0.0001</v>
      </c>
      <c r="R424" s="221">
        <f>Q424*H424</f>
        <v>0.0008967000000000001</v>
      </c>
      <c r="S424" s="221">
        <v>0</v>
      </c>
      <c r="T424" s="222">
        <f>S424*H424</f>
        <v>0</v>
      </c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R424" s="223" t="s">
        <v>334</v>
      </c>
      <c r="AT424" s="223" t="s">
        <v>380</v>
      </c>
      <c r="AU424" s="223" t="s">
        <v>106</v>
      </c>
      <c r="AY424" s="21" t="s">
        <v>285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21" t="s">
        <v>106</v>
      </c>
      <c r="BK424" s="224">
        <f>ROUND(I424*H424,2)</f>
        <v>0</v>
      </c>
      <c r="BL424" s="21" t="s">
        <v>292</v>
      </c>
      <c r="BM424" s="223" t="s">
        <v>3088</v>
      </c>
    </row>
    <row r="425" spans="1:51" s="13" customFormat="1" ht="12">
      <c r="A425" s="13"/>
      <c r="B425" s="230"/>
      <c r="C425" s="231"/>
      <c r="D425" s="232" t="s">
        <v>296</v>
      </c>
      <c r="E425" s="233" t="s">
        <v>28</v>
      </c>
      <c r="F425" s="234" t="s">
        <v>2846</v>
      </c>
      <c r="G425" s="231"/>
      <c r="H425" s="233" t="s">
        <v>28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0" t="s">
        <v>296</v>
      </c>
      <c r="AU425" s="240" t="s">
        <v>106</v>
      </c>
      <c r="AV425" s="13" t="s">
        <v>82</v>
      </c>
      <c r="AW425" s="13" t="s">
        <v>35</v>
      </c>
      <c r="AX425" s="13" t="s">
        <v>74</v>
      </c>
      <c r="AY425" s="240" t="s">
        <v>285</v>
      </c>
    </row>
    <row r="426" spans="1:51" s="13" customFormat="1" ht="12">
      <c r="A426" s="13"/>
      <c r="B426" s="230"/>
      <c r="C426" s="231"/>
      <c r="D426" s="232" t="s">
        <v>296</v>
      </c>
      <c r="E426" s="233" t="s">
        <v>28</v>
      </c>
      <c r="F426" s="234" t="s">
        <v>2963</v>
      </c>
      <c r="G426" s="231"/>
      <c r="H426" s="233" t="s">
        <v>28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0" t="s">
        <v>296</v>
      </c>
      <c r="AU426" s="240" t="s">
        <v>106</v>
      </c>
      <c r="AV426" s="13" t="s">
        <v>82</v>
      </c>
      <c r="AW426" s="13" t="s">
        <v>35</v>
      </c>
      <c r="AX426" s="13" t="s">
        <v>74</v>
      </c>
      <c r="AY426" s="240" t="s">
        <v>285</v>
      </c>
    </row>
    <row r="427" spans="1:51" s="14" customFormat="1" ht="12">
      <c r="A427" s="14"/>
      <c r="B427" s="241"/>
      <c r="C427" s="242"/>
      <c r="D427" s="232" t="s">
        <v>296</v>
      </c>
      <c r="E427" s="243" t="s">
        <v>28</v>
      </c>
      <c r="F427" s="244" t="s">
        <v>3089</v>
      </c>
      <c r="G427" s="242"/>
      <c r="H427" s="245">
        <v>8.967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1" t="s">
        <v>296</v>
      </c>
      <c r="AU427" s="251" t="s">
        <v>106</v>
      </c>
      <c r="AV427" s="14" t="s">
        <v>106</v>
      </c>
      <c r="AW427" s="14" t="s">
        <v>35</v>
      </c>
      <c r="AX427" s="14" t="s">
        <v>82</v>
      </c>
      <c r="AY427" s="251" t="s">
        <v>285</v>
      </c>
    </row>
    <row r="428" spans="1:65" s="2" customFormat="1" ht="44.25" customHeight="1">
      <c r="A428" s="42"/>
      <c r="B428" s="43"/>
      <c r="C428" s="212" t="s">
        <v>706</v>
      </c>
      <c r="D428" s="212" t="s">
        <v>287</v>
      </c>
      <c r="E428" s="213" t="s">
        <v>3090</v>
      </c>
      <c r="F428" s="214" t="s">
        <v>3091</v>
      </c>
      <c r="G428" s="215" t="s">
        <v>315</v>
      </c>
      <c r="H428" s="216">
        <v>2.596</v>
      </c>
      <c r="I428" s="217"/>
      <c r="J428" s="218">
        <f>ROUND(I428*H428,2)</f>
        <v>0</v>
      </c>
      <c r="K428" s="214" t="s">
        <v>291</v>
      </c>
      <c r="L428" s="48"/>
      <c r="M428" s="219" t="s">
        <v>28</v>
      </c>
      <c r="N428" s="220" t="s">
        <v>46</v>
      </c>
      <c r="O428" s="88"/>
      <c r="P428" s="221">
        <f>O428*H428</f>
        <v>0</v>
      </c>
      <c r="Q428" s="221">
        <v>0.02636</v>
      </c>
      <c r="R428" s="221">
        <f>Q428*H428</f>
        <v>0.06843056</v>
      </c>
      <c r="S428" s="221">
        <v>0</v>
      </c>
      <c r="T428" s="222">
        <f>S428*H428</f>
        <v>0</v>
      </c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R428" s="223" t="s">
        <v>292</v>
      </c>
      <c r="AT428" s="223" t="s">
        <v>287</v>
      </c>
      <c r="AU428" s="223" t="s">
        <v>106</v>
      </c>
      <c r="AY428" s="21" t="s">
        <v>285</v>
      </c>
      <c r="BE428" s="224">
        <f>IF(N428="základní",J428,0)</f>
        <v>0</v>
      </c>
      <c r="BF428" s="224">
        <f>IF(N428="snížená",J428,0)</f>
        <v>0</v>
      </c>
      <c r="BG428" s="224">
        <f>IF(N428="zákl. přenesená",J428,0)</f>
        <v>0</v>
      </c>
      <c r="BH428" s="224">
        <f>IF(N428="sníž. přenesená",J428,0)</f>
        <v>0</v>
      </c>
      <c r="BI428" s="224">
        <f>IF(N428="nulová",J428,0)</f>
        <v>0</v>
      </c>
      <c r="BJ428" s="21" t="s">
        <v>106</v>
      </c>
      <c r="BK428" s="224">
        <f>ROUND(I428*H428,2)</f>
        <v>0</v>
      </c>
      <c r="BL428" s="21" t="s">
        <v>292</v>
      </c>
      <c r="BM428" s="223" t="s">
        <v>3092</v>
      </c>
    </row>
    <row r="429" spans="1:47" s="2" customFormat="1" ht="12">
      <c r="A429" s="42"/>
      <c r="B429" s="43"/>
      <c r="C429" s="44"/>
      <c r="D429" s="225" t="s">
        <v>294</v>
      </c>
      <c r="E429" s="44"/>
      <c r="F429" s="226" t="s">
        <v>3093</v>
      </c>
      <c r="G429" s="44"/>
      <c r="H429" s="44"/>
      <c r="I429" s="227"/>
      <c r="J429" s="44"/>
      <c r="K429" s="44"/>
      <c r="L429" s="48"/>
      <c r="M429" s="228"/>
      <c r="N429" s="229"/>
      <c r="O429" s="88"/>
      <c r="P429" s="88"/>
      <c r="Q429" s="88"/>
      <c r="R429" s="88"/>
      <c r="S429" s="88"/>
      <c r="T429" s="89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T429" s="21" t="s">
        <v>294</v>
      </c>
      <c r="AU429" s="21" t="s">
        <v>106</v>
      </c>
    </row>
    <row r="430" spans="1:51" s="14" customFormat="1" ht="12">
      <c r="A430" s="14"/>
      <c r="B430" s="241"/>
      <c r="C430" s="242"/>
      <c r="D430" s="232" t="s">
        <v>296</v>
      </c>
      <c r="E430" s="243" t="s">
        <v>28</v>
      </c>
      <c r="F430" s="244" t="s">
        <v>2780</v>
      </c>
      <c r="G430" s="242"/>
      <c r="H430" s="245">
        <v>2.596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1" t="s">
        <v>296</v>
      </c>
      <c r="AU430" s="251" t="s">
        <v>106</v>
      </c>
      <c r="AV430" s="14" t="s">
        <v>106</v>
      </c>
      <c r="AW430" s="14" t="s">
        <v>35</v>
      </c>
      <c r="AX430" s="14" t="s">
        <v>82</v>
      </c>
      <c r="AY430" s="251" t="s">
        <v>285</v>
      </c>
    </row>
    <row r="431" spans="1:65" s="2" customFormat="1" ht="37.8" customHeight="1">
      <c r="A431" s="42"/>
      <c r="B431" s="43"/>
      <c r="C431" s="212" t="s">
        <v>711</v>
      </c>
      <c r="D431" s="212" t="s">
        <v>287</v>
      </c>
      <c r="E431" s="213" t="s">
        <v>3094</v>
      </c>
      <c r="F431" s="214" t="s">
        <v>3095</v>
      </c>
      <c r="G431" s="215" t="s">
        <v>315</v>
      </c>
      <c r="H431" s="216">
        <v>2.349</v>
      </c>
      <c r="I431" s="217"/>
      <c r="J431" s="218">
        <f>ROUND(I431*H431,2)</f>
        <v>0</v>
      </c>
      <c r="K431" s="214" t="s">
        <v>291</v>
      </c>
      <c r="L431" s="48"/>
      <c r="M431" s="219" t="s">
        <v>28</v>
      </c>
      <c r="N431" s="220" t="s">
        <v>46</v>
      </c>
      <c r="O431" s="88"/>
      <c r="P431" s="221">
        <f>O431*H431</f>
        <v>0</v>
      </c>
      <c r="Q431" s="221">
        <v>0.00735</v>
      </c>
      <c r="R431" s="221">
        <f>Q431*H431</f>
        <v>0.01726515</v>
      </c>
      <c r="S431" s="221">
        <v>0</v>
      </c>
      <c r="T431" s="222">
        <f>S431*H431</f>
        <v>0</v>
      </c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R431" s="223" t="s">
        <v>292</v>
      </c>
      <c r="AT431" s="223" t="s">
        <v>287</v>
      </c>
      <c r="AU431" s="223" t="s">
        <v>106</v>
      </c>
      <c r="AY431" s="21" t="s">
        <v>285</v>
      </c>
      <c r="BE431" s="224">
        <f>IF(N431="základní",J431,0)</f>
        <v>0</v>
      </c>
      <c r="BF431" s="224">
        <f>IF(N431="snížená",J431,0)</f>
        <v>0</v>
      </c>
      <c r="BG431" s="224">
        <f>IF(N431="zákl. přenesená",J431,0)</f>
        <v>0</v>
      </c>
      <c r="BH431" s="224">
        <f>IF(N431="sníž. přenesená",J431,0)</f>
        <v>0</v>
      </c>
      <c r="BI431" s="224">
        <f>IF(N431="nulová",J431,0)</f>
        <v>0</v>
      </c>
      <c r="BJ431" s="21" t="s">
        <v>106</v>
      </c>
      <c r="BK431" s="224">
        <f>ROUND(I431*H431,2)</f>
        <v>0</v>
      </c>
      <c r="BL431" s="21" t="s">
        <v>292</v>
      </c>
      <c r="BM431" s="223" t="s">
        <v>3096</v>
      </c>
    </row>
    <row r="432" spans="1:47" s="2" customFormat="1" ht="12">
      <c r="A432" s="42"/>
      <c r="B432" s="43"/>
      <c r="C432" s="44"/>
      <c r="D432" s="225" t="s">
        <v>294</v>
      </c>
      <c r="E432" s="44"/>
      <c r="F432" s="226" t="s">
        <v>3097</v>
      </c>
      <c r="G432" s="44"/>
      <c r="H432" s="44"/>
      <c r="I432" s="227"/>
      <c r="J432" s="44"/>
      <c r="K432" s="44"/>
      <c r="L432" s="48"/>
      <c r="M432" s="228"/>
      <c r="N432" s="229"/>
      <c r="O432" s="88"/>
      <c r="P432" s="88"/>
      <c r="Q432" s="88"/>
      <c r="R432" s="88"/>
      <c r="S432" s="88"/>
      <c r="T432" s="89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T432" s="21" t="s">
        <v>294</v>
      </c>
      <c r="AU432" s="21" t="s">
        <v>106</v>
      </c>
    </row>
    <row r="433" spans="1:51" s="14" customFormat="1" ht="12">
      <c r="A433" s="14"/>
      <c r="B433" s="241"/>
      <c r="C433" s="242"/>
      <c r="D433" s="232" t="s">
        <v>296</v>
      </c>
      <c r="E433" s="243" t="s">
        <v>28</v>
      </c>
      <c r="F433" s="244" t="s">
        <v>2782</v>
      </c>
      <c r="G433" s="242"/>
      <c r="H433" s="245">
        <v>2.349</v>
      </c>
      <c r="I433" s="246"/>
      <c r="J433" s="242"/>
      <c r="K433" s="242"/>
      <c r="L433" s="247"/>
      <c r="M433" s="248"/>
      <c r="N433" s="249"/>
      <c r="O433" s="249"/>
      <c r="P433" s="249"/>
      <c r="Q433" s="249"/>
      <c r="R433" s="249"/>
      <c r="S433" s="249"/>
      <c r="T433" s="25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1" t="s">
        <v>296</v>
      </c>
      <c r="AU433" s="251" t="s">
        <v>106</v>
      </c>
      <c r="AV433" s="14" t="s">
        <v>106</v>
      </c>
      <c r="AW433" s="14" t="s">
        <v>35</v>
      </c>
      <c r="AX433" s="14" t="s">
        <v>82</v>
      </c>
      <c r="AY433" s="251" t="s">
        <v>285</v>
      </c>
    </row>
    <row r="434" spans="1:65" s="2" customFormat="1" ht="37.8" customHeight="1">
      <c r="A434" s="42"/>
      <c r="B434" s="43"/>
      <c r="C434" s="212" t="s">
        <v>721</v>
      </c>
      <c r="D434" s="212" t="s">
        <v>287</v>
      </c>
      <c r="E434" s="213" t="s">
        <v>3098</v>
      </c>
      <c r="F434" s="214" t="s">
        <v>3099</v>
      </c>
      <c r="G434" s="215" t="s">
        <v>315</v>
      </c>
      <c r="H434" s="216">
        <v>2.349</v>
      </c>
      <c r="I434" s="217"/>
      <c r="J434" s="218">
        <f>ROUND(I434*H434,2)</f>
        <v>0</v>
      </c>
      <c r="K434" s="214" t="s">
        <v>291</v>
      </c>
      <c r="L434" s="48"/>
      <c r="M434" s="219" t="s">
        <v>28</v>
      </c>
      <c r="N434" s="220" t="s">
        <v>46</v>
      </c>
      <c r="O434" s="88"/>
      <c r="P434" s="221">
        <f>O434*H434</f>
        <v>0</v>
      </c>
      <c r="Q434" s="221">
        <v>0.00441</v>
      </c>
      <c r="R434" s="221">
        <f>Q434*H434</f>
        <v>0.010359090000000001</v>
      </c>
      <c r="S434" s="221">
        <v>0</v>
      </c>
      <c r="T434" s="222">
        <f>S434*H434</f>
        <v>0</v>
      </c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R434" s="223" t="s">
        <v>292</v>
      </c>
      <c r="AT434" s="223" t="s">
        <v>287</v>
      </c>
      <c r="AU434" s="223" t="s">
        <v>106</v>
      </c>
      <c r="AY434" s="21" t="s">
        <v>285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21" t="s">
        <v>106</v>
      </c>
      <c r="BK434" s="224">
        <f>ROUND(I434*H434,2)</f>
        <v>0</v>
      </c>
      <c r="BL434" s="21" t="s">
        <v>292</v>
      </c>
      <c r="BM434" s="223" t="s">
        <v>3100</v>
      </c>
    </row>
    <row r="435" spans="1:47" s="2" customFormat="1" ht="12">
      <c r="A435" s="42"/>
      <c r="B435" s="43"/>
      <c r="C435" s="44"/>
      <c r="D435" s="225" t="s">
        <v>294</v>
      </c>
      <c r="E435" s="44"/>
      <c r="F435" s="226" t="s">
        <v>3101</v>
      </c>
      <c r="G435" s="44"/>
      <c r="H435" s="44"/>
      <c r="I435" s="227"/>
      <c r="J435" s="44"/>
      <c r="K435" s="44"/>
      <c r="L435" s="48"/>
      <c r="M435" s="228"/>
      <c r="N435" s="229"/>
      <c r="O435" s="88"/>
      <c r="P435" s="88"/>
      <c r="Q435" s="88"/>
      <c r="R435" s="88"/>
      <c r="S435" s="88"/>
      <c r="T435" s="89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T435" s="21" t="s">
        <v>294</v>
      </c>
      <c r="AU435" s="21" t="s">
        <v>106</v>
      </c>
    </row>
    <row r="436" spans="1:51" s="13" customFormat="1" ht="12">
      <c r="A436" s="13"/>
      <c r="B436" s="230"/>
      <c r="C436" s="231"/>
      <c r="D436" s="232" t="s">
        <v>296</v>
      </c>
      <c r="E436" s="233" t="s">
        <v>28</v>
      </c>
      <c r="F436" s="234" t="s">
        <v>2846</v>
      </c>
      <c r="G436" s="231"/>
      <c r="H436" s="233" t="s">
        <v>28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0" t="s">
        <v>296</v>
      </c>
      <c r="AU436" s="240" t="s">
        <v>106</v>
      </c>
      <c r="AV436" s="13" t="s">
        <v>82</v>
      </c>
      <c r="AW436" s="13" t="s">
        <v>35</v>
      </c>
      <c r="AX436" s="13" t="s">
        <v>74</v>
      </c>
      <c r="AY436" s="240" t="s">
        <v>285</v>
      </c>
    </row>
    <row r="437" spans="1:51" s="13" customFormat="1" ht="12">
      <c r="A437" s="13"/>
      <c r="B437" s="230"/>
      <c r="C437" s="231"/>
      <c r="D437" s="232" t="s">
        <v>296</v>
      </c>
      <c r="E437" s="233" t="s">
        <v>28</v>
      </c>
      <c r="F437" s="234" t="s">
        <v>2963</v>
      </c>
      <c r="G437" s="231"/>
      <c r="H437" s="233" t="s">
        <v>28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0" t="s">
        <v>296</v>
      </c>
      <c r="AU437" s="240" t="s">
        <v>106</v>
      </c>
      <c r="AV437" s="13" t="s">
        <v>82</v>
      </c>
      <c r="AW437" s="13" t="s">
        <v>35</v>
      </c>
      <c r="AX437" s="13" t="s">
        <v>74</v>
      </c>
      <c r="AY437" s="240" t="s">
        <v>285</v>
      </c>
    </row>
    <row r="438" spans="1:51" s="14" customFormat="1" ht="12">
      <c r="A438" s="14"/>
      <c r="B438" s="241"/>
      <c r="C438" s="242"/>
      <c r="D438" s="232" t="s">
        <v>296</v>
      </c>
      <c r="E438" s="243" t="s">
        <v>2782</v>
      </c>
      <c r="F438" s="244" t="s">
        <v>3102</v>
      </c>
      <c r="G438" s="242"/>
      <c r="H438" s="245">
        <v>2.349</v>
      </c>
      <c r="I438" s="246"/>
      <c r="J438" s="242"/>
      <c r="K438" s="242"/>
      <c r="L438" s="247"/>
      <c r="M438" s="248"/>
      <c r="N438" s="249"/>
      <c r="O438" s="249"/>
      <c r="P438" s="249"/>
      <c r="Q438" s="249"/>
      <c r="R438" s="249"/>
      <c r="S438" s="249"/>
      <c r="T438" s="25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1" t="s">
        <v>296</v>
      </c>
      <c r="AU438" s="251" t="s">
        <v>106</v>
      </c>
      <c r="AV438" s="14" t="s">
        <v>106</v>
      </c>
      <c r="AW438" s="14" t="s">
        <v>35</v>
      </c>
      <c r="AX438" s="14" t="s">
        <v>82</v>
      </c>
      <c r="AY438" s="251" t="s">
        <v>285</v>
      </c>
    </row>
    <row r="439" spans="1:65" s="2" customFormat="1" ht="44.25" customHeight="1">
      <c r="A439" s="42"/>
      <c r="B439" s="43"/>
      <c r="C439" s="212" t="s">
        <v>726</v>
      </c>
      <c r="D439" s="212" t="s">
        <v>287</v>
      </c>
      <c r="E439" s="213" t="s">
        <v>3103</v>
      </c>
      <c r="F439" s="214" t="s">
        <v>3104</v>
      </c>
      <c r="G439" s="215" t="s">
        <v>315</v>
      </c>
      <c r="H439" s="216">
        <v>2.349</v>
      </c>
      <c r="I439" s="217"/>
      <c r="J439" s="218">
        <f>ROUND(I439*H439,2)</f>
        <v>0</v>
      </c>
      <c r="K439" s="214" t="s">
        <v>291</v>
      </c>
      <c r="L439" s="48"/>
      <c r="M439" s="219" t="s">
        <v>28</v>
      </c>
      <c r="N439" s="220" t="s">
        <v>46</v>
      </c>
      <c r="O439" s="88"/>
      <c r="P439" s="221">
        <f>O439*H439</f>
        <v>0</v>
      </c>
      <c r="Q439" s="221">
        <v>0.02636</v>
      </c>
      <c r="R439" s="221">
        <f>Q439*H439</f>
        <v>0.06191964000000001</v>
      </c>
      <c r="S439" s="221">
        <v>0</v>
      </c>
      <c r="T439" s="222">
        <f>S439*H439</f>
        <v>0</v>
      </c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R439" s="223" t="s">
        <v>292</v>
      </c>
      <c r="AT439" s="223" t="s">
        <v>287</v>
      </c>
      <c r="AU439" s="223" t="s">
        <v>106</v>
      </c>
      <c r="AY439" s="21" t="s">
        <v>285</v>
      </c>
      <c r="BE439" s="224">
        <f>IF(N439="základní",J439,0)</f>
        <v>0</v>
      </c>
      <c r="BF439" s="224">
        <f>IF(N439="snížená",J439,0)</f>
        <v>0</v>
      </c>
      <c r="BG439" s="224">
        <f>IF(N439="zákl. přenesená",J439,0)</f>
        <v>0</v>
      </c>
      <c r="BH439" s="224">
        <f>IF(N439="sníž. přenesená",J439,0)</f>
        <v>0</v>
      </c>
      <c r="BI439" s="224">
        <f>IF(N439="nulová",J439,0)</f>
        <v>0</v>
      </c>
      <c r="BJ439" s="21" t="s">
        <v>106</v>
      </c>
      <c r="BK439" s="224">
        <f>ROUND(I439*H439,2)</f>
        <v>0</v>
      </c>
      <c r="BL439" s="21" t="s">
        <v>292</v>
      </c>
      <c r="BM439" s="223" t="s">
        <v>3105</v>
      </c>
    </row>
    <row r="440" spans="1:47" s="2" customFormat="1" ht="12">
      <c r="A440" s="42"/>
      <c r="B440" s="43"/>
      <c r="C440" s="44"/>
      <c r="D440" s="225" t="s">
        <v>294</v>
      </c>
      <c r="E440" s="44"/>
      <c r="F440" s="226" t="s">
        <v>3106</v>
      </c>
      <c r="G440" s="44"/>
      <c r="H440" s="44"/>
      <c r="I440" s="227"/>
      <c r="J440" s="44"/>
      <c r="K440" s="44"/>
      <c r="L440" s="48"/>
      <c r="M440" s="228"/>
      <c r="N440" s="229"/>
      <c r="O440" s="88"/>
      <c r="P440" s="88"/>
      <c r="Q440" s="88"/>
      <c r="R440" s="88"/>
      <c r="S440" s="88"/>
      <c r="T440" s="89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T440" s="21" t="s">
        <v>294</v>
      </c>
      <c r="AU440" s="21" t="s">
        <v>106</v>
      </c>
    </row>
    <row r="441" spans="1:51" s="14" customFormat="1" ht="12">
      <c r="A441" s="14"/>
      <c r="B441" s="241"/>
      <c r="C441" s="242"/>
      <c r="D441" s="232" t="s">
        <v>296</v>
      </c>
      <c r="E441" s="243" t="s">
        <v>28</v>
      </c>
      <c r="F441" s="244" t="s">
        <v>2782</v>
      </c>
      <c r="G441" s="242"/>
      <c r="H441" s="245">
        <v>2.349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1" t="s">
        <v>296</v>
      </c>
      <c r="AU441" s="251" t="s">
        <v>106</v>
      </c>
      <c r="AV441" s="14" t="s">
        <v>106</v>
      </c>
      <c r="AW441" s="14" t="s">
        <v>35</v>
      </c>
      <c r="AX441" s="14" t="s">
        <v>82</v>
      </c>
      <c r="AY441" s="251" t="s">
        <v>285</v>
      </c>
    </row>
    <row r="442" spans="1:65" s="2" customFormat="1" ht="33" customHeight="1">
      <c r="A442" s="42"/>
      <c r="B442" s="43"/>
      <c r="C442" s="212" t="s">
        <v>738</v>
      </c>
      <c r="D442" s="212" t="s">
        <v>287</v>
      </c>
      <c r="E442" s="213" t="s">
        <v>3107</v>
      </c>
      <c r="F442" s="214" t="s">
        <v>3108</v>
      </c>
      <c r="G442" s="215" t="s">
        <v>290</v>
      </c>
      <c r="H442" s="216">
        <v>0.6</v>
      </c>
      <c r="I442" s="217"/>
      <c r="J442" s="218">
        <f>ROUND(I442*H442,2)</f>
        <v>0</v>
      </c>
      <c r="K442" s="214" t="s">
        <v>291</v>
      </c>
      <c r="L442" s="48"/>
      <c r="M442" s="219" t="s">
        <v>28</v>
      </c>
      <c r="N442" s="220" t="s">
        <v>46</v>
      </c>
      <c r="O442" s="88"/>
      <c r="P442" s="221">
        <f>O442*H442</f>
        <v>0</v>
      </c>
      <c r="Q442" s="221">
        <v>2.50187</v>
      </c>
      <c r="R442" s="221">
        <f>Q442*H442</f>
        <v>1.5011219999999998</v>
      </c>
      <c r="S442" s="221">
        <v>0</v>
      </c>
      <c r="T442" s="222">
        <f>S442*H442</f>
        <v>0</v>
      </c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R442" s="223" t="s">
        <v>292</v>
      </c>
      <c r="AT442" s="223" t="s">
        <v>287</v>
      </c>
      <c r="AU442" s="223" t="s">
        <v>106</v>
      </c>
      <c r="AY442" s="21" t="s">
        <v>285</v>
      </c>
      <c r="BE442" s="224">
        <f>IF(N442="základní",J442,0)</f>
        <v>0</v>
      </c>
      <c r="BF442" s="224">
        <f>IF(N442="snížená",J442,0)</f>
        <v>0</v>
      </c>
      <c r="BG442" s="224">
        <f>IF(N442="zákl. přenesená",J442,0)</f>
        <v>0</v>
      </c>
      <c r="BH442" s="224">
        <f>IF(N442="sníž. přenesená",J442,0)</f>
        <v>0</v>
      </c>
      <c r="BI442" s="224">
        <f>IF(N442="nulová",J442,0)</f>
        <v>0</v>
      </c>
      <c r="BJ442" s="21" t="s">
        <v>106</v>
      </c>
      <c r="BK442" s="224">
        <f>ROUND(I442*H442,2)</f>
        <v>0</v>
      </c>
      <c r="BL442" s="21" t="s">
        <v>292</v>
      </c>
      <c r="BM442" s="223" t="s">
        <v>3109</v>
      </c>
    </row>
    <row r="443" spans="1:47" s="2" customFormat="1" ht="12">
      <c r="A443" s="42"/>
      <c r="B443" s="43"/>
      <c r="C443" s="44"/>
      <c r="D443" s="225" t="s">
        <v>294</v>
      </c>
      <c r="E443" s="44"/>
      <c r="F443" s="226" t="s">
        <v>3110</v>
      </c>
      <c r="G443" s="44"/>
      <c r="H443" s="44"/>
      <c r="I443" s="227"/>
      <c r="J443" s="44"/>
      <c r="K443" s="44"/>
      <c r="L443" s="48"/>
      <c r="M443" s="228"/>
      <c r="N443" s="229"/>
      <c r="O443" s="88"/>
      <c r="P443" s="88"/>
      <c r="Q443" s="88"/>
      <c r="R443" s="88"/>
      <c r="S443" s="88"/>
      <c r="T443" s="89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T443" s="21" t="s">
        <v>294</v>
      </c>
      <c r="AU443" s="21" t="s">
        <v>106</v>
      </c>
    </row>
    <row r="444" spans="1:51" s="13" customFormat="1" ht="12">
      <c r="A444" s="13"/>
      <c r="B444" s="230"/>
      <c r="C444" s="231"/>
      <c r="D444" s="232" t="s">
        <v>296</v>
      </c>
      <c r="E444" s="233" t="s">
        <v>28</v>
      </c>
      <c r="F444" s="234" t="s">
        <v>2846</v>
      </c>
      <c r="G444" s="231"/>
      <c r="H444" s="233" t="s">
        <v>28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0" t="s">
        <v>296</v>
      </c>
      <c r="AU444" s="240" t="s">
        <v>106</v>
      </c>
      <c r="AV444" s="13" t="s">
        <v>82</v>
      </c>
      <c r="AW444" s="13" t="s">
        <v>35</v>
      </c>
      <c r="AX444" s="13" t="s">
        <v>74</v>
      </c>
      <c r="AY444" s="240" t="s">
        <v>285</v>
      </c>
    </row>
    <row r="445" spans="1:51" s="14" customFormat="1" ht="12">
      <c r="A445" s="14"/>
      <c r="B445" s="241"/>
      <c r="C445" s="242"/>
      <c r="D445" s="232" t="s">
        <v>296</v>
      </c>
      <c r="E445" s="243" t="s">
        <v>28</v>
      </c>
      <c r="F445" s="244" t="s">
        <v>3111</v>
      </c>
      <c r="G445" s="242"/>
      <c r="H445" s="245">
        <v>0.6</v>
      </c>
      <c r="I445" s="246"/>
      <c r="J445" s="242"/>
      <c r="K445" s="242"/>
      <c r="L445" s="247"/>
      <c r="M445" s="248"/>
      <c r="N445" s="249"/>
      <c r="O445" s="249"/>
      <c r="P445" s="249"/>
      <c r="Q445" s="249"/>
      <c r="R445" s="249"/>
      <c r="S445" s="249"/>
      <c r="T445" s="250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1" t="s">
        <v>296</v>
      </c>
      <c r="AU445" s="251" t="s">
        <v>106</v>
      </c>
      <c r="AV445" s="14" t="s">
        <v>106</v>
      </c>
      <c r="AW445" s="14" t="s">
        <v>35</v>
      </c>
      <c r="AX445" s="14" t="s">
        <v>74</v>
      </c>
      <c r="AY445" s="251" t="s">
        <v>285</v>
      </c>
    </row>
    <row r="446" spans="1:51" s="15" customFormat="1" ht="12">
      <c r="A446" s="15"/>
      <c r="B446" s="252"/>
      <c r="C446" s="253"/>
      <c r="D446" s="232" t="s">
        <v>296</v>
      </c>
      <c r="E446" s="254" t="s">
        <v>820</v>
      </c>
      <c r="F446" s="255" t="s">
        <v>299</v>
      </c>
      <c r="G446" s="253"/>
      <c r="H446" s="256">
        <v>0.6</v>
      </c>
      <c r="I446" s="257"/>
      <c r="J446" s="253"/>
      <c r="K446" s="253"/>
      <c r="L446" s="258"/>
      <c r="M446" s="259"/>
      <c r="N446" s="260"/>
      <c r="O446" s="260"/>
      <c r="P446" s="260"/>
      <c r="Q446" s="260"/>
      <c r="R446" s="260"/>
      <c r="S446" s="260"/>
      <c r="T446" s="261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2" t="s">
        <v>296</v>
      </c>
      <c r="AU446" s="262" t="s">
        <v>106</v>
      </c>
      <c r="AV446" s="15" t="s">
        <v>292</v>
      </c>
      <c r="AW446" s="15" t="s">
        <v>35</v>
      </c>
      <c r="AX446" s="15" t="s">
        <v>82</v>
      </c>
      <c r="AY446" s="262" t="s">
        <v>285</v>
      </c>
    </row>
    <row r="447" spans="1:65" s="2" customFormat="1" ht="37.8" customHeight="1">
      <c r="A447" s="42"/>
      <c r="B447" s="43"/>
      <c r="C447" s="212" t="s">
        <v>743</v>
      </c>
      <c r="D447" s="212" t="s">
        <v>287</v>
      </c>
      <c r="E447" s="213" t="s">
        <v>3112</v>
      </c>
      <c r="F447" s="214" t="s">
        <v>3113</v>
      </c>
      <c r="G447" s="215" t="s">
        <v>290</v>
      </c>
      <c r="H447" s="216">
        <v>0.6</v>
      </c>
      <c r="I447" s="217"/>
      <c r="J447" s="218">
        <f>ROUND(I447*H447,2)</f>
        <v>0</v>
      </c>
      <c r="K447" s="214" t="s">
        <v>291</v>
      </c>
      <c r="L447" s="48"/>
      <c r="M447" s="219" t="s">
        <v>28</v>
      </c>
      <c r="N447" s="220" t="s">
        <v>46</v>
      </c>
      <c r="O447" s="88"/>
      <c r="P447" s="221">
        <f>O447*H447</f>
        <v>0</v>
      </c>
      <c r="Q447" s="221">
        <v>0</v>
      </c>
      <c r="R447" s="221">
        <f>Q447*H447</f>
        <v>0</v>
      </c>
      <c r="S447" s="221">
        <v>0</v>
      </c>
      <c r="T447" s="222">
        <f>S447*H447</f>
        <v>0</v>
      </c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R447" s="223" t="s">
        <v>292</v>
      </c>
      <c r="AT447" s="223" t="s">
        <v>287</v>
      </c>
      <c r="AU447" s="223" t="s">
        <v>106</v>
      </c>
      <c r="AY447" s="21" t="s">
        <v>285</v>
      </c>
      <c r="BE447" s="224">
        <f>IF(N447="základní",J447,0)</f>
        <v>0</v>
      </c>
      <c r="BF447" s="224">
        <f>IF(N447="snížená",J447,0)</f>
        <v>0</v>
      </c>
      <c r="BG447" s="224">
        <f>IF(N447="zákl. přenesená",J447,0)</f>
        <v>0</v>
      </c>
      <c r="BH447" s="224">
        <f>IF(N447="sníž. přenesená",J447,0)</f>
        <v>0</v>
      </c>
      <c r="BI447" s="224">
        <f>IF(N447="nulová",J447,0)</f>
        <v>0</v>
      </c>
      <c r="BJ447" s="21" t="s">
        <v>106</v>
      </c>
      <c r="BK447" s="224">
        <f>ROUND(I447*H447,2)</f>
        <v>0</v>
      </c>
      <c r="BL447" s="21" t="s">
        <v>292</v>
      </c>
      <c r="BM447" s="223" t="s">
        <v>3114</v>
      </c>
    </row>
    <row r="448" spans="1:47" s="2" customFormat="1" ht="12">
      <c r="A448" s="42"/>
      <c r="B448" s="43"/>
      <c r="C448" s="44"/>
      <c r="D448" s="225" t="s">
        <v>294</v>
      </c>
      <c r="E448" s="44"/>
      <c r="F448" s="226" t="s">
        <v>3115</v>
      </c>
      <c r="G448" s="44"/>
      <c r="H448" s="44"/>
      <c r="I448" s="227"/>
      <c r="J448" s="44"/>
      <c r="K448" s="44"/>
      <c r="L448" s="48"/>
      <c r="M448" s="228"/>
      <c r="N448" s="229"/>
      <c r="O448" s="88"/>
      <c r="P448" s="88"/>
      <c r="Q448" s="88"/>
      <c r="R448" s="88"/>
      <c r="S448" s="88"/>
      <c r="T448" s="89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T448" s="21" t="s">
        <v>294</v>
      </c>
      <c r="AU448" s="21" t="s">
        <v>106</v>
      </c>
    </row>
    <row r="449" spans="1:51" s="14" customFormat="1" ht="12">
      <c r="A449" s="14"/>
      <c r="B449" s="241"/>
      <c r="C449" s="242"/>
      <c r="D449" s="232" t="s">
        <v>296</v>
      </c>
      <c r="E449" s="243" t="s">
        <v>28</v>
      </c>
      <c r="F449" s="244" t="s">
        <v>820</v>
      </c>
      <c r="G449" s="242"/>
      <c r="H449" s="245">
        <v>0.6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1" t="s">
        <v>296</v>
      </c>
      <c r="AU449" s="251" t="s">
        <v>106</v>
      </c>
      <c r="AV449" s="14" t="s">
        <v>106</v>
      </c>
      <c r="AW449" s="14" t="s">
        <v>35</v>
      </c>
      <c r="AX449" s="14" t="s">
        <v>82</v>
      </c>
      <c r="AY449" s="251" t="s">
        <v>285</v>
      </c>
    </row>
    <row r="450" spans="1:65" s="2" customFormat="1" ht="49.05" customHeight="1">
      <c r="A450" s="42"/>
      <c r="B450" s="43"/>
      <c r="C450" s="212" t="s">
        <v>749</v>
      </c>
      <c r="D450" s="212" t="s">
        <v>287</v>
      </c>
      <c r="E450" s="213" t="s">
        <v>3116</v>
      </c>
      <c r="F450" s="214" t="s">
        <v>3117</v>
      </c>
      <c r="G450" s="215" t="s">
        <v>290</v>
      </c>
      <c r="H450" s="216">
        <v>0.6</v>
      </c>
      <c r="I450" s="217"/>
      <c r="J450" s="218">
        <f>ROUND(I450*H450,2)</f>
        <v>0</v>
      </c>
      <c r="K450" s="214" t="s">
        <v>291</v>
      </c>
      <c r="L450" s="48"/>
      <c r="M450" s="219" t="s">
        <v>28</v>
      </c>
      <c r="N450" s="220" t="s">
        <v>46</v>
      </c>
      <c r="O450" s="88"/>
      <c r="P450" s="221">
        <f>O450*H450</f>
        <v>0</v>
      </c>
      <c r="Q450" s="221">
        <v>0.01</v>
      </c>
      <c r="R450" s="221">
        <f>Q450*H450</f>
        <v>0.006</v>
      </c>
      <c r="S450" s="221">
        <v>0</v>
      </c>
      <c r="T450" s="222">
        <f>S450*H450</f>
        <v>0</v>
      </c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R450" s="223" t="s">
        <v>292</v>
      </c>
      <c r="AT450" s="223" t="s">
        <v>287</v>
      </c>
      <c r="AU450" s="223" t="s">
        <v>106</v>
      </c>
      <c r="AY450" s="21" t="s">
        <v>285</v>
      </c>
      <c r="BE450" s="224">
        <f>IF(N450="základní",J450,0)</f>
        <v>0</v>
      </c>
      <c r="BF450" s="224">
        <f>IF(N450="snížená",J450,0)</f>
        <v>0</v>
      </c>
      <c r="BG450" s="224">
        <f>IF(N450="zákl. přenesená",J450,0)</f>
        <v>0</v>
      </c>
      <c r="BH450" s="224">
        <f>IF(N450="sníž. přenesená",J450,0)</f>
        <v>0</v>
      </c>
      <c r="BI450" s="224">
        <f>IF(N450="nulová",J450,0)</f>
        <v>0</v>
      </c>
      <c r="BJ450" s="21" t="s">
        <v>106</v>
      </c>
      <c r="BK450" s="224">
        <f>ROUND(I450*H450,2)</f>
        <v>0</v>
      </c>
      <c r="BL450" s="21" t="s">
        <v>292</v>
      </c>
      <c r="BM450" s="223" t="s">
        <v>3118</v>
      </c>
    </row>
    <row r="451" spans="1:47" s="2" customFormat="1" ht="12">
      <c r="A451" s="42"/>
      <c r="B451" s="43"/>
      <c r="C451" s="44"/>
      <c r="D451" s="225" t="s">
        <v>294</v>
      </c>
      <c r="E451" s="44"/>
      <c r="F451" s="226" t="s">
        <v>3119</v>
      </c>
      <c r="G451" s="44"/>
      <c r="H451" s="44"/>
      <c r="I451" s="227"/>
      <c r="J451" s="44"/>
      <c r="K451" s="44"/>
      <c r="L451" s="48"/>
      <c r="M451" s="228"/>
      <c r="N451" s="229"/>
      <c r="O451" s="88"/>
      <c r="P451" s="88"/>
      <c r="Q451" s="88"/>
      <c r="R451" s="88"/>
      <c r="S451" s="88"/>
      <c r="T451" s="89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T451" s="21" t="s">
        <v>294</v>
      </c>
      <c r="AU451" s="21" t="s">
        <v>106</v>
      </c>
    </row>
    <row r="452" spans="1:51" s="14" customFormat="1" ht="12">
      <c r="A452" s="14"/>
      <c r="B452" s="241"/>
      <c r="C452" s="242"/>
      <c r="D452" s="232" t="s">
        <v>296</v>
      </c>
      <c r="E452" s="243" t="s">
        <v>28</v>
      </c>
      <c r="F452" s="244" t="s">
        <v>820</v>
      </c>
      <c r="G452" s="242"/>
      <c r="H452" s="245">
        <v>0.6</v>
      </c>
      <c r="I452" s="246"/>
      <c r="J452" s="242"/>
      <c r="K452" s="242"/>
      <c r="L452" s="247"/>
      <c r="M452" s="248"/>
      <c r="N452" s="249"/>
      <c r="O452" s="249"/>
      <c r="P452" s="249"/>
      <c r="Q452" s="249"/>
      <c r="R452" s="249"/>
      <c r="S452" s="249"/>
      <c r="T452" s="25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1" t="s">
        <v>296</v>
      </c>
      <c r="AU452" s="251" t="s">
        <v>106</v>
      </c>
      <c r="AV452" s="14" t="s">
        <v>106</v>
      </c>
      <c r="AW452" s="14" t="s">
        <v>35</v>
      </c>
      <c r="AX452" s="14" t="s">
        <v>82</v>
      </c>
      <c r="AY452" s="251" t="s">
        <v>285</v>
      </c>
    </row>
    <row r="453" spans="1:65" s="2" customFormat="1" ht="33" customHeight="1">
      <c r="A453" s="42"/>
      <c r="B453" s="43"/>
      <c r="C453" s="212" t="s">
        <v>754</v>
      </c>
      <c r="D453" s="212" t="s">
        <v>287</v>
      </c>
      <c r="E453" s="213" t="s">
        <v>3120</v>
      </c>
      <c r="F453" s="214" t="s">
        <v>3121</v>
      </c>
      <c r="G453" s="215" t="s">
        <v>290</v>
      </c>
      <c r="H453" s="216">
        <v>0.6</v>
      </c>
      <c r="I453" s="217"/>
      <c r="J453" s="218">
        <f>ROUND(I453*H453,2)</f>
        <v>0</v>
      </c>
      <c r="K453" s="214" t="s">
        <v>291</v>
      </c>
      <c r="L453" s="48"/>
      <c r="M453" s="219" t="s">
        <v>28</v>
      </c>
      <c r="N453" s="220" t="s">
        <v>46</v>
      </c>
      <c r="O453" s="88"/>
      <c r="P453" s="221">
        <f>O453*H453</f>
        <v>0</v>
      </c>
      <c r="Q453" s="221">
        <v>0</v>
      </c>
      <c r="R453" s="221">
        <f>Q453*H453</f>
        <v>0</v>
      </c>
      <c r="S453" s="221">
        <v>0</v>
      </c>
      <c r="T453" s="222">
        <f>S453*H453</f>
        <v>0</v>
      </c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R453" s="223" t="s">
        <v>292</v>
      </c>
      <c r="AT453" s="223" t="s">
        <v>287</v>
      </c>
      <c r="AU453" s="223" t="s">
        <v>106</v>
      </c>
      <c r="AY453" s="21" t="s">
        <v>285</v>
      </c>
      <c r="BE453" s="224">
        <f>IF(N453="základní",J453,0)</f>
        <v>0</v>
      </c>
      <c r="BF453" s="224">
        <f>IF(N453="snížená",J453,0)</f>
        <v>0</v>
      </c>
      <c r="BG453" s="224">
        <f>IF(N453="zákl. přenesená",J453,0)</f>
        <v>0</v>
      </c>
      <c r="BH453" s="224">
        <f>IF(N453="sníž. přenesená",J453,0)</f>
        <v>0</v>
      </c>
      <c r="BI453" s="224">
        <f>IF(N453="nulová",J453,0)</f>
        <v>0</v>
      </c>
      <c r="BJ453" s="21" t="s">
        <v>106</v>
      </c>
      <c r="BK453" s="224">
        <f>ROUND(I453*H453,2)</f>
        <v>0</v>
      </c>
      <c r="BL453" s="21" t="s">
        <v>292</v>
      </c>
      <c r="BM453" s="223" t="s">
        <v>3122</v>
      </c>
    </row>
    <row r="454" spans="1:47" s="2" customFormat="1" ht="12">
      <c r="A454" s="42"/>
      <c r="B454" s="43"/>
      <c r="C454" s="44"/>
      <c r="D454" s="225" t="s">
        <v>294</v>
      </c>
      <c r="E454" s="44"/>
      <c r="F454" s="226" t="s">
        <v>3123</v>
      </c>
      <c r="G454" s="44"/>
      <c r="H454" s="44"/>
      <c r="I454" s="227"/>
      <c r="J454" s="44"/>
      <c r="K454" s="44"/>
      <c r="L454" s="48"/>
      <c r="M454" s="228"/>
      <c r="N454" s="229"/>
      <c r="O454" s="88"/>
      <c r="P454" s="88"/>
      <c r="Q454" s="88"/>
      <c r="R454" s="88"/>
      <c r="S454" s="88"/>
      <c r="T454" s="89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T454" s="21" t="s">
        <v>294</v>
      </c>
      <c r="AU454" s="21" t="s">
        <v>106</v>
      </c>
    </row>
    <row r="455" spans="1:51" s="14" customFormat="1" ht="12">
      <c r="A455" s="14"/>
      <c r="B455" s="241"/>
      <c r="C455" s="242"/>
      <c r="D455" s="232" t="s">
        <v>296</v>
      </c>
      <c r="E455" s="243" t="s">
        <v>28</v>
      </c>
      <c r="F455" s="244" t="s">
        <v>820</v>
      </c>
      <c r="G455" s="242"/>
      <c r="H455" s="245">
        <v>0.6</v>
      </c>
      <c r="I455" s="246"/>
      <c r="J455" s="242"/>
      <c r="K455" s="242"/>
      <c r="L455" s="247"/>
      <c r="M455" s="248"/>
      <c r="N455" s="249"/>
      <c r="O455" s="249"/>
      <c r="P455" s="249"/>
      <c r="Q455" s="249"/>
      <c r="R455" s="249"/>
      <c r="S455" s="249"/>
      <c r="T455" s="25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1" t="s">
        <v>296</v>
      </c>
      <c r="AU455" s="251" t="s">
        <v>106</v>
      </c>
      <c r="AV455" s="14" t="s">
        <v>106</v>
      </c>
      <c r="AW455" s="14" t="s">
        <v>35</v>
      </c>
      <c r="AX455" s="14" t="s">
        <v>82</v>
      </c>
      <c r="AY455" s="251" t="s">
        <v>285</v>
      </c>
    </row>
    <row r="456" spans="1:65" s="2" customFormat="1" ht="16.5" customHeight="1">
      <c r="A456" s="42"/>
      <c r="B456" s="43"/>
      <c r="C456" s="212" t="s">
        <v>766</v>
      </c>
      <c r="D456" s="212" t="s">
        <v>287</v>
      </c>
      <c r="E456" s="213" t="s">
        <v>3124</v>
      </c>
      <c r="F456" s="214" t="s">
        <v>3125</v>
      </c>
      <c r="G456" s="215" t="s">
        <v>315</v>
      </c>
      <c r="H456" s="216">
        <v>0.917</v>
      </c>
      <c r="I456" s="217"/>
      <c r="J456" s="218">
        <f>ROUND(I456*H456,2)</f>
        <v>0</v>
      </c>
      <c r="K456" s="214" t="s">
        <v>291</v>
      </c>
      <c r="L456" s="48"/>
      <c r="M456" s="219" t="s">
        <v>28</v>
      </c>
      <c r="N456" s="220" t="s">
        <v>46</v>
      </c>
      <c r="O456" s="88"/>
      <c r="P456" s="221">
        <f>O456*H456</f>
        <v>0</v>
      </c>
      <c r="Q456" s="221">
        <v>0.01607</v>
      </c>
      <c r="R456" s="221">
        <f>Q456*H456</f>
        <v>0.014736190000000001</v>
      </c>
      <c r="S456" s="221">
        <v>0</v>
      </c>
      <c r="T456" s="222">
        <f>S456*H456</f>
        <v>0</v>
      </c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R456" s="223" t="s">
        <v>292</v>
      </c>
      <c r="AT456" s="223" t="s">
        <v>287</v>
      </c>
      <c r="AU456" s="223" t="s">
        <v>106</v>
      </c>
      <c r="AY456" s="21" t="s">
        <v>285</v>
      </c>
      <c r="BE456" s="224">
        <f>IF(N456="základní",J456,0)</f>
        <v>0</v>
      </c>
      <c r="BF456" s="224">
        <f>IF(N456="snížená",J456,0)</f>
        <v>0</v>
      </c>
      <c r="BG456" s="224">
        <f>IF(N456="zákl. přenesená",J456,0)</f>
        <v>0</v>
      </c>
      <c r="BH456" s="224">
        <f>IF(N456="sníž. přenesená",J456,0)</f>
        <v>0</v>
      </c>
      <c r="BI456" s="224">
        <f>IF(N456="nulová",J456,0)</f>
        <v>0</v>
      </c>
      <c r="BJ456" s="21" t="s">
        <v>106</v>
      </c>
      <c r="BK456" s="224">
        <f>ROUND(I456*H456,2)</f>
        <v>0</v>
      </c>
      <c r="BL456" s="21" t="s">
        <v>292</v>
      </c>
      <c r="BM456" s="223" t="s">
        <v>3126</v>
      </c>
    </row>
    <row r="457" spans="1:47" s="2" customFormat="1" ht="12">
      <c r="A457" s="42"/>
      <c r="B457" s="43"/>
      <c r="C457" s="44"/>
      <c r="D457" s="225" t="s">
        <v>294</v>
      </c>
      <c r="E457" s="44"/>
      <c r="F457" s="226" t="s">
        <v>3127</v>
      </c>
      <c r="G457" s="44"/>
      <c r="H457" s="44"/>
      <c r="I457" s="227"/>
      <c r="J457" s="44"/>
      <c r="K457" s="44"/>
      <c r="L457" s="48"/>
      <c r="M457" s="228"/>
      <c r="N457" s="229"/>
      <c r="O457" s="88"/>
      <c r="P457" s="88"/>
      <c r="Q457" s="88"/>
      <c r="R457" s="88"/>
      <c r="S457" s="88"/>
      <c r="T457" s="89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T457" s="21" t="s">
        <v>294</v>
      </c>
      <c r="AU457" s="21" t="s">
        <v>106</v>
      </c>
    </row>
    <row r="458" spans="1:51" s="13" customFormat="1" ht="12">
      <c r="A458" s="13"/>
      <c r="B458" s="230"/>
      <c r="C458" s="231"/>
      <c r="D458" s="232" t="s">
        <v>296</v>
      </c>
      <c r="E458" s="233" t="s">
        <v>28</v>
      </c>
      <c r="F458" s="234" t="s">
        <v>2846</v>
      </c>
      <c r="G458" s="231"/>
      <c r="H458" s="233" t="s">
        <v>28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0" t="s">
        <v>296</v>
      </c>
      <c r="AU458" s="240" t="s">
        <v>106</v>
      </c>
      <c r="AV458" s="13" t="s">
        <v>82</v>
      </c>
      <c r="AW458" s="13" t="s">
        <v>35</v>
      </c>
      <c r="AX458" s="13" t="s">
        <v>74</v>
      </c>
      <c r="AY458" s="240" t="s">
        <v>285</v>
      </c>
    </row>
    <row r="459" spans="1:51" s="14" customFormat="1" ht="12">
      <c r="A459" s="14"/>
      <c r="B459" s="241"/>
      <c r="C459" s="242"/>
      <c r="D459" s="232" t="s">
        <v>296</v>
      </c>
      <c r="E459" s="243" t="s">
        <v>28</v>
      </c>
      <c r="F459" s="244" t="s">
        <v>3128</v>
      </c>
      <c r="G459" s="242"/>
      <c r="H459" s="245">
        <v>0.917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1" t="s">
        <v>296</v>
      </c>
      <c r="AU459" s="251" t="s">
        <v>106</v>
      </c>
      <c r="AV459" s="14" t="s">
        <v>106</v>
      </c>
      <c r="AW459" s="14" t="s">
        <v>35</v>
      </c>
      <c r="AX459" s="14" t="s">
        <v>82</v>
      </c>
      <c r="AY459" s="251" t="s">
        <v>285</v>
      </c>
    </row>
    <row r="460" spans="1:65" s="2" customFormat="1" ht="16.5" customHeight="1">
      <c r="A460" s="42"/>
      <c r="B460" s="43"/>
      <c r="C460" s="212" t="s">
        <v>771</v>
      </c>
      <c r="D460" s="212" t="s">
        <v>287</v>
      </c>
      <c r="E460" s="213" t="s">
        <v>3129</v>
      </c>
      <c r="F460" s="214" t="s">
        <v>3130</v>
      </c>
      <c r="G460" s="215" t="s">
        <v>315</v>
      </c>
      <c r="H460" s="216">
        <v>0.917</v>
      </c>
      <c r="I460" s="217"/>
      <c r="J460" s="218">
        <f>ROUND(I460*H460,2)</f>
        <v>0</v>
      </c>
      <c r="K460" s="214" t="s">
        <v>291</v>
      </c>
      <c r="L460" s="48"/>
      <c r="M460" s="219" t="s">
        <v>28</v>
      </c>
      <c r="N460" s="220" t="s">
        <v>46</v>
      </c>
      <c r="O460" s="88"/>
      <c r="P460" s="221">
        <f>O460*H460</f>
        <v>0</v>
      </c>
      <c r="Q460" s="221">
        <v>0</v>
      </c>
      <c r="R460" s="221">
        <f>Q460*H460</f>
        <v>0</v>
      </c>
      <c r="S460" s="221">
        <v>0</v>
      </c>
      <c r="T460" s="222">
        <f>S460*H460</f>
        <v>0</v>
      </c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R460" s="223" t="s">
        <v>292</v>
      </c>
      <c r="AT460" s="223" t="s">
        <v>287</v>
      </c>
      <c r="AU460" s="223" t="s">
        <v>106</v>
      </c>
      <c r="AY460" s="21" t="s">
        <v>285</v>
      </c>
      <c r="BE460" s="224">
        <f>IF(N460="základní",J460,0)</f>
        <v>0</v>
      </c>
      <c r="BF460" s="224">
        <f>IF(N460="snížená",J460,0)</f>
        <v>0</v>
      </c>
      <c r="BG460" s="224">
        <f>IF(N460="zákl. přenesená",J460,0)</f>
        <v>0</v>
      </c>
      <c r="BH460" s="224">
        <f>IF(N460="sníž. přenesená",J460,0)</f>
        <v>0</v>
      </c>
      <c r="BI460" s="224">
        <f>IF(N460="nulová",J460,0)</f>
        <v>0</v>
      </c>
      <c r="BJ460" s="21" t="s">
        <v>106</v>
      </c>
      <c r="BK460" s="224">
        <f>ROUND(I460*H460,2)</f>
        <v>0</v>
      </c>
      <c r="BL460" s="21" t="s">
        <v>292</v>
      </c>
      <c r="BM460" s="223" t="s">
        <v>3131</v>
      </c>
    </row>
    <row r="461" spans="1:47" s="2" customFormat="1" ht="12">
      <c r="A461" s="42"/>
      <c r="B461" s="43"/>
      <c r="C461" s="44"/>
      <c r="D461" s="225" t="s">
        <v>294</v>
      </c>
      <c r="E461" s="44"/>
      <c r="F461" s="226" t="s">
        <v>3132</v>
      </c>
      <c r="G461" s="44"/>
      <c r="H461" s="44"/>
      <c r="I461" s="227"/>
      <c r="J461" s="44"/>
      <c r="K461" s="44"/>
      <c r="L461" s="48"/>
      <c r="M461" s="228"/>
      <c r="N461" s="229"/>
      <c r="O461" s="88"/>
      <c r="P461" s="88"/>
      <c r="Q461" s="88"/>
      <c r="R461" s="88"/>
      <c r="S461" s="88"/>
      <c r="T461" s="89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T461" s="21" t="s">
        <v>294</v>
      </c>
      <c r="AU461" s="21" t="s">
        <v>106</v>
      </c>
    </row>
    <row r="462" spans="1:51" s="13" customFormat="1" ht="12">
      <c r="A462" s="13"/>
      <c r="B462" s="230"/>
      <c r="C462" s="231"/>
      <c r="D462" s="232" t="s">
        <v>296</v>
      </c>
      <c r="E462" s="233" t="s">
        <v>28</v>
      </c>
      <c r="F462" s="234" t="s">
        <v>2846</v>
      </c>
      <c r="G462" s="231"/>
      <c r="H462" s="233" t="s">
        <v>28</v>
      </c>
      <c r="I462" s="235"/>
      <c r="J462" s="231"/>
      <c r="K462" s="231"/>
      <c r="L462" s="236"/>
      <c r="M462" s="237"/>
      <c r="N462" s="238"/>
      <c r="O462" s="238"/>
      <c r="P462" s="238"/>
      <c r="Q462" s="238"/>
      <c r="R462" s="238"/>
      <c r="S462" s="238"/>
      <c r="T462" s="23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0" t="s">
        <v>296</v>
      </c>
      <c r="AU462" s="240" t="s">
        <v>106</v>
      </c>
      <c r="AV462" s="13" t="s">
        <v>82</v>
      </c>
      <c r="AW462" s="13" t="s">
        <v>35</v>
      </c>
      <c r="AX462" s="13" t="s">
        <v>74</v>
      </c>
      <c r="AY462" s="240" t="s">
        <v>285</v>
      </c>
    </row>
    <row r="463" spans="1:51" s="14" customFormat="1" ht="12">
      <c r="A463" s="14"/>
      <c r="B463" s="241"/>
      <c r="C463" s="242"/>
      <c r="D463" s="232" t="s">
        <v>296</v>
      </c>
      <c r="E463" s="243" t="s">
        <v>28</v>
      </c>
      <c r="F463" s="244" t="s">
        <v>3128</v>
      </c>
      <c r="G463" s="242"/>
      <c r="H463" s="245">
        <v>0.917</v>
      </c>
      <c r="I463" s="246"/>
      <c r="J463" s="242"/>
      <c r="K463" s="242"/>
      <c r="L463" s="247"/>
      <c r="M463" s="248"/>
      <c r="N463" s="249"/>
      <c r="O463" s="249"/>
      <c r="P463" s="249"/>
      <c r="Q463" s="249"/>
      <c r="R463" s="249"/>
      <c r="S463" s="249"/>
      <c r="T463" s="25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1" t="s">
        <v>296</v>
      </c>
      <c r="AU463" s="251" t="s">
        <v>106</v>
      </c>
      <c r="AV463" s="14" t="s">
        <v>106</v>
      </c>
      <c r="AW463" s="14" t="s">
        <v>35</v>
      </c>
      <c r="AX463" s="14" t="s">
        <v>82</v>
      </c>
      <c r="AY463" s="251" t="s">
        <v>285</v>
      </c>
    </row>
    <row r="464" spans="1:63" s="12" customFormat="1" ht="22.8" customHeight="1">
      <c r="A464" s="12"/>
      <c r="B464" s="196"/>
      <c r="C464" s="197"/>
      <c r="D464" s="198" t="s">
        <v>73</v>
      </c>
      <c r="E464" s="210" t="s">
        <v>334</v>
      </c>
      <c r="F464" s="210" t="s">
        <v>826</v>
      </c>
      <c r="G464" s="197"/>
      <c r="H464" s="197"/>
      <c r="I464" s="200"/>
      <c r="J464" s="211">
        <f>BK464</f>
        <v>0</v>
      </c>
      <c r="K464" s="197"/>
      <c r="L464" s="202"/>
      <c r="M464" s="203"/>
      <c r="N464" s="204"/>
      <c r="O464" s="204"/>
      <c r="P464" s="205">
        <f>SUM(P465:P487)</f>
        <v>0</v>
      </c>
      <c r="Q464" s="204"/>
      <c r="R464" s="205">
        <f>SUM(R465:R487)</f>
        <v>0.012517000000000002</v>
      </c>
      <c r="S464" s="204"/>
      <c r="T464" s="206">
        <f>SUM(T465:T487)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07" t="s">
        <v>82</v>
      </c>
      <c r="AT464" s="208" t="s">
        <v>73</v>
      </c>
      <c r="AU464" s="208" t="s">
        <v>82</v>
      </c>
      <c r="AY464" s="207" t="s">
        <v>285</v>
      </c>
      <c r="BK464" s="209">
        <f>SUM(BK465:BK487)</f>
        <v>0</v>
      </c>
    </row>
    <row r="465" spans="1:65" s="2" customFormat="1" ht="24.15" customHeight="1">
      <c r="A465" s="42"/>
      <c r="B465" s="43"/>
      <c r="C465" s="212" t="s">
        <v>775</v>
      </c>
      <c r="D465" s="212" t="s">
        <v>287</v>
      </c>
      <c r="E465" s="213" t="s">
        <v>828</v>
      </c>
      <c r="F465" s="214" t="s">
        <v>829</v>
      </c>
      <c r="G465" s="215" t="s">
        <v>673</v>
      </c>
      <c r="H465" s="216">
        <v>7</v>
      </c>
      <c r="I465" s="217"/>
      <c r="J465" s="218">
        <f>ROUND(I465*H465,2)</f>
        <v>0</v>
      </c>
      <c r="K465" s="214" t="s">
        <v>291</v>
      </c>
      <c r="L465" s="48"/>
      <c r="M465" s="219" t="s">
        <v>28</v>
      </c>
      <c r="N465" s="220" t="s">
        <v>46</v>
      </c>
      <c r="O465" s="88"/>
      <c r="P465" s="221">
        <f>O465*H465</f>
        <v>0</v>
      </c>
      <c r="Q465" s="221">
        <v>1E-05</v>
      </c>
      <c r="R465" s="221">
        <f>Q465*H465</f>
        <v>7.000000000000001E-05</v>
      </c>
      <c r="S465" s="221">
        <v>0</v>
      </c>
      <c r="T465" s="222">
        <f>S465*H465</f>
        <v>0</v>
      </c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R465" s="223" t="s">
        <v>292</v>
      </c>
      <c r="AT465" s="223" t="s">
        <v>287</v>
      </c>
      <c r="AU465" s="223" t="s">
        <v>106</v>
      </c>
      <c r="AY465" s="21" t="s">
        <v>285</v>
      </c>
      <c r="BE465" s="224">
        <f>IF(N465="základní",J465,0)</f>
        <v>0</v>
      </c>
      <c r="BF465" s="224">
        <f>IF(N465="snížená",J465,0)</f>
        <v>0</v>
      </c>
      <c r="BG465" s="224">
        <f>IF(N465="zákl. přenesená",J465,0)</f>
        <v>0</v>
      </c>
      <c r="BH465" s="224">
        <f>IF(N465="sníž. přenesená",J465,0)</f>
        <v>0</v>
      </c>
      <c r="BI465" s="224">
        <f>IF(N465="nulová",J465,0)</f>
        <v>0</v>
      </c>
      <c r="BJ465" s="21" t="s">
        <v>106</v>
      </c>
      <c r="BK465" s="224">
        <f>ROUND(I465*H465,2)</f>
        <v>0</v>
      </c>
      <c r="BL465" s="21" t="s">
        <v>292</v>
      </c>
      <c r="BM465" s="223" t="s">
        <v>3133</v>
      </c>
    </row>
    <row r="466" spans="1:47" s="2" customFormat="1" ht="12">
      <c r="A466" s="42"/>
      <c r="B466" s="43"/>
      <c r="C466" s="44"/>
      <c r="D466" s="225" t="s">
        <v>294</v>
      </c>
      <c r="E466" s="44"/>
      <c r="F466" s="226" t="s">
        <v>831</v>
      </c>
      <c r="G466" s="44"/>
      <c r="H466" s="44"/>
      <c r="I466" s="227"/>
      <c r="J466" s="44"/>
      <c r="K466" s="44"/>
      <c r="L466" s="48"/>
      <c r="M466" s="228"/>
      <c r="N466" s="229"/>
      <c r="O466" s="88"/>
      <c r="P466" s="88"/>
      <c r="Q466" s="88"/>
      <c r="R466" s="88"/>
      <c r="S466" s="88"/>
      <c r="T466" s="89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T466" s="21" t="s">
        <v>294</v>
      </c>
      <c r="AU466" s="21" t="s">
        <v>106</v>
      </c>
    </row>
    <row r="467" spans="1:51" s="13" customFormat="1" ht="12">
      <c r="A467" s="13"/>
      <c r="B467" s="230"/>
      <c r="C467" s="231"/>
      <c r="D467" s="232" t="s">
        <v>296</v>
      </c>
      <c r="E467" s="233" t="s">
        <v>28</v>
      </c>
      <c r="F467" s="234" t="s">
        <v>2846</v>
      </c>
      <c r="G467" s="231"/>
      <c r="H467" s="233" t="s">
        <v>28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0" t="s">
        <v>296</v>
      </c>
      <c r="AU467" s="240" t="s">
        <v>106</v>
      </c>
      <c r="AV467" s="13" t="s">
        <v>82</v>
      </c>
      <c r="AW467" s="13" t="s">
        <v>35</v>
      </c>
      <c r="AX467" s="13" t="s">
        <v>74</v>
      </c>
      <c r="AY467" s="240" t="s">
        <v>285</v>
      </c>
    </row>
    <row r="468" spans="1:51" s="14" customFormat="1" ht="12">
      <c r="A468" s="14"/>
      <c r="B468" s="241"/>
      <c r="C468" s="242"/>
      <c r="D468" s="232" t="s">
        <v>296</v>
      </c>
      <c r="E468" s="243" t="s">
        <v>28</v>
      </c>
      <c r="F468" s="244" t="s">
        <v>329</v>
      </c>
      <c r="G468" s="242"/>
      <c r="H468" s="245">
        <v>7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1" t="s">
        <v>296</v>
      </c>
      <c r="AU468" s="251" t="s">
        <v>106</v>
      </c>
      <c r="AV468" s="14" t="s">
        <v>106</v>
      </c>
      <c r="AW468" s="14" t="s">
        <v>35</v>
      </c>
      <c r="AX468" s="14" t="s">
        <v>82</v>
      </c>
      <c r="AY468" s="251" t="s">
        <v>285</v>
      </c>
    </row>
    <row r="469" spans="1:65" s="2" customFormat="1" ht="24.15" customHeight="1">
      <c r="A469" s="42"/>
      <c r="B469" s="43"/>
      <c r="C469" s="263" t="s">
        <v>781</v>
      </c>
      <c r="D469" s="263" t="s">
        <v>380</v>
      </c>
      <c r="E469" s="264" t="s">
        <v>834</v>
      </c>
      <c r="F469" s="265" t="s">
        <v>835</v>
      </c>
      <c r="G469" s="266" t="s">
        <v>673</v>
      </c>
      <c r="H469" s="267">
        <v>7.105</v>
      </c>
      <c r="I469" s="268"/>
      <c r="J469" s="269">
        <f>ROUND(I469*H469,2)</f>
        <v>0</v>
      </c>
      <c r="K469" s="265" t="s">
        <v>291</v>
      </c>
      <c r="L469" s="270"/>
      <c r="M469" s="271" t="s">
        <v>28</v>
      </c>
      <c r="N469" s="272" t="s">
        <v>46</v>
      </c>
      <c r="O469" s="88"/>
      <c r="P469" s="221">
        <f>O469*H469</f>
        <v>0</v>
      </c>
      <c r="Q469" s="221">
        <v>0.0014</v>
      </c>
      <c r="R469" s="221">
        <f>Q469*H469</f>
        <v>0.009947000000000001</v>
      </c>
      <c r="S469" s="221">
        <v>0</v>
      </c>
      <c r="T469" s="222">
        <f>S469*H469</f>
        <v>0</v>
      </c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R469" s="223" t="s">
        <v>334</v>
      </c>
      <c r="AT469" s="223" t="s">
        <v>380</v>
      </c>
      <c r="AU469" s="223" t="s">
        <v>106</v>
      </c>
      <c r="AY469" s="21" t="s">
        <v>285</v>
      </c>
      <c r="BE469" s="224">
        <f>IF(N469="základní",J469,0)</f>
        <v>0</v>
      </c>
      <c r="BF469" s="224">
        <f>IF(N469="snížená",J469,0)</f>
        <v>0</v>
      </c>
      <c r="BG469" s="224">
        <f>IF(N469="zákl. přenesená",J469,0)</f>
        <v>0</v>
      </c>
      <c r="BH469" s="224">
        <f>IF(N469="sníž. přenesená",J469,0)</f>
        <v>0</v>
      </c>
      <c r="BI469" s="224">
        <f>IF(N469="nulová",J469,0)</f>
        <v>0</v>
      </c>
      <c r="BJ469" s="21" t="s">
        <v>106</v>
      </c>
      <c r="BK469" s="224">
        <f>ROUND(I469*H469,2)</f>
        <v>0</v>
      </c>
      <c r="BL469" s="21" t="s">
        <v>292</v>
      </c>
      <c r="BM469" s="223" t="s">
        <v>3134</v>
      </c>
    </row>
    <row r="470" spans="1:51" s="13" customFormat="1" ht="12">
      <c r="A470" s="13"/>
      <c r="B470" s="230"/>
      <c r="C470" s="231"/>
      <c r="D470" s="232" t="s">
        <v>296</v>
      </c>
      <c r="E470" s="233" t="s">
        <v>28</v>
      </c>
      <c r="F470" s="234" t="s">
        <v>2846</v>
      </c>
      <c r="G470" s="231"/>
      <c r="H470" s="233" t="s">
        <v>28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0" t="s">
        <v>296</v>
      </c>
      <c r="AU470" s="240" t="s">
        <v>106</v>
      </c>
      <c r="AV470" s="13" t="s">
        <v>82</v>
      </c>
      <c r="AW470" s="13" t="s">
        <v>35</v>
      </c>
      <c r="AX470" s="13" t="s">
        <v>74</v>
      </c>
      <c r="AY470" s="240" t="s">
        <v>285</v>
      </c>
    </row>
    <row r="471" spans="1:51" s="14" customFormat="1" ht="12">
      <c r="A471" s="14"/>
      <c r="B471" s="241"/>
      <c r="C471" s="242"/>
      <c r="D471" s="232" t="s">
        <v>296</v>
      </c>
      <c r="E471" s="243" t="s">
        <v>28</v>
      </c>
      <c r="F471" s="244" t="s">
        <v>3135</v>
      </c>
      <c r="G471" s="242"/>
      <c r="H471" s="245">
        <v>7.105</v>
      </c>
      <c r="I471" s="246"/>
      <c r="J471" s="242"/>
      <c r="K471" s="242"/>
      <c r="L471" s="247"/>
      <c r="M471" s="248"/>
      <c r="N471" s="249"/>
      <c r="O471" s="249"/>
      <c r="P471" s="249"/>
      <c r="Q471" s="249"/>
      <c r="R471" s="249"/>
      <c r="S471" s="249"/>
      <c r="T471" s="25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1" t="s">
        <v>296</v>
      </c>
      <c r="AU471" s="251" t="s">
        <v>106</v>
      </c>
      <c r="AV471" s="14" t="s">
        <v>106</v>
      </c>
      <c r="AW471" s="14" t="s">
        <v>35</v>
      </c>
      <c r="AX471" s="14" t="s">
        <v>82</v>
      </c>
      <c r="AY471" s="251" t="s">
        <v>285</v>
      </c>
    </row>
    <row r="472" spans="1:65" s="2" customFormat="1" ht="44.25" customHeight="1">
      <c r="A472" s="42"/>
      <c r="B472" s="43"/>
      <c r="C472" s="212" t="s">
        <v>786</v>
      </c>
      <c r="D472" s="212" t="s">
        <v>287</v>
      </c>
      <c r="E472" s="213" t="s">
        <v>839</v>
      </c>
      <c r="F472" s="214" t="s">
        <v>840</v>
      </c>
      <c r="G472" s="215" t="s">
        <v>460</v>
      </c>
      <c r="H472" s="216">
        <v>8</v>
      </c>
      <c r="I472" s="217"/>
      <c r="J472" s="218">
        <f>ROUND(I472*H472,2)</f>
        <v>0</v>
      </c>
      <c r="K472" s="214" t="s">
        <v>291</v>
      </c>
      <c r="L472" s="48"/>
      <c r="M472" s="219" t="s">
        <v>28</v>
      </c>
      <c r="N472" s="220" t="s">
        <v>46</v>
      </c>
      <c r="O472" s="88"/>
      <c r="P472" s="221">
        <f>O472*H472</f>
        <v>0</v>
      </c>
      <c r="Q472" s="221">
        <v>0</v>
      </c>
      <c r="R472" s="221">
        <f>Q472*H472</f>
        <v>0</v>
      </c>
      <c r="S472" s="221">
        <v>0</v>
      </c>
      <c r="T472" s="222">
        <f>S472*H472</f>
        <v>0</v>
      </c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R472" s="223" t="s">
        <v>292</v>
      </c>
      <c r="AT472" s="223" t="s">
        <v>287</v>
      </c>
      <c r="AU472" s="223" t="s">
        <v>106</v>
      </c>
      <c r="AY472" s="21" t="s">
        <v>285</v>
      </c>
      <c r="BE472" s="224">
        <f>IF(N472="základní",J472,0)</f>
        <v>0</v>
      </c>
      <c r="BF472" s="224">
        <f>IF(N472="snížená",J472,0)</f>
        <v>0</v>
      </c>
      <c r="BG472" s="224">
        <f>IF(N472="zákl. přenesená",J472,0)</f>
        <v>0</v>
      </c>
      <c r="BH472" s="224">
        <f>IF(N472="sníž. přenesená",J472,0)</f>
        <v>0</v>
      </c>
      <c r="BI472" s="224">
        <f>IF(N472="nulová",J472,0)</f>
        <v>0</v>
      </c>
      <c r="BJ472" s="21" t="s">
        <v>106</v>
      </c>
      <c r="BK472" s="224">
        <f>ROUND(I472*H472,2)</f>
        <v>0</v>
      </c>
      <c r="BL472" s="21" t="s">
        <v>292</v>
      </c>
      <c r="BM472" s="223" t="s">
        <v>3136</v>
      </c>
    </row>
    <row r="473" spans="1:47" s="2" customFormat="1" ht="12">
      <c r="A473" s="42"/>
      <c r="B473" s="43"/>
      <c r="C473" s="44"/>
      <c r="D473" s="225" t="s">
        <v>294</v>
      </c>
      <c r="E473" s="44"/>
      <c r="F473" s="226" t="s">
        <v>842</v>
      </c>
      <c r="G473" s="44"/>
      <c r="H473" s="44"/>
      <c r="I473" s="227"/>
      <c r="J473" s="44"/>
      <c r="K473" s="44"/>
      <c r="L473" s="48"/>
      <c r="M473" s="228"/>
      <c r="N473" s="229"/>
      <c r="O473" s="88"/>
      <c r="P473" s="88"/>
      <c r="Q473" s="88"/>
      <c r="R473" s="88"/>
      <c r="S473" s="88"/>
      <c r="T473" s="89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T473" s="21" t="s">
        <v>294</v>
      </c>
      <c r="AU473" s="21" t="s">
        <v>106</v>
      </c>
    </row>
    <row r="474" spans="1:51" s="13" customFormat="1" ht="12">
      <c r="A474" s="13"/>
      <c r="B474" s="230"/>
      <c r="C474" s="231"/>
      <c r="D474" s="232" t="s">
        <v>296</v>
      </c>
      <c r="E474" s="233" t="s">
        <v>28</v>
      </c>
      <c r="F474" s="234" t="s">
        <v>2846</v>
      </c>
      <c r="G474" s="231"/>
      <c r="H474" s="233" t="s">
        <v>28</v>
      </c>
      <c r="I474" s="235"/>
      <c r="J474" s="231"/>
      <c r="K474" s="231"/>
      <c r="L474" s="236"/>
      <c r="M474" s="237"/>
      <c r="N474" s="238"/>
      <c r="O474" s="238"/>
      <c r="P474" s="238"/>
      <c r="Q474" s="238"/>
      <c r="R474" s="238"/>
      <c r="S474" s="238"/>
      <c r="T474" s="23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0" t="s">
        <v>296</v>
      </c>
      <c r="AU474" s="240" t="s">
        <v>106</v>
      </c>
      <c r="AV474" s="13" t="s">
        <v>82</v>
      </c>
      <c r="AW474" s="13" t="s">
        <v>35</v>
      </c>
      <c r="AX474" s="13" t="s">
        <v>74</v>
      </c>
      <c r="AY474" s="240" t="s">
        <v>285</v>
      </c>
    </row>
    <row r="475" spans="1:51" s="14" customFormat="1" ht="12">
      <c r="A475" s="14"/>
      <c r="B475" s="241"/>
      <c r="C475" s="242"/>
      <c r="D475" s="232" t="s">
        <v>296</v>
      </c>
      <c r="E475" s="243" t="s">
        <v>28</v>
      </c>
      <c r="F475" s="244" t="s">
        <v>3137</v>
      </c>
      <c r="G475" s="242"/>
      <c r="H475" s="245">
        <v>8</v>
      </c>
      <c r="I475" s="246"/>
      <c r="J475" s="242"/>
      <c r="K475" s="242"/>
      <c r="L475" s="247"/>
      <c r="M475" s="248"/>
      <c r="N475" s="249"/>
      <c r="O475" s="249"/>
      <c r="P475" s="249"/>
      <c r="Q475" s="249"/>
      <c r="R475" s="249"/>
      <c r="S475" s="249"/>
      <c r="T475" s="25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1" t="s">
        <v>296</v>
      </c>
      <c r="AU475" s="251" t="s">
        <v>106</v>
      </c>
      <c r="AV475" s="14" t="s">
        <v>106</v>
      </c>
      <c r="AW475" s="14" t="s">
        <v>35</v>
      </c>
      <c r="AX475" s="14" t="s">
        <v>82</v>
      </c>
      <c r="AY475" s="251" t="s">
        <v>285</v>
      </c>
    </row>
    <row r="476" spans="1:65" s="2" customFormat="1" ht="16.5" customHeight="1">
      <c r="A476" s="42"/>
      <c r="B476" s="43"/>
      <c r="C476" s="263" t="s">
        <v>792</v>
      </c>
      <c r="D476" s="263" t="s">
        <v>380</v>
      </c>
      <c r="E476" s="264" t="s">
        <v>844</v>
      </c>
      <c r="F476" s="265" t="s">
        <v>845</v>
      </c>
      <c r="G476" s="266" t="s">
        <v>460</v>
      </c>
      <c r="H476" s="267">
        <v>6</v>
      </c>
      <c r="I476" s="268"/>
      <c r="J476" s="269">
        <f>ROUND(I476*H476,2)</f>
        <v>0</v>
      </c>
      <c r="K476" s="265" t="s">
        <v>291</v>
      </c>
      <c r="L476" s="270"/>
      <c r="M476" s="271" t="s">
        <v>28</v>
      </c>
      <c r="N476" s="272" t="s">
        <v>46</v>
      </c>
      <c r="O476" s="88"/>
      <c r="P476" s="221">
        <f>O476*H476</f>
        <v>0</v>
      </c>
      <c r="Q476" s="221">
        <v>0.0003</v>
      </c>
      <c r="R476" s="221">
        <f>Q476*H476</f>
        <v>0.0018</v>
      </c>
      <c r="S476" s="221">
        <v>0</v>
      </c>
      <c r="T476" s="222">
        <f>S476*H476</f>
        <v>0</v>
      </c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R476" s="223" t="s">
        <v>334</v>
      </c>
      <c r="AT476" s="223" t="s">
        <v>380</v>
      </c>
      <c r="AU476" s="223" t="s">
        <v>106</v>
      </c>
      <c r="AY476" s="21" t="s">
        <v>285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21" t="s">
        <v>106</v>
      </c>
      <c r="BK476" s="224">
        <f>ROUND(I476*H476,2)</f>
        <v>0</v>
      </c>
      <c r="BL476" s="21" t="s">
        <v>292</v>
      </c>
      <c r="BM476" s="223" t="s">
        <v>3138</v>
      </c>
    </row>
    <row r="477" spans="1:51" s="13" customFormat="1" ht="12">
      <c r="A477" s="13"/>
      <c r="B477" s="230"/>
      <c r="C477" s="231"/>
      <c r="D477" s="232" t="s">
        <v>296</v>
      </c>
      <c r="E477" s="233" t="s">
        <v>28</v>
      </c>
      <c r="F477" s="234" t="s">
        <v>2846</v>
      </c>
      <c r="G477" s="231"/>
      <c r="H477" s="233" t="s">
        <v>28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0" t="s">
        <v>296</v>
      </c>
      <c r="AU477" s="240" t="s">
        <v>106</v>
      </c>
      <c r="AV477" s="13" t="s">
        <v>82</v>
      </c>
      <c r="AW477" s="13" t="s">
        <v>35</v>
      </c>
      <c r="AX477" s="13" t="s">
        <v>74</v>
      </c>
      <c r="AY477" s="240" t="s">
        <v>285</v>
      </c>
    </row>
    <row r="478" spans="1:51" s="14" customFormat="1" ht="12">
      <c r="A478" s="14"/>
      <c r="B478" s="241"/>
      <c r="C478" s="242"/>
      <c r="D478" s="232" t="s">
        <v>296</v>
      </c>
      <c r="E478" s="243" t="s">
        <v>28</v>
      </c>
      <c r="F478" s="244" t="s">
        <v>3139</v>
      </c>
      <c r="G478" s="242"/>
      <c r="H478" s="245">
        <v>6</v>
      </c>
      <c r="I478" s="246"/>
      <c r="J478" s="242"/>
      <c r="K478" s="242"/>
      <c r="L478" s="247"/>
      <c r="M478" s="248"/>
      <c r="N478" s="249"/>
      <c r="O478" s="249"/>
      <c r="P478" s="249"/>
      <c r="Q478" s="249"/>
      <c r="R478" s="249"/>
      <c r="S478" s="249"/>
      <c r="T478" s="25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1" t="s">
        <v>296</v>
      </c>
      <c r="AU478" s="251" t="s">
        <v>106</v>
      </c>
      <c r="AV478" s="14" t="s">
        <v>106</v>
      </c>
      <c r="AW478" s="14" t="s">
        <v>35</v>
      </c>
      <c r="AX478" s="14" t="s">
        <v>82</v>
      </c>
      <c r="AY478" s="251" t="s">
        <v>285</v>
      </c>
    </row>
    <row r="479" spans="1:65" s="2" customFormat="1" ht="16.5" customHeight="1">
      <c r="A479" s="42"/>
      <c r="B479" s="43"/>
      <c r="C479" s="263" t="s">
        <v>798</v>
      </c>
      <c r="D479" s="263" t="s">
        <v>380</v>
      </c>
      <c r="E479" s="264" t="s">
        <v>3140</v>
      </c>
      <c r="F479" s="265" t="s">
        <v>3141</v>
      </c>
      <c r="G479" s="266" t="s">
        <v>460</v>
      </c>
      <c r="H479" s="267">
        <v>2</v>
      </c>
      <c r="I479" s="268"/>
      <c r="J479" s="269">
        <f>ROUND(I479*H479,2)</f>
        <v>0</v>
      </c>
      <c r="K479" s="265" t="s">
        <v>291</v>
      </c>
      <c r="L479" s="270"/>
      <c r="M479" s="271" t="s">
        <v>28</v>
      </c>
      <c r="N479" s="272" t="s">
        <v>46</v>
      </c>
      <c r="O479" s="88"/>
      <c r="P479" s="221">
        <f>O479*H479</f>
        <v>0</v>
      </c>
      <c r="Q479" s="221">
        <v>0.00035</v>
      </c>
      <c r="R479" s="221">
        <f>Q479*H479</f>
        <v>0.0007</v>
      </c>
      <c r="S479" s="221">
        <v>0</v>
      </c>
      <c r="T479" s="222">
        <f>S479*H479</f>
        <v>0</v>
      </c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R479" s="223" t="s">
        <v>334</v>
      </c>
      <c r="AT479" s="223" t="s">
        <v>380</v>
      </c>
      <c r="AU479" s="223" t="s">
        <v>106</v>
      </c>
      <c r="AY479" s="21" t="s">
        <v>285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21" t="s">
        <v>106</v>
      </c>
      <c r="BK479" s="224">
        <f>ROUND(I479*H479,2)</f>
        <v>0</v>
      </c>
      <c r="BL479" s="21" t="s">
        <v>292</v>
      </c>
      <c r="BM479" s="223" t="s">
        <v>3142</v>
      </c>
    </row>
    <row r="480" spans="1:51" s="13" customFormat="1" ht="12">
      <c r="A480" s="13"/>
      <c r="B480" s="230"/>
      <c r="C480" s="231"/>
      <c r="D480" s="232" t="s">
        <v>296</v>
      </c>
      <c r="E480" s="233" t="s">
        <v>28</v>
      </c>
      <c r="F480" s="234" t="s">
        <v>2846</v>
      </c>
      <c r="G480" s="231"/>
      <c r="H480" s="233" t="s">
        <v>28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0" t="s">
        <v>296</v>
      </c>
      <c r="AU480" s="240" t="s">
        <v>106</v>
      </c>
      <c r="AV480" s="13" t="s">
        <v>82</v>
      </c>
      <c r="AW480" s="13" t="s">
        <v>35</v>
      </c>
      <c r="AX480" s="13" t="s">
        <v>74</v>
      </c>
      <c r="AY480" s="240" t="s">
        <v>285</v>
      </c>
    </row>
    <row r="481" spans="1:51" s="14" customFormat="1" ht="12">
      <c r="A481" s="14"/>
      <c r="B481" s="241"/>
      <c r="C481" s="242"/>
      <c r="D481" s="232" t="s">
        <v>296</v>
      </c>
      <c r="E481" s="243" t="s">
        <v>28</v>
      </c>
      <c r="F481" s="244" t="s">
        <v>106</v>
      </c>
      <c r="G481" s="242"/>
      <c r="H481" s="245">
        <v>2</v>
      </c>
      <c r="I481" s="246"/>
      <c r="J481" s="242"/>
      <c r="K481" s="242"/>
      <c r="L481" s="247"/>
      <c r="M481" s="248"/>
      <c r="N481" s="249"/>
      <c r="O481" s="249"/>
      <c r="P481" s="249"/>
      <c r="Q481" s="249"/>
      <c r="R481" s="249"/>
      <c r="S481" s="249"/>
      <c r="T481" s="25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1" t="s">
        <v>296</v>
      </c>
      <c r="AU481" s="251" t="s">
        <v>106</v>
      </c>
      <c r="AV481" s="14" t="s">
        <v>106</v>
      </c>
      <c r="AW481" s="14" t="s">
        <v>35</v>
      </c>
      <c r="AX481" s="14" t="s">
        <v>82</v>
      </c>
      <c r="AY481" s="251" t="s">
        <v>285</v>
      </c>
    </row>
    <row r="482" spans="1:65" s="2" customFormat="1" ht="24.15" customHeight="1">
      <c r="A482" s="42"/>
      <c r="B482" s="43"/>
      <c r="C482" s="212" t="s">
        <v>806</v>
      </c>
      <c r="D482" s="212" t="s">
        <v>287</v>
      </c>
      <c r="E482" s="213" t="s">
        <v>857</v>
      </c>
      <c r="F482" s="214" t="s">
        <v>858</v>
      </c>
      <c r="G482" s="215" t="s">
        <v>859</v>
      </c>
      <c r="H482" s="216">
        <v>1</v>
      </c>
      <c r="I482" s="217"/>
      <c r="J482" s="218">
        <f>ROUND(I482*H482,2)</f>
        <v>0</v>
      </c>
      <c r="K482" s="214" t="s">
        <v>28</v>
      </c>
      <c r="L482" s="48"/>
      <c r="M482" s="219" t="s">
        <v>28</v>
      </c>
      <c r="N482" s="220" t="s">
        <v>46</v>
      </c>
      <c r="O482" s="88"/>
      <c r="P482" s="221">
        <f>O482*H482</f>
        <v>0</v>
      </c>
      <c r="Q482" s="221">
        <v>0</v>
      </c>
      <c r="R482" s="221">
        <f>Q482*H482</f>
        <v>0</v>
      </c>
      <c r="S482" s="221">
        <v>0</v>
      </c>
      <c r="T482" s="222">
        <f>S482*H482</f>
        <v>0</v>
      </c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R482" s="223" t="s">
        <v>292</v>
      </c>
      <c r="AT482" s="223" t="s">
        <v>287</v>
      </c>
      <c r="AU482" s="223" t="s">
        <v>106</v>
      </c>
      <c r="AY482" s="21" t="s">
        <v>285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21" t="s">
        <v>106</v>
      </c>
      <c r="BK482" s="224">
        <f>ROUND(I482*H482,2)</f>
        <v>0</v>
      </c>
      <c r="BL482" s="21" t="s">
        <v>292</v>
      </c>
      <c r="BM482" s="223" t="s">
        <v>3143</v>
      </c>
    </row>
    <row r="483" spans="1:51" s="13" customFormat="1" ht="12">
      <c r="A483" s="13"/>
      <c r="B483" s="230"/>
      <c r="C483" s="231"/>
      <c r="D483" s="232" t="s">
        <v>296</v>
      </c>
      <c r="E483" s="233" t="s">
        <v>28</v>
      </c>
      <c r="F483" s="234" t="s">
        <v>2846</v>
      </c>
      <c r="G483" s="231"/>
      <c r="H483" s="233" t="s">
        <v>28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0" t="s">
        <v>296</v>
      </c>
      <c r="AU483" s="240" t="s">
        <v>106</v>
      </c>
      <c r="AV483" s="13" t="s">
        <v>82</v>
      </c>
      <c r="AW483" s="13" t="s">
        <v>35</v>
      </c>
      <c r="AX483" s="13" t="s">
        <v>74</v>
      </c>
      <c r="AY483" s="240" t="s">
        <v>285</v>
      </c>
    </row>
    <row r="484" spans="1:51" s="14" customFormat="1" ht="12">
      <c r="A484" s="14"/>
      <c r="B484" s="241"/>
      <c r="C484" s="242"/>
      <c r="D484" s="232" t="s">
        <v>296</v>
      </c>
      <c r="E484" s="243" t="s">
        <v>28</v>
      </c>
      <c r="F484" s="244" t="s">
        <v>82</v>
      </c>
      <c r="G484" s="242"/>
      <c r="H484" s="245">
        <v>1</v>
      </c>
      <c r="I484" s="246"/>
      <c r="J484" s="242"/>
      <c r="K484" s="242"/>
      <c r="L484" s="247"/>
      <c r="M484" s="248"/>
      <c r="N484" s="249"/>
      <c r="O484" s="249"/>
      <c r="P484" s="249"/>
      <c r="Q484" s="249"/>
      <c r="R484" s="249"/>
      <c r="S484" s="249"/>
      <c r="T484" s="25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1" t="s">
        <v>296</v>
      </c>
      <c r="AU484" s="251" t="s">
        <v>106</v>
      </c>
      <c r="AV484" s="14" t="s">
        <v>106</v>
      </c>
      <c r="AW484" s="14" t="s">
        <v>35</v>
      </c>
      <c r="AX484" s="14" t="s">
        <v>82</v>
      </c>
      <c r="AY484" s="251" t="s">
        <v>285</v>
      </c>
    </row>
    <row r="485" spans="1:65" s="2" customFormat="1" ht="49.05" customHeight="1">
      <c r="A485" s="42"/>
      <c r="B485" s="43"/>
      <c r="C485" s="212" t="s">
        <v>812</v>
      </c>
      <c r="D485" s="212" t="s">
        <v>287</v>
      </c>
      <c r="E485" s="213" t="s">
        <v>3144</v>
      </c>
      <c r="F485" s="214" t="s">
        <v>3145</v>
      </c>
      <c r="G485" s="215" t="s">
        <v>859</v>
      </c>
      <c r="H485" s="216">
        <v>1</v>
      </c>
      <c r="I485" s="217"/>
      <c r="J485" s="218">
        <f>ROUND(I485*H485,2)</f>
        <v>0</v>
      </c>
      <c r="K485" s="214" t="s">
        <v>28</v>
      </c>
      <c r="L485" s="48"/>
      <c r="M485" s="219" t="s">
        <v>28</v>
      </c>
      <c r="N485" s="220" t="s">
        <v>46</v>
      </c>
      <c r="O485" s="88"/>
      <c r="P485" s="221">
        <f>O485*H485</f>
        <v>0</v>
      </c>
      <c r="Q485" s="221">
        <v>0</v>
      </c>
      <c r="R485" s="221">
        <f>Q485*H485</f>
        <v>0</v>
      </c>
      <c r="S485" s="221">
        <v>0</v>
      </c>
      <c r="T485" s="222">
        <f>S485*H485</f>
        <v>0</v>
      </c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R485" s="223" t="s">
        <v>292</v>
      </c>
      <c r="AT485" s="223" t="s">
        <v>287</v>
      </c>
      <c r="AU485" s="223" t="s">
        <v>106</v>
      </c>
      <c r="AY485" s="21" t="s">
        <v>285</v>
      </c>
      <c r="BE485" s="224">
        <f>IF(N485="základní",J485,0)</f>
        <v>0</v>
      </c>
      <c r="BF485" s="224">
        <f>IF(N485="snížená",J485,0)</f>
        <v>0</v>
      </c>
      <c r="BG485" s="224">
        <f>IF(N485="zákl. přenesená",J485,0)</f>
        <v>0</v>
      </c>
      <c r="BH485" s="224">
        <f>IF(N485="sníž. přenesená",J485,0)</f>
        <v>0</v>
      </c>
      <c r="BI485" s="224">
        <f>IF(N485="nulová",J485,0)</f>
        <v>0</v>
      </c>
      <c r="BJ485" s="21" t="s">
        <v>106</v>
      </c>
      <c r="BK485" s="224">
        <f>ROUND(I485*H485,2)</f>
        <v>0</v>
      </c>
      <c r="BL485" s="21" t="s">
        <v>292</v>
      </c>
      <c r="BM485" s="223" t="s">
        <v>3146</v>
      </c>
    </row>
    <row r="486" spans="1:51" s="13" customFormat="1" ht="12">
      <c r="A486" s="13"/>
      <c r="B486" s="230"/>
      <c r="C486" s="231"/>
      <c r="D486" s="232" t="s">
        <v>296</v>
      </c>
      <c r="E486" s="233" t="s">
        <v>28</v>
      </c>
      <c r="F486" s="234" t="s">
        <v>2846</v>
      </c>
      <c r="G486" s="231"/>
      <c r="H486" s="233" t="s">
        <v>28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0" t="s">
        <v>296</v>
      </c>
      <c r="AU486" s="240" t="s">
        <v>106</v>
      </c>
      <c r="AV486" s="13" t="s">
        <v>82</v>
      </c>
      <c r="AW486" s="13" t="s">
        <v>35</v>
      </c>
      <c r="AX486" s="13" t="s">
        <v>74</v>
      </c>
      <c r="AY486" s="240" t="s">
        <v>285</v>
      </c>
    </row>
    <row r="487" spans="1:51" s="14" customFormat="1" ht="12">
      <c r="A487" s="14"/>
      <c r="B487" s="241"/>
      <c r="C487" s="242"/>
      <c r="D487" s="232" t="s">
        <v>296</v>
      </c>
      <c r="E487" s="243" t="s">
        <v>28</v>
      </c>
      <c r="F487" s="244" t="s">
        <v>82</v>
      </c>
      <c r="G487" s="242"/>
      <c r="H487" s="245">
        <v>1</v>
      </c>
      <c r="I487" s="246"/>
      <c r="J487" s="242"/>
      <c r="K487" s="242"/>
      <c r="L487" s="247"/>
      <c r="M487" s="248"/>
      <c r="N487" s="249"/>
      <c r="O487" s="249"/>
      <c r="P487" s="249"/>
      <c r="Q487" s="249"/>
      <c r="R487" s="249"/>
      <c r="S487" s="249"/>
      <c r="T487" s="250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1" t="s">
        <v>296</v>
      </c>
      <c r="AU487" s="251" t="s">
        <v>106</v>
      </c>
      <c r="AV487" s="14" t="s">
        <v>106</v>
      </c>
      <c r="AW487" s="14" t="s">
        <v>35</v>
      </c>
      <c r="AX487" s="14" t="s">
        <v>82</v>
      </c>
      <c r="AY487" s="251" t="s">
        <v>285</v>
      </c>
    </row>
    <row r="488" spans="1:63" s="12" customFormat="1" ht="22.8" customHeight="1">
      <c r="A488" s="12"/>
      <c r="B488" s="196"/>
      <c r="C488" s="197"/>
      <c r="D488" s="198" t="s">
        <v>73</v>
      </c>
      <c r="E488" s="210" t="s">
        <v>339</v>
      </c>
      <c r="F488" s="210" t="s">
        <v>3147</v>
      </c>
      <c r="G488" s="197"/>
      <c r="H488" s="197"/>
      <c r="I488" s="200"/>
      <c r="J488" s="211">
        <f>BK488</f>
        <v>0</v>
      </c>
      <c r="K488" s="197"/>
      <c r="L488" s="202"/>
      <c r="M488" s="203"/>
      <c r="N488" s="204"/>
      <c r="O488" s="204"/>
      <c r="P488" s="205">
        <f>P489+P493</f>
        <v>0</v>
      </c>
      <c r="Q488" s="204"/>
      <c r="R488" s="205">
        <f>R489+R493</f>
        <v>0.36903696</v>
      </c>
      <c r="S488" s="204"/>
      <c r="T488" s="206">
        <f>T489+T493</f>
        <v>27.710172599999996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07" t="s">
        <v>82</v>
      </c>
      <c r="AT488" s="208" t="s">
        <v>73</v>
      </c>
      <c r="AU488" s="208" t="s">
        <v>82</v>
      </c>
      <c r="AY488" s="207" t="s">
        <v>285</v>
      </c>
      <c r="BK488" s="209">
        <f>BK489+BK493</f>
        <v>0</v>
      </c>
    </row>
    <row r="489" spans="1:63" s="12" customFormat="1" ht="20.85" customHeight="1">
      <c r="A489" s="12"/>
      <c r="B489" s="196"/>
      <c r="C489" s="197"/>
      <c r="D489" s="198" t="s">
        <v>73</v>
      </c>
      <c r="E489" s="210" t="s">
        <v>847</v>
      </c>
      <c r="F489" s="210" t="s">
        <v>3148</v>
      </c>
      <c r="G489" s="197"/>
      <c r="H489" s="197"/>
      <c r="I489" s="200"/>
      <c r="J489" s="211">
        <f>BK489</f>
        <v>0</v>
      </c>
      <c r="K489" s="197"/>
      <c r="L489" s="202"/>
      <c r="M489" s="203"/>
      <c r="N489" s="204"/>
      <c r="O489" s="204"/>
      <c r="P489" s="205">
        <f>SUM(P490:P492)</f>
        <v>0</v>
      </c>
      <c r="Q489" s="204"/>
      <c r="R489" s="205">
        <f>SUM(R490:R492)</f>
        <v>0.368802</v>
      </c>
      <c r="S489" s="204"/>
      <c r="T489" s="206">
        <f>SUM(T490:T492)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07" t="s">
        <v>82</v>
      </c>
      <c r="AT489" s="208" t="s">
        <v>73</v>
      </c>
      <c r="AU489" s="208" t="s">
        <v>106</v>
      </c>
      <c r="AY489" s="207" t="s">
        <v>285</v>
      </c>
      <c r="BK489" s="209">
        <f>SUM(BK490:BK492)</f>
        <v>0</v>
      </c>
    </row>
    <row r="490" spans="1:65" s="2" customFormat="1" ht="24.15" customHeight="1">
      <c r="A490" s="42"/>
      <c r="B490" s="43"/>
      <c r="C490" s="212" t="s">
        <v>821</v>
      </c>
      <c r="D490" s="212" t="s">
        <v>287</v>
      </c>
      <c r="E490" s="213" t="s">
        <v>3149</v>
      </c>
      <c r="F490" s="214" t="s">
        <v>3150</v>
      </c>
      <c r="G490" s="215" t="s">
        <v>673</v>
      </c>
      <c r="H490" s="216">
        <v>4.2</v>
      </c>
      <c r="I490" s="217"/>
      <c r="J490" s="218">
        <f>ROUND(I490*H490,2)</f>
        <v>0</v>
      </c>
      <c r="K490" s="214" t="s">
        <v>28</v>
      </c>
      <c r="L490" s="48"/>
      <c r="M490" s="219" t="s">
        <v>28</v>
      </c>
      <c r="N490" s="220" t="s">
        <v>46</v>
      </c>
      <c r="O490" s="88"/>
      <c r="P490" s="221">
        <f>O490*H490</f>
        <v>0</v>
      </c>
      <c r="Q490" s="221">
        <v>0.08781</v>
      </c>
      <c r="R490" s="221">
        <f>Q490*H490</f>
        <v>0.368802</v>
      </c>
      <c r="S490" s="221">
        <v>0</v>
      </c>
      <c r="T490" s="222">
        <f>S490*H490</f>
        <v>0</v>
      </c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R490" s="223" t="s">
        <v>292</v>
      </c>
      <c r="AT490" s="223" t="s">
        <v>287</v>
      </c>
      <c r="AU490" s="223" t="s">
        <v>305</v>
      </c>
      <c r="AY490" s="21" t="s">
        <v>285</v>
      </c>
      <c r="BE490" s="224">
        <f>IF(N490="základní",J490,0)</f>
        <v>0</v>
      </c>
      <c r="BF490" s="224">
        <f>IF(N490="snížená",J490,0)</f>
        <v>0</v>
      </c>
      <c r="BG490" s="224">
        <f>IF(N490="zákl. přenesená",J490,0)</f>
        <v>0</v>
      </c>
      <c r="BH490" s="224">
        <f>IF(N490="sníž. přenesená",J490,0)</f>
        <v>0</v>
      </c>
      <c r="BI490" s="224">
        <f>IF(N490="nulová",J490,0)</f>
        <v>0</v>
      </c>
      <c r="BJ490" s="21" t="s">
        <v>106</v>
      </c>
      <c r="BK490" s="224">
        <f>ROUND(I490*H490,2)</f>
        <v>0</v>
      </c>
      <c r="BL490" s="21" t="s">
        <v>292</v>
      </c>
      <c r="BM490" s="223" t="s">
        <v>3151</v>
      </c>
    </row>
    <row r="491" spans="1:51" s="13" customFormat="1" ht="12">
      <c r="A491" s="13"/>
      <c r="B491" s="230"/>
      <c r="C491" s="231"/>
      <c r="D491" s="232" t="s">
        <v>296</v>
      </c>
      <c r="E491" s="233" t="s">
        <v>28</v>
      </c>
      <c r="F491" s="234" t="s">
        <v>2846</v>
      </c>
      <c r="G491" s="231"/>
      <c r="H491" s="233" t="s">
        <v>28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0" t="s">
        <v>296</v>
      </c>
      <c r="AU491" s="240" t="s">
        <v>305</v>
      </c>
      <c r="AV491" s="13" t="s">
        <v>82</v>
      </c>
      <c r="AW491" s="13" t="s">
        <v>35</v>
      </c>
      <c r="AX491" s="13" t="s">
        <v>74</v>
      </c>
      <c r="AY491" s="240" t="s">
        <v>285</v>
      </c>
    </row>
    <row r="492" spans="1:51" s="14" customFormat="1" ht="12">
      <c r="A492" s="14"/>
      <c r="B492" s="241"/>
      <c r="C492" s="242"/>
      <c r="D492" s="232" t="s">
        <v>296</v>
      </c>
      <c r="E492" s="243" t="s">
        <v>28</v>
      </c>
      <c r="F492" s="244" t="s">
        <v>3152</v>
      </c>
      <c r="G492" s="242"/>
      <c r="H492" s="245">
        <v>4.2</v>
      </c>
      <c r="I492" s="246"/>
      <c r="J492" s="242"/>
      <c r="K492" s="242"/>
      <c r="L492" s="247"/>
      <c r="M492" s="248"/>
      <c r="N492" s="249"/>
      <c r="O492" s="249"/>
      <c r="P492" s="249"/>
      <c r="Q492" s="249"/>
      <c r="R492" s="249"/>
      <c r="S492" s="249"/>
      <c r="T492" s="250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1" t="s">
        <v>296</v>
      </c>
      <c r="AU492" s="251" t="s">
        <v>305</v>
      </c>
      <c r="AV492" s="14" t="s">
        <v>106</v>
      </c>
      <c r="AW492" s="14" t="s">
        <v>35</v>
      </c>
      <c r="AX492" s="14" t="s">
        <v>82</v>
      </c>
      <c r="AY492" s="251" t="s">
        <v>285</v>
      </c>
    </row>
    <row r="493" spans="1:63" s="12" customFormat="1" ht="20.85" customHeight="1">
      <c r="A493" s="12"/>
      <c r="B493" s="196"/>
      <c r="C493" s="197"/>
      <c r="D493" s="198" t="s">
        <v>73</v>
      </c>
      <c r="E493" s="210" t="s">
        <v>861</v>
      </c>
      <c r="F493" s="210" t="s">
        <v>898</v>
      </c>
      <c r="G493" s="197"/>
      <c r="H493" s="197"/>
      <c r="I493" s="200"/>
      <c r="J493" s="211">
        <f>BK493</f>
        <v>0</v>
      </c>
      <c r="K493" s="197"/>
      <c r="L493" s="202"/>
      <c r="M493" s="203"/>
      <c r="N493" s="204"/>
      <c r="O493" s="204"/>
      <c r="P493" s="205">
        <f>SUM(P494:P542)</f>
        <v>0</v>
      </c>
      <c r="Q493" s="204"/>
      <c r="R493" s="205">
        <f>SUM(R494:R542)</f>
        <v>0.00023496000000000001</v>
      </c>
      <c r="S493" s="204"/>
      <c r="T493" s="206">
        <f>SUM(T494:T542)</f>
        <v>27.710172599999996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07" t="s">
        <v>82</v>
      </c>
      <c r="AT493" s="208" t="s">
        <v>73</v>
      </c>
      <c r="AU493" s="208" t="s">
        <v>106</v>
      </c>
      <c r="AY493" s="207" t="s">
        <v>285</v>
      </c>
      <c r="BK493" s="209">
        <f>SUM(BK494:BK542)</f>
        <v>0</v>
      </c>
    </row>
    <row r="494" spans="1:65" s="2" customFormat="1" ht="16.5" customHeight="1">
      <c r="A494" s="42"/>
      <c r="B494" s="43"/>
      <c r="C494" s="212" t="s">
        <v>827</v>
      </c>
      <c r="D494" s="212" t="s">
        <v>287</v>
      </c>
      <c r="E494" s="213" t="s">
        <v>3153</v>
      </c>
      <c r="F494" s="214" t="s">
        <v>3154</v>
      </c>
      <c r="G494" s="215" t="s">
        <v>290</v>
      </c>
      <c r="H494" s="216">
        <v>1.763</v>
      </c>
      <c r="I494" s="217"/>
      <c r="J494" s="218">
        <f>ROUND(I494*H494,2)</f>
        <v>0</v>
      </c>
      <c r="K494" s="214" t="s">
        <v>291</v>
      </c>
      <c r="L494" s="48"/>
      <c r="M494" s="219" t="s">
        <v>28</v>
      </c>
      <c r="N494" s="220" t="s">
        <v>46</v>
      </c>
      <c r="O494" s="88"/>
      <c r="P494" s="221">
        <f>O494*H494</f>
        <v>0</v>
      </c>
      <c r="Q494" s="221">
        <v>0</v>
      </c>
      <c r="R494" s="221">
        <f>Q494*H494</f>
        <v>0</v>
      </c>
      <c r="S494" s="221">
        <v>2</v>
      </c>
      <c r="T494" s="222">
        <f>S494*H494</f>
        <v>3.526</v>
      </c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R494" s="223" t="s">
        <v>292</v>
      </c>
      <c r="AT494" s="223" t="s">
        <v>287</v>
      </c>
      <c r="AU494" s="223" t="s">
        <v>305</v>
      </c>
      <c r="AY494" s="21" t="s">
        <v>285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21" t="s">
        <v>106</v>
      </c>
      <c r="BK494" s="224">
        <f>ROUND(I494*H494,2)</f>
        <v>0</v>
      </c>
      <c r="BL494" s="21" t="s">
        <v>292</v>
      </c>
      <c r="BM494" s="223" t="s">
        <v>3155</v>
      </c>
    </row>
    <row r="495" spans="1:47" s="2" customFormat="1" ht="12">
      <c r="A495" s="42"/>
      <c r="B495" s="43"/>
      <c r="C495" s="44"/>
      <c r="D495" s="225" t="s">
        <v>294</v>
      </c>
      <c r="E495" s="44"/>
      <c r="F495" s="226" t="s">
        <v>3156</v>
      </c>
      <c r="G495" s="44"/>
      <c r="H495" s="44"/>
      <c r="I495" s="227"/>
      <c r="J495" s="44"/>
      <c r="K495" s="44"/>
      <c r="L495" s="48"/>
      <c r="M495" s="228"/>
      <c r="N495" s="229"/>
      <c r="O495" s="88"/>
      <c r="P495" s="88"/>
      <c r="Q495" s="88"/>
      <c r="R495" s="88"/>
      <c r="S495" s="88"/>
      <c r="T495" s="89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T495" s="21" t="s">
        <v>294</v>
      </c>
      <c r="AU495" s="21" t="s">
        <v>305</v>
      </c>
    </row>
    <row r="496" spans="1:51" s="13" customFormat="1" ht="12">
      <c r="A496" s="13"/>
      <c r="B496" s="230"/>
      <c r="C496" s="231"/>
      <c r="D496" s="232" t="s">
        <v>296</v>
      </c>
      <c r="E496" s="233" t="s">
        <v>28</v>
      </c>
      <c r="F496" s="234" t="s">
        <v>2809</v>
      </c>
      <c r="G496" s="231"/>
      <c r="H496" s="233" t="s">
        <v>28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0" t="s">
        <v>296</v>
      </c>
      <c r="AU496" s="240" t="s">
        <v>305</v>
      </c>
      <c r="AV496" s="13" t="s">
        <v>82</v>
      </c>
      <c r="AW496" s="13" t="s">
        <v>35</v>
      </c>
      <c r="AX496" s="13" t="s">
        <v>74</v>
      </c>
      <c r="AY496" s="240" t="s">
        <v>285</v>
      </c>
    </row>
    <row r="497" spans="1:51" s="14" customFormat="1" ht="12">
      <c r="A497" s="14"/>
      <c r="B497" s="241"/>
      <c r="C497" s="242"/>
      <c r="D497" s="232" t="s">
        <v>296</v>
      </c>
      <c r="E497" s="243" t="s">
        <v>28</v>
      </c>
      <c r="F497" s="244" t="s">
        <v>3157</v>
      </c>
      <c r="G497" s="242"/>
      <c r="H497" s="245">
        <v>1.456</v>
      </c>
      <c r="I497" s="246"/>
      <c r="J497" s="242"/>
      <c r="K497" s="242"/>
      <c r="L497" s="247"/>
      <c r="M497" s="248"/>
      <c r="N497" s="249"/>
      <c r="O497" s="249"/>
      <c r="P497" s="249"/>
      <c r="Q497" s="249"/>
      <c r="R497" s="249"/>
      <c r="S497" s="249"/>
      <c r="T497" s="25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1" t="s">
        <v>296</v>
      </c>
      <c r="AU497" s="251" t="s">
        <v>305</v>
      </c>
      <c r="AV497" s="14" t="s">
        <v>106</v>
      </c>
      <c r="AW497" s="14" t="s">
        <v>35</v>
      </c>
      <c r="AX497" s="14" t="s">
        <v>74</v>
      </c>
      <c r="AY497" s="251" t="s">
        <v>285</v>
      </c>
    </row>
    <row r="498" spans="1:51" s="14" customFormat="1" ht="12">
      <c r="A498" s="14"/>
      <c r="B498" s="241"/>
      <c r="C498" s="242"/>
      <c r="D498" s="232" t="s">
        <v>296</v>
      </c>
      <c r="E498" s="243" t="s">
        <v>28</v>
      </c>
      <c r="F498" s="244" t="s">
        <v>3158</v>
      </c>
      <c r="G498" s="242"/>
      <c r="H498" s="245">
        <v>0.307</v>
      </c>
      <c r="I498" s="246"/>
      <c r="J498" s="242"/>
      <c r="K498" s="242"/>
      <c r="L498" s="247"/>
      <c r="M498" s="248"/>
      <c r="N498" s="249"/>
      <c r="O498" s="249"/>
      <c r="P498" s="249"/>
      <c r="Q498" s="249"/>
      <c r="R498" s="249"/>
      <c r="S498" s="249"/>
      <c r="T498" s="25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1" t="s">
        <v>296</v>
      </c>
      <c r="AU498" s="251" t="s">
        <v>305</v>
      </c>
      <c r="AV498" s="14" t="s">
        <v>106</v>
      </c>
      <c r="AW498" s="14" t="s">
        <v>35</v>
      </c>
      <c r="AX498" s="14" t="s">
        <v>74</v>
      </c>
      <c r="AY498" s="251" t="s">
        <v>285</v>
      </c>
    </row>
    <row r="499" spans="1:51" s="15" customFormat="1" ht="12">
      <c r="A499" s="15"/>
      <c r="B499" s="252"/>
      <c r="C499" s="253"/>
      <c r="D499" s="232" t="s">
        <v>296</v>
      </c>
      <c r="E499" s="254" t="s">
        <v>28</v>
      </c>
      <c r="F499" s="255" t="s">
        <v>299</v>
      </c>
      <c r="G499" s="253"/>
      <c r="H499" s="256">
        <v>1.763</v>
      </c>
      <c r="I499" s="257"/>
      <c r="J499" s="253"/>
      <c r="K499" s="253"/>
      <c r="L499" s="258"/>
      <c r="M499" s="259"/>
      <c r="N499" s="260"/>
      <c r="O499" s="260"/>
      <c r="P499" s="260"/>
      <c r="Q499" s="260"/>
      <c r="R499" s="260"/>
      <c r="S499" s="260"/>
      <c r="T499" s="261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2" t="s">
        <v>296</v>
      </c>
      <c r="AU499" s="262" t="s">
        <v>305</v>
      </c>
      <c r="AV499" s="15" t="s">
        <v>292</v>
      </c>
      <c r="AW499" s="15" t="s">
        <v>35</v>
      </c>
      <c r="AX499" s="15" t="s">
        <v>82</v>
      </c>
      <c r="AY499" s="262" t="s">
        <v>285</v>
      </c>
    </row>
    <row r="500" spans="1:65" s="2" customFormat="1" ht="44.25" customHeight="1">
      <c r="A500" s="42"/>
      <c r="B500" s="43"/>
      <c r="C500" s="212" t="s">
        <v>833</v>
      </c>
      <c r="D500" s="212" t="s">
        <v>287</v>
      </c>
      <c r="E500" s="213" t="s">
        <v>3159</v>
      </c>
      <c r="F500" s="214" t="s">
        <v>3160</v>
      </c>
      <c r="G500" s="215" t="s">
        <v>290</v>
      </c>
      <c r="H500" s="216">
        <v>0.522</v>
      </c>
      <c r="I500" s="217"/>
      <c r="J500" s="218">
        <f>ROUND(I500*H500,2)</f>
        <v>0</v>
      </c>
      <c r="K500" s="214" t="s">
        <v>291</v>
      </c>
      <c r="L500" s="48"/>
      <c r="M500" s="219" t="s">
        <v>28</v>
      </c>
      <c r="N500" s="220" t="s">
        <v>46</v>
      </c>
      <c r="O500" s="88"/>
      <c r="P500" s="221">
        <f>O500*H500</f>
        <v>0</v>
      </c>
      <c r="Q500" s="221">
        <v>0</v>
      </c>
      <c r="R500" s="221">
        <f>Q500*H500</f>
        <v>0</v>
      </c>
      <c r="S500" s="221">
        <v>2.35</v>
      </c>
      <c r="T500" s="222">
        <f>S500*H500</f>
        <v>1.2267000000000001</v>
      </c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R500" s="223" t="s">
        <v>292</v>
      </c>
      <c r="AT500" s="223" t="s">
        <v>287</v>
      </c>
      <c r="AU500" s="223" t="s">
        <v>305</v>
      </c>
      <c r="AY500" s="21" t="s">
        <v>285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21" t="s">
        <v>106</v>
      </c>
      <c r="BK500" s="224">
        <f>ROUND(I500*H500,2)</f>
        <v>0</v>
      </c>
      <c r="BL500" s="21" t="s">
        <v>292</v>
      </c>
      <c r="BM500" s="223" t="s">
        <v>3161</v>
      </c>
    </row>
    <row r="501" spans="1:47" s="2" customFormat="1" ht="12">
      <c r="A501" s="42"/>
      <c r="B501" s="43"/>
      <c r="C501" s="44"/>
      <c r="D501" s="225" t="s">
        <v>294</v>
      </c>
      <c r="E501" s="44"/>
      <c r="F501" s="226" t="s">
        <v>3162</v>
      </c>
      <c r="G501" s="44"/>
      <c r="H501" s="44"/>
      <c r="I501" s="227"/>
      <c r="J501" s="44"/>
      <c r="K501" s="44"/>
      <c r="L501" s="48"/>
      <c r="M501" s="228"/>
      <c r="N501" s="229"/>
      <c r="O501" s="88"/>
      <c r="P501" s="88"/>
      <c r="Q501" s="88"/>
      <c r="R501" s="88"/>
      <c r="S501" s="88"/>
      <c r="T501" s="89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T501" s="21" t="s">
        <v>294</v>
      </c>
      <c r="AU501" s="21" t="s">
        <v>305</v>
      </c>
    </row>
    <row r="502" spans="1:51" s="13" customFormat="1" ht="12">
      <c r="A502" s="13"/>
      <c r="B502" s="230"/>
      <c r="C502" s="231"/>
      <c r="D502" s="232" t="s">
        <v>296</v>
      </c>
      <c r="E502" s="233" t="s">
        <v>28</v>
      </c>
      <c r="F502" s="234" t="s">
        <v>2809</v>
      </c>
      <c r="G502" s="231"/>
      <c r="H502" s="233" t="s">
        <v>28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0" t="s">
        <v>296</v>
      </c>
      <c r="AU502" s="240" t="s">
        <v>305</v>
      </c>
      <c r="AV502" s="13" t="s">
        <v>82</v>
      </c>
      <c r="AW502" s="13" t="s">
        <v>35</v>
      </c>
      <c r="AX502" s="13" t="s">
        <v>74</v>
      </c>
      <c r="AY502" s="240" t="s">
        <v>285</v>
      </c>
    </row>
    <row r="503" spans="1:51" s="14" customFormat="1" ht="12">
      <c r="A503" s="14"/>
      <c r="B503" s="241"/>
      <c r="C503" s="242"/>
      <c r="D503" s="232" t="s">
        <v>296</v>
      </c>
      <c r="E503" s="243" t="s">
        <v>28</v>
      </c>
      <c r="F503" s="244" t="s">
        <v>3163</v>
      </c>
      <c r="G503" s="242"/>
      <c r="H503" s="245">
        <v>0.313</v>
      </c>
      <c r="I503" s="246"/>
      <c r="J503" s="242"/>
      <c r="K503" s="242"/>
      <c r="L503" s="247"/>
      <c r="M503" s="248"/>
      <c r="N503" s="249"/>
      <c r="O503" s="249"/>
      <c r="P503" s="249"/>
      <c r="Q503" s="249"/>
      <c r="R503" s="249"/>
      <c r="S503" s="249"/>
      <c r="T503" s="25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1" t="s">
        <v>296</v>
      </c>
      <c r="AU503" s="251" t="s">
        <v>305</v>
      </c>
      <c r="AV503" s="14" t="s">
        <v>106</v>
      </c>
      <c r="AW503" s="14" t="s">
        <v>35</v>
      </c>
      <c r="AX503" s="14" t="s">
        <v>74</v>
      </c>
      <c r="AY503" s="251" t="s">
        <v>285</v>
      </c>
    </row>
    <row r="504" spans="1:51" s="14" customFormat="1" ht="12">
      <c r="A504" s="14"/>
      <c r="B504" s="241"/>
      <c r="C504" s="242"/>
      <c r="D504" s="232" t="s">
        <v>296</v>
      </c>
      <c r="E504" s="243" t="s">
        <v>28</v>
      </c>
      <c r="F504" s="244" t="s">
        <v>3164</v>
      </c>
      <c r="G504" s="242"/>
      <c r="H504" s="245">
        <v>0.209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1" t="s">
        <v>296</v>
      </c>
      <c r="AU504" s="251" t="s">
        <v>305</v>
      </c>
      <c r="AV504" s="14" t="s">
        <v>106</v>
      </c>
      <c r="AW504" s="14" t="s">
        <v>35</v>
      </c>
      <c r="AX504" s="14" t="s">
        <v>74</v>
      </c>
      <c r="AY504" s="251" t="s">
        <v>285</v>
      </c>
    </row>
    <row r="505" spans="1:51" s="15" customFormat="1" ht="12">
      <c r="A505" s="15"/>
      <c r="B505" s="252"/>
      <c r="C505" s="253"/>
      <c r="D505" s="232" t="s">
        <v>296</v>
      </c>
      <c r="E505" s="254" t="s">
        <v>28</v>
      </c>
      <c r="F505" s="255" t="s">
        <v>299</v>
      </c>
      <c r="G505" s="253"/>
      <c r="H505" s="256">
        <v>0.522</v>
      </c>
      <c r="I505" s="257"/>
      <c r="J505" s="253"/>
      <c r="K505" s="253"/>
      <c r="L505" s="258"/>
      <c r="M505" s="259"/>
      <c r="N505" s="260"/>
      <c r="O505" s="260"/>
      <c r="P505" s="260"/>
      <c r="Q505" s="260"/>
      <c r="R505" s="260"/>
      <c r="S505" s="260"/>
      <c r="T505" s="261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62" t="s">
        <v>296</v>
      </c>
      <c r="AU505" s="262" t="s">
        <v>305</v>
      </c>
      <c r="AV505" s="15" t="s">
        <v>292</v>
      </c>
      <c r="AW505" s="15" t="s">
        <v>35</v>
      </c>
      <c r="AX505" s="15" t="s">
        <v>82</v>
      </c>
      <c r="AY505" s="262" t="s">
        <v>285</v>
      </c>
    </row>
    <row r="506" spans="1:65" s="2" customFormat="1" ht="16.5" customHeight="1">
      <c r="A506" s="42"/>
      <c r="B506" s="43"/>
      <c r="C506" s="212" t="s">
        <v>838</v>
      </c>
      <c r="D506" s="212" t="s">
        <v>287</v>
      </c>
      <c r="E506" s="213" t="s">
        <v>3165</v>
      </c>
      <c r="F506" s="214" t="s">
        <v>3166</v>
      </c>
      <c r="G506" s="215" t="s">
        <v>290</v>
      </c>
      <c r="H506" s="216">
        <v>6.052</v>
      </c>
      <c r="I506" s="217"/>
      <c r="J506" s="218">
        <f>ROUND(I506*H506,2)</f>
        <v>0</v>
      </c>
      <c r="K506" s="214" t="s">
        <v>28</v>
      </c>
      <c r="L506" s="48"/>
      <c r="M506" s="219" t="s">
        <v>28</v>
      </c>
      <c r="N506" s="220" t="s">
        <v>46</v>
      </c>
      <c r="O506" s="88"/>
      <c r="P506" s="221">
        <f>O506*H506</f>
        <v>0</v>
      </c>
      <c r="Q506" s="221">
        <v>0</v>
      </c>
      <c r="R506" s="221">
        <f>Q506*H506</f>
        <v>0</v>
      </c>
      <c r="S506" s="221">
        <v>2.3</v>
      </c>
      <c r="T506" s="222">
        <f>S506*H506</f>
        <v>13.919599999999997</v>
      </c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R506" s="223" t="s">
        <v>292</v>
      </c>
      <c r="AT506" s="223" t="s">
        <v>287</v>
      </c>
      <c r="AU506" s="223" t="s">
        <v>305</v>
      </c>
      <c r="AY506" s="21" t="s">
        <v>285</v>
      </c>
      <c r="BE506" s="224">
        <f>IF(N506="základní",J506,0)</f>
        <v>0</v>
      </c>
      <c r="BF506" s="224">
        <f>IF(N506="snížená",J506,0)</f>
        <v>0</v>
      </c>
      <c r="BG506" s="224">
        <f>IF(N506="zákl. přenesená",J506,0)</f>
        <v>0</v>
      </c>
      <c r="BH506" s="224">
        <f>IF(N506="sníž. přenesená",J506,0)</f>
        <v>0</v>
      </c>
      <c r="BI506" s="224">
        <f>IF(N506="nulová",J506,0)</f>
        <v>0</v>
      </c>
      <c r="BJ506" s="21" t="s">
        <v>106</v>
      </c>
      <c r="BK506" s="224">
        <f>ROUND(I506*H506,2)</f>
        <v>0</v>
      </c>
      <c r="BL506" s="21" t="s">
        <v>292</v>
      </c>
      <c r="BM506" s="223" t="s">
        <v>3167</v>
      </c>
    </row>
    <row r="507" spans="1:51" s="13" customFormat="1" ht="12">
      <c r="A507" s="13"/>
      <c r="B507" s="230"/>
      <c r="C507" s="231"/>
      <c r="D507" s="232" t="s">
        <v>296</v>
      </c>
      <c r="E507" s="233" t="s">
        <v>28</v>
      </c>
      <c r="F507" s="234" t="s">
        <v>2809</v>
      </c>
      <c r="G507" s="231"/>
      <c r="H507" s="233" t="s">
        <v>28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0" t="s">
        <v>296</v>
      </c>
      <c r="AU507" s="240" t="s">
        <v>305</v>
      </c>
      <c r="AV507" s="13" t="s">
        <v>82</v>
      </c>
      <c r="AW507" s="13" t="s">
        <v>35</v>
      </c>
      <c r="AX507" s="13" t="s">
        <v>74</v>
      </c>
      <c r="AY507" s="240" t="s">
        <v>285</v>
      </c>
    </row>
    <row r="508" spans="1:51" s="14" customFormat="1" ht="12">
      <c r="A508" s="14"/>
      <c r="B508" s="241"/>
      <c r="C508" s="242"/>
      <c r="D508" s="232" t="s">
        <v>296</v>
      </c>
      <c r="E508" s="243" t="s">
        <v>28</v>
      </c>
      <c r="F508" s="244" t="s">
        <v>3168</v>
      </c>
      <c r="G508" s="242"/>
      <c r="H508" s="245">
        <v>1.2</v>
      </c>
      <c r="I508" s="246"/>
      <c r="J508" s="242"/>
      <c r="K508" s="242"/>
      <c r="L508" s="247"/>
      <c r="M508" s="248"/>
      <c r="N508" s="249"/>
      <c r="O508" s="249"/>
      <c r="P508" s="249"/>
      <c r="Q508" s="249"/>
      <c r="R508" s="249"/>
      <c r="S508" s="249"/>
      <c r="T508" s="250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1" t="s">
        <v>296</v>
      </c>
      <c r="AU508" s="251" t="s">
        <v>305</v>
      </c>
      <c r="AV508" s="14" t="s">
        <v>106</v>
      </c>
      <c r="AW508" s="14" t="s">
        <v>35</v>
      </c>
      <c r="AX508" s="14" t="s">
        <v>74</v>
      </c>
      <c r="AY508" s="251" t="s">
        <v>285</v>
      </c>
    </row>
    <row r="509" spans="1:51" s="14" customFormat="1" ht="12">
      <c r="A509" s="14"/>
      <c r="B509" s="241"/>
      <c r="C509" s="242"/>
      <c r="D509" s="232" t="s">
        <v>296</v>
      </c>
      <c r="E509" s="243" t="s">
        <v>28</v>
      </c>
      <c r="F509" s="244" t="s">
        <v>3169</v>
      </c>
      <c r="G509" s="242"/>
      <c r="H509" s="245">
        <v>4.852</v>
      </c>
      <c r="I509" s="246"/>
      <c r="J509" s="242"/>
      <c r="K509" s="242"/>
      <c r="L509" s="247"/>
      <c r="M509" s="248"/>
      <c r="N509" s="249"/>
      <c r="O509" s="249"/>
      <c r="P509" s="249"/>
      <c r="Q509" s="249"/>
      <c r="R509" s="249"/>
      <c r="S509" s="249"/>
      <c r="T509" s="250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1" t="s">
        <v>296</v>
      </c>
      <c r="AU509" s="251" t="s">
        <v>305</v>
      </c>
      <c r="AV509" s="14" t="s">
        <v>106</v>
      </c>
      <c r="AW509" s="14" t="s">
        <v>35</v>
      </c>
      <c r="AX509" s="14" t="s">
        <v>74</v>
      </c>
      <c r="AY509" s="251" t="s">
        <v>285</v>
      </c>
    </row>
    <row r="510" spans="1:51" s="15" customFormat="1" ht="12">
      <c r="A510" s="15"/>
      <c r="B510" s="252"/>
      <c r="C510" s="253"/>
      <c r="D510" s="232" t="s">
        <v>296</v>
      </c>
      <c r="E510" s="254" t="s">
        <v>28</v>
      </c>
      <c r="F510" s="255" t="s">
        <v>299</v>
      </c>
      <c r="G510" s="253"/>
      <c r="H510" s="256">
        <v>6.052</v>
      </c>
      <c r="I510" s="257"/>
      <c r="J510" s="253"/>
      <c r="K510" s="253"/>
      <c r="L510" s="258"/>
      <c r="M510" s="259"/>
      <c r="N510" s="260"/>
      <c r="O510" s="260"/>
      <c r="P510" s="260"/>
      <c r="Q510" s="260"/>
      <c r="R510" s="260"/>
      <c r="S510" s="260"/>
      <c r="T510" s="261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2" t="s">
        <v>296</v>
      </c>
      <c r="AU510" s="262" t="s">
        <v>305</v>
      </c>
      <c r="AV510" s="15" t="s">
        <v>292</v>
      </c>
      <c r="AW510" s="15" t="s">
        <v>35</v>
      </c>
      <c r="AX510" s="15" t="s">
        <v>82</v>
      </c>
      <c r="AY510" s="262" t="s">
        <v>285</v>
      </c>
    </row>
    <row r="511" spans="1:65" s="2" customFormat="1" ht="24.15" customHeight="1">
      <c r="A511" s="42"/>
      <c r="B511" s="43"/>
      <c r="C511" s="212" t="s">
        <v>843</v>
      </c>
      <c r="D511" s="212" t="s">
        <v>287</v>
      </c>
      <c r="E511" s="213" t="s">
        <v>3170</v>
      </c>
      <c r="F511" s="214" t="s">
        <v>3171</v>
      </c>
      <c r="G511" s="215" t="s">
        <v>290</v>
      </c>
      <c r="H511" s="216">
        <v>2.584</v>
      </c>
      <c r="I511" s="217"/>
      <c r="J511" s="218">
        <f>ROUND(I511*H511,2)</f>
        <v>0</v>
      </c>
      <c r="K511" s="214" t="s">
        <v>291</v>
      </c>
      <c r="L511" s="48"/>
      <c r="M511" s="219" t="s">
        <v>28</v>
      </c>
      <c r="N511" s="220" t="s">
        <v>46</v>
      </c>
      <c r="O511" s="88"/>
      <c r="P511" s="221">
        <f>O511*H511</f>
        <v>0</v>
      </c>
      <c r="Q511" s="221">
        <v>0</v>
      </c>
      <c r="R511" s="221">
        <f>Q511*H511</f>
        <v>0</v>
      </c>
      <c r="S511" s="221">
        <v>2.4</v>
      </c>
      <c r="T511" s="222">
        <f>S511*H511</f>
        <v>6.2016</v>
      </c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R511" s="223" t="s">
        <v>292</v>
      </c>
      <c r="AT511" s="223" t="s">
        <v>287</v>
      </c>
      <c r="AU511" s="223" t="s">
        <v>305</v>
      </c>
      <c r="AY511" s="21" t="s">
        <v>285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21" t="s">
        <v>106</v>
      </c>
      <c r="BK511" s="224">
        <f>ROUND(I511*H511,2)</f>
        <v>0</v>
      </c>
      <c r="BL511" s="21" t="s">
        <v>292</v>
      </c>
      <c r="BM511" s="223" t="s">
        <v>3172</v>
      </c>
    </row>
    <row r="512" spans="1:47" s="2" customFormat="1" ht="12">
      <c r="A512" s="42"/>
      <c r="B512" s="43"/>
      <c r="C512" s="44"/>
      <c r="D512" s="225" t="s">
        <v>294</v>
      </c>
      <c r="E512" s="44"/>
      <c r="F512" s="226" t="s">
        <v>3173</v>
      </c>
      <c r="G512" s="44"/>
      <c r="H512" s="44"/>
      <c r="I512" s="227"/>
      <c r="J512" s="44"/>
      <c r="K512" s="44"/>
      <c r="L512" s="48"/>
      <c r="M512" s="228"/>
      <c r="N512" s="229"/>
      <c r="O512" s="88"/>
      <c r="P512" s="88"/>
      <c r="Q512" s="88"/>
      <c r="R512" s="88"/>
      <c r="S512" s="88"/>
      <c r="T512" s="89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T512" s="21" t="s">
        <v>294</v>
      </c>
      <c r="AU512" s="21" t="s">
        <v>305</v>
      </c>
    </row>
    <row r="513" spans="1:51" s="13" customFormat="1" ht="12">
      <c r="A513" s="13"/>
      <c r="B513" s="230"/>
      <c r="C513" s="231"/>
      <c r="D513" s="232" t="s">
        <v>296</v>
      </c>
      <c r="E513" s="233" t="s">
        <v>28</v>
      </c>
      <c r="F513" s="234" t="s">
        <v>2809</v>
      </c>
      <c r="G513" s="231"/>
      <c r="H513" s="233" t="s">
        <v>28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0" t="s">
        <v>296</v>
      </c>
      <c r="AU513" s="240" t="s">
        <v>305</v>
      </c>
      <c r="AV513" s="13" t="s">
        <v>82</v>
      </c>
      <c r="AW513" s="13" t="s">
        <v>35</v>
      </c>
      <c r="AX513" s="13" t="s">
        <v>74</v>
      </c>
      <c r="AY513" s="240" t="s">
        <v>285</v>
      </c>
    </row>
    <row r="514" spans="1:51" s="14" customFormat="1" ht="12">
      <c r="A514" s="14"/>
      <c r="B514" s="241"/>
      <c r="C514" s="242"/>
      <c r="D514" s="232" t="s">
        <v>296</v>
      </c>
      <c r="E514" s="243" t="s">
        <v>28</v>
      </c>
      <c r="F514" s="244" t="s">
        <v>3174</v>
      </c>
      <c r="G514" s="242"/>
      <c r="H514" s="245">
        <v>2.584</v>
      </c>
      <c r="I514" s="246"/>
      <c r="J514" s="242"/>
      <c r="K514" s="242"/>
      <c r="L514" s="247"/>
      <c r="M514" s="248"/>
      <c r="N514" s="249"/>
      <c r="O514" s="249"/>
      <c r="P514" s="249"/>
      <c r="Q514" s="249"/>
      <c r="R514" s="249"/>
      <c r="S514" s="249"/>
      <c r="T514" s="250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1" t="s">
        <v>296</v>
      </c>
      <c r="AU514" s="251" t="s">
        <v>305</v>
      </c>
      <c r="AV514" s="14" t="s">
        <v>106</v>
      </c>
      <c r="AW514" s="14" t="s">
        <v>35</v>
      </c>
      <c r="AX514" s="14" t="s">
        <v>82</v>
      </c>
      <c r="AY514" s="251" t="s">
        <v>285</v>
      </c>
    </row>
    <row r="515" spans="1:65" s="2" customFormat="1" ht="24.15" customHeight="1">
      <c r="A515" s="42"/>
      <c r="B515" s="43"/>
      <c r="C515" s="212" t="s">
        <v>847</v>
      </c>
      <c r="D515" s="212" t="s">
        <v>287</v>
      </c>
      <c r="E515" s="213" t="s">
        <v>3175</v>
      </c>
      <c r="F515" s="214" t="s">
        <v>3176</v>
      </c>
      <c r="G515" s="215" t="s">
        <v>673</v>
      </c>
      <c r="H515" s="216">
        <v>0.942</v>
      </c>
      <c r="I515" s="217"/>
      <c r="J515" s="218">
        <f>ROUND(I515*H515,2)</f>
        <v>0</v>
      </c>
      <c r="K515" s="214" t="s">
        <v>291</v>
      </c>
      <c r="L515" s="48"/>
      <c r="M515" s="219" t="s">
        <v>28</v>
      </c>
      <c r="N515" s="220" t="s">
        <v>46</v>
      </c>
      <c r="O515" s="88"/>
      <c r="P515" s="221">
        <f>O515*H515</f>
        <v>0</v>
      </c>
      <c r="Q515" s="221">
        <v>0</v>
      </c>
      <c r="R515" s="221">
        <f>Q515*H515</f>
        <v>0</v>
      </c>
      <c r="S515" s="221">
        <v>0.112</v>
      </c>
      <c r="T515" s="222">
        <f>S515*H515</f>
        <v>0.105504</v>
      </c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R515" s="223" t="s">
        <v>292</v>
      </c>
      <c r="AT515" s="223" t="s">
        <v>287</v>
      </c>
      <c r="AU515" s="223" t="s">
        <v>305</v>
      </c>
      <c r="AY515" s="21" t="s">
        <v>285</v>
      </c>
      <c r="BE515" s="224">
        <f>IF(N515="základní",J515,0)</f>
        <v>0</v>
      </c>
      <c r="BF515" s="224">
        <f>IF(N515="snížená",J515,0)</f>
        <v>0</v>
      </c>
      <c r="BG515" s="224">
        <f>IF(N515="zákl. přenesená",J515,0)</f>
        <v>0</v>
      </c>
      <c r="BH515" s="224">
        <f>IF(N515="sníž. přenesená",J515,0)</f>
        <v>0</v>
      </c>
      <c r="BI515" s="224">
        <f>IF(N515="nulová",J515,0)</f>
        <v>0</v>
      </c>
      <c r="BJ515" s="21" t="s">
        <v>106</v>
      </c>
      <c r="BK515" s="224">
        <f>ROUND(I515*H515,2)</f>
        <v>0</v>
      </c>
      <c r="BL515" s="21" t="s">
        <v>292</v>
      </c>
      <c r="BM515" s="223" t="s">
        <v>3177</v>
      </c>
    </row>
    <row r="516" spans="1:47" s="2" customFormat="1" ht="12">
      <c r="A516" s="42"/>
      <c r="B516" s="43"/>
      <c r="C516" s="44"/>
      <c r="D516" s="225" t="s">
        <v>294</v>
      </c>
      <c r="E516" s="44"/>
      <c r="F516" s="226" t="s">
        <v>3178</v>
      </c>
      <c r="G516" s="44"/>
      <c r="H516" s="44"/>
      <c r="I516" s="227"/>
      <c r="J516" s="44"/>
      <c r="K516" s="44"/>
      <c r="L516" s="48"/>
      <c r="M516" s="228"/>
      <c r="N516" s="229"/>
      <c r="O516" s="88"/>
      <c r="P516" s="88"/>
      <c r="Q516" s="88"/>
      <c r="R516" s="88"/>
      <c r="S516" s="88"/>
      <c r="T516" s="89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T516" s="21" t="s">
        <v>294</v>
      </c>
      <c r="AU516" s="21" t="s">
        <v>305</v>
      </c>
    </row>
    <row r="517" spans="1:51" s="13" customFormat="1" ht="12">
      <c r="A517" s="13"/>
      <c r="B517" s="230"/>
      <c r="C517" s="231"/>
      <c r="D517" s="232" t="s">
        <v>296</v>
      </c>
      <c r="E517" s="233" t="s">
        <v>28</v>
      </c>
      <c r="F517" s="234" t="s">
        <v>2809</v>
      </c>
      <c r="G517" s="231"/>
      <c r="H517" s="233" t="s">
        <v>28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0" t="s">
        <v>296</v>
      </c>
      <c r="AU517" s="240" t="s">
        <v>305</v>
      </c>
      <c r="AV517" s="13" t="s">
        <v>82</v>
      </c>
      <c r="AW517" s="13" t="s">
        <v>35</v>
      </c>
      <c r="AX517" s="13" t="s">
        <v>74</v>
      </c>
      <c r="AY517" s="240" t="s">
        <v>285</v>
      </c>
    </row>
    <row r="518" spans="1:51" s="14" customFormat="1" ht="12">
      <c r="A518" s="14"/>
      <c r="B518" s="241"/>
      <c r="C518" s="242"/>
      <c r="D518" s="232" t="s">
        <v>296</v>
      </c>
      <c r="E518" s="243" t="s">
        <v>28</v>
      </c>
      <c r="F518" s="244" t="s">
        <v>3179</v>
      </c>
      <c r="G518" s="242"/>
      <c r="H518" s="245">
        <v>0.942</v>
      </c>
      <c r="I518" s="246"/>
      <c r="J518" s="242"/>
      <c r="K518" s="242"/>
      <c r="L518" s="247"/>
      <c r="M518" s="248"/>
      <c r="N518" s="249"/>
      <c r="O518" s="249"/>
      <c r="P518" s="249"/>
      <c r="Q518" s="249"/>
      <c r="R518" s="249"/>
      <c r="S518" s="249"/>
      <c r="T518" s="250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1" t="s">
        <v>296</v>
      </c>
      <c r="AU518" s="251" t="s">
        <v>305</v>
      </c>
      <c r="AV518" s="14" t="s">
        <v>106</v>
      </c>
      <c r="AW518" s="14" t="s">
        <v>35</v>
      </c>
      <c r="AX518" s="14" t="s">
        <v>82</v>
      </c>
      <c r="AY518" s="251" t="s">
        <v>285</v>
      </c>
    </row>
    <row r="519" spans="1:65" s="2" customFormat="1" ht="24.15" customHeight="1">
      <c r="A519" s="42"/>
      <c r="B519" s="43"/>
      <c r="C519" s="212" t="s">
        <v>852</v>
      </c>
      <c r="D519" s="212" t="s">
        <v>287</v>
      </c>
      <c r="E519" s="213" t="s">
        <v>3180</v>
      </c>
      <c r="F519" s="214" t="s">
        <v>3181</v>
      </c>
      <c r="G519" s="215" t="s">
        <v>673</v>
      </c>
      <c r="H519" s="216">
        <v>12.42</v>
      </c>
      <c r="I519" s="217"/>
      <c r="J519" s="218">
        <f>ROUND(I519*H519,2)</f>
        <v>0</v>
      </c>
      <c r="K519" s="214" t="s">
        <v>291</v>
      </c>
      <c r="L519" s="48"/>
      <c r="M519" s="219" t="s">
        <v>28</v>
      </c>
      <c r="N519" s="220" t="s">
        <v>46</v>
      </c>
      <c r="O519" s="88"/>
      <c r="P519" s="221">
        <f>O519*H519</f>
        <v>0</v>
      </c>
      <c r="Q519" s="221">
        <v>0</v>
      </c>
      <c r="R519" s="221">
        <f>Q519*H519</f>
        <v>0</v>
      </c>
      <c r="S519" s="221">
        <v>0.07</v>
      </c>
      <c r="T519" s="222">
        <f>S519*H519</f>
        <v>0.8694000000000001</v>
      </c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R519" s="223" t="s">
        <v>292</v>
      </c>
      <c r="AT519" s="223" t="s">
        <v>287</v>
      </c>
      <c r="AU519" s="223" t="s">
        <v>305</v>
      </c>
      <c r="AY519" s="21" t="s">
        <v>285</v>
      </c>
      <c r="BE519" s="224">
        <f>IF(N519="základní",J519,0)</f>
        <v>0</v>
      </c>
      <c r="BF519" s="224">
        <f>IF(N519="snížená",J519,0)</f>
        <v>0</v>
      </c>
      <c r="BG519" s="224">
        <f>IF(N519="zákl. přenesená",J519,0)</f>
        <v>0</v>
      </c>
      <c r="BH519" s="224">
        <f>IF(N519="sníž. přenesená",J519,0)</f>
        <v>0</v>
      </c>
      <c r="BI519" s="224">
        <f>IF(N519="nulová",J519,0)</f>
        <v>0</v>
      </c>
      <c r="BJ519" s="21" t="s">
        <v>106</v>
      </c>
      <c r="BK519" s="224">
        <f>ROUND(I519*H519,2)</f>
        <v>0</v>
      </c>
      <c r="BL519" s="21" t="s">
        <v>292</v>
      </c>
      <c r="BM519" s="223" t="s">
        <v>3182</v>
      </c>
    </row>
    <row r="520" spans="1:47" s="2" customFormat="1" ht="12">
      <c r="A520" s="42"/>
      <c r="B520" s="43"/>
      <c r="C520" s="44"/>
      <c r="D520" s="225" t="s">
        <v>294</v>
      </c>
      <c r="E520" s="44"/>
      <c r="F520" s="226" t="s">
        <v>3183</v>
      </c>
      <c r="G520" s="44"/>
      <c r="H520" s="44"/>
      <c r="I520" s="227"/>
      <c r="J520" s="44"/>
      <c r="K520" s="44"/>
      <c r="L520" s="48"/>
      <c r="M520" s="228"/>
      <c r="N520" s="229"/>
      <c r="O520" s="88"/>
      <c r="P520" s="88"/>
      <c r="Q520" s="88"/>
      <c r="R520" s="88"/>
      <c r="S520" s="88"/>
      <c r="T520" s="89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T520" s="21" t="s">
        <v>294</v>
      </c>
      <c r="AU520" s="21" t="s">
        <v>305</v>
      </c>
    </row>
    <row r="521" spans="1:51" s="13" customFormat="1" ht="12">
      <c r="A521" s="13"/>
      <c r="B521" s="230"/>
      <c r="C521" s="231"/>
      <c r="D521" s="232" t="s">
        <v>296</v>
      </c>
      <c r="E521" s="233" t="s">
        <v>28</v>
      </c>
      <c r="F521" s="234" t="s">
        <v>2809</v>
      </c>
      <c r="G521" s="231"/>
      <c r="H521" s="233" t="s">
        <v>28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0" t="s">
        <v>296</v>
      </c>
      <c r="AU521" s="240" t="s">
        <v>305</v>
      </c>
      <c r="AV521" s="13" t="s">
        <v>82</v>
      </c>
      <c r="AW521" s="13" t="s">
        <v>35</v>
      </c>
      <c r="AX521" s="13" t="s">
        <v>74</v>
      </c>
      <c r="AY521" s="240" t="s">
        <v>285</v>
      </c>
    </row>
    <row r="522" spans="1:51" s="14" customFormat="1" ht="12">
      <c r="A522" s="14"/>
      <c r="B522" s="241"/>
      <c r="C522" s="242"/>
      <c r="D522" s="232" t="s">
        <v>296</v>
      </c>
      <c r="E522" s="243" t="s">
        <v>28</v>
      </c>
      <c r="F522" s="244" t="s">
        <v>3184</v>
      </c>
      <c r="G522" s="242"/>
      <c r="H522" s="245">
        <v>12.42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1" t="s">
        <v>296</v>
      </c>
      <c r="AU522" s="251" t="s">
        <v>305</v>
      </c>
      <c r="AV522" s="14" t="s">
        <v>106</v>
      </c>
      <c r="AW522" s="14" t="s">
        <v>35</v>
      </c>
      <c r="AX522" s="14" t="s">
        <v>82</v>
      </c>
      <c r="AY522" s="251" t="s">
        <v>285</v>
      </c>
    </row>
    <row r="523" spans="1:65" s="2" customFormat="1" ht="24.15" customHeight="1">
      <c r="A523" s="42"/>
      <c r="B523" s="43"/>
      <c r="C523" s="212" t="s">
        <v>856</v>
      </c>
      <c r="D523" s="212" t="s">
        <v>287</v>
      </c>
      <c r="E523" s="213" t="s">
        <v>3185</v>
      </c>
      <c r="F523" s="214" t="s">
        <v>3186</v>
      </c>
      <c r="G523" s="215" t="s">
        <v>290</v>
      </c>
      <c r="H523" s="216">
        <v>0.747</v>
      </c>
      <c r="I523" s="217"/>
      <c r="J523" s="218">
        <f>ROUND(I523*H523,2)</f>
        <v>0</v>
      </c>
      <c r="K523" s="214" t="s">
        <v>291</v>
      </c>
      <c r="L523" s="48"/>
      <c r="M523" s="219" t="s">
        <v>28</v>
      </c>
      <c r="N523" s="220" t="s">
        <v>46</v>
      </c>
      <c r="O523" s="88"/>
      <c r="P523" s="221">
        <f>O523*H523</f>
        <v>0</v>
      </c>
      <c r="Q523" s="221">
        <v>0</v>
      </c>
      <c r="R523" s="221">
        <f>Q523*H523</f>
        <v>0</v>
      </c>
      <c r="S523" s="221">
        <v>2.2</v>
      </c>
      <c r="T523" s="222">
        <f>S523*H523</f>
        <v>1.6434000000000002</v>
      </c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R523" s="223" t="s">
        <v>292</v>
      </c>
      <c r="AT523" s="223" t="s">
        <v>287</v>
      </c>
      <c r="AU523" s="223" t="s">
        <v>305</v>
      </c>
      <c r="AY523" s="21" t="s">
        <v>285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21" t="s">
        <v>106</v>
      </c>
      <c r="BK523" s="224">
        <f>ROUND(I523*H523,2)</f>
        <v>0</v>
      </c>
      <c r="BL523" s="21" t="s">
        <v>292</v>
      </c>
      <c r="BM523" s="223" t="s">
        <v>3187</v>
      </c>
    </row>
    <row r="524" spans="1:47" s="2" customFormat="1" ht="12">
      <c r="A524" s="42"/>
      <c r="B524" s="43"/>
      <c r="C524" s="44"/>
      <c r="D524" s="225" t="s">
        <v>294</v>
      </c>
      <c r="E524" s="44"/>
      <c r="F524" s="226" t="s">
        <v>3188</v>
      </c>
      <c r="G524" s="44"/>
      <c r="H524" s="44"/>
      <c r="I524" s="227"/>
      <c r="J524" s="44"/>
      <c r="K524" s="44"/>
      <c r="L524" s="48"/>
      <c r="M524" s="228"/>
      <c r="N524" s="229"/>
      <c r="O524" s="88"/>
      <c r="P524" s="88"/>
      <c r="Q524" s="88"/>
      <c r="R524" s="88"/>
      <c r="S524" s="88"/>
      <c r="T524" s="89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T524" s="21" t="s">
        <v>294</v>
      </c>
      <c r="AU524" s="21" t="s">
        <v>305</v>
      </c>
    </row>
    <row r="525" spans="1:51" s="13" customFormat="1" ht="12">
      <c r="A525" s="13"/>
      <c r="B525" s="230"/>
      <c r="C525" s="231"/>
      <c r="D525" s="232" t="s">
        <v>296</v>
      </c>
      <c r="E525" s="233" t="s">
        <v>28</v>
      </c>
      <c r="F525" s="234" t="s">
        <v>2809</v>
      </c>
      <c r="G525" s="231"/>
      <c r="H525" s="233" t="s">
        <v>28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0" t="s">
        <v>296</v>
      </c>
      <c r="AU525" s="240" t="s">
        <v>305</v>
      </c>
      <c r="AV525" s="13" t="s">
        <v>82</v>
      </c>
      <c r="AW525" s="13" t="s">
        <v>35</v>
      </c>
      <c r="AX525" s="13" t="s">
        <v>74</v>
      </c>
      <c r="AY525" s="240" t="s">
        <v>285</v>
      </c>
    </row>
    <row r="526" spans="1:51" s="14" customFormat="1" ht="12">
      <c r="A526" s="14"/>
      <c r="B526" s="241"/>
      <c r="C526" s="242"/>
      <c r="D526" s="232" t="s">
        <v>296</v>
      </c>
      <c r="E526" s="243" t="s">
        <v>28</v>
      </c>
      <c r="F526" s="244" t="s">
        <v>3189</v>
      </c>
      <c r="G526" s="242"/>
      <c r="H526" s="245">
        <v>0.747</v>
      </c>
      <c r="I526" s="246"/>
      <c r="J526" s="242"/>
      <c r="K526" s="242"/>
      <c r="L526" s="247"/>
      <c r="M526" s="248"/>
      <c r="N526" s="249"/>
      <c r="O526" s="249"/>
      <c r="P526" s="249"/>
      <c r="Q526" s="249"/>
      <c r="R526" s="249"/>
      <c r="S526" s="249"/>
      <c r="T526" s="250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1" t="s">
        <v>296</v>
      </c>
      <c r="AU526" s="251" t="s">
        <v>305</v>
      </c>
      <c r="AV526" s="14" t="s">
        <v>106</v>
      </c>
      <c r="AW526" s="14" t="s">
        <v>35</v>
      </c>
      <c r="AX526" s="14" t="s">
        <v>82</v>
      </c>
      <c r="AY526" s="251" t="s">
        <v>285</v>
      </c>
    </row>
    <row r="527" spans="1:65" s="2" customFormat="1" ht="24.15" customHeight="1">
      <c r="A527" s="42"/>
      <c r="B527" s="43"/>
      <c r="C527" s="212" t="s">
        <v>861</v>
      </c>
      <c r="D527" s="212" t="s">
        <v>287</v>
      </c>
      <c r="E527" s="213" t="s">
        <v>3190</v>
      </c>
      <c r="F527" s="214" t="s">
        <v>3191</v>
      </c>
      <c r="G527" s="215" t="s">
        <v>673</v>
      </c>
      <c r="H527" s="216">
        <v>2.748</v>
      </c>
      <c r="I527" s="217"/>
      <c r="J527" s="218">
        <f>ROUND(I527*H527,2)</f>
        <v>0</v>
      </c>
      <c r="K527" s="214" t="s">
        <v>28</v>
      </c>
      <c r="L527" s="48"/>
      <c r="M527" s="219" t="s">
        <v>28</v>
      </c>
      <c r="N527" s="220" t="s">
        <v>46</v>
      </c>
      <c r="O527" s="88"/>
      <c r="P527" s="221">
        <f>O527*H527</f>
        <v>0</v>
      </c>
      <c r="Q527" s="221">
        <v>0</v>
      </c>
      <c r="R527" s="221">
        <f>Q527*H527</f>
        <v>0</v>
      </c>
      <c r="S527" s="221">
        <v>0.00945</v>
      </c>
      <c r="T527" s="222">
        <f>S527*H527</f>
        <v>0.0259686</v>
      </c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R527" s="223" t="s">
        <v>292</v>
      </c>
      <c r="AT527" s="223" t="s">
        <v>287</v>
      </c>
      <c r="AU527" s="223" t="s">
        <v>305</v>
      </c>
      <c r="AY527" s="21" t="s">
        <v>285</v>
      </c>
      <c r="BE527" s="224">
        <f>IF(N527="základní",J527,0)</f>
        <v>0</v>
      </c>
      <c r="BF527" s="224">
        <f>IF(N527="snížená",J527,0)</f>
        <v>0</v>
      </c>
      <c r="BG527" s="224">
        <f>IF(N527="zákl. přenesená",J527,0)</f>
        <v>0</v>
      </c>
      <c r="BH527" s="224">
        <f>IF(N527="sníž. přenesená",J527,0)</f>
        <v>0</v>
      </c>
      <c r="BI527" s="224">
        <f>IF(N527="nulová",J527,0)</f>
        <v>0</v>
      </c>
      <c r="BJ527" s="21" t="s">
        <v>106</v>
      </c>
      <c r="BK527" s="224">
        <f>ROUND(I527*H527,2)</f>
        <v>0</v>
      </c>
      <c r="BL527" s="21" t="s">
        <v>292</v>
      </c>
      <c r="BM527" s="223" t="s">
        <v>3192</v>
      </c>
    </row>
    <row r="528" spans="1:51" s="13" customFormat="1" ht="12">
      <c r="A528" s="13"/>
      <c r="B528" s="230"/>
      <c r="C528" s="231"/>
      <c r="D528" s="232" t="s">
        <v>296</v>
      </c>
      <c r="E528" s="233" t="s">
        <v>28</v>
      </c>
      <c r="F528" s="234" t="s">
        <v>2846</v>
      </c>
      <c r="G528" s="231"/>
      <c r="H528" s="233" t="s">
        <v>28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0" t="s">
        <v>296</v>
      </c>
      <c r="AU528" s="240" t="s">
        <v>305</v>
      </c>
      <c r="AV528" s="13" t="s">
        <v>82</v>
      </c>
      <c r="AW528" s="13" t="s">
        <v>35</v>
      </c>
      <c r="AX528" s="13" t="s">
        <v>74</v>
      </c>
      <c r="AY528" s="240" t="s">
        <v>285</v>
      </c>
    </row>
    <row r="529" spans="1:51" s="13" customFormat="1" ht="12">
      <c r="A529" s="13"/>
      <c r="B529" s="230"/>
      <c r="C529" s="231"/>
      <c r="D529" s="232" t="s">
        <v>296</v>
      </c>
      <c r="E529" s="233" t="s">
        <v>28</v>
      </c>
      <c r="F529" s="234" t="s">
        <v>2963</v>
      </c>
      <c r="G529" s="231"/>
      <c r="H529" s="233" t="s">
        <v>28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0" t="s">
        <v>296</v>
      </c>
      <c r="AU529" s="240" t="s">
        <v>305</v>
      </c>
      <c r="AV529" s="13" t="s">
        <v>82</v>
      </c>
      <c r="AW529" s="13" t="s">
        <v>35</v>
      </c>
      <c r="AX529" s="13" t="s">
        <v>74</v>
      </c>
      <c r="AY529" s="240" t="s">
        <v>285</v>
      </c>
    </row>
    <row r="530" spans="1:51" s="14" customFormat="1" ht="12">
      <c r="A530" s="14"/>
      <c r="B530" s="241"/>
      <c r="C530" s="242"/>
      <c r="D530" s="232" t="s">
        <v>296</v>
      </c>
      <c r="E530" s="243" t="s">
        <v>28</v>
      </c>
      <c r="F530" s="244" t="s">
        <v>3193</v>
      </c>
      <c r="G530" s="242"/>
      <c r="H530" s="245">
        <v>2.748</v>
      </c>
      <c r="I530" s="246"/>
      <c r="J530" s="242"/>
      <c r="K530" s="242"/>
      <c r="L530" s="247"/>
      <c r="M530" s="248"/>
      <c r="N530" s="249"/>
      <c r="O530" s="249"/>
      <c r="P530" s="249"/>
      <c r="Q530" s="249"/>
      <c r="R530" s="249"/>
      <c r="S530" s="249"/>
      <c r="T530" s="25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1" t="s">
        <v>296</v>
      </c>
      <c r="AU530" s="251" t="s">
        <v>305</v>
      </c>
      <c r="AV530" s="14" t="s">
        <v>106</v>
      </c>
      <c r="AW530" s="14" t="s">
        <v>35</v>
      </c>
      <c r="AX530" s="14" t="s">
        <v>82</v>
      </c>
      <c r="AY530" s="251" t="s">
        <v>285</v>
      </c>
    </row>
    <row r="531" spans="1:65" s="2" customFormat="1" ht="24.15" customHeight="1">
      <c r="A531" s="42"/>
      <c r="B531" s="43"/>
      <c r="C531" s="212" t="s">
        <v>866</v>
      </c>
      <c r="D531" s="212" t="s">
        <v>287</v>
      </c>
      <c r="E531" s="213" t="s">
        <v>3194</v>
      </c>
      <c r="F531" s="214" t="s">
        <v>3195</v>
      </c>
      <c r="G531" s="215" t="s">
        <v>460</v>
      </c>
      <c r="H531" s="216">
        <v>1</v>
      </c>
      <c r="I531" s="217"/>
      <c r="J531" s="218">
        <f>ROUND(I531*H531,2)</f>
        <v>0</v>
      </c>
      <c r="K531" s="214" t="s">
        <v>28</v>
      </c>
      <c r="L531" s="48"/>
      <c r="M531" s="219" t="s">
        <v>28</v>
      </c>
      <c r="N531" s="220" t="s">
        <v>46</v>
      </c>
      <c r="O531" s="88"/>
      <c r="P531" s="221">
        <f>O531*H531</f>
        <v>0</v>
      </c>
      <c r="Q531" s="221">
        <v>0</v>
      </c>
      <c r="R531" s="221">
        <f>Q531*H531</f>
        <v>0</v>
      </c>
      <c r="S531" s="221">
        <v>0.192</v>
      </c>
      <c r="T531" s="222">
        <f>S531*H531</f>
        <v>0.192</v>
      </c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R531" s="223" t="s">
        <v>292</v>
      </c>
      <c r="AT531" s="223" t="s">
        <v>287</v>
      </c>
      <c r="AU531" s="223" t="s">
        <v>305</v>
      </c>
      <c r="AY531" s="21" t="s">
        <v>285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21" t="s">
        <v>106</v>
      </c>
      <c r="BK531" s="224">
        <f>ROUND(I531*H531,2)</f>
        <v>0</v>
      </c>
      <c r="BL531" s="21" t="s">
        <v>292</v>
      </c>
      <c r="BM531" s="223" t="s">
        <v>3196</v>
      </c>
    </row>
    <row r="532" spans="1:51" s="13" customFormat="1" ht="12">
      <c r="A532" s="13"/>
      <c r="B532" s="230"/>
      <c r="C532" s="231"/>
      <c r="D532" s="232" t="s">
        <v>296</v>
      </c>
      <c r="E532" s="233" t="s">
        <v>28</v>
      </c>
      <c r="F532" s="234" t="s">
        <v>2846</v>
      </c>
      <c r="G532" s="231"/>
      <c r="H532" s="233" t="s">
        <v>28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0" t="s">
        <v>296</v>
      </c>
      <c r="AU532" s="240" t="s">
        <v>305</v>
      </c>
      <c r="AV532" s="13" t="s">
        <v>82</v>
      </c>
      <c r="AW532" s="13" t="s">
        <v>35</v>
      </c>
      <c r="AX532" s="13" t="s">
        <v>74</v>
      </c>
      <c r="AY532" s="240" t="s">
        <v>285</v>
      </c>
    </row>
    <row r="533" spans="1:51" s="13" customFormat="1" ht="12">
      <c r="A533" s="13"/>
      <c r="B533" s="230"/>
      <c r="C533" s="231"/>
      <c r="D533" s="232" t="s">
        <v>296</v>
      </c>
      <c r="E533" s="233" t="s">
        <v>28</v>
      </c>
      <c r="F533" s="234" t="s">
        <v>2963</v>
      </c>
      <c r="G533" s="231"/>
      <c r="H533" s="233" t="s">
        <v>28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0" t="s">
        <v>296</v>
      </c>
      <c r="AU533" s="240" t="s">
        <v>305</v>
      </c>
      <c r="AV533" s="13" t="s">
        <v>82</v>
      </c>
      <c r="AW533" s="13" t="s">
        <v>35</v>
      </c>
      <c r="AX533" s="13" t="s">
        <v>74</v>
      </c>
      <c r="AY533" s="240" t="s">
        <v>285</v>
      </c>
    </row>
    <row r="534" spans="1:51" s="14" customFormat="1" ht="12">
      <c r="A534" s="14"/>
      <c r="B534" s="241"/>
      <c r="C534" s="242"/>
      <c r="D534" s="232" t="s">
        <v>296</v>
      </c>
      <c r="E534" s="243" t="s">
        <v>28</v>
      </c>
      <c r="F534" s="244" t="s">
        <v>82</v>
      </c>
      <c r="G534" s="242"/>
      <c r="H534" s="245">
        <v>1</v>
      </c>
      <c r="I534" s="246"/>
      <c r="J534" s="242"/>
      <c r="K534" s="242"/>
      <c r="L534" s="247"/>
      <c r="M534" s="248"/>
      <c r="N534" s="249"/>
      <c r="O534" s="249"/>
      <c r="P534" s="249"/>
      <c r="Q534" s="249"/>
      <c r="R534" s="249"/>
      <c r="S534" s="249"/>
      <c r="T534" s="25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1" t="s">
        <v>296</v>
      </c>
      <c r="AU534" s="251" t="s">
        <v>305</v>
      </c>
      <c r="AV534" s="14" t="s">
        <v>106</v>
      </c>
      <c r="AW534" s="14" t="s">
        <v>35</v>
      </c>
      <c r="AX534" s="14" t="s">
        <v>82</v>
      </c>
      <c r="AY534" s="251" t="s">
        <v>285</v>
      </c>
    </row>
    <row r="535" spans="1:65" s="2" customFormat="1" ht="24.15" customHeight="1">
      <c r="A535" s="42"/>
      <c r="B535" s="43"/>
      <c r="C535" s="212" t="s">
        <v>873</v>
      </c>
      <c r="D535" s="212" t="s">
        <v>287</v>
      </c>
      <c r="E535" s="213" t="s">
        <v>3197</v>
      </c>
      <c r="F535" s="214" t="s">
        <v>3198</v>
      </c>
      <c r="G535" s="215" t="s">
        <v>673</v>
      </c>
      <c r="H535" s="216">
        <v>1.068</v>
      </c>
      <c r="I535" s="217"/>
      <c r="J535" s="218">
        <f>ROUND(I535*H535,2)</f>
        <v>0</v>
      </c>
      <c r="K535" s="214" t="s">
        <v>291</v>
      </c>
      <c r="L535" s="48"/>
      <c r="M535" s="219" t="s">
        <v>28</v>
      </c>
      <c r="N535" s="220" t="s">
        <v>46</v>
      </c>
      <c r="O535" s="88"/>
      <c r="P535" s="221">
        <f>O535*H535</f>
        <v>0</v>
      </c>
      <c r="Q535" s="221">
        <v>0.00022</v>
      </c>
      <c r="R535" s="221">
        <f>Q535*H535</f>
        <v>0.00023496000000000001</v>
      </c>
      <c r="S535" s="221">
        <v>0</v>
      </c>
      <c r="T535" s="222">
        <f>S535*H535</f>
        <v>0</v>
      </c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R535" s="223" t="s">
        <v>292</v>
      </c>
      <c r="AT535" s="223" t="s">
        <v>287</v>
      </c>
      <c r="AU535" s="223" t="s">
        <v>305</v>
      </c>
      <c r="AY535" s="21" t="s">
        <v>285</v>
      </c>
      <c r="BE535" s="224">
        <f>IF(N535="základní",J535,0)</f>
        <v>0</v>
      </c>
      <c r="BF535" s="224">
        <f>IF(N535="snížená",J535,0)</f>
        <v>0</v>
      </c>
      <c r="BG535" s="224">
        <f>IF(N535="zákl. přenesená",J535,0)</f>
        <v>0</v>
      </c>
      <c r="BH535" s="224">
        <f>IF(N535="sníž. přenesená",J535,0)</f>
        <v>0</v>
      </c>
      <c r="BI535" s="224">
        <f>IF(N535="nulová",J535,0)</f>
        <v>0</v>
      </c>
      <c r="BJ535" s="21" t="s">
        <v>106</v>
      </c>
      <c r="BK535" s="224">
        <f>ROUND(I535*H535,2)</f>
        <v>0</v>
      </c>
      <c r="BL535" s="21" t="s">
        <v>292</v>
      </c>
      <c r="BM535" s="223" t="s">
        <v>3199</v>
      </c>
    </row>
    <row r="536" spans="1:47" s="2" customFormat="1" ht="12">
      <c r="A536" s="42"/>
      <c r="B536" s="43"/>
      <c r="C536" s="44"/>
      <c r="D536" s="225" t="s">
        <v>294</v>
      </c>
      <c r="E536" s="44"/>
      <c r="F536" s="226" t="s">
        <v>3200</v>
      </c>
      <c r="G536" s="44"/>
      <c r="H536" s="44"/>
      <c r="I536" s="227"/>
      <c r="J536" s="44"/>
      <c r="K536" s="44"/>
      <c r="L536" s="48"/>
      <c r="M536" s="228"/>
      <c r="N536" s="229"/>
      <c r="O536" s="88"/>
      <c r="P536" s="88"/>
      <c r="Q536" s="88"/>
      <c r="R536" s="88"/>
      <c r="S536" s="88"/>
      <c r="T536" s="89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T536" s="21" t="s">
        <v>294</v>
      </c>
      <c r="AU536" s="21" t="s">
        <v>305</v>
      </c>
    </row>
    <row r="537" spans="1:51" s="13" customFormat="1" ht="12">
      <c r="A537" s="13"/>
      <c r="B537" s="230"/>
      <c r="C537" s="231"/>
      <c r="D537" s="232" t="s">
        <v>296</v>
      </c>
      <c r="E537" s="233" t="s">
        <v>28</v>
      </c>
      <c r="F537" s="234" t="s">
        <v>2846</v>
      </c>
      <c r="G537" s="231"/>
      <c r="H537" s="233" t="s">
        <v>28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0" t="s">
        <v>296</v>
      </c>
      <c r="AU537" s="240" t="s">
        <v>305</v>
      </c>
      <c r="AV537" s="13" t="s">
        <v>82</v>
      </c>
      <c r="AW537" s="13" t="s">
        <v>35</v>
      </c>
      <c r="AX537" s="13" t="s">
        <v>74</v>
      </c>
      <c r="AY537" s="240" t="s">
        <v>285</v>
      </c>
    </row>
    <row r="538" spans="1:51" s="13" customFormat="1" ht="12">
      <c r="A538" s="13"/>
      <c r="B538" s="230"/>
      <c r="C538" s="231"/>
      <c r="D538" s="232" t="s">
        <v>296</v>
      </c>
      <c r="E538" s="233" t="s">
        <v>28</v>
      </c>
      <c r="F538" s="234" t="s">
        <v>2853</v>
      </c>
      <c r="G538" s="231"/>
      <c r="H538" s="233" t="s">
        <v>28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0" t="s">
        <v>296</v>
      </c>
      <c r="AU538" s="240" t="s">
        <v>305</v>
      </c>
      <c r="AV538" s="13" t="s">
        <v>82</v>
      </c>
      <c r="AW538" s="13" t="s">
        <v>35</v>
      </c>
      <c r="AX538" s="13" t="s">
        <v>74</v>
      </c>
      <c r="AY538" s="240" t="s">
        <v>285</v>
      </c>
    </row>
    <row r="539" spans="1:51" s="14" customFormat="1" ht="12">
      <c r="A539" s="14"/>
      <c r="B539" s="241"/>
      <c r="C539" s="242"/>
      <c r="D539" s="232" t="s">
        <v>296</v>
      </c>
      <c r="E539" s="243" t="s">
        <v>28</v>
      </c>
      <c r="F539" s="244" t="s">
        <v>3201</v>
      </c>
      <c r="G539" s="242"/>
      <c r="H539" s="245">
        <v>1.068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1" t="s">
        <v>296</v>
      </c>
      <c r="AU539" s="251" t="s">
        <v>305</v>
      </c>
      <c r="AV539" s="14" t="s">
        <v>106</v>
      </c>
      <c r="AW539" s="14" t="s">
        <v>35</v>
      </c>
      <c r="AX539" s="14" t="s">
        <v>82</v>
      </c>
      <c r="AY539" s="251" t="s">
        <v>285</v>
      </c>
    </row>
    <row r="540" spans="1:65" s="2" customFormat="1" ht="78" customHeight="1">
      <c r="A540" s="42"/>
      <c r="B540" s="43"/>
      <c r="C540" s="212" t="s">
        <v>879</v>
      </c>
      <c r="D540" s="212" t="s">
        <v>287</v>
      </c>
      <c r="E540" s="213" t="s">
        <v>3202</v>
      </c>
      <c r="F540" s="214" t="s">
        <v>3203</v>
      </c>
      <c r="G540" s="215" t="s">
        <v>315</v>
      </c>
      <c r="H540" s="216">
        <v>12.728</v>
      </c>
      <c r="I540" s="217"/>
      <c r="J540" s="218">
        <f>ROUND(I540*H540,2)</f>
        <v>0</v>
      </c>
      <c r="K540" s="214" t="s">
        <v>291</v>
      </c>
      <c r="L540" s="48"/>
      <c r="M540" s="219" t="s">
        <v>28</v>
      </c>
      <c r="N540" s="220" t="s">
        <v>46</v>
      </c>
      <c r="O540" s="88"/>
      <c r="P540" s="221">
        <f>O540*H540</f>
        <v>0</v>
      </c>
      <c r="Q540" s="221">
        <v>0</v>
      </c>
      <c r="R540" s="221">
        <f>Q540*H540</f>
        <v>0</v>
      </c>
      <c r="S540" s="221">
        <v>0</v>
      </c>
      <c r="T540" s="222">
        <f>S540*H540</f>
        <v>0</v>
      </c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R540" s="223" t="s">
        <v>292</v>
      </c>
      <c r="AT540" s="223" t="s">
        <v>287</v>
      </c>
      <c r="AU540" s="223" t="s">
        <v>305</v>
      </c>
      <c r="AY540" s="21" t="s">
        <v>285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21" t="s">
        <v>106</v>
      </c>
      <c r="BK540" s="224">
        <f>ROUND(I540*H540,2)</f>
        <v>0</v>
      </c>
      <c r="BL540" s="21" t="s">
        <v>292</v>
      </c>
      <c r="BM540" s="223" t="s">
        <v>3204</v>
      </c>
    </row>
    <row r="541" spans="1:47" s="2" customFormat="1" ht="12">
      <c r="A541" s="42"/>
      <c r="B541" s="43"/>
      <c r="C541" s="44"/>
      <c r="D541" s="225" t="s">
        <v>294</v>
      </c>
      <c r="E541" s="44"/>
      <c r="F541" s="226" t="s">
        <v>3205</v>
      </c>
      <c r="G541" s="44"/>
      <c r="H541" s="44"/>
      <c r="I541" s="227"/>
      <c r="J541" s="44"/>
      <c r="K541" s="44"/>
      <c r="L541" s="48"/>
      <c r="M541" s="228"/>
      <c r="N541" s="229"/>
      <c r="O541" s="88"/>
      <c r="P541" s="88"/>
      <c r="Q541" s="88"/>
      <c r="R541" s="88"/>
      <c r="S541" s="88"/>
      <c r="T541" s="89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T541" s="21" t="s">
        <v>294</v>
      </c>
      <c r="AU541" s="21" t="s">
        <v>305</v>
      </c>
    </row>
    <row r="542" spans="1:51" s="14" customFormat="1" ht="12">
      <c r="A542" s="14"/>
      <c r="B542" s="241"/>
      <c r="C542" s="242"/>
      <c r="D542" s="232" t="s">
        <v>296</v>
      </c>
      <c r="E542" s="243" t="s">
        <v>28</v>
      </c>
      <c r="F542" s="244" t="s">
        <v>2761</v>
      </c>
      <c r="G542" s="242"/>
      <c r="H542" s="245">
        <v>12.728</v>
      </c>
      <c r="I542" s="246"/>
      <c r="J542" s="242"/>
      <c r="K542" s="242"/>
      <c r="L542" s="247"/>
      <c r="M542" s="248"/>
      <c r="N542" s="249"/>
      <c r="O542" s="249"/>
      <c r="P542" s="249"/>
      <c r="Q542" s="249"/>
      <c r="R542" s="249"/>
      <c r="S542" s="249"/>
      <c r="T542" s="25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1" t="s">
        <v>296</v>
      </c>
      <c r="AU542" s="251" t="s">
        <v>305</v>
      </c>
      <c r="AV542" s="14" t="s">
        <v>106</v>
      </c>
      <c r="AW542" s="14" t="s">
        <v>35</v>
      </c>
      <c r="AX542" s="14" t="s">
        <v>82</v>
      </c>
      <c r="AY542" s="251" t="s">
        <v>285</v>
      </c>
    </row>
    <row r="543" spans="1:63" s="12" customFormat="1" ht="22.8" customHeight="1">
      <c r="A543" s="12"/>
      <c r="B543" s="196"/>
      <c r="C543" s="197"/>
      <c r="D543" s="198" t="s">
        <v>73</v>
      </c>
      <c r="E543" s="210" t="s">
        <v>856</v>
      </c>
      <c r="F543" s="210" t="s">
        <v>1100</v>
      </c>
      <c r="G543" s="197"/>
      <c r="H543" s="197"/>
      <c r="I543" s="200"/>
      <c r="J543" s="211">
        <f>BK543</f>
        <v>0</v>
      </c>
      <c r="K543" s="197"/>
      <c r="L543" s="202"/>
      <c r="M543" s="203"/>
      <c r="N543" s="204"/>
      <c r="O543" s="204"/>
      <c r="P543" s="205">
        <f>SUM(P544:P552)</f>
        <v>0</v>
      </c>
      <c r="Q543" s="204"/>
      <c r="R543" s="205">
        <f>SUM(R544:R552)</f>
        <v>0.01259952</v>
      </c>
      <c r="S543" s="204"/>
      <c r="T543" s="206">
        <f>SUM(T544:T552)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07" t="s">
        <v>82</v>
      </c>
      <c r="AT543" s="208" t="s">
        <v>73</v>
      </c>
      <c r="AU543" s="208" t="s">
        <v>82</v>
      </c>
      <c r="AY543" s="207" t="s">
        <v>285</v>
      </c>
      <c r="BK543" s="209">
        <f>SUM(BK544:BK552)</f>
        <v>0</v>
      </c>
    </row>
    <row r="544" spans="1:65" s="2" customFormat="1" ht="37.8" customHeight="1">
      <c r="A544" s="42"/>
      <c r="B544" s="43"/>
      <c r="C544" s="212" t="s">
        <v>884</v>
      </c>
      <c r="D544" s="212" t="s">
        <v>287</v>
      </c>
      <c r="E544" s="213" t="s">
        <v>1128</v>
      </c>
      <c r="F544" s="214" t="s">
        <v>1129</v>
      </c>
      <c r="G544" s="215" t="s">
        <v>673</v>
      </c>
      <c r="H544" s="216">
        <v>3.076</v>
      </c>
      <c r="I544" s="217"/>
      <c r="J544" s="218">
        <f>ROUND(I544*H544,2)</f>
        <v>0</v>
      </c>
      <c r="K544" s="214" t="s">
        <v>1130</v>
      </c>
      <c r="L544" s="48"/>
      <c r="M544" s="219" t="s">
        <v>28</v>
      </c>
      <c r="N544" s="220" t="s">
        <v>46</v>
      </c>
      <c r="O544" s="88"/>
      <c r="P544" s="221">
        <f>O544*H544</f>
        <v>0</v>
      </c>
      <c r="Q544" s="221">
        <v>0.00052</v>
      </c>
      <c r="R544" s="221">
        <f>Q544*H544</f>
        <v>0.0015995199999999999</v>
      </c>
      <c r="S544" s="221">
        <v>0</v>
      </c>
      <c r="T544" s="222">
        <f>S544*H544</f>
        <v>0</v>
      </c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R544" s="223" t="s">
        <v>292</v>
      </c>
      <c r="AT544" s="223" t="s">
        <v>287</v>
      </c>
      <c r="AU544" s="223" t="s">
        <v>106</v>
      </c>
      <c r="AY544" s="21" t="s">
        <v>285</v>
      </c>
      <c r="BE544" s="224">
        <f>IF(N544="základní",J544,0)</f>
        <v>0</v>
      </c>
      <c r="BF544" s="224">
        <f>IF(N544="snížená",J544,0)</f>
        <v>0</v>
      </c>
      <c r="BG544" s="224">
        <f>IF(N544="zákl. přenesená",J544,0)</f>
        <v>0</v>
      </c>
      <c r="BH544" s="224">
        <f>IF(N544="sníž. přenesená",J544,0)</f>
        <v>0</v>
      </c>
      <c r="BI544" s="224">
        <f>IF(N544="nulová",J544,0)</f>
        <v>0</v>
      </c>
      <c r="BJ544" s="21" t="s">
        <v>106</v>
      </c>
      <c r="BK544" s="224">
        <f>ROUND(I544*H544,2)</f>
        <v>0</v>
      </c>
      <c r="BL544" s="21" t="s">
        <v>292</v>
      </c>
      <c r="BM544" s="223" t="s">
        <v>3206</v>
      </c>
    </row>
    <row r="545" spans="1:47" s="2" customFormat="1" ht="12">
      <c r="A545" s="42"/>
      <c r="B545" s="43"/>
      <c r="C545" s="44"/>
      <c r="D545" s="225" t="s">
        <v>294</v>
      </c>
      <c r="E545" s="44"/>
      <c r="F545" s="226" t="s">
        <v>1132</v>
      </c>
      <c r="G545" s="44"/>
      <c r="H545" s="44"/>
      <c r="I545" s="227"/>
      <c r="J545" s="44"/>
      <c r="K545" s="44"/>
      <c r="L545" s="48"/>
      <c r="M545" s="228"/>
      <c r="N545" s="229"/>
      <c r="O545" s="88"/>
      <c r="P545" s="88"/>
      <c r="Q545" s="88"/>
      <c r="R545" s="88"/>
      <c r="S545" s="88"/>
      <c r="T545" s="89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T545" s="21" t="s">
        <v>294</v>
      </c>
      <c r="AU545" s="21" t="s">
        <v>106</v>
      </c>
    </row>
    <row r="546" spans="1:51" s="13" customFormat="1" ht="12">
      <c r="A546" s="13"/>
      <c r="B546" s="230"/>
      <c r="C546" s="231"/>
      <c r="D546" s="232" t="s">
        <v>296</v>
      </c>
      <c r="E546" s="233" t="s">
        <v>28</v>
      </c>
      <c r="F546" s="234" t="s">
        <v>2846</v>
      </c>
      <c r="G546" s="231"/>
      <c r="H546" s="233" t="s">
        <v>28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0" t="s">
        <v>296</v>
      </c>
      <c r="AU546" s="240" t="s">
        <v>106</v>
      </c>
      <c r="AV546" s="13" t="s">
        <v>82</v>
      </c>
      <c r="AW546" s="13" t="s">
        <v>35</v>
      </c>
      <c r="AX546" s="13" t="s">
        <v>74</v>
      </c>
      <c r="AY546" s="240" t="s">
        <v>285</v>
      </c>
    </row>
    <row r="547" spans="1:51" s="13" customFormat="1" ht="12">
      <c r="A547" s="13"/>
      <c r="B547" s="230"/>
      <c r="C547" s="231"/>
      <c r="D547" s="232" t="s">
        <v>296</v>
      </c>
      <c r="E547" s="233" t="s">
        <v>28</v>
      </c>
      <c r="F547" s="234" t="s">
        <v>2963</v>
      </c>
      <c r="G547" s="231"/>
      <c r="H547" s="233" t="s">
        <v>28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0" t="s">
        <v>296</v>
      </c>
      <c r="AU547" s="240" t="s">
        <v>106</v>
      </c>
      <c r="AV547" s="13" t="s">
        <v>82</v>
      </c>
      <c r="AW547" s="13" t="s">
        <v>35</v>
      </c>
      <c r="AX547" s="13" t="s">
        <v>74</v>
      </c>
      <c r="AY547" s="240" t="s">
        <v>285</v>
      </c>
    </row>
    <row r="548" spans="1:51" s="14" customFormat="1" ht="12">
      <c r="A548" s="14"/>
      <c r="B548" s="241"/>
      <c r="C548" s="242"/>
      <c r="D548" s="232" t="s">
        <v>296</v>
      </c>
      <c r="E548" s="243" t="s">
        <v>28</v>
      </c>
      <c r="F548" s="244" t="s">
        <v>3207</v>
      </c>
      <c r="G548" s="242"/>
      <c r="H548" s="245">
        <v>3.076</v>
      </c>
      <c r="I548" s="246"/>
      <c r="J548" s="242"/>
      <c r="K548" s="242"/>
      <c r="L548" s="247"/>
      <c r="M548" s="248"/>
      <c r="N548" s="249"/>
      <c r="O548" s="249"/>
      <c r="P548" s="249"/>
      <c r="Q548" s="249"/>
      <c r="R548" s="249"/>
      <c r="S548" s="249"/>
      <c r="T548" s="250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1" t="s">
        <v>296</v>
      </c>
      <c r="AU548" s="251" t="s">
        <v>106</v>
      </c>
      <c r="AV548" s="14" t="s">
        <v>106</v>
      </c>
      <c r="AW548" s="14" t="s">
        <v>35</v>
      </c>
      <c r="AX548" s="14" t="s">
        <v>82</v>
      </c>
      <c r="AY548" s="251" t="s">
        <v>285</v>
      </c>
    </row>
    <row r="549" spans="1:65" s="2" customFormat="1" ht="24.15" customHeight="1">
      <c r="A549" s="42"/>
      <c r="B549" s="43"/>
      <c r="C549" s="263" t="s">
        <v>891</v>
      </c>
      <c r="D549" s="263" t="s">
        <v>380</v>
      </c>
      <c r="E549" s="264" t="s">
        <v>1135</v>
      </c>
      <c r="F549" s="265" t="s">
        <v>1136</v>
      </c>
      <c r="G549" s="266" t="s">
        <v>383</v>
      </c>
      <c r="H549" s="267">
        <v>0.011</v>
      </c>
      <c r="I549" s="268"/>
      <c r="J549" s="269">
        <f>ROUND(I549*H549,2)</f>
        <v>0</v>
      </c>
      <c r="K549" s="265" t="s">
        <v>1130</v>
      </c>
      <c r="L549" s="270"/>
      <c r="M549" s="271" t="s">
        <v>28</v>
      </c>
      <c r="N549" s="272" t="s">
        <v>46</v>
      </c>
      <c r="O549" s="88"/>
      <c r="P549" s="221">
        <f>O549*H549</f>
        <v>0</v>
      </c>
      <c r="Q549" s="221">
        <v>1</v>
      </c>
      <c r="R549" s="221">
        <f>Q549*H549</f>
        <v>0.011</v>
      </c>
      <c r="S549" s="221">
        <v>0</v>
      </c>
      <c r="T549" s="222">
        <f>S549*H549</f>
        <v>0</v>
      </c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R549" s="223" t="s">
        <v>334</v>
      </c>
      <c r="AT549" s="223" t="s">
        <v>380</v>
      </c>
      <c r="AU549" s="223" t="s">
        <v>106</v>
      </c>
      <c r="AY549" s="21" t="s">
        <v>285</v>
      </c>
      <c r="BE549" s="224">
        <f>IF(N549="základní",J549,0)</f>
        <v>0</v>
      </c>
      <c r="BF549" s="224">
        <f>IF(N549="snížená",J549,0)</f>
        <v>0</v>
      </c>
      <c r="BG549" s="224">
        <f>IF(N549="zákl. přenesená",J549,0)</f>
        <v>0</v>
      </c>
      <c r="BH549" s="224">
        <f>IF(N549="sníž. přenesená",J549,0)</f>
        <v>0</v>
      </c>
      <c r="BI549" s="224">
        <f>IF(N549="nulová",J549,0)</f>
        <v>0</v>
      </c>
      <c r="BJ549" s="21" t="s">
        <v>106</v>
      </c>
      <c r="BK549" s="224">
        <f>ROUND(I549*H549,2)</f>
        <v>0</v>
      </c>
      <c r="BL549" s="21" t="s">
        <v>292</v>
      </c>
      <c r="BM549" s="223" t="s">
        <v>3208</v>
      </c>
    </row>
    <row r="550" spans="1:51" s="13" customFormat="1" ht="12">
      <c r="A550" s="13"/>
      <c r="B550" s="230"/>
      <c r="C550" s="231"/>
      <c r="D550" s="232" t="s">
        <v>296</v>
      </c>
      <c r="E550" s="233" t="s">
        <v>28</v>
      </c>
      <c r="F550" s="234" t="s">
        <v>2846</v>
      </c>
      <c r="G550" s="231"/>
      <c r="H550" s="233" t="s">
        <v>28</v>
      </c>
      <c r="I550" s="235"/>
      <c r="J550" s="231"/>
      <c r="K550" s="231"/>
      <c r="L550" s="236"/>
      <c r="M550" s="237"/>
      <c r="N550" s="238"/>
      <c r="O550" s="238"/>
      <c r="P550" s="238"/>
      <c r="Q550" s="238"/>
      <c r="R550" s="238"/>
      <c r="S550" s="238"/>
      <c r="T550" s="23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0" t="s">
        <v>296</v>
      </c>
      <c r="AU550" s="240" t="s">
        <v>106</v>
      </c>
      <c r="AV550" s="13" t="s">
        <v>82</v>
      </c>
      <c r="AW550" s="13" t="s">
        <v>35</v>
      </c>
      <c r="AX550" s="13" t="s">
        <v>74</v>
      </c>
      <c r="AY550" s="240" t="s">
        <v>285</v>
      </c>
    </row>
    <row r="551" spans="1:51" s="13" customFormat="1" ht="12">
      <c r="A551" s="13"/>
      <c r="B551" s="230"/>
      <c r="C551" s="231"/>
      <c r="D551" s="232" t="s">
        <v>296</v>
      </c>
      <c r="E551" s="233" t="s">
        <v>28</v>
      </c>
      <c r="F551" s="234" t="s">
        <v>2963</v>
      </c>
      <c r="G551" s="231"/>
      <c r="H551" s="233" t="s">
        <v>28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0" t="s">
        <v>296</v>
      </c>
      <c r="AU551" s="240" t="s">
        <v>106</v>
      </c>
      <c r="AV551" s="13" t="s">
        <v>82</v>
      </c>
      <c r="AW551" s="13" t="s">
        <v>35</v>
      </c>
      <c r="AX551" s="13" t="s">
        <v>74</v>
      </c>
      <c r="AY551" s="240" t="s">
        <v>285</v>
      </c>
    </row>
    <row r="552" spans="1:51" s="14" customFormat="1" ht="12">
      <c r="A552" s="14"/>
      <c r="B552" s="241"/>
      <c r="C552" s="242"/>
      <c r="D552" s="232" t="s">
        <v>296</v>
      </c>
      <c r="E552" s="243" t="s">
        <v>28</v>
      </c>
      <c r="F552" s="244" t="s">
        <v>3209</v>
      </c>
      <c r="G552" s="242"/>
      <c r="H552" s="245">
        <v>0.011</v>
      </c>
      <c r="I552" s="246"/>
      <c r="J552" s="242"/>
      <c r="K552" s="242"/>
      <c r="L552" s="247"/>
      <c r="M552" s="248"/>
      <c r="N552" s="249"/>
      <c r="O552" s="249"/>
      <c r="P552" s="249"/>
      <c r="Q552" s="249"/>
      <c r="R552" s="249"/>
      <c r="S552" s="249"/>
      <c r="T552" s="25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1" t="s">
        <v>296</v>
      </c>
      <c r="AU552" s="251" t="s">
        <v>106</v>
      </c>
      <c r="AV552" s="14" t="s">
        <v>106</v>
      </c>
      <c r="AW552" s="14" t="s">
        <v>35</v>
      </c>
      <c r="AX552" s="14" t="s">
        <v>82</v>
      </c>
      <c r="AY552" s="251" t="s">
        <v>285</v>
      </c>
    </row>
    <row r="553" spans="1:63" s="12" customFormat="1" ht="22.8" customHeight="1">
      <c r="A553" s="12"/>
      <c r="B553" s="196"/>
      <c r="C553" s="197"/>
      <c r="D553" s="198" t="s">
        <v>73</v>
      </c>
      <c r="E553" s="210" t="s">
        <v>1152</v>
      </c>
      <c r="F553" s="210" t="s">
        <v>1153</v>
      </c>
      <c r="G553" s="197"/>
      <c r="H553" s="197"/>
      <c r="I553" s="200"/>
      <c r="J553" s="211">
        <f>BK553</f>
        <v>0</v>
      </c>
      <c r="K553" s="197"/>
      <c r="L553" s="202"/>
      <c r="M553" s="203"/>
      <c r="N553" s="204"/>
      <c r="O553" s="204"/>
      <c r="P553" s="205">
        <f>SUM(P554:P563)</f>
        <v>0</v>
      </c>
      <c r="Q553" s="204"/>
      <c r="R553" s="205">
        <f>SUM(R554:R563)</f>
        <v>0</v>
      </c>
      <c r="S553" s="204"/>
      <c r="T553" s="206">
        <f>SUM(T554:T563)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07" t="s">
        <v>82</v>
      </c>
      <c r="AT553" s="208" t="s">
        <v>73</v>
      </c>
      <c r="AU553" s="208" t="s">
        <v>82</v>
      </c>
      <c r="AY553" s="207" t="s">
        <v>285</v>
      </c>
      <c r="BK553" s="209">
        <f>SUM(BK554:BK563)</f>
        <v>0</v>
      </c>
    </row>
    <row r="554" spans="1:65" s="2" customFormat="1" ht="37.8" customHeight="1">
      <c r="A554" s="42"/>
      <c r="B554" s="43"/>
      <c r="C554" s="212" t="s">
        <v>899</v>
      </c>
      <c r="D554" s="212" t="s">
        <v>287</v>
      </c>
      <c r="E554" s="213" t="s">
        <v>1155</v>
      </c>
      <c r="F554" s="214" t="s">
        <v>1156</v>
      </c>
      <c r="G554" s="215" t="s">
        <v>383</v>
      </c>
      <c r="H554" s="216">
        <v>78.023</v>
      </c>
      <c r="I554" s="217"/>
      <c r="J554" s="218">
        <f>ROUND(I554*H554,2)</f>
        <v>0</v>
      </c>
      <c r="K554" s="214" t="s">
        <v>291</v>
      </c>
      <c r="L554" s="48"/>
      <c r="M554" s="219" t="s">
        <v>28</v>
      </c>
      <c r="N554" s="220" t="s">
        <v>46</v>
      </c>
      <c r="O554" s="88"/>
      <c r="P554" s="221">
        <f>O554*H554</f>
        <v>0</v>
      </c>
      <c r="Q554" s="221">
        <v>0</v>
      </c>
      <c r="R554" s="221">
        <f>Q554*H554</f>
        <v>0</v>
      </c>
      <c r="S554" s="221">
        <v>0</v>
      </c>
      <c r="T554" s="222">
        <f>S554*H554</f>
        <v>0</v>
      </c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R554" s="223" t="s">
        <v>292</v>
      </c>
      <c r="AT554" s="223" t="s">
        <v>287</v>
      </c>
      <c r="AU554" s="223" t="s">
        <v>106</v>
      </c>
      <c r="AY554" s="21" t="s">
        <v>285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21" t="s">
        <v>106</v>
      </c>
      <c r="BK554" s="224">
        <f>ROUND(I554*H554,2)</f>
        <v>0</v>
      </c>
      <c r="BL554" s="21" t="s">
        <v>292</v>
      </c>
      <c r="BM554" s="223" t="s">
        <v>3210</v>
      </c>
    </row>
    <row r="555" spans="1:47" s="2" customFormat="1" ht="12">
      <c r="A555" s="42"/>
      <c r="B555" s="43"/>
      <c r="C555" s="44"/>
      <c r="D555" s="225" t="s">
        <v>294</v>
      </c>
      <c r="E555" s="44"/>
      <c r="F555" s="226" t="s">
        <v>1158</v>
      </c>
      <c r="G555" s="44"/>
      <c r="H555" s="44"/>
      <c r="I555" s="227"/>
      <c r="J555" s="44"/>
      <c r="K555" s="44"/>
      <c r="L555" s="48"/>
      <c r="M555" s="228"/>
      <c r="N555" s="229"/>
      <c r="O555" s="88"/>
      <c r="P555" s="88"/>
      <c r="Q555" s="88"/>
      <c r="R555" s="88"/>
      <c r="S555" s="88"/>
      <c r="T555" s="89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T555" s="21" t="s">
        <v>294</v>
      </c>
      <c r="AU555" s="21" t="s">
        <v>106</v>
      </c>
    </row>
    <row r="556" spans="1:65" s="2" customFormat="1" ht="33" customHeight="1">
      <c r="A556" s="42"/>
      <c r="B556" s="43"/>
      <c r="C556" s="212" t="s">
        <v>906</v>
      </c>
      <c r="D556" s="212" t="s">
        <v>287</v>
      </c>
      <c r="E556" s="213" t="s">
        <v>1170</v>
      </c>
      <c r="F556" s="214" t="s">
        <v>1171</v>
      </c>
      <c r="G556" s="215" t="s">
        <v>383</v>
      </c>
      <c r="H556" s="216">
        <v>78.023</v>
      </c>
      <c r="I556" s="217"/>
      <c r="J556" s="218">
        <f>ROUND(I556*H556,2)</f>
        <v>0</v>
      </c>
      <c r="K556" s="214" t="s">
        <v>291</v>
      </c>
      <c r="L556" s="48"/>
      <c r="M556" s="219" t="s">
        <v>28</v>
      </c>
      <c r="N556" s="220" t="s">
        <v>46</v>
      </c>
      <c r="O556" s="88"/>
      <c r="P556" s="221">
        <f>O556*H556</f>
        <v>0</v>
      </c>
      <c r="Q556" s="221">
        <v>0</v>
      </c>
      <c r="R556" s="221">
        <f>Q556*H556</f>
        <v>0</v>
      </c>
      <c r="S556" s="221">
        <v>0</v>
      </c>
      <c r="T556" s="222">
        <f>S556*H556</f>
        <v>0</v>
      </c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R556" s="223" t="s">
        <v>292</v>
      </c>
      <c r="AT556" s="223" t="s">
        <v>287</v>
      </c>
      <c r="AU556" s="223" t="s">
        <v>106</v>
      </c>
      <c r="AY556" s="21" t="s">
        <v>285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21" t="s">
        <v>106</v>
      </c>
      <c r="BK556" s="224">
        <f>ROUND(I556*H556,2)</f>
        <v>0</v>
      </c>
      <c r="BL556" s="21" t="s">
        <v>292</v>
      </c>
      <c r="BM556" s="223" t="s">
        <v>3211</v>
      </c>
    </row>
    <row r="557" spans="1:47" s="2" customFormat="1" ht="12">
      <c r="A557" s="42"/>
      <c r="B557" s="43"/>
      <c r="C557" s="44"/>
      <c r="D557" s="225" t="s">
        <v>294</v>
      </c>
      <c r="E557" s="44"/>
      <c r="F557" s="226" t="s">
        <v>1173</v>
      </c>
      <c r="G557" s="44"/>
      <c r="H557" s="44"/>
      <c r="I557" s="227"/>
      <c r="J557" s="44"/>
      <c r="K557" s="44"/>
      <c r="L557" s="48"/>
      <c r="M557" s="228"/>
      <c r="N557" s="229"/>
      <c r="O557" s="88"/>
      <c r="P557" s="88"/>
      <c r="Q557" s="88"/>
      <c r="R557" s="88"/>
      <c r="S557" s="88"/>
      <c r="T557" s="89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T557" s="21" t="s">
        <v>294</v>
      </c>
      <c r="AU557" s="21" t="s">
        <v>106</v>
      </c>
    </row>
    <row r="558" spans="1:65" s="2" customFormat="1" ht="44.25" customHeight="1">
      <c r="A558" s="42"/>
      <c r="B558" s="43"/>
      <c r="C558" s="212" t="s">
        <v>912</v>
      </c>
      <c r="D558" s="212" t="s">
        <v>287</v>
      </c>
      <c r="E558" s="213" t="s">
        <v>1175</v>
      </c>
      <c r="F558" s="214" t="s">
        <v>1176</v>
      </c>
      <c r="G558" s="215" t="s">
        <v>383</v>
      </c>
      <c r="H558" s="216">
        <v>778.05</v>
      </c>
      <c r="I558" s="217"/>
      <c r="J558" s="218">
        <f>ROUND(I558*H558,2)</f>
        <v>0</v>
      </c>
      <c r="K558" s="214" t="s">
        <v>291</v>
      </c>
      <c r="L558" s="48"/>
      <c r="M558" s="219" t="s">
        <v>28</v>
      </c>
      <c r="N558" s="220" t="s">
        <v>46</v>
      </c>
      <c r="O558" s="88"/>
      <c r="P558" s="221">
        <f>O558*H558</f>
        <v>0</v>
      </c>
      <c r="Q558" s="221">
        <v>0</v>
      </c>
      <c r="R558" s="221">
        <f>Q558*H558</f>
        <v>0</v>
      </c>
      <c r="S558" s="221">
        <v>0</v>
      </c>
      <c r="T558" s="222">
        <f>S558*H558</f>
        <v>0</v>
      </c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R558" s="223" t="s">
        <v>292</v>
      </c>
      <c r="AT558" s="223" t="s">
        <v>287</v>
      </c>
      <c r="AU558" s="223" t="s">
        <v>106</v>
      </c>
      <c r="AY558" s="21" t="s">
        <v>285</v>
      </c>
      <c r="BE558" s="224">
        <f>IF(N558="základní",J558,0)</f>
        <v>0</v>
      </c>
      <c r="BF558" s="224">
        <f>IF(N558="snížená",J558,0)</f>
        <v>0</v>
      </c>
      <c r="BG558" s="224">
        <f>IF(N558="zákl. přenesená",J558,0)</f>
        <v>0</v>
      </c>
      <c r="BH558" s="224">
        <f>IF(N558="sníž. přenesená",J558,0)</f>
        <v>0</v>
      </c>
      <c r="BI558" s="224">
        <f>IF(N558="nulová",J558,0)</f>
        <v>0</v>
      </c>
      <c r="BJ558" s="21" t="s">
        <v>106</v>
      </c>
      <c r="BK558" s="224">
        <f>ROUND(I558*H558,2)</f>
        <v>0</v>
      </c>
      <c r="BL558" s="21" t="s">
        <v>292</v>
      </c>
      <c r="BM558" s="223" t="s">
        <v>3212</v>
      </c>
    </row>
    <row r="559" spans="1:47" s="2" customFormat="1" ht="12">
      <c r="A559" s="42"/>
      <c r="B559" s="43"/>
      <c r="C559" s="44"/>
      <c r="D559" s="225" t="s">
        <v>294</v>
      </c>
      <c r="E559" s="44"/>
      <c r="F559" s="226" t="s">
        <v>1178</v>
      </c>
      <c r="G559" s="44"/>
      <c r="H559" s="44"/>
      <c r="I559" s="227"/>
      <c r="J559" s="44"/>
      <c r="K559" s="44"/>
      <c r="L559" s="48"/>
      <c r="M559" s="228"/>
      <c r="N559" s="229"/>
      <c r="O559" s="88"/>
      <c r="P559" s="88"/>
      <c r="Q559" s="88"/>
      <c r="R559" s="88"/>
      <c r="S559" s="88"/>
      <c r="T559" s="89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T559" s="21" t="s">
        <v>294</v>
      </c>
      <c r="AU559" s="21" t="s">
        <v>106</v>
      </c>
    </row>
    <row r="560" spans="1:51" s="14" customFormat="1" ht="12">
      <c r="A560" s="14"/>
      <c r="B560" s="241"/>
      <c r="C560" s="242"/>
      <c r="D560" s="232" t="s">
        <v>296</v>
      </c>
      <c r="E560" s="243" t="s">
        <v>28</v>
      </c>
      <c r="F560" s="244" t="s">
        <v>3213</v>
      </c>
      <c r="G560" s="242"/>
      <c r="H560" s="245">
        <v>778.05</v>
      </c>
      <c r="I560" s="246"/>
      <c r="J560" s="242"/>
      <c r="K560" s="242"/>
      <c r="L560" s="247"/>
      <c r="M560" s="248"/>
      <c r="N560" s="249"/>
      <c r="O560" s="249"/>
      <c r="P560" s="249"/>
      <c r="Q560" s="249"/>
      <c r="R560" s="249"/>
      <c r="S560" s="249"/>
      <c r="T560" s="250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1" t="s">
        <v>296</v>
      </c>
      <c r="AU560" s="251" t="s">
        <v>106</v>
      </c>
      <c r="AV560" s="14" t="s">
        <v>106</v>
      </c>
      <c r="AW560" s="14" t="s">
        <v>35</v>
      </c>
      <c r="AX560" s="14" t="s">
        <v>82</v>
      </c>
      <c r="AY560" s="251" t="s">
        <v>285</v>
      </c>
    </row>
    <row r="561" spans="1:65" s="2" customFormat="1" ht="44.25" customHeight="1">
      <c r="A561" s="42"/>
      <c r="B561" s="43"/>
      <c r="C561" s="212" t="s">
        <v>918</v>
      </c>
      <c r="D561" s="212" t="s">
        <v>287</v>
      </c>
      <c r="E561" s="213" t="s">
        <v>1181</v>
      </c>
      <c r="F561" s="214" t="s">
        <v>1182</v>
      </c>
      <c r="G561" s="215" t="s">
        <v>383</v>
      </c>
      <c r="H561" s="216">
        <v>77.805</v>
      </c>
      <c r="I561" s="217"/>
      <c r="J561" s="218">
        <f>ROUND(I561*H561,2)</f>
        <v>0</v>
      </c>
      <c r="K561" s="214" t="s">
        <v>291</v>
      </c>
      <c r="L561" s="48"/>
      <c r="M561" s="219" t="s">
        <v>28</v>
      </c>
      <c r="N561" s="220" t="s">
        <v>46</v>
      </c>
      <c r="O561" s="88"/>
      <c r="P561" s="221">
        <f>O561*H561</f>
        <v>0</v>
      </c>
      <c r="Q561" s="221">
        <v>0</v>
      </c>
      <c r="R561" s="221">
        <f>Q561*H561</f>
        <v>0</v>
      </c>
      <c r="S561" s="221">
        <v>0</v>
      </c>
      <c r="T561" s="222">
        <f>S561*H561</f>
        <v>0</v>
      </c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R561" s="223" t="s">
        <v>292</v>
      </c>
      <c r="AT561" s="223" t="s">
        <v>287</v>
      </c>
      <c r="AU561" s="223" t="s">
        <v>106</v>
      </c>
      <c r="AY561" s="21" t="s">
        <v>285</v>
      </c>
      <c r="BE561" s="224">
        <f>IF(N561="základní",J561,0)</f>
        <v>0</v>
      </c>
      <c r="BF561" s="224">
        <f>IF(N561="snížená",J561,0)</f>
        <v>0</v>
      </c>
      <c r="BG561" s="224">
        <f>IF(N561="zákl. přenesená",J561,0)</f>
        <v>0</v>
      </c>
      <c r="BH561" s="224">
        <f>IF(N561="sníž. přenesená",J561,0)</f>
        <v>0</v>
      </c>
      <c r="BI561" s="224">
        <f>IF(N561="nulová",J561,0)</f>
        <v>0</v>
      </c>
      <c r="BJ561" s="21" t="s">
        <v>106</v>
      </c>
      <c r="BK561" s="224">
        <f>ROUND(I561*H561,2)</f>
        <v>0</v>
      </c>
      <c r="BL561" s="21" t="s">
        <v>292</v>
      </c>
      <c r="BM561" s="223" t="s">
        <v>3214</v>
      </c>
    </row>
    <row r="562" spans="1:47" s="2" customFormat="1" ht="12">
      <c r="A562" s="42"/>
      <c r="B562" s="43"/>
      <c r="C562" s="44"/>
      <c r="D562" s="225" t="s">
        <v>294</v>
      </c>
      <c r="E562" s="44"/>
      <c r="F562" s="226" t="s">
        <v>1184</v>
      </c>
      <c r="G562" s="44"/>
      <c r="H562" s="44"/>
      <c r="I562" s="227"/>
      <c r="J562" s="44"/>
      <c r="K562" s="44"/>
      <c r="L562" s="48"/>
      <c r="M562" s="228"/>
      <c r="N562" s="229"/>
      <c r="O562" s="88"/>
      <c r="P562" s="88"/>
      <c r="Q562" s="88"/>
      <c r="R562" s="88"/>
      <c r="S562" s="88"/>
      <c r="T562" s="89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T562" s="21" t="s">
        <v>294</v>
      </c>
      <c r="AU562" s="21" t="s">
        <v>106</v>
      </c>
    </row>
    <row r="563" spans="1:51" s="14" customFormat="1" ht="12">
      <c r="A563" s="14"/>
      <c r="B563" s="241"/>
      <c r="C563" s="242"/>
      <c r="D563" s="232" t="s">
        <v>296</v>
      </c>
      <c r="E563" s="243" t="s">
        <v>28</v>
      </c>
      <c r="F563" s="244" t="s">
        <v>3215</v>
      </c>
      <c r="G563" s="242"/>
      <c r="H563" s="245">
        <v>77.805</v>
      </c>
      <c r="I563" s="246"/>
      <c r="J563" s="242"/>
      <c r="K563" s="242"/>
      <c r="L563" s="247"/>
      <c r="M563" s="248"/>
      <c r="N563" s="249"/>
      <c r="O563" s="249"/>
      <c r="P563" s="249"/>
      <c r="Q563" s="249"/>
      <c r="R563" s="249"/>
      <c r="S563" s="249"/>
      <c r="T563" s="250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1" t="s">
        <v>296</v>
      </c>
      <c r="AU563" s="251" t="s">
        <v>106</v>
      </c>
      <c r="AV563" s="14" t="s">
        <v>106</v>
      </c>
      <c r="AW563" s="14" t="s">
        <v>35</v>
      </c>
      <c r="AX563" s="14" t="s">
        <v>82</v>
      </c>
      <c r="AY563" s="251" t="s">
        <v>285</v>
      </c>
    </row>
    <row r="564" spans="1:63" s="12" customFormat="1" ht="22.8" customHeight="1">
      <c r="A564" s="12"/>
      <c r="B564" s="196"/>
      <c r="C564" s="197"/>
      <c r="D564" s="198" t="s">
        <v>73</v>
      </c>
      <c r="E564" s="210" t="s">
        <v>1186</v>
      </c>
      <c r="F564" s="210" t="s">
        <v>1187</v>
      </c>
      <c r="G564" s="197"/>
      <c r="H564" s="197"/>
      <c r="I564" s="200"/>
      <c r="J564" s="211">
        <f>BK564</f>
        <v>0</v>
      </c>
      <c r="K564" s="197"/>
      <c r="L564" s="202"/>
      <c r="M564" s="203"/>
      <c r="N564" s="204"/>
      <c r="O564" s="204"/>
      <c r="P564" s="205">
        <f>SUM(P565:P566)</f>
        <v>0</v>
      </c>
      <c r="Q564" s="204"/>
      <c r="R564" s="205">
        <f>SUM(R565:R566)</f>
        <v>0</v>
      </c>
      <c r="S564" s="204"/>
      <c r="T564" s="206">
        <f>SUM(T565:T566)</f>
        <v>0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07" t="s">
        <v>82</v>
      </c>
      <c r="AT564" s="208" t="s">
        <v>73</v>
      </c>
      <c r="AU564" s="208" t="s">
        <v>82</v>
      </c>
      <c r="AY564" s="207" t="s">
        <v>285</v>
      </c>
      <c r="BK564" s="209">
        <f>SUM(BK565:BK566)</f>
        <v>0</v>
      </c>
    </row>
    <row r="565" spans="1:65" s="2" customFormat="1" ht="62.7" customHeight="1">
      <c r="A565" s="42"/>
      <c r="B565" s="43"/>
      <c r="C565" s="212" t="s">
        <v>924</v>
      </c>
      <c r="D565" s="212" t="s">
        <v>287</v>
      </c>
      <c r="E565" s="213" t="s">
        <v>3216</v>
      </c>
      <c r="F565" s="214" t="s">
        <v>3217</v>
      </c>
      <c r="G565" s="215" t="s">
        <v>383</v>
      </c>
      <c r="H565" s="216">
        <v>95.613</v>
      </c>
      <c r="I565" s="217"/>
      <c r="J565" s="218">
        <f>ROUND(I565*H565,2)</f>
        <v>0</v>
      </c>
      <c r="K565" s="214" t="s">
        <v>291</v>
      </c>
      <c r="L565" s="48"/>
      <c r="M565" s="219" t="s">
        <v>28</v>
      </c>
      <c r="N565" s="220" t="s">
        <v>46</v>
      </c>
      <c r="O565" s="88"/>
      <c r="P565" s="221">
        <f>O565*H565</f>
        <v>0</v>
      </c>
      <c r="Q565" s="221">
        <v>0</v>
      </c>
      <c r="R565" s="221">
        <f>Q565*H565</f>
        <v>0</v>
      </c>
      <c r="S565" s="221">
        <v>0</v>
      </c>
      <c r="T565" s="222">
        <f>S565*H565</f>
        <v>0</v>
      </c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R565" s="223" t="s">
        <v>292</v>
      </c>
      <c r="AT565" s="223" t="s">
        <v>287</v>
      </c>
      <c r="AU565" s="223" t="s">
        <v>106</v>
      </c>
      <c r="AY565" s="21" t="s">
        <v>285</v>
      </c>
      <c r="BE565" s="224">
        <f>IF(N565="základní",J565,0)</f>
        <v>0</v>
      </c>
      <c r="BF565" s="224">
        <f>IF(N565="snížená",J565,0)</f>
        <v>0</v>
      </c>
      <c r="BG565" s="224">
        <f>IF(N565="zákl. přenesená",J565,0)</f>
        <v>0</v>
      </c>
      <c r="BH565" s="224">
        <f>IF(N565="sníž. přenesená",J565,0)</f>
        <v>0</v>
      </c>
      <c r="BI565" s="224">
        <f>IF(N565="nulová",J565,0)</f>
        <v>0</v>
      </c>
      <c r="BJ565" s="21" t="s">
        <v>106</v>
      </c>
      <c r="BK565" s="224">
        <f>ROUND(I565*H565,2)</f>
        <v>0</v>
      </c>
      <c r="BL565" s="21" t="s">
        <v>292</v>
      </c>
      <c r="BM565" s="223" t="s">
        <v>3218</v>
      </c>
    </row>
    <row r="566" spans="1:47" s="2" customFormat="1" ht="12">
      <c r="A566" s="42"/>
      <c r="B566" s="43"/>
      <c r="C566" s="44"/>
      <c r="D566" s="225" t="s">
        <v>294</v>
      </c>
      <c r="E566" s="44"/>
      <c r="F566" s="226" t="s">
        <v>3219</v>
      </c>
      <c r="G566" s="44"/>
      <c r="H566" s="44"/>
      <c r="I566" s="227"/>
      <c r="J566" s="44"/>
      <c r="K566" s="44"/>
      <c r="L566" s="48"/>
      <c r="M566" s="228"/>
      <c r="N566" s="229"/>
      <c r="O566" s="88"/>
      <c r="P566" s="88"/>
      <c r="Q566" s="88"/>
      <c r="R566" s="88"/>
      <c r="S566" s="88"/>
      <c r="T566" s="89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T566" s="21" t="s">
        <v>294</v>
      </c>
      <c r="AU566" s="21" t="s">
        <v>106</v>
      </c>
    </row>
    <row r="567" spans="1:63" s="12" customFormat="1" ht="25.9" customHeight="1">
      <c r="A567" s="12"/>
      <c r="B567" s="196"/>
      <c r="C567" s="197"/>
      <c r="D567" s="198" t="s">
        <v>73</v>
      </c>
      <c r="E567" s="199" t="s">
        <v>1193</v>
      </c>
      <c r="F567" s="199" t="s">
        <v>1194</v>
      </c>
      <c r="G567" s="197"/>
      <c r="H567" s="197"/>
      <c r="I567" s="200"/>
      <c r="J567" s="201">
        <f>BK567</f>
        <v>0</v>
      </c>
      <c r="K567" s="197"/>
      <c r="L567" s="202"/>
      <c r="M567" s="203"/>
      <c r="N567" s="204"/>
      <c r="O567" s="204"/>
      <c r="P567" s="205">
        <f>P568+P605+P611+P637</f>
        <v>0</v>
      </c>
      <c r="Q567" s="204"/>
      <c r="R567" s="205">
        <f>R568+R605+R611+R637</f>
        <v>0.36619613</v>
      </c>
      <c r="S567" s="204"/>
      <c r="T567" s="206">
        <f>T568+T605+T611+T637</f>
        <v>0.01795368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07" t="s">
        <v>106</v>
      </c>
      <c r="AT567" s="208" t="s">
        <v>73</v>
      </c>
      <c r="AU567" s="208" t="s">
        <v>74</v>
      </c>
      <c r="AY567" s="207" t="s">
        <v>285</v>
      </c>
      <c r="BK567" s="209">
        <f>BK568+BK605+BK611+BK637</f>
        <v>0</v>
      </c>
    </row>
    <row r="568" spans="1:63" s="12" customFormat="1" ht="22.8" customHeight="1">
      <c r="A568" s="12"/>
      <c r="B568" s="196"/>
      <c r="C568" s="197"/>
      <c r="D568" s="198" t="s">
        <v>73</v>
      </c>
      <c r="E568" s="210" t="s">
        <v>1195</v>
      </c>
      <c r="F568" s="210" t="s">
        <v>1196</v>
      </c>
      <c r="G568" s="197"/>
      <c r="H568" s="197"/>
      <c r="I568" s="200"/>
      <c r="J568" s="211">
        <f>BK568</f>
        <v>0</v>
      </c>
      <c r="K568" s="197"/>
      <c r="L568" s="202"/>
      <c r="M568" s="203"/>
      <c r="N568" s="204"/>
      <c r="O568" s="204"/>
      <c r="P568" s="205">
        <f>SUM(P569:P604)</f>
        <v>0</v>
      </c>
      <c r="Q568" s="204"/>
      <c r="R568" s="205">
        <f>SUM(R569:R604)</f>
        <v>0.33601213999999996</v>
      </c>
      <c r="S568" s="204"/>
      <c r="T568" s="206">
        <f>SUM(T569:T604)</f>
        <v>0</v>
      </c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R568" s="207" t="s">
        <v>106</v>
      </c>
      <c r="AT568" s="208" t="s">
        <v>73</v>
      </c>
      <c r="AU568" s="208" t="s">
        <v>82</v>
      </c>
      <c r="AY568" s="207" t="s">
        <v>285</v>
      </c>
      <c r="BK568" s="209">
        <f>SUM(BK569:BK604)</f>
        <v>0</v>
      </c>
    </row>
    <row r="569" spans="1:65" s="2" customFormat="1" ht="33" customHeight="1">
      <c r="A569" s="42"/>
      <c r="B569" s="43"/>
      <c r="C569" s="212" t="s">
        <v>930</v>
      </c>
      <c r="D569" s="212" t="s">
        <v>287</v>
      </c>
      <c r="E569" s="213" t="s">
        <v>1204</v>
      </c>
      <c r="F569" s="214" t="s">
        <v>1205</v>
      </c>
      <c r="G569" s="215" t="s">
        <v>315</v>
      </c>
      <c r="H569" s="216">
        <v>20.774</v>
      </c>
      <c r="I569" s="217"/>
      <c r="J569" s="218">
        <f>ROUND(I569*H569,2)</f>
        <v>0</v>
      </c>
      <c r="K569" s="214" t="s">
        <v>291</v>
      </c>
      <c r="L569" s="48"/>
      <c r="M569" s="219" t="s">
        <v>28</v>
      </c>
      <c r="N569" s="220" t="s">
        <v>46</v>
      </c>
      <c r="O569" s="88"/>
      <c r="P569" s="221">
        <f>O569*H569</f>
        <v>0</v>
      </c>
      <c r="Q569" s="221">
        <v>0</v>
      </c>
      <c r="R569" s="221">
        <f>Q569*H569</f>
        <v>0</v>
      </c>
      <c r="S569" s="221">
        <v>0</v>
      </c>
      <c r="T569" s="222">
        <f>S569*H569</f>
        <v>0</v>
      </c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R569" s="223" t="s">
        <v>379</v>
      </c>
      <c r="AT569" s="223" t="s">
        <v>287</v>
      </c>
      <c r="AU569" s="223" t="s">
        <v>106</v>
      </c>
      <c r="AY569" s="21" t="s">
        <v>285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21" t="s">
        <v>106</v>
      </c>
      <c r="BK569" s="224">
        <f>ROUND(I569*H569,2)</f>
        <v>0</v>
      </c>
      <c r="BL569" s="21" t="s">
        <v>379</v>
      </c>
      <c r="BM569" s="223" t="s">
        <v>3220</v>
      </c>
    </row>
    <row r="570" spans="1:47" s="2" customFormat="1" ht="12">
      <c r="A570" s="42"/>
      <c r="B570" s="43"/>
      <c r="C570" s="44"/>
      <c r="D570" s="225" t="s">
        <v>294</v>
      </c>
      <c r="E570" s="44"/>
      <c r="F570" s="226" t="s">
        <v>1207</v>
      </c>
      <c r="G570" s="44"/>
      <c r="H570" s="44"/>
      <c r="I570" s="227"/>
      <c r="J570" s="44"/>
      <c r="K570" s="44"/>
      <c r="L570" s="48"/>
      <c r="M570" s="228"/>
      <c r="N570" s="229"/>
      <c r="O570" s="88"/>
      <c r="P570" s="88"/>
      <c r="Q570" s="88"/>
      <c r="R570" s="88"/>
      <c r="S570" s="88"/>
      <c r="T570" s="89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T570" s="21" t="s">
        <v>294</v>
      </c>
      <c r="AU570" s="21" t="s">
        <v>106</v>
      </c>
    </row>
    <row r="571" spans="1:51" s="13" customFormat="1" ht="12">
      <c r="A571" s="13"/>
      <c r="B571" s="230"/>
      <c r="C571" s="231"/>
      <c r="D571" s="232" t="s">
        <v>296</v>
      </c>
      <c r="E571" s="233" t="s">
        <v>28</v>
      </c>
      <c r="F571" s="234" t="s">
        <v>2846</v>
      </c>
      <c r="G571" s="231"/>
      <c r="H571" s="233" t="s">
        <v>28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0" t="s">
        <v>296</v>
      </c>
      <c r="AU571" s="240" t="s">
        <v>106</v>
      </c>
      <c r="AV571" s="13" t="s">
        <v>82</v>
      </c>
      <c r="AW571" s="13" t="s">
        <v>35</v>
      </c>
      <c r="AX571" s="13" t="s">
        <v>74</v>
      </c>
      <c r="AY571" s="240" t="s">
        <v>285</v>
      </c>
    </row>
    <row r="572" spans="1:51" s="13" customFormat="1" ht="12">
      <c r="A572" s="13"/>
      <c r="B572" s="230"/>
      <c r="C572" s="231"/>
      <c r="D572" s="232" t="s">
        <v>296</v>
      </c>
      <c r="E572" s="233" t="s">
        <v>28</v>
      </c>
      <c r="F572" s="234" t="s">
        <v>2853</v>
      </c>
      <c r="G572" s="231"/>
      <c r="H572" s="233" t="s">
        <v>28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0" t="s">
        <v>296</v>
      </c>
      <c r="AU572" s="240" t="s">
        <v>106</v>
      </c>
      <c r="AV572" s="13" t="s">
        <v>82</v>
      </c>
      <c r="AW572" s="13" t="s">
        <v>35</v>
      </c>
      <c r="AX572" s="13" t="s">
        <v>74</v>
      </c>
      <c r="AY572" s="240" t="s">
        <v>285</v>
      </c>
    </row>
    <row r="573" spans="1:51" s="14" customFormat="1" ht="12">
      <c r="A573" s="14"/>
      <c r="B573" s="241"/>
      <c r="C573" s="242"/>
      <c r="D573" s="232" t="s">
        <v>296</v>
      </c>
      <c r="E573" s="243" t="s">
        <v>28</v>
      </c>
      <c r="F573" s="244" t="s">
        <v>3221</v>
      </c>
      <c r="G573" s="242"/>
      <c r="H573" s="245">
        <v>20.774</v>
      </c>
      <c r="I573" s="246"/>
      <c r="J573" s="242"/>
      <c r="K573" s="242"/>
      <c r="L573" s="247"/>
      <c r="M573" s="248"/>
      <c r="N573" s="249"/>
      <c r="O573" s="249"/>
      <c r="P573" s="249"/>
      <c r="Q573" s="249"/>
      <c r="R573" s="249"/>
      <c r="S573" s="249"/>
      <c r="T573" s="250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1" t="s">
        <v>296</v>
      </c>
      <c r="AU573" s="251" t="s">
        <v>106</v>
      </c>
      <c r="AV573" s="14" t="s">
        <v>106</v>
      </c>
      <c r="AW573" s="14" t="s">
        <v>35</v>
      </c>
      <c r="AX573" s="14" t="s">
        <v>74</v>
      </c>
      <c r="AY573" s="251" t="s">
        <v>285</v>
      </c>
    </row>
    <row r="574" spans="1:51" s="15" customFormat="1" ht="12">
      <c r="A574" s="15"/>
      <c r="B574" s="252"/>
      <c r="C574" s="253"/>
      <c r="D574" s="232" t="s">
        <v>296</v>
      </c>
      <c r="E574" s="254" t="s">
        <v>139</v>
      </c>
      <c r="F574" s="255" t="s">
        <v>299</v>
      </c>
      <c r="G574" s="253"/>
      <c r="H574" s="256">
        <v>20.774</v>
      </c>
      <c r="I574" s="257"/>
      <c r="J574" s="253"/>
      <c r="K574" s="253"/>
      <c r="L574" s="258"/>
      <c r="M574" s="259"/>
      <c r="N574" s="260"/>
      <c r="O574" s="260"/>
      <c r="P574" s="260"/>
      <c r="Q574" s="260"/>
      <c r="R574" s="260"/>
      <c r="S574" s="260"/>
      <c r="T574" s="261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62" t="s">
        <v>296</v>
      </c>
      <c r="AU574" s="262" t="s">
        <v>106</v>
      </c>
      <c r="AV574" s="15" t="s">
        <v>292</v>
      </c>
      <c r="AW574" s="15" t="s">
        <v>35</v>
      </c>
      <c r="AX574" s="15" t="s">
        <v>82</v>
      </c>
      <c r="AY574" s="262" t="s">
        <v>285</v>
      </c>
    </row>
    <row r="575" spans="1:65" s="2" customFormat="1" ht="16.5" customHeight="1">
      <c r="A575" s="42"/>
      <c r="B575" s="43"/>
      <c r="C575" s="263" t="s">
        <v>936</v>
      </c>
      <c r="D575" s="263" t="s">
        <v>380</v>
      </c>
      <c r="E575" s="264" t="s">
        <v>1210</v>
      </c>
      <c r="F575" s="265" t="s">
        <v>1211</v>
      </c>
      <c r="G575" s="266" t="s">
        <v>383</v>
      </c>
      <c r="H575" s="267">
        <v>0.007</v>
      </c>
      <c r="I575" s="268"/>
      <c r="J575" s="269">
        <f>ROUND(I575*H575,2)</f>
        <v>0</v>
      </c>
      <c r="K575" s="265" t="s">
        <v>291</v>
      </c>
      <c r="L575" s="270"/>
      <c r="M575" s="271" t="s">
        <v>28</v>
      </c>
      <c r="N575" s="272" t="s">
        <v>46</v>
      </c>
      <c r="O575" s="88"/>
      <c r="P575" s="221">
        <f>O575*H575</f>
        <v>0</v>
      </c>
      <c r="Q575" s="221">
        <v>1</v>
      </c>
      <c r="R575" s="221">
        <f>Q575*H575</f>
        <v>0.007</v>
      </c>
      <c r="S575" s="221">
        <v>0</v>
      </c>
      <c r="T575" s="222">
        <f>S575*H575</f>
        <v>0</v>
      </c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R575" s="223" t="s">
        <v>477</v>
      </c>
      <c r="AT575" s="223" t="s">
        <v>380</v>
      </c>
      <c r="AU575" s="223" t="s">
        <v>106</v>
      </c>
      <c r="AY575" s="21" t="s">
        <v>285</v>
      </c>
      <c r="BE575" s="224">
        <f>IF(N575="základní",J575,0)</f>
        <v>0</v>
      </c>
      <c r="BF575" s="224">
        <f>IF(N575="snížená",J575,0)</f>
        <v>0</v>
      </c>
      <c r="BG575" s="224">
        <f>IF(N575="zákl. přenesená",J575,0)</f>
        <v>0</v>
      </c>
      <c r="BH575" s="224">
        <f>IF(N575="sníž. přenesená",J575,0)</f>
        <v>0</v>
      </c>
      <c r="BI575" s="224">
        <f>IF(N575="nulová",J575,0)</f>
        <v>0</v>
      </c>
      <c r="BJ575" s="21" t="s">
        <v>106</v>
      </c>
      <c r="BK575" s="224">
        <f>ROUND(I575*H575,2)</f>
        <v>0</v>
      </c>
      <c r="BL575" s="21" t="s">
        <v>379</v>
      </c>
      <c r="BM575" s="223" t="s">
        <v>3222</v>
      </c>
    </row>
    <row r="576" spans="1:51" s="14" customFormat="1" ht="12">
      <c r="A576" s="14"/>
      <c r="B576" s="241"/>
      <c r="C576" s="242"/>
      <c r="D576" s="232" t="s">
        <v>296</v>
      </c>
      <c r="E576" s="243" t="s">
        <v>28</v>
      </c>
      <c r="F576" s="244" t="s">
        <v>3223</v>
      </c>
      <c r="G576" s="242"/>
      <c r="H576" s="245">
        <v>0.007</v>
      </c>
      <c r="I576" s="246"/>
      <c r="J576" s="242"/>
      <c r="K576" s="242"/>
      <c r="L576" s="247"/>
      <c r="M576" s="248"/>
      <c r="N576" s="249"/>
      <c r="O576" s="249"/>
      <c r="P576" s="249"/>
      <c r="Q576" s="249"/>
      <c r="R576" s="249"/>
      <c r="S576" s="249"/>
      <c r="T576" s="25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1" t="s">
        <v>296</v>
      </c>
      <c r="AU576" s="251" t="s">
        <v>106</v>
      </c>
      <c r="AV576" s="14" t="s">
        <v>106</v>
      </c>
      <c r="AW576" s="14" t="s">
        <v>35</v>
      </c>
      <c r="AX576" s="14" t="s">
        <v>82</v>
      </c>
      <c r="AY576" s="251" t="s">
        <v>285</v>
      </c>
    </row>
    <row r="577" spans="1:65" s="2" customFormat="1" ht="24.15" customHeight="1">
      <c r="A577" s="42"/>
      <c r="B577" s="43"/>
      <c r="C577" s="212" t="s">
        <v>942</v>
      </c>
      <c r="D577" s="212" t="s">
        <v>287</v>
      </c>
      <c r="E577" s="213" t="s">
        <v>1222</v>
      </c>
      <c r="F577" s="214" t="s">
        <v>1223</v>
      </c>
      <c r="G577" s="215" t="s">
        <v>315</v>
      </c>
      <c r="H577" s="216">
        <v>41.548</v>
      </c>
      <c r="I577" s="217"/>
      <c r="J577" s="218">
        <f>ROUND(I577*H577,2)</f>
        <v>0</v>
      </c>
      <c r="K577" s="214" t="s">
        <v>1130</v>
      </c>
      <c r="L577" s="48"/>
      <c r="M577" s="219" t="s">
        <v>28</v>
      </c>
      <c r="N577" s="220" t="s">
        <v>46</v>
      </c>
      <c r="O577" s="88"/>
      <c r="P577" s="221">
        <f>O577*H577</f>
        <v>0</v>
      </c>
      <c r="Q577" s="221">
        <v>0.0004</v>
      </c>
      <c r="R577" s="221">
        <f>Q577*H577</f>
        <v>0.0166192</v>
      </c>
      <c r="S577" s="221">
        <v>0</v>
      </c>
      <c r="T577" s="222">
        <f>S577*H577</f>
        <v>0</v>
      </c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R577" s="223" t="s">
        <v>379</v>
      </c>
      <c r="AT577" s="223" t="s">
        <v>287</v>
      </c>
      <c r="AU577" s="223" t="s">
        <v>106</v>
      </c>
      <c r="AY577" s="21" t="s">
        <v>285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21" t="s">
        <v>106</v>
      </c>
      <c r="BK577" s="224">
        <f>ROUND(I577*H577,2)</f>
        <v>0</v>
      </c>
      <c r="BL577" s="21" t="s">
        <v>379</v>
      </c>
      <c r="BM577" s="223" t="s">
        <v>3224</v>
      </c>
    </row>
    <row r="578" spans="1:47" s="2" customFormat="1" ht="12">
      <c r="A578" s="42"/>
      <c r="B578" s="43"/>
      <c r="C578" s="44"/>
      <c r="D578" s="225" t="s">
        <v>294</v>
      </c>
      <c r="E578" s="44"/>
      <c r="F578" s="226" t="s">
        <v>1225</v>
      </c>
      <c r="G578" s="44"/>
      <c r="H578" s="44"/>
      <c r="I578" s="227"/>
      <c r="J578" s="44"/>
      <c r="K578" s="44"/>
      <c r="L578" s="48"/>
      <c r="M578" s="228"/>
      <c r="N578" s="229"/>
      <c r="O578" s="88"/>
      <c r="P578" s="88"/>
      <c r="Q578" s="88"/>
      <c r="R578" s="88"/>
      <c r="S578" s="88"/>
      <c r="T578" s="89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T578" s="21" t="s">
        <v>294</v>
      </c>
      <c r="AU578" s="21" t="s">
        <v>106</v>
      </c>
    </row>
    <row r="579" spans="1:51" s="14" customFormat="1" ht="12">
      <c r="A579" s="14"/>
      <c r="B579" s="241"/>
      <c r="C579" s="242"/>
      <c r="D579" s="232" t="s">
        <v>296</v>
      </c>
      <c r="E579" s="243" t="s">
        <v>28</v>
      </c>
      <c r="F579" s="244" t="s">
        <v>1220</v>
      </c>
      <c r="G579" s="242"/>
      <c r="H579" s="245">
        <v>41.548</v>
      </c>
      <c r="I579" s="246"/>
      <c r="J579" s="242"/>
      <c r="K579" s="242"/>
      <c r="L579" s="247"/>
      <c r="M579" s="248"/>
      <c r="N579" s="249"/>
      <c r="O579" s="249"/>
      <c r="P579" s="249"/>
      <c r="Q579" s="249"/>
      <c r="R579" s="249"/>
      <c r="S579" s="249"/>
      <c r="T579" s="250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1" t="s">
        <v>296</v>
      </c>
      <c r="AU579" s="251" t="s">
        <v>106</v>
      </c>
      <c r="AV579" s="14" t="s">
        <v>106</v>
      </c>
      <c r="AW579" s="14" t="s">
        <v>35</v>
      </c>
      <c r="AX579" s="14" t="s">
        <v>82</v>
      </c>
      <c r="AY579" s="251" t="s">
        <v>285</v>
      </c>
    </row>
    <row r="580" spans="1:65" s="2" customFormat="1" ht="33" customHeight="1">
      <c r="A580" s="42"/>
      <c r="B580" s="43"/>
      <c r="C580" s="263" t="s">
        <v>948</v>
      </c>
      <c r="D580" s="263" t="s">
        <v>380</v>
      </c>
      <c r="E580" s="264" t="s">
        <v>1228</v>
      </c>
      <c r="F580" s="265" t="s">
        <v>1229</v>
      </c>
      <c r="G580" s="266" t="s">
        <v>315</v>
      </c>
      <c r="H580" s="267">
        <v>25.968</v>
      </c>
      <c r="I580" s="268"/>
      <c r="J580" s="269">
        <f>ROUND(I580*H580,2)</f>
        <v>0</v>
      </c>
      <c r="K580" s="265" t="s">
        <v>28</v>
      </c>
      <c r="L580" s="270"/>
      <c r="M580" s="271" t="s">
        <v>28</v>
      </c>
      <c r="N580" s="272" t="s">
        <v>46</v>
      </c>
      <c r="O580" s="88"/>
      <c r="P580" s="221">
        <f>O580*H580</f>
        <v>0</v>
      </c>
      <c r="Q580" s="221">
        <v>0.0054</v>
      </c>
      <c r="R580" s="221">
        <f>Q580*H580</f>
        <v>0.1402272</v>
      </c>
      <c r="S580" s="221">
        <v>0</v>
      </c>
      <c r="T580" s="222">
        <f>S580*H580</f>
        <v>0</v>
      </c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R580" s="223" t="s">
        <v>477</v>
      </c>
      <c r="AT580" s="223" t="s">
        <v>380</v>
      </c>
      <c r="AU580" s="223" t="s">
        <v>106</v>
      </c>
      <c r="AY580" s="21" t="s">
        <v>285</v>
      </c>
      <c r="BE580" s="224">
        <f>IF(N580="základní",J580,0)</f>
        <v>0</v>
      </c>
      <c r="BF580" s="224">
        <f>IF(N580="snížená",J580,0)</f>
        <v>0</v>
      </c>
      <c r="BG580" s="224">
        <f>IF(N580="zákl. přenesená",J580,0)</f>
        <v>0</v>
      </c>
      <c r="BH580" s="224">
        <f>IF(N580="sníž. přenesená",J580,0)</f>
        <v>0</v>
      </c>
      <c r="BI580" s="224">
        <f>IF(N580="nulová",J580,0)</f>
        <v>0</v>
      </c>
      <c r="BJ580" s="21" t="s">
        <v>106</v>
      </c>
      <c r="BK580" s="224">
        <f>ROUND(I580*H580,2)</f>
        <v>0</v>
      </c>
      <c r="BL580" s="21" t="s">
        <v>379</v>
      </c>
      <c r="BM580" s="223" t="s">
        <v>3225</v>
      </c>
    </row>
    <row r="581" spans="1:51" s="14" customFormat="1" ht="12">
      <c r="A581" s="14"/>
      <c r="B581" s="241"/>
      <c r="C581" s="242"/>
      <c r="D581" s="232" t="s">
        <v>296</v>
      </c>
      <c r="E581" s="243" t="s">
        <v>28</v>
      </c>
      <c r="F581" s="244" t="s">
        <v>3226</v>
      </c>
      <c r="G581" s="242"/>
      <c r="H581" s="245">
        <v>25.968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1" t="s">
        <v>296</v>
      </c>
      <c r="AU581" s="251" t="s">
        <v>106</v>
      </c>
      <c r="AV581" s="14" t="s">
        <v>106</v>
      </c>
      <c r="AW581" s="14" t="s">
        <v>35</v>
      </c>
      <c r="AX581" s="14" t="s">
        <v>82</v>
      </c>
      <c r="AY581" s="251" t="s">
        <v>285</v>
      </c>
    </row>
    <row r="582" spans="1:65" s="2" customFormat="1" ht="49.05" customHeight="1">
      <c r="A582" s="42"/>
      <c r="B582" s="43"/>
      <c r="C582" s="263" t="s">
        <v>954</v>
      </c>
      <c r="D582" s="263" t="s">
        <v>380</v>
      </c>
      <c r="E582" s="264" t="s">
        <v>1234</v>
      </c>
      <c r="F582" s="265" t="s">
        <v>1235</v>
      </c>
      <c r="G582" s="266" t="s">
        <v>315</v>
      </c>
      <c r="H582" s="267">
        <v>25.968</v>
      </c>
      <c r="I582" s="268"/>
      <c r="J582" s="269">
        <f>ROUND(I582*H582,2)</f>
        <v>0</v>
      </c>
      <c r="K582" s="265" t="s">
        <v>28</v>
      </c>
      <c r="L582" s="270"/>
      <c r="M582" s="271" t="s">
        <v>28</v>
      </c>
      <c r="N582" s="272" t="s">
        <v>46</v>
      </c>
      <c r="O582" s="88"/>
      <c r="P582" s="221">
        <f>O582*H582</f>
        <v>0</v>
      </c>
      <c r="Q582" s="221">
        <v>0.0053</v>
      </c>
      <c r="R582" s="221">
        <f>Q582*H582</f>
        <v>0.1376304</v>
      </c>
      <c r="S582" s="221">
        <v>0</v>
      </c>
      <c r="T582" s="222">
        <f>S582*H582</f>
        <v>0</v>
      </c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R582" s="223" t="s">
        <v>477</v>
      </c>
      <c r="AT582" s="223" t="s">
        <v>380</v>
      </c>
      <c r="AU582" s="223" t="s">
        <v>106</v>
      </c>
      <c r="AY582" s="21" t="s">
        <v>285</v>
      </c>
      <c r="BE582" s="224">
        <f>IF(N582="základní",J582,0)</f>
        <v>0</v>
      </c>
      <c r="BF582" s="224">
        <f>IF(N582="snížená",J582,0)</f>
        <v>0</v>
      </c>
      <c r="BG582" s="224">
        <f>IF(N582="zákl. přenesená",J582,0)</f>
        <v>0</v>
      </c>
      <c r="BH582" s="224">
        <f>IF(N582="sníž. přenesená",J582,0)</f>
        <v>0</v>
      </c>
      <c r="BI582" s="224">
        <f>IF(N582="nulová",J582,0)</f>
        <v>0</v>
      </c>
      <c r="BJ582" s="21" t="s">
        <v>106</v>
      </c>
      <c r="BK582" s="224">
        <f>ROUND(I582*H582,2)</f>
        <v>0</v>
      </c>
      <c r="BL582" s="21" t="s">
        <v>379</v>
      </c>
      <c r="BM582" s="223" t="s">
        <v>3227</v>
      </c>
    </row>
    <row r="583" spans="1:51" s="14" customFormat="1" ht="12">
      <c r="A583" s="14"/>
      <c r="B583" s="241"/>
      <c r="C583" s="242"/>
      <c r="D583" s="232" t="s">
        <v>296</v>
      </c>
      <c r="E583" s="243" t="s">
        <v>28</v>
      </c>
      <c r="F583" s="244" t="s">
        <v>3226</v>
      </c>
      <c r="G583" s="242"/>
      <c r="H583" s="245">
        <v>25.968</v>
      </c>
      <c r="I583" s="246"/>
      <c r="J583" s="242"/>
      <c r="K583" s="242"/>
      <c r="L583" s="247"/>
      <c r="M583" s="248"/>
      <c r="N583" s="249"/>
      <c r="O583" s="249"/>
      <c r="P583" s="249"/>
      <c r="Q583" s="249"/>
      <c r="R583" s="249"/>
      <c r="S583" s="249"/>
      <c r="T583" s="250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1" t="s">
        <v>296</v>
      </c>
      <c r="AU583" s="251" t="s">
        <v>106</v>
      </c>
      <c r="AV583" s="14" t="s">
        <v>106</v>
      </c>
      <c r="AW583" s="14" t="s">
        <v>35</v>
      </c>
      <c r="AX583" s="14" t="s">
        <v>82</v>
      </c>
      <c r="AY583" s="251" t="s">
        <v>285</v>
      </c>
    </row>
    <row r="584" spans="1:65" s="2" customFormat="1" ht="44.25" customHeight="1">
      <c r="A584" s="42"/>
      <c r="B584" s="43"/>
      <c r="C584" s="212" t="s">
        <v>960</v>
      </c>
      <c r="D584" s="212" t="s">
        <v>287</v>
      </c>
      <c r="E584" s="213" t="s">
        <v>3228</v>
      </c>
      <c r="F584" s="214" t="s">
        <v>3229</v>
      </c>
      <c r="G584" s="215" t="s">
        <v>315</v>
      </c>
      <c r="H584" s="216">
        <v>27.117</v>
      </c>
      <c r="I584" s="217"/>
      <c r="J584" s="218">
        <f>ROUND(I584*H584,2)</f>
        <v>0</v>
      </c>
      <c r="K584" s="214" t="s">
        <v>291</v>
      </c>
      <c r="L584" s="48"/>
      <c r="M584" s="219" t="s">
        <v>28</v>
      </c>
      <c r="N584" s="220" t="s">
        <v>46</v>
      </c>
      <c r="O584" s="88"/>
      <c r="P584" s="221">
        <f>O584*H584</f>
        <v>0</v>
      </c>
      <c r="Q584" s="221">
        <v>0.0008</v>
      </c>
      <c r="R584" s="221">
        <f>Q584*H584</f>
        <v>0.0216936</v>
      </c>
      <c r="S584" s="221">
        <v>0</v>
      </c>
      <c r="T584" s="222">
        <f>S584*H584</f>
        <v>0</v>
      </c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R584" s="223" t="s">
        <v>379</v>
      </c>
      <c r="AT584" s="223" t="s">
        <v>287</v>
      </c>
      <c r="AU584" s="223" t="s">
        <v>106</v>
      </c>
      <c r="AY584" s="21" t="s">
        <v>285</v>
      </c>
      <c r="BE584" s="224">
        <f>IF(N584="základní",J584,0)</f>
        <v>0</v>
      </c>
      <c r="BF584" s="224">
        <f>IF(N584="snížená",J584,0)</f>
        <v>0</v>
      </c>
      <c r="BG584" s="224">
        <f>IF(N584="zákl. přenesená",J584,0)</f>
        <v>0</v>
      </c>
      <c r="BH584" s="224">
        <f>IF(N584="sníž. přenesená",J584,0)</f>
        <v>0</v>
      </c>
      <c r="BI584" s="224">
        <f>IF(N584="nulová",J584,0)</f>
        <v>0</v>
      </c>
      <c r="BJ584" s="21" t="s">
        <v>106</v>
      </c>
      <c r="BK584" s="224">
        <f>ROUND(I584*H584,2)</f>
        <v>0</v>
      </c>
      <c r="BL584" s="21" t="s">
        <v>379</v>
      </c>
      <c r="BM584" s="223" t="s">
        <v>3230</v>
      </c>
    </row>
    <row r="585" spans="1:47" s="2" customFormat="1" ht="12">
      <c r="A585" s="42"/>
      <c r="B585" s="43"/>
      <c r="C585" s="44"/>
      <c r="D585" s="225" t="s">
        <v>294</v>
      </c>
      <c r="E585" s="44"/>
      <c r="F585" s="226" t="s">
        <v>3231</v>
      </c>
      <c r="G585" s="44"/>
      <c r="H585" s="44"/>
      <c r="I585" s="227"/>
      <c r="J585" s="44"/>
      <c r="K585" s="44"/>
      <c r="L585" s="48"/>
      <c r="M585" s="228"/>
      <c r="N585" s="229"/>
      <c r="O585" s="88"/>
      <c r="P585" s="88"/>
      <c r="Q585" s="88"/>
      <c r="R585" s="88"/>
      <c r="S585" s="88"/>
      <c r="T585" s="89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T585" s="21" t="s">
        <v>294</v>
      </c>
      <c r="AU585" s="21" t="s">
        <v>106</v>
      </c>
    </row>
    <row r="586" spans="1:51" s="13" customFormat="1" ht="12">
      <c r="A586" s="13"/>
      <c r="B586" s="230"/>
      <c r="C586" s="231"/>
      <c r="D586" s="232" t="s">
        <v>296</v>
      </c>
      <c r="E586" s="233" t="s">
        <v>28</v>
      </c>
      <c r="F586" s="234" t="s">
        <v>2846</v>
      </c>
      <c r="G586" s="231"/>
      <c r="H586" s="233" t="s">
        <v>28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0" t="s">
        <v>296</v>
      </c>
      <c r="AU586" s="240" t="s">
        <v>106</v>
      </c>
      <c r="AV586" s="13" t="s">
        <v>82</v>
      </c>
      <c r="AW586" s="13" t="s">
        <v>35</v>
      </c>
      <c r="AX586" s="13" t="s">
        <v>74</v>
      </c>
      <c r="AY586" s="240" t="s">
        <v>285</v>
      </c>
    </row>
    <row r="587" spans="1:51" s="13" customFormat="1" ht="12">
      <c r="A587" s="13"/>
      <c r="B587" s="230"/>
      <c r="C587" s="231"/>
      <c r="D587" s="232" t="s">
        <v>296</v>
      </c>
      <c r="E587" s="233" t="s">
        <v>28</v>
      </c>
      <c r="F587" s="234" t="s">
        <v>2853</v>
      </c>
      <c r="G587" s="231"/>
      <c r="H587" s="233" t="s">
        <v>28</v>
      </c>
      <c r="I587" s="235"/>
      <c r="J587" s="231"/>
      <c r="K587" s="231"/>
      <c r="L587" s="236"/>
      <c r="M587" s="237"/>
      <c r="N587" s="238"/>
      <c r="O587" s="238"/>
      <c r="P587" s="238"/>
      <c r="Q587" s="238"/>
      <c r="R587" s="238"/>
      <c r="S587" s="238"/>
      <c r="T587" s="239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0" t="s">
        <v>296</v>
      </c>
      <c r="AU587" s="240" t="s">
        <v>106</v>
      </c>
      <c r="AV587" s="13" t="s">
        <v>82</v>
      </c>
      <c r="AW587" s="13" t="s">
        <v>35</v>
      </c>
      <c r="AX587" s="13" t="s">
        <v>74</v>
      </c>
      <c r="AY587" s="240" t="s">
        <v>285</v>
      </c>
    </row>
    <row r="588" spans="1:51" s="14" customFormat="1" ht="12">
      <c r="A588" s="14"/>
      <c r="B588" s="241"/>
      <c r="C588" s="242"/>
      <c r="D588" s="232" t="s">
        <v>296</v>
      </c>
      <c r="E588" s="243" t="s">
        <v>28</v>
      </c>
      <c r="F588" s="244" t="s">
        <v>3232</v>
      </c>
      <c r="G588" s="242"/>
      <c r="H588" s="245">
        <v>27.117</v>
      </c>
      <c r="I588" s="246"/>
      <c r="J588" s="242"/>
      <c r="K588" s="242"/>
      <c r="L588" s="247"/>
      <c r="M588" s="248"/>
      <c r="N588" s="249"/>
      <c r="O588" s="249"/>
      <c r="P588" s="249"/>
      <c r="Q588" s="249"/>
      <c r="R588" s="249"/>
      <c r="S588" s="249"/>
      <c r="T588" s="25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1" t="s">
        <v>296</v>
      </c>
      <c r="AU588" s="251" t="s">
        <v>106</v>
      </c>
      <c r="AV588" s="14" t="s">
        <v>106</v>
      </c>
      <c r="AW588" s="14" t="s">
        <v>35</v>
      </c>
      <c r="AX588" s="14" t="s">
        <v>82</v>
      </c>
      <c r="AY588" s="251" t="s">
        <v>285</v>
      </c>
    </row>
    <row r="589" spans="1:65" s="2" customFormat="1" ht="33" customHeight="1">
      <c r="A589" s="42"/>
      <c r="B589" s="43"/>
      <c r="C589" s="212" t="s">
        <v>965</v>
      </c>
      <c r="D589" s="212" t="s">
        <v>287</v>
      </c>
      <c r="E589" s="213" t="s">
        <v>3233</v>
      </c>
      <c r="F589" s="214" t="s">
        <v>3234</v>
      </c>
      <c r="G589" s="215" t="s">
        <v>673</v>
      </c>
      <c r="H589" s="216">
        <v>10.714</v>
      </c>
      <c r="I589" s="217"/>
      <c r="J589" s="218">
        <f>ROUND(I589*H589,2)</f>
        <v>0</v>
      </c>
      <c r="K589" s="214" t="s">
        <v>291</v>
      </c>
      <c r="L589" s="48"/>
      <c r="M589" s="219" t="s">
        <v>28</v>
      </c>
      <c r="N589" s="220" t="s">
        <v>46</v>
      </c>
      <c r="O589" s="88"/>
      <c r="P589" s="221">
        <f>O589*H589</f>
        <v>0</v>
      </c>
      <c r="Q589" s="221">
        <v>0.00016</v>
      </c>
      <c r="R589" s="221">
        <f>Q589*H589</f>
        <v>0.0017142400000000001</v>
      </c>
      <c r="S589" s="221">
        <v>0</v>
      </c>
      <c r="T589" s="222">
        <f>S589*H589</f>
        <v>0</v>
      </c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R589" s="223" t="s">
        <v>379</v>
      </c>
      <c r="AT589" s="223" t="s">
        <v>287</v>
      </c>
      <c r="AU589" s="223" t="s">
        <v>106</v>
      </c>
      <c r="AY589" s="21" t="s">
        <v>285</v>
      </c>
      <c r="BE589" s="224">
        <f>IF(N589="základní",J589,0)</f>
        <v>0</v>
      </c>
      <c r="BF589" s="224">
        <f>IF(N589="snížená",J589,0)</f>
        <v>0</v>
      </c>
      <c r="BG589" s="224">
        <f>IF(N589="zákl. přenesená",J589,0)</f>
        <v>0</v>
      </c>
      <c r="BH589" s="224">
        <f>IF(N589="sníž. přenesená",J589,0)</f>
        <v>0</v>
      </c>
      <c r="BI589" s="224">
        <f>IF(N589="nulová",J589,0)</f>
        <v>0</v>
      </c>
      <c r="BJ589" s="21" t="s">
        <v>106</v>
      </c>
      <c r="BK589" s="224">
        <f>ROUND(I589*H589,2)</f>
        <v>0</v>
      </c>
      <c r="BL589" s="21" t="s">
        <v>379</v>
      </c>
      <c r="BM589" s="223" t="s">
        <v>3235</v>
      </c>
    </row>
    <row r="590" spans="1:47" s="2" customFormat="1" ht="12">
      <c r="A590" s="42"/>
      <c r="B590" s="43"/>
      <c r="C590" s="44"/>
      <c r="D590" s="225" t="s">
        <v>294</v>
      </c>
      <c r="E590" s="44"/>
      <c r="F590" s="226" t="s">
        <v>3236</v>
      </c>
      <c r="G590" s="44"/>
      <c r="H590" s="44"/>
      <c r="I590" s="227"/>
      <c r="J590" s="44"/>
      <c r="K590" s="44"/>
      <c r="L590" s="48"/>
      <c r="M590" s="228"/>
      <c r="N590" s="229"/>
      <c r="O590" s="88"/>
      <c r="P590" s="88"/>
      <c r="Q590" s="88"/>
      <c r="R590" s="88"/>
      <c r="S590" s="88"/>
      <c r="T590" s="89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T590" s="21" t="s">
        <v>294</v>
      </c>
      <c r="AU590" s="21" t="s">
        <v>106</v>
      </c>
    </row>
    <row r="591" spans="1:51" s="13" customFormat="1" ht="12">
      <c r="A591" s="13"/>
      <c r="B591" s="230"/>
      <c r="C591" s="231"/>
      <c r="D591" s="232" t="s">
        <v>296</v>
      </c>
      <c r="E591" s="233" t="s">
        <v>28</v>
      </c>
      <c r="F591" s="234" t="s">
        <v>2846</v>
      </c>
      <c r="G591" s="231"/>
      <c r="H591" s="233" t="s">
        <v>28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0" t="s">
        <v>296</v>
      </c>
      <c r="AU591" s="240" t="s">
        <v>106</v>
      </c>
      <c r="AV591" s="13" t="s">
        <v>82</v>
      </c>
      <c r="AW591" s="13" t="s">
        <v>35</v>
      </c>
      <c r="AX591" s="13" t="s">
        <v>74</v>
      </c>
      <c r="AY591" s="240" t="s">
        <v>285</v>
      </c>
    </row>
    <row r="592" spans="1:51" s="13" customFormat="1" ht="12">
      <c r="A592" s="13"/>
      <c r="B592" s="230"/>
      <c r="C592" s="231"/>
      <c r="D592" s="232" t="s">
        <v>296</v>
      </c>
      <c r="E592" s="233" t="s">
        <v>28</v>
      </c>
      <c r="F592" s="234" t="s">
        <v>2853</v>
      </c>
      <c r="G592" s="231"/>
      <c r="H592" s="233" t="s">
        <v>28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0" t="s">
        <v>296</v>
      </c>
      <c r="AU592" s="240" t="s">
        <v>106</v>
      </c>
      <c r="AV592" s="13" t="s">
        <v>82</v>
      </c>
      <c r="AW592" s="13" t="s">
        <v>35</v>
      </c>
      <c r="AX592" s="13" t="s">
        <v>74</v>
      </c>
      <c r="AY592" s="240" t="s">
        <v>285</v>
      </c>
    </row>
    <row r="593" spans="1:51" s="14" customFormat="1" ht="12">
      <c r="A593" s="14"/>
      <c r="B593" s="241"/>
      <c r="C593" s="242"/>
      <c r="D593" s="232" t="s">
        <v>296</v>
      </c>
      <c r="E593" s="243" t="s">
        <v>28</v>
      </c>
      <c r="F593" s="244" t="s">
        <v>3237</v>
      </c>
      <c r="G593" s="242"/>
      <c r="H593" s="245">
        <v>10.714</v>
      </c>
      <c r="I593" s="246"/>
      <c r="J593" s="242"/>
      <c r="K593" s="242"/>
      <c r="L593" s="247"/>
      <c r="M593" s="248"/>
      <c r="N593" s="249"/>
      <c r="O593" s="249"/>
      <c r="P593" s="249"/>
      <c r="Q593" s="249"/>
      <c r="R593" s="249"/>
      <c r="S593" s="249"/>
      <c r="T593" s="250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1" t="s">
        <v>296</v>
      </c>
      <c r="AU593" s="251" t="s">
        <v>106</v>
      </c>
      <c r="AV593" s="14" t="s">
        <v>106</v>
      </c>
      <c r="AW593" s="14" t="s">
        <v>35</v>
      </c>
      <c r="AX593" s="14" t="s">
        <v>82</v>
      </c>
      <c r="AY593" s="251" t="s">
        <v>285</v>
      </c>
    </row>
    <row r="594" spans="1:65" s="2" customFormat="1" ht="37.8" customHeight="1">
      <c r="A594" s="42"/>
      <c r="B594" s="43"/>
      <c r="C594" s="212" t="s">
        <v>972</v>
      </c>
      <c r="D594" s="212" t="s">
        <v>287</v>
      </c>
      <c r="E594" s="213" t="s">
        <v>3238</v>
      </c>
      <c r="F594" s="214" t="s">
        <v>3239</v>
      </c>
      <c r="G594" s="215" t="s">
        <v>315</v>
      </c>
      <c r="H594" s="216">
        <v>18.546</v>
      </c>
      <c r="I594" s="217"/>
      <c r="J594" s="218">
        <f>ROUND(I594*H594,2)</f>
        <v>0</v>
      </c>
      <c r="K594" s="214" t="s">
        <v>291</v>
      </c>
      <c r="L594" s="48"/>
      <c r="M594" s="219" t="s">
        <v>28</v>
      </c>
      <c r="N594" s="220" t="s">
        <v>46</v>
      </c>
      <c r="O594" s="88"/>
      <c r="P594" s="221">
        <f>O594*H594</f>
        <v>0</v>
      </c>
      <c r="Q594" s="221">
        <v>0</v>
      </c>
      <c r="R594" s="221">
        <f>Q594*H594</f>
        <v>0</v>
      </c>
      <c r="S594" s="221">
        <v>0</v>
      </c>
      <c r="T594" s="222">
        <f>S594*H594</f>
        <v>0</v>
      </c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R594" s="223" t="s">
        <v>379</v>
      </c>
      <c r="AT594" s="223" t="s">
        <v>287</v>
      </c>
      <c r="AU594" s="223" t="s">
        <v>106</v>
      </c>
      <c r="AY594" s="21" t="s">
        <v>285</v>
      </c>
      <c r="BE594" s="224">
        <f>IF(N594="základní",J594,0)</f>
        <v>0</v>
      </c>
      <c r="BF594" s="224">
        <f>IF(N594="snížená",J594,0)</f>
        <v>0</v>
      </c>
      <c r="BG594" s="224">
        <f>IF(N594="zákl. přenesená",J594,0)</f>
        <v>0</v>
      </c>
      <c r="BH594" s="224">
        <f>IF(N594="sníž. přenesená",J594,0)</f>
        <v>0</v>
      </c>
      <c r="BI594" s="224">
        <f>IF(N594="nulová",J594,0)</f>
        <v>0</v>
      </c>
      <c r="BJ594" s="21" t="s">
        <v>106</v>
      </c>
      <c r="BK594" s="224">
        <f>ROUND(I594*H594,2)</f>
        <v>0</v>
      </c>
      <c r="BL594" s="21" t="s">
        <v>379</v>
      </c>
      <c r="BM594" s="223" t="s">
        <v>3240</v>
      </c>
    </row>
    <row r="595" spans="1:47" s="2" customFormat="1" ht="12">
      <c r="A595" s="42"/>
      <c r="B595" s="43"/>
      <c r="C595" s="44"/>
      <c r="D595" s="225" t="s">
        <v>294</v>
      </c>
      <c r="E595" s="44"/>
      <c r="F595" s="226" t="s">
        <v>3241</v>
      </c>
      <c r="G595" s="44"/>
      <c r="H595" s="44"/>
      <c r="I595" s="227"/>
      <c r="J595" s="44"/>
      <c r="K595" s="44"/>
      <c r="L595" s="48"/>
      <c r="M595" s="228"/>
      <c r="N595" s="229"/>
      <c r="O595" s="88"/>
      <c r="P595" s="88"/>
      <c r="Q595" s="88"/>
      <c r="R595" s="88"/>
      <c r="S595" s="88"/>
      <c r="T595" s="89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T595" s="21" t="s">
        <v>294</v>
      </c>
      <c r="AU595" s="21" t="s">
        <v>106</v>
      </c>
    </row>
    <row r="596" spans="1:51" s="13" customFormat="1" ht="12">
      <c r="A596" s="13"/>
      <c r="B596" s="230"/>
      <c r="C596" s="231"/>
      <c r="D596" s="232" t="s">
        <v>296</v>
      </c>
      <c r="E596" s="233" t="s">
        <v>28</v>
      </c>
      <c r="F596" s="234" t="s">
        <v>2846</v>
      </c>
      <c r="G596" s="231"/>
      <c r="H596" s="233" t="s">
        <v>28</v>
      </c>
      <c r="I596" s="235"/>
      <c r="J596" s="231"/>
      <c r="K596" s="231"/>
      <c r="L596" s="236"/>
      <c r="M596" s="237"/>
      <c r="N596" s="238"/>
      <c r="O596" s="238"/>
      <c r="P596" s="238"/>
      <c r="Q596" s="238"/>
      <c r="R596" s="238"/>
      <c r="S596" s="238"/>
      <c r="T596" s="239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0" t="s">
        <v>296</v>
      </c>
      <c r="AU596" s="240" t="s">
        <v>106</v>
      </c>
      <c r="AV596" s="13" t="s">
        <v>82</v>
      </c>
      <c r="AW596" s="13" t="s">
        <v>35</v>
      </c>
      <c r="AX596" s="13" t="s">
        <v>74</v>
      </c>
      <c r="AY596" s="240" t="s">
        <v>285</v>
      </c>
    </row>
    <row r="597" spans="1:51" s="13" customFormat="1" ht="12">
      <c r="A597" s="13"/>
      <c r="B597" s="230"/>
      <c r="C597" s="231"/>
      <c r="D597" s="232" t="s">
        <v>296</v>
      </c>
      <c r="E597" s="233" t="s">
        <v>28</v>
      </c>
      <c r="F597" s="234" t="s">
        <v>2853</v>
      </c>
      <c r="G597" s="231"/>
      <c r="H597" s="233" t="s">
        <v>28</v>
      </c>
      <c r="I597" s="235"/>
      <c r="J597" s="231"/>
      <c r="K597" s="231"/>
      <c r="L597" s="236"/>
      <c r="M597" s="237"/>
      <c r="N597" s="238"/>
      <c r="O597" s="238"/>
      <c r="P597" s="238"/>
      <c r="Q597" s="238"/>
      <c r="R597" s="238"/>
      <c r="S597" s="238"/>
      <c r="T597" s="23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0" t="s">
        <v>296</v>
      </c>
      <c r="AU597" s="240" t="s">
        <v>106</v>
      </c>
      <c r="AV597" s="13" t="s">
        <v>82</v>
      </c>
      <c r="AW597" s="13" t="s">
        <v>35</v>
      </c>
      <c r="AX597" s="13" t="s">
        <v>74</v>
      </c>
      <c r="AY597" s="240" t="s">
        <v>285</v>
      </c>
    </row>
    <row r="598" spans="1:51" s="14" customFormat="1" ht="12">
      <c r="A598" s="14"/>
      <c r="B598" s="241"/>
      <c r="C598" s="242"/>
      <c r="D598" s="232" t="s">
        <v>296</v>
      </c>
      <c r="E598" s="243" t="s">
        <v>28</v>
      </c>
      <c r="F598" s="244" t="s">
        <v>2973</v>
      </c>
      <c r="G598" s="242"/>
      <c r="H598" s="245">
        <v>18.546</v>
      </c>
      <c r="I598" s="246"/>
      <c r="J598" s="242"/>
      <c r="K598" s="242"/>
      <c r="L598" s="247"/>
      <c r="M598" s="248"/>
      <c r="N598" s="249"/>
      <c r="O598" s="249"/>
      <c r="P598" s="249"/>
      <c r="Q598" s="249"/>
      <c r="R598" s="249"/>
      <c r="S598" s="249"/>
      <c r="T598" s="25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1" t="s">
        <v>296</v>
      </c>
      <c r="AU598" s="251" t="s">
        <v>106</v>
      </c>
      <c r="AV598" s="14" t="s">
        <v>106</v>
      </c>
      <c r="AW598" s="14" t="s">
        <v>35</v>
      </c>
      <c r="AX598" s="14" t="s">
        <v>82</v>
      </c>
      <c r="AY598" s="251" t="s">
        <v>285</v>
      </c>
    </row>
    <row r="599" spans="1:65" s="2" customFormat="1" ht="24.15" customHeight="1">
      <c r="A599" s="42"/>
      <c r="B599" s="43"/>
      <c r="C599" s="263" t="s">
        <v>977</v>
      </c>
      <c r="D599" s="263" t="s">
        <v>380</v>
      </c>
      <c r="E599" s="264" t="s">
        <v>2925</v>
      </c>
      <c r="F599" s="265" t="s">
        <v>2926</v>
      </c>
      <c r="G599" s="266" t="s">
        <v>315</v>
      </c>
      <c r="H599" s="267">
        <v>22.255</v>
      </c>
      <c r="I599" s="268"/>
      <c r="J599" s="269">
        <f>ROUND(I599*H599,2)</f>
        <v>0</v>
      </c>
      <c r="K599" s="265" t="s">
        <v>291</v>
      </c>
      <c r="L599" s="270"/>
      <c r="M599" s="271" t="s">
        <v>28</v>
      </c>
      <c r="N599" s="272" t="s">
        <v>46</v>
      </c>
      <c r="O599" s="88"/>
      <c r="P599" s="221">
        <f>O599*H599</f>
        <v>0</v>
      </c>
      <c r="Q599" s="221">
        <v>0.0005</v>
      </c>
      <c r="R599" s="221">
        <f>Q599*H599</f>
        <v>0.0111275</v>
      </c>
      <c r="S599" s="221">
        <v>0</v>
      </c>
      <c r="T599" s="222">
        <f>S599*H599</f>
        <v>0</v>
      </c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R599" s="223" t="s">
        <v>477</v>
      </c>
      <c r="AT599" s="223" t="s">
        <v>380</v>
      </c>
      <c r="AU599" s="223" t="s">
        <v>106</v>
      </c>
      <c r="AY599" s="21" t="s">
        <v>285</v>
      </c>
      <c r="BE599" s="224">
        <f>IF(N599="základní",J599,0)</f>
        <v>0</v>
      </c>
      <c r="BF599" s="224">
        <f>IF(N599="snížená",J599,0)</f>
        <v>0</v>
      </c>
      <c r="BG599" s="224">
        <f>IF(N599="zákl. přenesená",J599,0)</f>
        <v>0</v>
      </c>
      <c r="BH599" s="224">
        <f>IF(N599="sníž. přenesená",J599,0)</f>
        <v>0</v>
      </c>
      <c r="BI599" s="224">
        <f>IF(N599="nulová",J599,0)</f>
        <v>0</v>
      </c>
      <c r="BJ599" s="21" t="s">
        <v>106</v>
      </c>
      <c r="BK599" s="224">
        <f>ROUND(I599*H599,2)</f>
        <v>0</v>
      </c>
      <c r="BL599" s="21" t="s">
        <v>379</v>
      </c>
      <c r="BM599" s="223" t="s">
        <v>3242</v>
      </c>
    </row>
    <row r="600" spans="1:51" s="13" customFormat="1" ht="12">
      <c r="A600" s="13"/>
      <c r="B600" s="230"/>
      <c r="C600" s="231"/>
      <c r="D600" s="232" t="s">
        <v>296</v>
      </c>
      <c r="E600" s="233" t="s">
        <v>28</v>
      </c>
      <c r="F600" s="234" t="s">
        <v>2846</v>
      </c>
      <c r="G600" s="231"/>
      <c r="H600" s="233" t="s">
        <v>28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0" t="s">
        <v>296</v>
      </c>
      <c r="AU600" s="240" t="s">
        <v>106</v>
      </c>
      <c r="AV600" s="13" t="s">
        <v>82</v>
      </c>
      <c r="AW600" s="13" t="s">
        <v>35</v>
      </c>
      <c r="AX600" s="13" t="s">
        <v>74</v>
      </c>
      <c r="AY600" s="240" t="s">
        <v>285</v>
      </c>
    </row>
    <row r="601" spans="1:51" s="13" customFormat="1" ht="12">
      <c r="A601" s="13"/>
      <c r="B601" s="230"/>
      <c r="C601" s="231"/>
      <c r="D601" s="232" t="s">
        <v>296</v>
      </c>
      <c r="E601" s="233" t="s">
        <v>28</v>
      </c>
      <c r="F601" s="234" t="s">
        <v>2853</v>
      </c>
      <c r="G601" s="231"/>
      <c r="H601" s="233" t="s">
        <v>28</v>
      </c>
      <c r="I601" s="235"/>
      <c r="J601" s="231"/>
      <c r="K601" s="231"/>
      <c r="L601" s="236"/>
      <c r="M601" s="237"/>
      <c r="N601" s="238"/>
      <c r="O601" s="238"/>
      <c r="P601" s="238"/>
      <c r="Q601" s="238"/>
      <c r="R601" s="238"/>
      <c r="S601" s="238"/>
      <c r="T601" s="23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0" t="s">
        <v>296</v>
      </c>
      <c r="AU601" s="240" t="s">
        <v>106</v>
      </c>
      <c r="AV601" s="13" t="s">
        <v>82</v>
      </c>
      <c r="AW601" s="13" t="s">
        <v>35</v>
      </c>
      <c r="AX601" s="13" t="s">
        <v>74</v>
      </c>
      <c r="AY601" s="240" t="s">
        <v>285</v>
      </c>
    </row>
    <row r="602" spans="1:51" s="14" customFormat="1" ht="12">
      <c r="A602" s="14"/>
      <c r="B602" s="241"/>
      <c r="C602" s="242"/>
      <c r="D602" s="232" t="s">
        <v>296</v>
      </c>
      <c r="E602" s="243" t="s">
        <v>28</v>
      </c>
      <c r="F602" s="244" t="s">
        <v>3243</v>
      </c>
      <c r="G602" s="242"/>
      <c r="H602" s="245">
        <v>22.255</v>
      </c>
      <c r="I602" s="246"/>
      <c r="J602" s="242"/>
      <c r="K602" s="242"/>
      <c r="L602" s="247"/>
      <c r="M602" s="248"/>
      <c r="N602" s="249"/>
      <c r="O602" s="249"/>
      <c r="P602" s="249"/>
      <c r="Q602" s="249"/>
      <c r="R602" s="249"/>
      <c r="S602" s="249"/>
      <c r="T602" s="25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1" t="s">
        <v>296</v>
      </c>
      <c r="AU602" s="251" t="s">
        <v>106</v>
      </c>
      <c r="AV602" s="14" t="s">
        <v>106</v>
      </c>
      <c r="AW602" s="14" t="s">
        <v>35</v>
      </c>
      <c r="AX602" s="14" t="s">
        <v>82</v>
      </c>
      <c r="AY602" s="251" t="s">
        <v>285</v>
      </c>
    </row>
    <row r="603" spans="1:65" s="2" customFormat="1" ht="55.5" customHeight="1">
      <c r="A603" s="42"/>
      <c r="B603" s="43"/>
      <c r="C603" s="212" t="s">
        <v>982</v>
      </c>
      <c r="D603" s="212" t="s">
        <v>287</v>
      </c>
      <c r="E603" s="213" t="s">
        <v>3244</v>
      </c>
      <c r="F603" s="214" t="s">
        <v>3245</v>
      </c>
      <c r="G603" s="215" t="s">
        <v>383</v>
      </c>
      <c r="H603" s="216">
        <v>0.336</v>
      </c>
      <c r="I603" s="217"/>
      <c r="J603" s="218">
        <f>ROUND(I603*H603,2)</f>
        <v>0</v>
      </c>
      <c r="K603" s="214" t="s">
        <v>291</v>
      </c>
      <c r="L603" s="48"/>
      <c r="M603" s="219" t="s">
        <v>28</v>
      </c>
      <c r="N603" s="220" t="s">
        <v>46</v>
      </c>
      <c r="O603" s="88"/>
      <c r="P603" s="221">
        <f>O603*H603</f>
        <v>0</v>
      </c>
      <c r="Q603" s="221">
        <v>0</v>
      </c>
      <c r="R603" s="221">
        <f>Q603*H603</f>
        <v>0</v>
      </c>
      <c r="S603" s="221">
        <v>0</v>
      </c>
      <c r="T603" s="222">
        <f>S603*H603</f>
        <v>0</v>
      </c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R603" s="223" t="s">
        <v>379</v>
      </c>
      <c r="AT603" s="223" t="s">
        <v>287</v>
      </c>
      <c r="AU603" s="223" t="s">
        <v>106</v>
      </c>
      <c r="AY603" s="21" t="s">
        <v>285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21" t="s">
        <v>106</v>
      </c>
      <c r="BK603" s="224">
        <f>ROUND(I603*H603,2)</f>
        <v>0</v>
      </c>
      <c r="BL603" s="21" t="s">
        <v>379</v>
      </c>
      <c r="BM603" s="223" t="s">
        <v>3246</v>
      </c>
    </row>
    <row r="604" spans="1:47" s="2" customFormat="1" ht="12">
      <c r="A604" s="42"/>
      <c r="B604" s="43"/>
      <c r="C604" s="44"/>
      <c r="D604" s="225" t="s">
        <v>294</v>
      </c>
      <c r="E604" s="44"/>
      <c r="F604" s="226" t="s">
        <v>3247</v>
      </c>
      <c r="G604" s="44"/>
      <c r="H604" s="44"/>
      <c r="I604" s="227"/>
      <c r="J604" s="44"/>
      <c r="K604" s="44"/>
      <c r="L604" s="48"/>
      <c r="M604" s="228"/>
      <c r="N604" s="229"/>
      <c r="O604" s="88"/>
      <c r="P604" s="88"/>
      <c r="Q604" s="88"/>
      <c r="R604" s="88"/>
      <c r="S604" s="88"/>
      <c r="T604" s="89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T604" s="21" t="s">
        <v>294</v>
      </c>
      <c r="AU604" s="21" t="s">
        <v>106</v>
      </c>
    </row>
    <row r="605" spans="1:63" s="12" customFormat="1" ht="22.8" customHeight="1">
      <c r="A605" s="12"/>
      <c r="B605" s="196"/>
      <c r="C605" s="197"/>
      <c r="D605" s="198" t="s">
        <v>73</v>
      </c>
      <c r="E605" s="210" t="s">
        <v>1324</v>
      </c>
      <c r="F605" s="210" t="s">
        <v>1325</v>
      </c>
      <c r="G605" s="197"/>
      <c r="H605" s="197"/>
      <c r="I605" s="200"/>
      <c r="J605" s="211">
        <f>BK605</f>
        <v>0</v>
      </c>
      <c r="K605" s="197"/>
      <c r="L605" s="202"/>
      <c r="M605" s="203"/>
      <c r="N605" s="204"/>
      <c r="O605" s="204"/>
      <c r="P605" s="205">
        <f>SUM(P606:P610)</f>
        <v>0</v>
      </c>
      <c r="Q605" s="204"/>
      <c r="R605" s="205">
        <f>SUM(R606:R610)</f>
        <v>0.0003402</v>
      </c>
      <c r="S605" s="204"/>
      <c r="T605" s="206">
        <f>SUM(T606:T610)</f>
        <v>0</v>
      </c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R605" s="207" t="s">
        <v>106</v>
      </c>
      <c r="AT605" s="208" t="s">
        <v>73</v>
      </c>
      <c r="AU605" s="208" t="s">
        <v>82</v>
      </c>
      <c r="AY605" s="207" t="s">
        <v>285</v>
      </c>
      <c r="BK605" s="209">
        <f>SUM(BK606:BK610)</f>
        <v>0</v>
      </c>
    </row>
    <row r="606" spans="1:65" s="2" customFormat="1" ht="16.5" customHeight="1">
      <c r="A606" s="42"/>
      <c r="B606" s="43"/>
      <c r="C606" s="212" t="s">
        <v>988</v>
      </c>
      <c r="D606" s="212" t="s">
        <v>287</v>
      </c>
      <c r="E606" s="213" t="s">
        <v>1327</v>
      </c>
      <c r="F606" s="214" t="s">
        <v>1328</v>
      </c>
      <c r="G606" s="215" t="s">
        <v>290</v>
      </c>
      <c r="H606" s="216">
        <v>0.18</v>
      </c>
      <c r="I606" s="217"/>
      <c r="J606" s="218">
        <f>ROUND(I606*H606,2)</f>
        <v>0</v>
      </c>
      <c r="K606" s="214" t="s">
        <v>28</v>
      </c>
      <c r="L606" s="48"/>
      <c r="M606" s="219" t="s">
        <v>28</v>
      </c>
      <c r="N606" s="220" t="s">
        <v>46</v>
      </c>
      <c r="O606" s="88"/>
      <c r="P606" s="221">
        <f>O606*H606</f>
        <v>0</v>
      </c>
      <c r="Q606" s="221">
        <v>0</v>
      </c>
      <c r="R606" s="221">
        <f>Q606*H606</f>
        <v>0</v>
      </c>
      <c r="S606" s="221">
        <v>0</v>
      </c>
      <c r="T606" s="222">
        <f>S606*H606</f>
        <v>0</v>
      </c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R606" s="223" t="s">
        <v>379</v>
      </c>
      <c r="AT606" s="223" t="s">
        <v>287</v>
      </c>
      <c r="AU606" s="223" t="s">
        <v>106</v>
      </c>
      <c r="AY606" s="21" t="s">
        <v>285</v>
      </c>
      <c r="BE606" s="224">
        <f>IF(N606="základní",J606,0)</f>
        <v>0</v>
      </c>
      <c r="BF606" s="224">
        <f>IF(N606="snížená",J606,0)</f>
        <v>0</v>
      </c>
      <c r="BG606" s="224">
        <f>IF(N606="zákl. přenesená",J606,0)</f>
        <v>0</v>
      </c>
      <c r="BH606" s="224">
        <f>IF(N606="sníž. přenesená",J606,0)</f>
        <v>0</v>
      </c>
      <c r="BI606" s="224">
        <f>IF(N606="nulová",J606,0)</f>
        <v>0</v>
      </c>
      <c r="BJ606" s="21" t="s">
        <v>106</v>
      </c>
      <c r="BK606" s="224">
        <f>ROUND(I606*H606,2)</f>
        <v>0</v>
      </c>
      <c r="BL606" s="21" t="s">
        <v>379</v>
      </c>
      <c r="BM606" s="223" t="s">
        <v>3248</v>
      </c>
    </row>
    <row r="607" spans="1:51" s="14" customFormat="1" ht="12">
      <c r="A607" s="14"/>
      <c r="B607" s="241"/>
      <c r="C607" s="242"/>
      <c r="D607" s="232" t="s">
        <v>296</v>
      </c>
      <c r="E607" s="243" t="s">
        <v>28</v>
      </c>
      <c r="F607" s="244" t="s">
        <v>206</v>
      </c>
      <c r="G607" s="242"/>
      <c r="H607" s="245">
        <v>0.18</v>
      </c>
      <c r="I607" s="246"/>
      <c r="J607" s="242"/>
      <c r="K607" s="242"/>
      <c r="L607" s="247"/>
      <c r="M607" s="248"/>
      <c r="N607" s="249"/>
      <c r="O607" s="249"/>
      <c r="P607" s="249"/>
      <c r="Q607" s="249"/>
      <c r="R607" s="249"/>
      <c r="S607" s="249"/>
      <c r="T607" s="250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1" t="s">
        <v>296</v>
      </c>
      <c r="AU607" s="251" t="s">
        <v>106</v>
      </c>
      <c r="AV607" s="14" t="s">
        <v>106</v>
      </c>
      <c r="AW607" s="14" t="s">
        <v>35</v>
      </c>
      <c r="AX607" s="14" t="s">
        <v>82</v>
      </c>
      <c r="AY607" s="251" t="s">
        <v>285</v>
      </c>
    </row>
    <row r="608" spans="1:65" s="2" customFormat="1" ht="37.8" customHeight="1">
      <c r="A608" s="42"/>
      <c r="B608" s="43"/>
      <c r="C608" s="212" t="s">
        <v>993</v>
      </c>
      <c r="D608" s="212" t="s">
        <v>287</v>
      </c>
      <c r="E608" s="213" t="s">
        <v>1333</v>
      </c>
      <c r="F608" s="214" t="s">
        <v>1334</v>
      </c>
      <c r="G608" s="215" t="s">
        <v>290</v>
      </c>
      <c r="H608" s="216">
        <v>0.18</v>
      </c>
      <c r="I608" s="217"/>
      <c r="J608" s="218">
        <f>ROUND(I608*H608,2)</f>
        <v>0</v>
      </c>
      <c r="K608" s="214" t="s">
        <v>291</v>
      </c>
      <c r="L608" s="48"/>
      <c r="M608" s="219" t="s">
        <v>28</v>
      </c>
      <c r="N608" s="220" t="s">
        <v>46</v>
      </c>
      <c r="O608" s="88"/>
      <c r="P608" s="221">
        <f>O608*H608</f>
        <v>0</v>
      </c>
      <c r="Q608" s="221">
        <v>0.00189</v>
      </c>
      <c r="R608" s="221">
        <f>Q608*H608</f>
        <v>0.0003402</v>
      </c>
      <c r="S608" s="221">
        <v>0</v>
      </c>
      <c r="T608" s="222">
        <f>S608*H608</f>
        <v>0</v>
      </c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R608" s="223" t="s">
        <v>379</v>
      </c>
      <c r="AT608" s="223" t="s">
        <v>287</v>
      </c>
      <c r="AU608" s="223" t="s">
        <v>106</v>
      </c>
      <c r="AY608" s="21" t="s">
        <v>285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21" t="s">
        <v>106</v>
      </c>
      <c r="BK608" s="224">
        <f>ROUND(I608*H608,2)</f>
        <v>0</v>
      </c>
      <c r="BL608" s="21" t="s">
        <v>379</v>
      </c>
      <c r="BM608" s="223" t="s">
        <v>3249</v>
      </c>
    </row>
    <row r="609" spans="1:47" s="2" customFormat="1" ht="12">
      <c r="A609" s="42"/>
      <c r="B609" s="43"/>
      <c r="C609" s="44"/>
      <c r="D609" s="225" t="s">
        <v>294</v>
      </c>
      <c r="E609" s="44"/>
      <c r="F609" s="226" t="s">
        <v>1336</v>
      </c>
      <c r="G609" s="44"/>
      <c r="H609" s="44"/>
      <c r="I609" s="227"/>
      <c r="J609" s="44"/>
      <c r="K609" s="44"/>
      <c r="L609" s="48"/>
      <c r="M609" s="228"/>
      <c r="N609" s="229"/>
      <c r="O609" s="88"/>
      <c r="P609" s="88"/>
      <c r="Q609" s="88"/>
      <c r="R609" s="88"/>
      <c r="S609" s="88"/>
      <c r="T609" s="89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T609" s="21" t="s">
        <v>294</v>
      </c>
      <c r="AU609" s="21" t="s">
        <v>106</v>
      </c>
    </row>
    <row r="610" spans="1:51" s="14" customFormat="1" ht="12">
      <c r="A610" s="14"/>
      <c r="B610" s="241"/>
      <c r="C610" s="242"/>
      <c r="D610" s="232" t="s">
        <v>296</v>
      </c>
      <c r="E610" s="243" t="s">
        <v>28</v>
      </c>
      <c r="F610" s="244" t="s">
        <v>206</v>
      </c>
      <c r="G610" s="242"/>
      <c r="H610" s="245">
        <v>0.18</v>
      </c>
      <c r="I610" s="246"/>
      <c r="J610" s="242"/>
      <c r="K610" s="242"/>
      <c r="L610" s="247"/>
      <c r="M610" s="248"/>
      <c r="N610" s="249"/>
      <c r="O610" s="249"/>
      <c r="P610" s="249"/>
      <c r="Q610" s="249"/>
      <c r="R610" s="249"/>
      <c r="S610" s="249"/>
      <c r="T610" s="250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1" t="s">
        <v>296</v>
      </c>
      <c r="AU610" s="251" t="s">
        <v>106</v>
      </c>
      <c r="AV610" s="14" t="s">
        <v>106</v>
      </c>
      <c r="AW610" s="14" t="s">
        <v>35</v>
      </c>
      <c r="AX610" s="14" t="s">
        <v>82</v>
      </c>
      <c r="AY610" s="251" t="s">
        <v>285</v>
      </c>
    </row>
    <row r="611" spans="1:63" s="12" customFormat="1" ht="22.8" customHeight="1">
      <c r="A611" s="12"/>
      <c r="B611" s="196"/>
      <c r="C611" s="197"/>
      <c r="D611" s="198" t="s">
        <v>73</v>
      </c>
      <c r="E611" s="210" t="s">
        <v>1519</v>
      </c>
      <c r="F611" s="210" t="s">
        <v>1520</v>
      </c>
      <c r="G611" s="197"/>
      <c r="H611" s="197"/>
      <c r="I611" s="200"/>
      <c r="J611" s="211">
        <f>BK611</f>
        <v>0</v>
      </c>
      <c r="K611" s="197"/>
      <c r="L611" s="202"/>
      <c r="M611" s="203"/>
      <c r="N611" s="204"/>
      <c r="O611" s="204"/>
      <c r="P611" s="205">
        <f>SUM(P612:P636)</f>
        <v>0</v>
      </c>
      <c r="Q611" s="204"/>
      <c r="R611" s="205">
        <f>SUM(R612:R636)</f>
        <v>0.009674430000000001</v>
      </c>
      <c r="S611" s="204"/>
      <c r="T611" s="206">
        <f>SUM(T612:T636)</f>
        <v>0.01795368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R611" s="207" t="s">
        <v>106</v>
      </c>
      <c r="AT611" s="208" t="s">
        <v>73</v>
      </c>
      <c r="AU611" s="208" t="s">
        <v>82</v>
      </c>
      <c r="AY611" s="207" t="s">
        <v>285</v>
      </c>
      <c r="BK611" s="209">
        <f>SUM(BK612:BK636)</f>
        <v>0</v>
      </c>
    </row>
    <row r="612" spans="1:65" s="2" customFormat="1" ht="24.15" customHeight="1">
      <c r="A612" s="42"/>
      <c r="B612" s="43"/>
      <c r="C612" s="212" t="s">
        <v>999</v>
      </c>
      <c r="D612" s="212" t="s">
        <v>287</v>
      </c>
      <c r="E612" s="213" t="s">
        <v>1527</v>
      </c>
      <c r="F612" s="214" t="s">
        <v>1528</v>
      </c>
      <c r="G612" s="215" t="s">
        <v>673</v>
      </c>
      <c r="H612" s="216">
        <v>3.448</v>
      </c>
      <c r="I612" s="217"/>
      <c r="J612" s="218">
        <f>ROUND(I612*H612,2)</f>
        <v>0</v>
      </c>
      <c r="K612" s="214" t="s">
        <v>291</v>
      </c>
      <c r="L612" s="48"/>
      <c r="M612" s="219" t="s">
        <v>28</v>
      </c>
      <c r="N612" s="220" t="s">
        <v>46</v>
      </c>
      <c r="O612" s="88"/>
      <c r="P612" s="221">
        <f>O612*H612</f>
        <v>0</v>
      </c>
      <c r="Q612" s="221">
        <v>0</v>
      </c>
      <c r="R612" s="221">
        <f>Q612*H612</f>
        <v>0</v>
      </c>
      <c r="S612" s="221">
        <v>0.00191</v>
      </c>
      <c r="T612" s="222">
        <f>S612*H612</f>
        <v>0.00658568</v>
      </c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R612" s="223" t="s">
        <v>379</v>
      </c>
      <c r="AT612" s="223" t="s">
        <v>287</v>
      </c>
      <c r="AU612" s="223" t="s">
        <v>106</v>
      </c>
      <c r="AY612" s="21" t="s">
        <v>285</v>
      </c>
      <c r="BE612" s="224">
        <f>IF(N612="základní",J612,0)</f>
        <v>0</v>
      </c>
      <c r="BF612" s="224">
        <f>IF(N612="snížená",J612,0)</f>
        <v>0</v>
      </c>
      <c r="BG612" s="224">
        <f>IF(N612="zákl. přenesená",J612,0)</f>
        <v>0</v>
      </c>
      <c r="BH612" s="224">
        <f>IF(N612="sníž. přenesená",J612,0)</f>
        <v>0</v>
      </c>
      <c r="BI612" s="224">
        <f>IF(N612="nulová",J612,0)</f>
        <v>0</v>
      </c>
      <c r="BJ612" s="21" t="s">
        <v>106</v>
      </c>
      <c r="BK612" s="224">
        <f>ROUND(I612*H612,2)</f>
        <v>0</v>
      </c>
      <c r="BL612" s="21" t="s">
        <v>379</v>
      </c>
      <c r="BM612" s="223" t="s">
        <v>3250</v>
      </c>
    </row>
    <row r="613" spans="1:47" s="2" customFormat="1" ht="12">
      <c r="A613" s="42"/>
      <c r="B613" s="43"/>
      <c r="C613" s="44"/>
      <c r="D613" s="225" t="s">
        <v>294</v>
      </c>
      <c r="E613" s="44"/>
      <c r="F613" s="226" t="s">
        <v>1530</v>
      </c>
      <c r="G613" s="44"/>
      <c r="H613" s="44"/>
      <c r="I613" s="227"/>
      <c r="J613" s="44"/>
      <c r="K613" s="44"/>
      <c r="L613" s="48"/>
      <c r="M613" s="228"/>
      <c r="N613" s="229"/>
      <c r="O613" s="88"/>
      <c r="P613" s="88"/>
      <c r="Q613" s="88"/>
      <c r="R613" s="88"/>
      <c r="S613" s="88"/>
      <c r="T613" s="89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T613" s="21" t="s">
        <v>294</v>
      </c>
      <c r="AU613" s="21" t="s">
        <v>106</v>
      </c>
    </row>
    <row r="614" spans="1:51" s="13" customFormat="1" ht="12">
      <c r="A614" s="13"/>
      <c r="B614" s="230"/>
      <c r="C614" s="231"/>
      <c r="D614" s="232" t="s">
        <v>296</v>
      </c>
      <c r="E614" s="233" t="s">
        <v>28</v>
      </c>
      <c r="F614" s="234" t="s">
        <v>2809</v>
      </c>
      <c r="G614" s="231"/>
      <c r="H614" s="233" t="s">
        <v>28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0" t="s">
        <v>296</v>
      </c>
      <c r="AU614" s="240" t="s">
        <v>106</v>
      </c>
      <c r="AV614" s="13" t="s">
        <v>82</v>
      </c>
      <c r="AW614" s="13" t="s">
        <v>35</v>
      </c>
      <c r="AX614" s="13" t="s">
        <v>74</v>
      </c>
      <c r="AY614" s="240" t="s">
        <v>285</v>
      </c>
    </row>
    <row r="615" spans="1:51" s="14" customFormat="1" ht="12">
      <c r="A615" s="14"/>
      <c r="B615" s="241"/>
      <c r="C615" s="242"/>
      <c r="D615" s="232" t="s">
        <v>296</v>
      </c>
      <c r="E615" s="243" t="s">
        <v>28</v>
      </c>
      <c r="F615" s="244" t="s">
        <v>3193</v>
      </c>
      <c r="G615" s="242"/>
      <c r="H615" s="245">
        <v>2.748</v>
      </c>
      <c r="I615" s="246"/>
      <c r="J615" s="242"/>
      <c r="K615" s="242"/>
      <c r="L615" s="247"/>
      <c r="M615" s="248"/>
      <c r="N615" s="249"/>
      <c r="O615" s="249"/>
      <c r="P615" s="249"/>
      <c r="Q615" s="249"/>
      <c r="R615" s="249"/>
      <c r="S615" s="249"/>
      <c r="T615" s="250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1" t="s">
        <v>296</v>
      </c>
      <c r="AU615" s="251" t="s">
        <v>106</v>
      </c>
      <c r="AV615" s="14" t="s">
        <v>106</v>
      </c>
      <c r="AW615" s="14" t="s">
        <v>35</v>
      </c>
      <c r="AX615" s="14" t="s">
        <v>74</v>
      </c>
      <c r="AY615" s="251" t="s">
        <v>285</v>
      </c>
    </row>
    <row r="616" spans="1:51" s="14" customFormat="1" ht="12">
      <c r="A616" s="14"/>
      <c r="B616" s="241"/>
      <c r="C616" s="242"/>
      <c r="D616" s="232" t="s">
        <v>296</v>
      </c>
      <c r="E616" s="243" t="s">
        <v>28</v>
      </c>
      <c r="F616" s="244" t="s">
        <v>3251</v>
      </c>
      <c r="G616" s="242"/>
      <c r="H616" s="245">
        <v>0.7</v>
      </c>
      <c r="I616" s="246"/>
      <c r="J616" s="242"/>
      <c r="K616" s="242"/>
      <c r="L616" s="247"/>
      <c r="M616" s="248"/>
      <c r="N616" s="249"/>
      <c r="O616" s="249"/>
      <c r="P616" s="249"/>
      <c r="Q616" s="249"/>
      <c r="R616" s="249"/>
      <c r="S616" s="249"/>
      <c r="T616" s="250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1" t="s">
        <v>296</v>
      </c>
      <c r="AU616" s="251" t="s">
        <v>106</v>
      </c>
      <c r="AV616" s="14" t="s">
        <v>106</v>
      </c>
      <c r="AW616" s="14" t="s">
        <v>35</v>
      </c>
      <c r="AX616" s="14" t="s">
        <v>74</v>
      </c>
      <c r="AY616" s="251" t="s">
        <v>285</v>
      </c>
    </row>
    <row r="617" spans="1:51" s="15" customFormat="1" ht="12">
      <c r="A617" s="15"/>
      <c r="B617" s="252"/>
      <c r="C617" s="253"/>
      <c r="D617" s="232" t="s">
        <v>296</v>
      </c>
      <c r="E617" s="254" t="s">
        <v>28</v>
      </c>
      <c r="F617" s="255" t="s">
        <v>299</v>
      </c>
      <c r="G617" s="253"/>
      <c r="H617" s="256">
        <v>3.448</v>
      </c>
      <c r="I617" s="257"/>
      <c r="J617" s="253"/>
      <c r="K617" s="253"/>
      <c r="L617" s="258"/>
      <c r="M617" s="259"/>
      <c r="N617" s="260"/>
      <c r="O617" s="260"/>
      <c r="P617" s="260"/>
      <c r="Q617" s="260"/>
      <c r="R617" s="260"/>
      <c r="S617" s="260"/>
      <c r="T617" s="261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62" t="s">
        <v>296</v>
      </c>
      <c r="AU617" s="262" t="s">
        <v>106</v>
      </c>
      <c r="AV617" s="15" t="s">
        <v>292</v>
      </c>
      <c r="AW617" s="15" t="s">
        <v>35</v>
      </c>
      <c r="AX617" s="15" t="s">
        <v>82</v>
      </c>
      <c r="AY617" s="262" t="s">
        <v>285</v>
      </c>
    </row>
    <row r="618" spans="1:65" s="2" customFormat="1" ht="24.15" customHeight="1">
      <c r="A618" s="42"/>
      <c r="B618" s="43"/>
      <c r="C618" s="212" t="s">
        <v>1006</v>
      </c>
      <c r="D618" s="212" t="s">
        <v>287</v>
      </c>
      <c r="E618" s="213" t="s">
        <v>3252</v>
      </c>
      <c r="F618" s="214" t="s">
        <v>3253</v>
      </c>
      <c r="G618" s="215" t="s">
        <v>673</v>
      </c>
      <c r="H618" s="216">
        <v>6.496</v>
      </c>
      <c r="I618" s="217"/>
      <c r="J618" s="218">
        <f>ROUND(I618*H618,2)</f>
        <v>0</v>
      </c>
      <c r="K618" s="214" t="s">
        <v>291</v>
      </c>
      <c r="L618" s="48"/>
      <c r="M618" s="219" t="s">
        <v>28</v>
      </c>
      <c r="N618" s="220" t="s">
        <v>46</v>
      </c>
      <c r="O618" s="88"/>
      <c r="P618" s="221">
        <f>O618*H618</f>
        <v>0</v>
      </c>
      <c r="Q618" s="221">
        <v>0</v>
      </c>
      <c r="R618" s="221">
        <f>Q618*H618</f>
        <v>0</v>
      </c>
      <c r="S618" s="221">
        <v>0.00175</v>
      </c>
      <c r="T618" s="222">
        <f>S618*H618</f>
        <v>0.011368000000000001</v>
      </c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R618" s="223" t="s">
        <v>379</v>
      </c>
      <c r="AT618" s="223" t="s">
        <v>287</v>
      </c>
      <c r="AU618" s="223" t="s">
        <v>106</v>
      </c>
      <c r="AY618" s="21" t="s">
        <v>285</v>
      </c>
      <c r="BE618" s="224">
        <f>IF(N618="základní",J618,0)</f>
        <v>0</v>
      </c>
      <c r="BF618" s="224">
        <f>IF(N618="snížená",J618,0)</f>
        <v>0</v>
      </c>
      <c r="BG618" s="224">
        <f>IF(N618="zákl. přenesená",J618,0)</f>
        <v>0</v>
      </c>
      <c r="BH618" s="224">
        <f>IF(N618="sníž. přenesená",J618,0)</f>
        <v>0</v>
      </c>
      <c r="BI618" s="224">
        <f>IF(N618="nulová",J618,0)</f>
        <v>0</v>
      </c>
      <c r="BJ618" s="21" t="s">
        <v>106</v>
      </c>
      <c r="BK618" s="224">
        <f>ROUND(I618*H618,2)</f>
        <v>0</v>
      </c>
      <c r="BL618" s="21" t="s">
        <v>379</v>
      </c>
      <c r="BM618" s="223" t="s">
        <v>3254</v>
      </c>
    </row>
    <row r="619" spans="1:47" s="2" customFormat="1" ht="12">
      <c r="A619" s="42"/>
      <c r="B619" s="43"/>
      <c r="C619" s="44"/>
      <c r="D619" s="225" t="s">
        <v>294</v>
      </c>
      <c r="E619" s="44"/>
      <c r="F619" s="226" t="s">
        <v>3255</v>
      </c>
      <c r="G619" s="44"/>
      <c r="H619" s="44"/>
      <c r="I619" s="227"/>
      <c r="J619" s="44"/>
      <c r="K619" s="44"/>
      <c r="L619" s="48"/>
      <c r="M619" s="228"/>
      <c r="N619" s="229"/>
      <c r="O619" s="88"/>
      <c r="P619" s="88"/>
      <c r="Q619" s="88"/>
      <c r="R619" s="88"/>
      <c r="S619" s="88"/>
      <c r="T619" s="89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T619" s="21" t="s">
        <v>294</v>
      </c>
      <c r="AU619" s="21" t="s">
        <v>106</v>
      </c>
    </row>
    <row r="620" spans="1:51" s="13" customFormat="1" ht="12">
      <c r="A620" s="13"/>
      <c r="B620" s="230"/>
      <c r="C620" s="231"/>
      <c r="D620" s="232" t="s">
        <v>296</v>
      </c>
      <c r="E620" s="233" t="s">
        <v>28</v>
      </c>
      <c r="F620" s="234" t="s">
        <v>2809</v>
      </c>
      <c r="G620" s="231"/>
      <c r="H620" s="233" t="s">
        <v>28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0" t="s">
        <v>296</v>
      </c>
      <c r="AU620" s="240" t="s">
        <v>106</v>
      </c>
      <c r="AV620" s="13" t="s">
        <v>82</v>
      </c>
      <c r="AW620" s="13" t="s">
        <v>35</v>
      </c>
      <c r="AX620" s="13" t="s">
        <v>74</v>
      </c>
      <c r="AY620" s="240" t="s">
        <v>285</v>
      </c>
    </row>
    <row r="621" spans="1:51" s="14" customFormat="1" ht="12">
      <c r="A621" s="14"/>
      <c r="B621" s="241"/>
      <c r="C621" s="242"/>
      <c r="D621" s="232" t="s">
        <v>296</v>
      </c>
      <c r="E621" s="243" t="s">
        <v>28</v>
      </c>
      <c r="F621" s="244" t="s">
        <v>3256</v>
      </c>
      <c r="G621" s="242"/>
      <c r="H621" s="245">
        <v>6.496</v>
      </c>
      <c r="I621" s="246"/>
      <c r="J621" s="242"/>
      <c r="K621" s="242"/>
      <c r="L621" s="247"/>
      <c r="M621" s="248"/>
      <c r="N621" s="249"/>
      <c r="O621" s="249"/>
      <c r="P621" s="249"/>
      <c r="Q621" s="249"/>
      <c r="R621" s="249"/>
      <c r="S621" s="249"/>
      <c r="T621" s="250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1" t="s">
        <v>296</v>
      </c>
      <c r="AU621" s="251" t="s">
        <v>106</v>
      </c>
      <c r="AV621" s="14" t="s">
        <v>106</v>
      </c>
      <c r="AW621" s="14" t="s">
        <v>35</v>
      </c>
      <c r="AX621" s="14" t="s">
        <v>74</v>
      </c>
      <c r="AY621" s="251" t="s">
        <v>285</v>
      </c>
    </row>
    <row r="622" spans="1:51" s="15" customFormat="1" ht="12">
      <c r="A622" s="15"/>
      <c r="B622" s="252"/>
      <c r="C622" s="253"/>
      <c r="D622" s="232" t="s">
        <v>296</v>
      </c>
      <c r="E622" s="254" t="s">
        <v>2784</v>
      </c>
      <c r="F622" s="255" t="s">
        <v>299</v>
      </c>
      <c r="G622" s="253"/>
      <c r="H622" s="256">
        <v>6.496</v>
      </c>
      <c r="I622" s="257"/>
      <c r="J622" s="253"/>
      <c r="K622" s="253"/>
      <c r="L622" s="258"/>
      <c r="M622" s="259"/>
      <c r="N622" s="260"/>
      <c r="O622" s="260"/>
      <c r="P622" s="260"/>
      <c r="Q622" s="260"/>
      <c r="R622" s="260"/>
      <c r="S622" s="260"/>
      <c r="T622" s="261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62" t="s">
        <v>296</v>
      </c>
      <c r="AU622" s="262" t="s">
        <v>106</v>
      </c>
      <c r="AV622" s="15" t="s">
        <v>292</v>
      </c>
      <c r="AW622" s="15" t="s">
        <v>35</v>
      </c>
      <c r="AX622" s="15" t="s">
        <v>82</v>
      </c>
      <c r="AY622" s="262" t="s">
        <v>285</v>
      </c>
    </row>
    <row r="623" spans="1:65" s="2" customFormat="1" ht="37.8" customHeight="1">
      <c r="A623" s="42"/>
      <c r="B623" s="43"/>
      <c r="C623" s="212" t="s">
        <v>1012</v>
      </c>
      <c r="D623" s="212" t="s">
        <v>287</v>
      </c>
      <c r="E623" s="213" t="s">
        <v>3257</v>
      </c>
      <c r="F623" s="214" t="s">
        <v>3258</v>
      </c>
      <c r="G623" s="215" t="s">
        <v>673</v>
      </c>
      <c r="H623" s="216">
        <v>2.873</v>
      </c>
      <c r="I623" s="217"/>
      <c r="J623" s="218">
        <f>ROUND(I623*H623,2)</f>
        <v>0</v>
      </c>
      <c r="K623" s="214" t="s">
        <v>291</v>
      </c>
      <c r="L623" s="48"/>
      <c r="M623" s="219" t="s">
        <v>28</v>
      </c>
      <c r="N623" s="220" t="s">
        <v>46</v>
      </c>
      <c r="O623" s="88"/>
      <c r="P623" s="221">
        <f>O623*H623</f>
        <v>0</v>
      </c>
      <c r="Q623" s="221">
        <v>0.00291</v>
      </c>
      <c r="R623" s="221">
        <f>Q623*H623</f>
        <v>0.00836043</v>
      </c>
      <c r="S623" s="221">
        <v>0</v>
      </c>
      <c r="T623" s="222">
        <f>S623*H623</f>
        <v>0</v>
      </c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R623" s="223" t="s">
        <v>379</v>
      </c>
      <c r="AT623" s="223" t="s">
        <v>287</v>
      </c>
      <c r="AU623" s="223" t="s">
        <v>106</v>
      </c>
      <c r="AY623" s="21" t="s">
        <v>285</v>
      </c>
      <c r="BE623" s="224">
        <f>IF(N623="základní",J623,0)</f>
        <v>0</v>
      </c>
      <c r="BF623" s="224">
        <f>IF(N623="snížená",J623,0)</f>
        <v>0</v>
      </c>
      <c r="BG623" s="224">
        <f>IF(N623="zákl. přenesená",J623,0)</f>
        <v>0</v>
      </c>
      <c r="BH623" s="224">
        <f>IF(N623="sníž. přenesená",J623,0)</f>
        <v>0</v>
      </c>
      <c r="BI623" s="224">
        <f>IF(N623="nulová",J623,0)</f>
        <v>0</v>
      </c>
      <c r="BJ623" s="21" t="s">
        <v>106</v>
      </c>
      <c r="BK623" s="224">
        <f>ROUND(I623*H623,2)</f>
        <v>0</v>
      </c>
      <c r="BL623" s="21" t="s">
        <v>379</v>
      </c>
      <c r="BM623" s="223" t="s">
        <v>3259</v>
      </c>
    </row>
    <row r="624" spans="1:47" s="2" customFormat="1" ht="12">
      <c r="A624" s="42"/>
      <c r="B624" s="43"/>
      <c r="C624" s="44"/>
      <c r="D624" s="225" t="s">
        <v>294</v>
      </c>
      <c r="E624" s="44"/>
      <c r="F624" s="226" t="s">
        <v>3260</v>
      </c>
      <c r="G624" s="44"/>
      <c r="H624" s="44"/>
      <c r="I624" s="227"/>
      <c r="J624" s="44"/>
      <c r="K624" s="44"/>
      <c r="L624" s="48"/>
      <c r="M624" s="228"/>
      <c r="N624" s="229"/>
      <c r="O624" s="88"/>
      <c r="P624" s="88"/>
      <c r="Q624" s="88"/>
      <c r="R624" s="88"/>
      <c r="S624" s="88"/>
      <c r="T624" s="89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T624" s="21" t="s">
        <v>294</v>
      </c>
      <c r="AU624" s="21" t="s">
        <v>106</v>
      </c>
    </row>
    <row r="625" spans="1:51" s="13" customFormat="1" ht="12">
      <c r="A625" s="13"/>
      <c r="B625" s="230"/>
      <c r="C625" s="231"/>
      <c r="D625" s="232" t="s">
        <v>296</v>
      </c>
      <c r="E625" s="233" t="s">
        <v>28</v>
      </c>
      <c r="F625" s="234" t="s">
        <v>2846</v>
      </c>
      <c r="G625" s="231"/>
      <c r="H625" s="233" t="s">
        <v>28</v>
      </c>
      <c r="I625" s="235"/>
      <c r="J625" s="231"/>
      <c r="K625" s="231"/>
      <c r="L625" s="236"/>
      <c r="M625" s="237"/>
      <c r="N625" s="238"/>
      <c r="O625" s="238"/>
      <c r="P625" s="238"/>
      <c r="Q625" s="238"/>
      <c r="R625" s="238"/>
      <c r="S625" s="238"/>
      <c r="T625" s="239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0" t="s">
        <v>296</v>
      </c>
      <c r="AU625" s="240" t="s">
        <v>106</v>
      </c>
      <c r="AV625" s="13" t="s">
        <v>82</v>
      </c>
      <c r="AW625" s="13" t="s">
        <v>35</v>
      </c>
      <c r="AX625" s="13" t="s">
        <v>74</v>
      </c>
      <c r="AY625" s="240" t="s">
        <v>285</v>
      </c>
    </row>
    <row r="626" spans="1:51" s="13" customFormat="1" ht="12">
      <c r="A626" s="13"/>
      <c r="B626" s="230"/>
      <c r="C626" s="231"/>
      <c r="D626" s="232" t="s">
        <v>296</v>
      </c>
      <c r="E626" s="233" t="s">
        <v>28</v>
      </c>
      <c r="F626" s="234" t="s">
        <v>2963</v>
      </c>
      <c r="G626" s="231"/>
      <c r="H626" s="233" t="s">
        <v>28</v>
      </c>
      <c r="I626" s="235"/>
      <c r="J626" s="231"/>
      <c r="K626" s="231"/>
      <c r="L626" s="236"/>
      <c r="M626" s="237"/>
      <c r="N626" s="238"/>
      <c r="O626" s="238"/>
      <c r="P626" s="238"/>
      <c r="Q626" s="238"/>
      <c r="R626" s="238"/>
      <c r="S626" s="238"/>
      <c r="T626" s="239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0" t="s">
        <v>296</v>
      </c>
      <c r="AU626" s="240" t="s">
        <v>106</v>
      </c>
      <c r="AV626" s="13" t="s">
        <v>82</v>
      </c>
      <c r="AW626" s="13" t="s">
        <v>35</v>
      </c>
      <c r="AX626" s="13" t="s">
        <v>74</v>
      </c>
      <c r="AY626" s="240" t="s">
        <v>285</v>
      </c>
    </row>
    <row r="627" spans="1:51" s="14" customFormat="1" ht="12">
      <c r="A627" s="14"/>
      <c r="B627" s="241"/>
      <c r="C627" s="242"/>
      <c r="D627" s="232" t="s">
        <v>296</v>
      </c>
      <c r="E627" s="243" t="s">
        <v>28</v>
      </c>
      <c r="F627" s="244" t="s">
        <v>2999</v>
      </c>
      <c r="G627" s="242"/>
      <c r="H627" s="245">
        <v>2.873</v>
      </c>
      <c r="I627" s="246"/>
      <c r="J627" s="242"/>
      <c r="K627" s="242"/>
      <c r="L627" s="247"/>
      <c r="M627" s="248"/>
      <c r="N627" s="249"/>
      <c r="O627" s="249"/>
      <c r="P627" s="249"/>
      <c r="Q627" s="249"/>
      <c r="R627" s="249"/>
      <c r="S627" s="249"/>
      <c r="T627" s="250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1" t="s">
        <v>296</v>
      </c>
      <c r="AU627" s="251" t="s">
        <v>106</v>
      </c>
      <c r="AV627" s="14" t="s">
        <v>106</v>
      </c>
      <c r="AW627" s="14" t="s">
        <v>35</v>
      </c>
      <c r="AX627" s="14" t="s">
        <v>82</v>
      </c>
      <c r="AY627" s="251" t="s">
        <v>285</v>
      </c>
    </row>
    <row r="628" spans="1:65" s="2" customFormat="1" ht="37.8" customHeight="1">
      <c r="A628" s="42"/>
      <c r="B628" s="43"/>
      <c r="C628" s="212" t="s">
        <v>1018</v>
      </c>
      <c r="D628" s="212" t="s">
        <v>287</v>
      </c>
      <c r="E628" s="213" t="s">
        <v>3261</v>
      </c>
      <c r="F628" s="214" t="s">
        <v>3262</v>
      </c>
      <c r="G628" s="215" t="s">
        <v>673</v>
      </c>
      <c r="H628" s="216">
        <v>0.3</v>
      </c>
      <c r="I628" s="217"/>
      <c r="J628" s="218">
        <f>ROUND(I628*H628,2)</f>
        <v>0</v>
      </c>
      <c r="K628" s="214" t="s">
        <v>291</v>
      </c>
      <c r="L628" s="48"/>
      <c r="M628" s="219" t="s">
        <v>28</v>
      </c>
      <c r="N628" s="220" t="s">
        <v>46</v>
      </c>
      <c r="O628" s="88"/>
      <c r="P628" s="221">
        <f>O628*H628</f>
        <v>0</v>
      </c>
      <c r="Q628" s="221">
        <v>0.00438</v>
      </c>
      <c r="R628" s="221">
        <f>Q628*H628</f>
        <v>0.001314</v>
      </c>
      <c r="S628" s="221">
        <v>0</v>
      </c>
      <c r="T628" s="222">
        <f>S628*H628</f>
        <v>0</v>
      </c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R628" s="223" t="s">
        <v>379</v>
      </c>
      <c r="AT628" s="223" t="s">
        <v>287</v>
      </c>
      <c r="AU628" s="223" t="s">
        <v>106</v>
      </c>
      <c r="AY628" s="21" t="s">
        <v>285</v>
      </c>
      <c r="BE628" s="224">
        <f>IF(N628="základní",J628,0)</f>
        <v>0</v>
      </c>
      <c r="BF628" s="224">
        <f>IF(N628="snížená",J628,0)</f>
        <v>0</v>
      </c>
      <c r="BG628" s="224">
        <f>IF(N628="zákl. přenesená",J628,0)</f>
        <v>0</v>
      </c>
      <c r="BH628" s="224">
        <f>IF(N628="sníž. přenesená",J628,0)</f>
        <v>0</v>
      </c>
      <c r="BI628" s="224">
        <f>IF(N628="nulová",J628,0)</f>
        <v>0</v>
      </c>
      <c r="BJ628" s="21" t="s">
        <v>106</v>
      </c>
      <c r="BK628" s="224">
        <f>ROUND(I628*H628,2)</f>
        <v>0</v>
      </c>
      <c r="BL628" s="21" t="s">
        <v>379</v>
      </c>
      <c r="BM628" s="223" t="s">
        <v>3263</v>
      </c>
    </row>
    <row r="629" spans="1:47" s="2" customFormat="1" ht="12">
      <c r="A629" s="42"/>
      <c r="B629" s="43"/>
      <c r="C629" s="44"/>
      <c r="D629" s="225" t="s">
        <v>294</v>
      </c>
      <c r="E629" s="44"/>
      <c r="F629" s="226" t="s">
        <v>3264</v>
      </c>
      <c r="G629" s="44"/>
      <c r="H629" s="44"/>
      <c r="I629" s="227"/>
      <c r="J629" s="44"/>
      <c r="K629" s="44"/>
      <c r="L629" s="48"/>
      <c r="M629" s="228"/>
      <c r="N629" s="229"/>
      <c r="O629" s="88"/>
      <c r="P629" s="88"/>
      <c r="Q629" s="88"/>
      <c r="R629" s="88"/>
      <c r="S629" s="88"/>
      <c r="T629" s="89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T629" s="21" t="s">
        <v>294</v>
      </c>
      <c r="AU629" s="21" t="s">
        <v>106</v>
      </c>
    </row>
    <row r="630" spans="1:51" s="13" customFormat="1" ht="12">
      <c r="A630" s="13"/>
      <c r="B630" s="230"/>
      <c r="C630" s="231"/>
      <c r="D630" s="232" t="s">
        <v>296</v>
      </c>
      <c r="E630" s="233" t="s">
        <v>28</v>
      </c>
      <c r="F630" s="234" t="s">
        <v>2846</v>
      </c>
      <c r="G630" s="231"/>
      <c r="H630" s="233" t="s">
        <v>28</v>
      </c>
      <c r="I630" s="235"/>
      <c r="J630" s="231"/>
      <c r="K630" s="231"/>
      <c r="L630" s="236"/>
      <c r="M630" s="237"/>
      <c r="N630" s="238"/>
      <c r="O630" s="238"/>
      <c r="P630" s="238"/>
      <c r="Q630" s="238"/>
      <c r="R630" s="238"/>
      <c r="S630" s="238"/>
      <c r="T630" s="239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0" t="s">
        <v>296</v>
      </c>
      <c r="AU630" s="240" t="s">
        <v>106</v>
      </c>
      <c r="AV630" s="13" t="s">
        <v>82</v>
      </c>
      <c r="AW630" s="13" t="s">
        <v>35</v>
      </c>
      <c r="AX630" s="13" t="s">
        <v>74</v>
      </c>
      <c r="AY630" s="240" t="s">
        <v>285</v>
      </c>
    </row>
    <row r="631" spans="1:51" s="13" customFormat="1" ht="12">
      <c r="A631" s="13"/>
      <c r="B631" s="230"/>
      <c r="C631" s="231"/>
      <c r="D631" s="232" t="s">
        <v>296</v>
      </c>
      <c r="E631" s="233" t="s">
        <v>28</v>
      </c>
      <c r="F631" s="234" t="s">
        <v>2963</v>
      </c>
      <c r="G631" s="231"/>
      <c r="H631" s="233" t="s">
        <v>28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0" t="s">
        <v>296</v>
      </c>
      <c r="AU631" s="240" t="s">
        <v>106</v>
      </c>
      <c r="AV631" s="13" t="s">
        <v>82</v>
      </c>
      <c r="AW631" s="13" t="s">
        <v>35</v>
      </c>
      <c r="AX631" s="13" t="s">
        <v>74</v>
      </c>
      <c r="AY631" s="240" t="s">
        <v>285</v>
      </c>
    </row>
    <row r="632" spans="1:51" s="14" customFormat="1" ht="12">
      <c r="A632" s="14"/>
      <c r="B632" s="241"/>
      <c r="C632" s="242"/>
      <c r="D632" s="232" t="s">
        <v>296</v>
      </c>
      <c r="E632" s="243" t="s">
        <v>28</v>
      </c>
      <c r="F632" s="244" t="s">
        <v>3265</v>
      </c>
      <c r="G632" s="242"/>
      <c r="H632" s="245">
        <v>0.3</v>
      </c>
      <c r="I632" s="246"/>
      <c r="J632" s="242"/>
      <c r="K632" s="242"/>
      <c r="L632" s="247"/>
      <c r="M632" s="248"/>
      <c r="N632" s="249"/>
      <c r="O632" s="249"/>
      <c r="P632" s="249"/>
      <c r="Q632" s="249"/>
      <c r="R632" s="249"/>
      <c r="S632" s="249"/>
      <c r="T632" s="250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1" t="s">
        <v>296</v>
      </c>
      <c r="AU632" s="251" t="s">
        <v>106</v>
      </c>
      <c r="AV632" s="14" t="s">
        <v>106</v>
      </c>
      <c r="AW632" s="14" t="s">
        <v>35</v>
      </c>
      <c r="AX632" s="14" t="s">
        <v>82</v>
      </c>
      <c r="AY632" s="251" t="s">
        <v>285</v>
      </c>
    </row>
    <row r="633" spans="1:65" s="2" customFormat="1" ht="21.75" customHeight="1">
      <c r="A633" s="42"/>
      <c r="B633" s="43"/>
      <c r="C633" s="212" t="s">
        <v>1024</v>
      </c>
      <c r="D633" s="212" t="s">
        <v>287</v>
      </c>
      <c r="E633" s="213" t="s">
        <v>3266</v>
      </c>
      <c r="F633" s="214" t="s">
        <v>3267</v>
      </c>
      <c r="G633" s="215" t="s">
        <v>673</v>
      </c>
      <c r="H633" s="216">
        <v>6.496</v>
      </c>
      <c r="I633" s="217"/>
      <c r="J633" s="218">
        <f>ROUND(I633*H633,2)</f>
        <v>0</v>
      </c>
      <c r="K633" s="214" t="s">
        <v>28</v>
      </c>
      <c r="L633" s="48"/>
      <c r="M633" s="219" t="s">
        <v>28</v>
      </c>
      <c r="N633" s="220" t="s">
        <v>46</v>
      </c>
      <c r="O633" s="88"/>
      <c r="P633" s="221">
        <f>O633*H633</f>
        <v>0</v>
      </c>
      <c r="Q633" s="221">
        <v>0</v>
      </c>
      <c r="R633" s="221">
        <f>Q633*H633</f>
        <v>0</v>
      </c>
      <c r="S633" s="221">
        <v>0</v>
      </c>
      <c r="T633" s="222">
        <f>S633*H633</f>
        <v>0</v>
      </c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R633" s="223" t="s">
        <v>379</v>
      </c>
      <c r="AT633" s="223" t="s">
        <v>287</v>
      </c>
      <c r="AU633" s="223" t="s">
        <v>106</v>
      </c>
      <c r="AY633" s="21" t="s">
        <v>285</v>
      </c>
      <c r="BE633" s="224">
        <f>IF(N633="základní",J633,0)</f>
        <v>0</v>
      </c>
      <c r="BF633" s="224">
        <f>IF(N633="snížená",J633,0)</f>
        <v>0</v>
      </c>
      <c r="BG633" s="224">
        <f>IF(N633="zákl. přenesená",J633,0)</f>
        <v>0</v>
      </c>
      <c r="BH633" s="224">
        <f>IF(N633="sníž. přenesená",J633,0)</f>
        <v>0</v>
      </c>
      <c r="BI633" s="224">
        <f>IF(N633="nulová",J633,0)</f>
        <v>0</v>
      </c>
      <c r="BJ633" s="21" t="s">
        <v>106</v>
      </c>
      <c r="BK633" s="224">
        <f>ROUND(I633*H633,2)</f>
        <v>0</v>
      </c>
      <c r="BL633" s="21" t="s">
        <v>379</v>
      </c>
      <c r="BM633" s="223" t="s">
        <v>3268</v>
      </c>
    </row>
    <row r="634" spans="1:51" s="14" customFormat="1" ht="12">
      <c r="A634" s="14"/>
      <c r="B634" s="241"/>
      <c r="C634" s="242"/>
      <c r="D634" s="232" t="s">
        <v>296</v>
      </c>
      <c r="E634" s="243" t="s">
        <v>28</v>
      </c>
      <c r="F634" s="244" t="s">
        <v>2784</v>
      </c>
      <c r="G634" s="242"/>
      <c r="H634" s="245">
        <v>6.496</v>
      </c>
      <c r="I634" s="246"/>
      <c r="J634" s="242"/>
      <c r="K634" s="242"/>
      <c r="L634" s="247"/>
      <c r="M634" s="248"/>
      <c r="N634" s="249"/>
      <c r="O634" s="249"/>
      <c r="P634" s="249"/>
      <c r="Q634" s="249"/>
      <c r="R634" s="249"/>
      <c r="S634" s="249"/>
      <c r="T634" s="250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1" t="s">
        <v>296</v>
      </c>
      <c r="AU634" s="251" t="s">
        <v>106</v>
      </c>
      <c r="AV634" s="14" t="s">
        <v>106</v>
      </c>
      <c r="AW634" s="14" t="s">
        <v>35</v>
      </c>
      <c r="AX634" s="14" t="s">
        <v>82</v>
      </c>
      <c r="AY634" s="251" t="s">
        <v>285</v>
      </c>
    </row>
    <row r="635" spans="1:65" s="2" customFormat="1" ht="55.5" customHeight="1">
      <c r="A635" s="42"/>
      <c r="B635" s="43"/>
      <c r="C635" s="212" t="s">
        <v>1030</v>
      </c>
      <c r="D635" s="212" t="s">
        <v>287</v>
      </c>
      <c r="E635" s="213" t="s">
        <v>3269</v>
      </c>
      <c r="F635" s="214" t="s">
        <v>3270</v>
      </c>
      <c r="G635" s="215" t="s">
        <v>383</v>
      </c>
      <c r="H635" s="216">
        <v>0.01</v>
      </c>
      <c r="I635" s="217"/>
      <c r="J635" s="218">
        <f>ROUND(I635*H635,2)</f>
        <v>0</v>
      </c>
      <c r="K635" s="214" t="s">
        <v>291</v>
      </c>
      <c r="L635" s="48"/>
      <c r="M635" s="219" t="s">
        <v>28</v>
      </c>
      <c r="N635" s="220" t="s">
        <v>46</v>
      </c>
      <c r="O635" s="88"/>
      <c r="P635" s="221">
        <f>O635*H635</f>
        <v>0</v>
      </c>
      <c r="Q635" s="221">
        <v>0</v>
      </c>
      <c r="R635" s="221">
        <f>Q635*H635</f>
        <v>0</v>
      </c>
      <c r="S635" s="221">
        <v>0</v>
      </c>
      <c r="T635" s="222">
        <f>S635*H635</f>
        <v>0</v>
      </c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R635" s="223" t="s">
        <v>379</v>
      </c>
      <c r="AT635" s="223" t="s">
        <v>287</v>
      </c>
      <c r="AU635" s="223" t="s">
        <v>106</v>
      </c>
      <c r="AY635" s="21" t="s">
        <v>285</v>
      </c>
      <c r="BE635" s="224">
        <f>IF(N635="základní",J635,0)</f>
        <v>0</v>
      </c>
      <c r="BF635" s="224">
        <f>IF(N635="snížená",J635,0)</f>
        <v>0</v>
      </c>
      <c r="BG635" s="224">
        <f>IF(N635="zákl. přenesená",J635,0)</f>
        <v>0</v>
      </c>
      <c r="BH635" s="224">
        <f>IF(N635="sníž. přenesená",J635,0)</f>
        <v>0</v>
      </c>
      <c r="BI635" s="224">
        <f>IF(N635="nulová",J635,0)</f>
        <v>0</v>
      </c>
      <c r="BJ635" s="21" t="s">
        <v>106</v>
      </c>
      <c r="BK635" s="224">
        <f>ROUND(I635*H635,2)</f>
        <v>0</v>
      </c>
      <c r="BL635" s="21" t="s">
        <v>379</v>
      </c>
      <c r="BM635" s="223" t="s">
        <v>3271</v>
      </c>
    </row>
    <row r="636" spans="1:47" s="2" customFormat="1" ht="12">
      <c r="A636" s="42"/>
      <c r="B636" s="43"/>
      <c r="C636" s="44"/>
      <c r="D636" s="225" t="s">
        <v>294</v>
      </c>
      <c r="E636" s="44"/>
      <c r="F636" s="226" t="s">
        <v>3272</v>
      </c>
      <c r="G636" s="44"/>
      <c r="H636" s="44"/>
      <c r="I636" s="227"/>
      <c r="J636" s="44"/>
      <c r="K636" s="44"/>
      <c r="L636" s="48"/>
      <c r="M636" s="228"/>
      <c r="N636" s="229"/>
      <c r="O636" s="88"/>
      <c r="P636" s="88"/>
      <c r="Q636" s="88"/>
      <c r="R636" s="88"/>
      <c r="S636" s="88"/>
      <c r="T636" s="89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T636" s="21" t="s">
        <v>294</v>
      </c>
      <c r="AU636" s="21" t="s">
        <v>106</v>
      </c>
    </row>
    <row r="637" spans="1:63" s="12" customFormat="1" ht="22.8" customHeight="1">
      <c r="A637" s="12"/>
      <c r="B637" s="196"/>
      <c r="C637" s="197"/>
      <c r="D637" s="198" t="s">
        <v>73</v>
      </c>
      <c r="E637" s="210" t="s">
        <v>2047</v>
      </c>
      <c r="F637" s="210" t="s">
        <v>2048</v>
      </c>
      <c r="G637" s="197"/>
      <c r="H637" s="197"/>
      <c r="I637" s="200"/>
      <c r="J637" s="211">
        <f>BK637</f>
        <v>0</v>
      </c>
      <c r="K637" s="197"/>
      <c r="L637" s="202"/>
      <c r="M637" s="203"/>
      <c r="N637" s="204"/>
      <c r="O637" s="204"/>
      <c r="P637" s="205">
        <f>SUM(P638:P644)</f>
        <v>0</v>
      </c>
      <c r="Q637" s="204"/>
      <c r="R637" s="205">
        <f>SUM(R638:R644)</f>
        <v>0.02016936</v>
      </c>
      <c r="S637" s="204"/>
      <c r="T637" s="206">
        <f>SUM(T638:T644)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07" t="s">
        <v>106</v>
      </c>
      <c r="AT637" s="208" t="s">
        <v>73</v>
      </c>
      <c r="AU637" s="208" t="s">
        <v>82</v>
      </c>
      <c r="AY637" s="207" t="s">
        <v>285</v>
      </c>
      <c r="BK637" s="209">
        <f>SUM(BK638:BK644)</f>
        <v>0</v>
      </c>
    </row>
    <row r="638" spans="1:65" s="2" customFormat="1" ht="24.15" customHeight="1">
      <c r="A638" s="42"/>
      <c r="B638" s="43"/>
      <c r="C638" s="212" t="s">
        <v>1036</v>
      </c>
      <c r="D638" s="212" t="s">
        <v>287</v>
      </c>
      <c r="E638" s="213" t="s">
        <v>2050</v>
      </c>
      <c r="F638" s="214" t="s">
        <v>2051</v>
      </c>
      <c r="G638" s="215" t="s">
        <v>315</v>
      </c>
      <c r="H638" s="216">
        <v>168.078</v>
      </c>
      <c r="I638" s="217"/>
      <c r="J638" s="218">
        <f>ROUND(I638*H638,2)</f>
        <v>0</v>
      </c>
      <c r="K638" s="214" t="s">
        <v>291</v>
      </c>
      <c r="L638" s="48"/>
      <c r="M638" s="219" t="s">
        <v>28</v>
      </c>
      <c r="N638" s="220" t="s">
        <v>46</v>
      </c>
      <c r="O638" s="88"/>
      <c r="P638" s="221">
        <f>O638*H638</f>
        <v>0</v>
      </c>
      <c r="Q638" s="221">
        <v>0.00012</v>
      </c>
      <c r="R638" s="221">
        <f>Q638*H638</f>
        <v>0.02016936</v>
      </c>
      <c r="S638" s="221">
        <v>0</v>
      </c>
      <c r="T638" s="222">
        <f>S638*H638</f>
        <v>0</v>
      </c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R638" s="223" t="s">
        <v>379</v>
      </c>
      <c r="AT638" s="223" t="s">
        <v>287</v>
      </c>
      <c r="AU638" s="223" t="s">
        <v>106</v>
      </c>
      <c r="AY638" s="21" t="s">
        <v>285</v>
      </c>
      <c r="BE638" s="224">
        <f>IF(N638="základní",J638,0)</f>
        <v>0</v>
      </c>
      <c r="BF638" s="224">
        <f>IF(N638="snížená",J638,0)</f>
        <v>0</v>
      </c>
      <c r="BG638" s="224">
        <f>IF(N638="zákl. přenesená",J638,0)</f>
        <v>0</v>
      </c>
      <c r="BH638" s="224">
        <f>IF(N638="sníž. přenesená",J638,0)</f>
        <v>0</v>
      </c>
      <c r="BI638" s="224">
        <f>IF(N638="nulová",J638,0)</f>
        <v>0</v>
      </c>
      <c r="BJ638" s="21" t="s">
        <v>106</v>
      </c>
      <c r="BK638" s="224">
        <f>ROUND(I638*H638,2)</f>
        <v>0</v>
      </c>
      <c r="BL638" s="21" t="s">
        <v>379</v>
      </c>
      <c r="BM638" s="223" t="s">
        <v>3273</v>
      </c>
    </row>
    <row r="639" spans="1:47" s="2" customFormat="1" ht="12">
      <c r="A639" s="42"/>
      <c r="B639" s="43"/>
      <c r="C639" s="44"/>
      <c r="D639" s="225" t="s">
        <v>294</v>
      </c>
      <c r="E639" s="44"/>
      <c r="F639" s="226" t="s">
        <v>2053</v>
      </c>
      <c r="G639" s="44"/>
      <c r="H639" s="44"/>
      <c r="I639" s="227"/>
      <c r="J639" s="44"/>
      <c r="K639" s="44"/>
      <c r="L639" s="48"/>
      <c r="M639" s="228"/>
      <c r="N639" s="229"/>
      <c r="O639" s="88"/>
      <c r="P639" s="88"/>
      <c r="Q639" s="88"/>
      <c r="R639" s="88"/>
      <c r="S639" s="88"/>
      <c r="T639" s="89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T639" s="21" t="s">
        <v>294</v>
      </c>
      <c r="AU639" s="21" t="s">
        <v>106</v>
      </c>
    </row>
    <row r="640" spans="1:51" s="13" customFormat="1" ht="12">
      <c r="A640" s="13"/>
      <c r="B640" s="230"/>
      <c r="C640" s="231"/>
      <c r="D640" s="232" t="s">
        <v>296</v>
      </c>
      <c r="E640" s="233" t="s">
        <v>28</v>
      </c>
      <c r="F640" s="234" t="s">
        <v>2846</v>
      </c>
      <c r="G640" s="231"/>
      <c r="H640" s="233" t="s">
        <v>28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0" t="s">
        <v>296</v>
      </c>
      <c r="AU640" s="240" t="s">
        <v>106</v>
      </c>
      <c r="AV640" s="13" t="s">
        <v>82</v>
      </c>
      <c r="AW640" s="13" t="s">
        <v>35</v>
      </c>
      <c r="AX640" s="13" t="s">
        <v>74</v>
      </c>
      <c r="AY640" s="240" t="s">
        <v>285</v>
      </c>
    </row>
    <row r="641" spans="1:51" s="13" customFormat="1" ht="12">
      <c r="A641" s="13"/>
      <c r="B641" s="230"/>
      <c r="C641" s="231"/>
      <c r="D641" s="232" t="s">
        <v>296</v>
      </c>
      <c r="E641" s="233" t="s">
        <v>28</v>
      </c>
      <c r="F641" s="234" t="s">
        <v>2940</v>
      </c>
      <c r="G641" s="231"/>
      <c r="H641" s="233" t="s">
        <v>28</v>
      </c>
      <c r="I641" s="235"/>
      <c r="J641" s="231"/>
      <c r="K641" s="231"/>
      <c r="L641" s="236"/>
      <c r="M641" s="237"/>
      <c r="N641" s="238"/>
      <c r="O641" s="238"/>
      <c r="P641" s="238"/>
      <c r="Q641" s="238"/>
      <c r="R641" s="238"/>
      <c r="S641" s="238"/>
      <c r="T641" s="239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0" t="s">
        <v>296</v>
      </c>
      <c r="AU641" s="240" t="s">
        <v>106</v>
      </c>
      <c r="AV641" s="13" t="s">
        <v>82</v>
      </c>
      <c r="AW641" s="13" t="s">
        <v>35</v>
      </c>
      <c r="AX641" s="13" t="s">
        <v>74</v>
      </c>
      <c r="AY641" s="240" t="s">
        <v>285</v>
      </c>
    </row>
    <row r="642" spans="1:51" s="14" customFormat="1" ht="12">
      <c r="A642" s="14"/>
      <c r="B642" s="241"/>
      <c r="C642" s="242"/>
      <c r="D642" s="232" t="s">
        <v>296</v>
      </c>
      <c r="E642" s="243" t="s">
        <v>28</v>
      </c>
      <c r="F642" s="244" t="s">
        <v>3274</v>
      </c>
      <c r="G642" s="242"/>
      <c r="H642" s="245">
        <v>134.424</v>
      </c>
      <c r="I642" s="246"/>
      <c r="J642" s="242"/>
      <c r="K642" s="242"/>
      <c r="L642" s="247"/>
      <c r="M642" s="248"/>
      <c r="N642" s="249"/>
      <c r="O642" s="249"/>
      <c r="P642" s="249"/>
      <c r="Q642" s="249"/>
      <c r="R642" s="249"/>
      <c r="S642" s="249"/>
      <c r="T642" s="250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1" t="s">
        <v>296</v>
      </c>
      <c r="AU642" s="251" t="s">
        <v>106</v>
      </c>
      <c r="AV642" s="14" t="s">
        <v>106</v>
      </c>
      <c r="AW642" s="14" t="s">
        <v>35</v>
      </c>
      <c r="AX642" s="14" t="s">
        <v>74</v>
      </c>
      <c r="AY642" s="251" t="s">
        <v>285</v>
      </c>
    </row>
    <row r="643" spans="1:51" s="14" customFormat="1" ht="12">
      <c r="A643" s="14"/>
      <c r="B643" s="241"/>
      <c r="C643" s="242"/>
      <c r="D643" s="232" t="s">
        <v>296</v>
      </c>
      <c r="E643" s="243" t="s">
        <v>28</v>
      </c>
      <c r="F643" s="244" t="s">
        <v>3275</v>
      </c>
      <c r="G643" s="242"/>
      <c r="H643" s="245">
        <v>33.654</v>
      </c>
      <c r="I643" s="246"/>
      <c r="J643" s="242"/>
      <c r="K643" s="242"/>
      <c r="L643" s="247"/>
      <c r="M643" s="248"/>
      <c r="N643" s="249"/>
      <c r="O643" s="249"/>
      <c r="P643" s="249"/>
      <c r="Q643" s="249"/>
      <c r="R643" s="249"/>
      <c r="S643" s="249"/>
      <c r="T643" s="250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1" t="s">
        <v>296</v>
      </c>
      <c r="AU643" s="251" t="s">
        <v>106</v>
      </c>
      <c r="AV643" s="14" t="s">
        <v>106</v>
      </c>
      <c r="AW643" s="14" t="s">
        <v>35</v>
      </c>
      <c r="AX643" s="14" t="s">
        <v>74</v>
      </c>
      <c r="AY643" s="251" t="s">
        <v>285</v>
      </c>
    </row>
    <row r="644" spans="1:51" s="15" customFormat="1" ht="12">
      <c r="A644" s="15"/>
      <c r="B644" s="252"/>
      <c r="C644" s="253"/>
      <c r="D644" s="232" t="s">
        <v>296</v>
      </c>
      <c r="E644" s="254" t="s">
        <v>28</v>
      </c>
      <c r="F644" s="255" t="s">
        <v>299</v>
      </c>
      <c r="G644" s="253"/>
      <c r="H644" s="256">
        <v>168.078</v>
      </c>
      <c r="I644" s="257"/>
      <c r="J644" s="253"/>
      <c r="K644" s="253"/>
      <c r="L644" s="258"/>
      <c r="M644" s="284"/>
      <c r="N644" s="285"/>
      <c r="O644" s="285"/>
      <c r="P644" s="285"/>
      <c r="Q644" s="285"/>
      <c r="R644" s="285"/>
      <c r="S644" s="285"/>
      <c r="T644" s="286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62" t="s">
        <v>296</v>
      </c>
      <c r="AU644" s="262" t="s">
        <v>106</v>
      </c>
      <c r="AV644" s="15" t="s">
        <v>292</v>
      </c>
      <c r="AW644" s="15" t="s">
        <v>35</v>
      </c>
      <c r="AX644" s="15" t="s">
        <v>82</v>
      </c>
      <c r="AY644" s="262" t="s">
        <v>285</v>
      </c>
    </row>
    <row r="645" spans="1:31" s="2" customFormat="1" ht="6.95" customHeight="1">
      <c r="A645" s="42"/>
      <c r="B645" s="63"/>
      <c r="C645" s="64"/>
      <c r="D645" s="64"/>
      <c r="E645" s="64"/>
      <c r="F645" s="64"/>
      <c r="G645" s="64"/>
      <c r="H645" s="64"/>
      <c r="I645" s="64"/>
      <c r="J645" s="64"/>
      <c r="K645" s="64"/>
      <c r="L645" s="48"/>
      <c r="M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</row>
  </sheetData>
  <sheetProtection password="CC35" sheet="1" objects="1" scenarios="1" formatColumns="0" formatRows="0" autoFilter="0"/>
  <autoFilter ref="C97:K644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2" r:id="rId1" display="https://podminky.urs.cz/item/CS_URS_2024_01/111211101"/>
    <hyperlink ref="F108" r:id="rId2" display="https://podminky.urs.cz/item/CS_URS_2024_01/113106022"/>
    <hyperlink ref="F113" r:id="rId3" display="https://podminky.urs.cz/item/CS_URS_2024_01/113106123"/>
    <hyperlink ref="F116" r:id="rId4" display="https://podminky.urs.cz/item/CS_URS_2024_01/113107023"/>
    <hyperlink ref="F119" r:id="rId5" display="https://podminky.urs.cz/item/CS_URS_2024_01/113107123"/>
    <hyperlink ref="F126" r:id="rId6" display="https://podminky.urs.cz/item/CS_URS_2024_01/113107132"/>
    <hyperlink ref="F131" r:id="rId7" display="https://podminky.urs.cz/item/CS_URS_2024_01/113202111"/>
    <hyperlink ref="F135" r:id="rId8" display="https://podminky.urs.cz/item/CS_URS_2024_01/121112003"/>
    <hyperlink ref="F140" r:id="rId9" display="https://podminky.urs.cz/item/CS_URS_2024_01/122311101"/>
    <hyperlink ref="F152" r:id="rId10" display="https://podminky.urs.cz/item/CS_URS_2024_01/131313701"/>
    <hyperlink ref="F160" r:id="rId11" display="https://podminky.urs.cz/item/CS_URS_2024_01/132312131"/>
    <hyperlink ref="F167" r:id="rId12" display="https://podminky.urs.cz/item/CS_URS_2024_01/162211321"/>
    <hyperlink ref="F174" r:id="rId13" display="https://podminky.urs.cz/item/CS_URS_2024_01/162211329"/>
    <hyperlink ref="F177" r:id="rId14" display="https://podminky.urs.cz/item/CS_URS_2024_01/162301501"/>
    <hyperlink ref="F180" r:id="rId15" display="https://podminky.urs.cz/item/CS_URS_2024_01/162301981"/>
    <hyperlink ref="F183" r:id="rId16" display="https://podminky.urs.cz/item/CS_URS_2024_01/167111102"/>
    <hyperlink ref="F186" r:id="rId17" display="https://podminky.urs.cz/item/CS_URS_2024_01/171111103"/>
    <hyperlink ref="F189" r:id="rId18" display="https://podminky.urs.cz/item/CS_URS_2024_01/174111101"/>
    <hyperlink ref="F198" r:id="rId19" display="https://podminky.urs.cz/item/CS_URS_2024_01/175111101"/>
    <hyperlink ref="F205" r:id="rId20" display="https://podminky.urs.cz/item/CS_URS_2024_01/181311103"/>
    <hyperlink ref="F208" r:id="rId21" display="https://podminky.urs.cz/item/CS_URS_2024_01/181411131"/>
    <hyperlink ref="F213" r:id="rId22" display="https://podminky.urs.cz/item/CS_URS_2024_01/181913112"/>
    <hyperlink ref="F225" r:id="rId23" display="https://podminky.urs.cz/item/CS_URS_2024_01/182911131"/>
    <hyperlink ref="F237" r:id="rId24" display="https://podminky.urs.cz/item/CS_URS_2024_01/211971121"/>
    <hyperlink ref="F245" r:id="rId25" display="https://podminky.urs.cz/item/CS_URS_2024_01/212750101"/>
    <hyperlink ref="F253" r:id="rId26" display="https://podminky.urs.cz/item/CS_URS_2024_01/274313611"/>
    <hyperlink ref="F258" r:id="rId27" display="https://podminky.urs.cz/item/CS_URS_2024_01/274321411"/>
    <hyperlink ref="F264" r:id="rId28" display="https://podminky.urs.cz/item/CS_URS_2024_01/274351121"/>
    <hyperlink ref="F271" r:id="rId29" display="https://podminky.urs.cz/item/CS_URS_2024_01/274351122"/>
    <hyperlink ref="F278" r:id="rId30" display="https://podminky.urs.cz/item/CS_URS_2024_01/274361821"/>
    <hyperlink ref="F282" r:id="rId31" display="https://podminky.urs.cz/item/CS_URS_2024_01/311113132"/>
    <hyperlink ref="F288" r:id="rId32" display="https://podminky.urs.cz/item/CS_URS_2024_01/311113134"/>
    <hyperlink ref="F298" r:id="rId33" display="https://podminky.urs.cz/item/CS_URS_2024_01/311361821"/>
    <hyperlink ref="F310" r:id="rId34" display="https://podminky.urs.cz/item/CS_URS_2024_01/338171114"/>
    <hyperlink ref="F319" r:id="rId35" display="https://podminky.urs.cz/item/CS_URS_2024_01/348101110"/>
    <hyperlink ref="F324" r:id="rId36" display="https://podminky.urs.cz/item/CS_URS_2024_01/348171110"/>
    <hyperlink ref="F337" r:id="rId37" display="https://podminky.urs.cz/item/CS_URS_2024_01/348181110"/>
    <hyperlink ref="F352" r:id="rId38" display="https://podminky.urs.cz/item/CS_URS_2024_01/417321414"/>
    <hyperlink ref="F357" r:id="rId39" display="https://podminky.urs.cz/item/CS_URS_2024_01/417351115"/>
    <hyperlink ref="F362" r:id="rId40" display="https://podminky.urs.cz/item/CS_URS_2024_01/417351116"/>
    <hyperlink ref="F367" r:id="rId41" display="https://podminky.urs.cz/item/CS_URS_2024_01/417362021"/>
    <hyperlink ref="F372" r:id="rId42" display="https://podminky.urs.cz/item/CS_URS_2024_01/434311115"/>
    <hyperlink ref="F376" r:id="rId43" display="https://podminky.urs.cz/item/CS_URS_2024_01/434351141"/>
    <hyperlink ref="F382" r:id="rId44" display="https://podminky.urs.cz/item/CS_URS_2024_01/434351142"/>
    <hyperlink ref="F388" r:id="rId45" display="https://podminky.urs.cz/item/CS_URS_2024_01/451572111"/>
    <hyperlink ref="F393" r:id="rId46" display="https://podminky.urs.cz/item/CS_URS_2024_01/451579777"/>
    <hyperlink ref="F401" r:id="rId47" display="https://podminky.urs.cz/item/CS_URS_2024_01/566901133"/>
    <hyperlink ref="F404" r:id="rId48" display="https://podminky.urs.cz/item/CS_URS_2024_01/596211110"/>
    <hyperlink ref="F409" r:id="rId49" display="https://podminky.urs.cz/item/CS_URS_2024_01/596811220"/>
    <hyperlink ref="F413" r:id="rId50" display="https://podminky.urs.cz/item/CS_URS_2024_01/622131101"/>
    <hyperlink ref="F416" r:id="rId51" display="https://podminky.urs.cz/item/CS_URS_2024_01/622142001"/>
    <hyperlink ref="F420" r:id="rId52" display="https://podminky.urs.cz/item/CS_URS_2024_01/622143003"/>
    <hyperlink ref="F429" r:id="rId53" display="https://podminky.urs.cz/item/CS_URS_2024_01/622321141"/>
    <hyperlink ref="F432" r:id="rId54" display="https://podminky.urs.cz/item/CS_URS_2024_01/623131101"/>
    <hyperlink ref="F435" r:id="rId55" display="https://podminky.urs.cz/item/CS_URS_2024_01/623142001"/>
    <hyperlink ref="F440" r:id="rId56" display="https://podminky.urs.cz/item/CS_URS_2024_01/623321141"/>
    <hyperlink ref="F443" r:id="rId57" display="https://podminky.urs.cz/item/CS_URS_2024_01/631311135"/>
    <hyperlink ref="F448" r:id="rId58" display="https://podminky.urs.cz/item/CS_URS_2024_01/631319013"/>
    <hyperlink ref="F451" r:id="rId59" display="https://podminky.urs.cz/item/CS_URS_2024_01/631319023"/>
    <hyperlink ref="F454" r:id="rId60" display="https://podminky.urs.cz/item/CS_URS_2024_01/631319197"/>
    <hyperlink ref="F457" r:id="rId61" display="https://podminky.urs.cz/item/CS_URS_2024_01/631351101"/>
    <hyperlink ref="F461" r:id="rId62" display="https://podminky.urs.cz/item/CS_URS_2024_01/631351102"/>
    <hyperlink ref="F466" r:id="rId63" display="https://podminky.urs.cz/item/CS_URS_2024_01/871260310"/>
    <hyperlink ref="F473" r:id="rId64" display="https://podminky.urs.cz/item/CS_URS_2024_01/877260310"/>
    <hyperlink ref="F495" r:id="rId65" display="https://podminky.urs.cz/item/CS_URS_2024_01/961044111"/>
    <hyperlink ref="F501" r:id="rId66" display="https://podminky.urs.cz/item/CS_URS_2024_01/962033111"/>
    <hyperlink ref="F512" r:id="rId67" display="https://podminky.urs.cz/item/CS_URS_2024_01/962052211"/>
    <hyperlink ref="F516" r:id="rId68" display="https://podminky.urs.cz/item/CS_URS_2024_01/963022819"/>
    <hyperlink ref="F520" r:id="rId69" display="https://podminky.urs.cz/item/CS_URS_2024_01/963042819"/>
    <hyperlink ref="F524" r:id="rId70" display="https://podminky.urs.cz/item/CS_URS_2024_01/965042241"/>
    <hyperlink ref="F536" r:id="rId71" display="https://podminky.urs.cz/item/CS_URS_2024_01/977211122"/>
    <hyperlink ref="F541" r:id="rId72" display="https://podminky.urs.cz/item/CS_URS_2024_01/979051111"/>
    <hyperlink ref="F545" r:id="rId73" display="https://podminky.urs.cz/item/CS_URS_2022_01/985331113"/>
    <hyperlink ref="F555" r:id="rId74" display="https://podminky.urs.cz/item/CS_URS_2024_01/997013213"/>
    <hyperlink ref="F557" r:id="rId75" display="https://podminky.urs.cz/item/CS_URS_2024_01/997013501"/>
    <hyperlink ref="F559" r:id="rId76" display="https://podminky.urs.cz/item/CS_URS_2024_01/997013509"/>
    <hyperlink ref="F562" r:id="rId77" display="https://podminky.urs.cz/item/CS_URS_2024_01/997013631"/>
    <hyperlink ref="F566" r:id="rId78" display="https://podminky.urs.cz/item/CS_URS_2024_01/998153211"/>
    <hyperlink ref="F570" r:id="rId79" display="https://podminky.urs.cz/item/CS_URS_2024_01/711112001"/>
    <hyperlink ref="F578" r:id="rId80" display="https://podminky.urs.cz/item/CS_URS_2022_01/711142559"/>
    <hyperlink ref="F585" r:id="rId81" display="https://podminky.urs.cz/item/CS_URS_2024_01/711161215"/>
    <hyperlink ref="F590" r:id="rId82" display="https://podminky.urs.cz/item/CS_URS_2024_01/711161384"/>
    <hyperlink ref="F595" r:id="rId83" display="https://podminky.urs.cz/item/CS_URS_2024_01/711432101"/>
    <hyperlink ref="F604" r:id="rId84" display="https://podminky.urs.cz/item/CS_URS_2024_01/998711121"/>
    <hyperlink ref="F609" r:id="rId85" display="https://podminky.urs.cz/item/CS_URS_2024_01/762083122"/>
    <hyperlink ref="F613" r:id="rId86" display="https://podminky.urs.cz/item/CS_URS_2024_01/764002841"/>
    <hyperlink ref="F619" r:id="rId87" display="https://podminky.urs.cz/item/CS_URS_2024_01/764002872"/>
    <hyperlink ref="F624" r:id="rId88" display="https://podminky.urs.cz/item/CS_URS_2024_01/764214604"/>
    <hyperlink ref="F629" r:id="rId89" display="https://podminky.urs.cz/item/CS_URS_2024_01/764214606"/>
    <hyperlink ref="F636" r:id="rId90" display="https://podminky.urs.cz/item/CS_URS_2024_01/998764121"/>
    <hyperlink ref="F639" r:id="rId91" display="https://podminky.urs.cz/item/CS_URS_2024_01/783118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103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</row>
    <row r="4" spans="2:4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7" t="s">
        <v>16</v>
      </c>
      <c r="L6" s="24"/>
    </row>
    <row r="7" spans="2:12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</row>
    <row r="8" spans="1:31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40" t="s">
        <v>3276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9. 1. 2024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ROUND(J82,2)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ROUND((SUM(BE82:BE130)),2)</f>
        <v>0</v>
      </c>
      <c r="G33" s="42"/>
      <c r="H33" s="42"/>
      <c r="I33" s="154">
        <v>0.21</v>
      </c>
      <c r="J33" s="153">
        <f>ROUND(((SUM(BE82:BE130))*I33),2)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46</v>
      </c>
      <c r="F34" s="153">
        <f>ROUND((SUM(BF82:BF130)),2)</f>
        <v>0</v>
      </c>
      <c r="G34" s="42"/>
      <c r="H34" s="42"/>
      <c r="I34" s="154">
        <v>0.12</v>
      </c>
      <c r="J34" s="153">
        <f>ROUND(((SUM(BF82:BF130))*I34),2)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47</v>
      </c>
      <c r="F35" s="153">
        <f>ROUND((SUM(BG82:BG130)),2)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48</v>
      </c>
      <c r="F36" s="153">
        <f>ROUND((SUM(BH82:BH130)),2)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49</v>
      </c>
      <c r="F37" s="153">
        <f>ROUND((SUM(BI82:BI130)),2)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ALFA-35428 - vedlejší a ostatní náklady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9. 1. 2024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J82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</row>
    <row r="60" spans="1:31" s="9" customFormat="1" ht="24.95" customHeight="1">
      <c r="A60" s="9"/>
      <c r="B60" s="171"/>
      <c r="C60" s="172"/>
      <c r="D60" s="173" t="s">
        <v>2736</v>
      </c>
      <c r="E60" s="174"/>
      <c r="F60" s="174"/>
      <c r="G60" s="174"/>
      <c r="H60" s="174"/>
      <c r="I60" s="174"/>
      <c r="J60" s="175">
        <f>J83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3277</v>
      </c>
      <c r="E61" s="181"/>
      <c r="F61" s="181"/>
      <c r="G61" s="181"/>
      <c r="H61" s="181"/>
      <c r="I61" s="181"/>
      <c r="J61" s="182">
        <f>J84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8"/>
      <c r="C62" s="179"/>
      <c r="D62" s="180" t="s">
        <v>3278</v>
      </c>
      <c r="E62" s="181"/>
      <c r="F62" s="181"/>
      <c r="G62" s="181"/>
      <c r="H62" s="181"/>
      <c r="I62" s="181"/>
      <c r="J62" s="182">
        <f>J105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139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</row>
    <row r="64" spans="1:31" s="2" customFormat="1" ht="6.95" customHeight="1">
      <c r="A64" s="42"/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139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8" spans="1:31" s="2" customFormat="1" ht="6.95" customHeight="1">
      <c r="A68" s="42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13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s="2" customFormat="1" ht="24.95" customHeight="1">
      <c r="A69" s="42"/>
      <c r="B69" s="43"/>
      <c r="C69" s="27" t="s">
        <v>270</v>
      </c>
      <c r="D69" s="44"/>
      <c r="E69" s="44"/>
      <c r="F69" s="44"/>
      <c r="G69" s="44"/>
      <c r="H69" s="44"/>
      <c r="I69" s="44"/>
      <c r="J69" s="44"/>
      <c r="K69" s="44"/>
      <c r="L69" s="139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s="2" customFormat="1" ht="6.95" customHeight="1">
      <c r="A70" s="4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139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s="2" customFormat="1" ht="12" customHeight="1">
      <c r="A71" s="42"/>
      <c r="B71" s="43"/>
      <c r="C71" s="36" t="s">
        <v>16</v>
      </c>
      <c r="D71" s="44"/>
      <c r="E71" s="44"/>
      <c r="F71" s="44"/>
      <c r="G71" s="44"/>
      <c r="H71" s="44"/>
      <c r="I71" s="44"/>
      <c r="J71" s="44"/>
      <c r="K71" s="44"/>
      <c r="L71" s="139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2" customFormat="1" ht="16.5" customHeight="1">
      <c r="A72" s="42"/>
      <c r="B72" s="43"/>
      <c r="C72" s="44"/>
      <c r="D72" s="44"/>
      <c r="E72" s="166" t="str">
        <f>E7</f>
        <v>Transformace Domova Černovice - Lidmaň VI. - Jihlava</v>
      </c>
      <c r="F72" s="36"/>
      <c r="G72" s="36"/>
      <c r="H72" s="36"/>
      <c r="I72" s="44"/>
      <c r="J72" s="44"/>
      <c r="K72" s="44"/>
      <c r="L72" s="13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12" customHeight="1">
      <c r="A73" s="42"/>
      <c r="B73" s="43"/>
      <c r="C73" s="36" t="s">
        <v>118</v>
      </c>
      <c r="D73" s="44"/>
      <c r="E73" s="44"/>
      <c r="F73" s="44"/>
      <c r="G73" s="44"/>
      <c r="H73" s="44"/>
      <c r="I73" s="44"/>
      <c r="J73" s="44"/>
      <c r="K73" s="44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16.5" customHeight="1">
      <c r="A74" s="42"/>
      <c r="B74" s="43"/>
      <c r="C74" s="44"/>
      <c r="D74" s="44"/>
      <c r="E74" s="73" t="str">
        <f>E9</f>
        <v>ALFA-35428 - vedlejší a ostatní náklady</v>
      </c>
      <c r="F74" s="44"/>
      <c r="G74" s="44"/>
      <c r="H74" s="44"/>
      <c r="I74" s="44"/>
      <c r="J74" s="44"/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6.95" customHeight="1">
      <c r="A75" s="4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12" customHeight="1">
      <c r="A76" s="42"/>
      <c r="B76" s="43"/>
      <c r="C76" s="36" t="s">
        <v>22</v>
      </c>
      <c r="D76" s="44"/>
      <c r="E76" s="44"/>
      <c r="F76" s="31" t="str">
        <f>F12</f>
        <v>Jihlava</v>
      </c>
      <c r="G76" s="44"/>
      <c r="H76" s="44"/>
      <c r="I76" s="36" t="s">
        <v>24</v>
      </c>
      <c r="J76" s="76" t="str">
        <f>IF(J12="","",J12)</f>
        <v>9. 1. 2024</v>
      </c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6.95" customHeight="1">
      <c r="A77" s="4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40.05" customHeight="1">
      <c r="A78" s="42"/>
      <c r="B78" s="43"/>
      <c r="C78" s="36" t="s">
        <v>26</v>
      </c>
      <c r="D78" s="44"/>
      <c r="E78" s="44"/>
      <c r="F78" s="31" t="str">
        <f>E15</f>
        <v xml:space="preserve">Kraj Vysočina, Žižkova 1882/57, Jihlava </v>
      </c>
      <c r="G78" s="44"/>
      <c r="H78" s="44"/>
      <c r="I78" s="36" t="s">
        <v>33</v>
      </c>
      <c r="J78" s="40" t="str">
        <f>E21</f>
        <v>Atelier Alfa, spol. s r.o., Brněnská 48, Jihlava</v>
      </c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15.15" customHeight="1">
      <c r="A79" s="42"/>
      <c r="B79" s="43"/>
      <c r="C79" s="36" t="s">
        <v>31</v>
      </c>
      <c r="D79" s="44"/>
      <c r="E79" s="44"/>
      <c r="F79" s="31" t="str">
        <f>IF(E18="","",E18)</f>
        <v>Vyplň údaj</v>
      </c>
      <c r="G79" s="44"/>
      <c r="H79" s="44"/>
      <c r="I79" s="36" t="s">
        <v>36</v>
      </c>
      <c r="J79" s="40" t="str">
        <f>E24</f>
        <v xml:space="preserve"> </v>
      </c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10.3" customHeight="1">
      <c r="A80" s="42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11" customFormat="1" ht="29.25" customHeight="1">
      <c r="A81" s="185"/>
      <c r="B81" s="186"/>
      <c r="C81" s="187" t="s">
        <v>271</v>
      </c>
      <c r="D81" s="188" t="s">
        <v>59</v>
      </c>
      <c r="E81" s="188" t="s">
        <v>55</v>
      </c>
      <c r="F81" s="188" t="s">
        <v>56</v>
      </c>
      <c r="G81" s="188" t="s">
        <v>272</v>
      </c>
      <c r="H81" s="188" t="s">
        <v>273</v>
      </c>
      <c r="I81" s="188" t="s">
        <v>274</v>
      </c>
      <c r="J81" s="188" t="s">
        <v>219</v>
      </c>
      <c r="K81" s="189" t="s">
        <v>275</v>
      </c>
      <c r="L81" s="190"/>
      <c r="M81" s="96" t="s">
        <v>28</v>
      </c>
      <c r="N81" s="97" t="s">
        <v>44</v>
      </c>
      <c r="O81" s="97" t="s">
        <v>276</v>
      </c>
      <c r="P81" s="97" t="s">
        <v>277</v>
      </c>
      <c r="Q81" s="97" t="s">
        <v>278</v>
      </c>
      <c r="R81" s="97" t="s">
        <v>279</v>
      </c>
      <c r="S81" s="97" t="s">
        <v>280</v>
      </c>
      <c r="T81" s="98" t="s">
        <v>281</v>
      </c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</row>
    <row r="82" spans="1:63" s="2" customFormat="1" ht="22.8" customHeight="1">
      <c r="A82" s="42"/>
      <c r="B82" s="43"/>
      <c r="C82" s="103" t="s">
        <v>282</v>
      </c>
      <c r="D82" s="44"/>
      <c r="E82" s="44"/>
      <c r="F82" s="44"/>
      <c r="G82" s="44"/>
      <c r="H82" s="44"/>
      <c r="I82" s="44"/>
      <c r="J82" s="191">
        <f>BK82</f>
        <v>0</v>
      </c>
      <c r="K82" s="44"/>
      <c r="L82" s="48"/>
      <c r="M82" s="99"/>
      <c r="N82" s="192"/>
      <c r="O82" s="100"/>
      <c r="P82" s="193">
        <f>P83</f>
        <v>0</v>
      </c>
      <c r="Q82" s="100"/>
      <c r="R82" s="193">
        <f>R83</f>
        <v>0</v>
      </c>
      <c r="S82" s="100"/>
      <c r="T82" s="194">
        <f>T83</f>
        <v>0</v>
      </c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T82" s="21" t="s">
        <v>73</v>
      </c>
      <c r="AU82" s="21" t="s">
        <v>224</v>
      </c>
      <c r="BK82" s="195">
        <f>BK83</f>
        <v>0</v>
      </c>
    </row>
    <row r="83" spans="1:63" s="12" customFormat="1" ht="25.9" customHeight="1">
      <c r="A83" s="12"/>
      <c r="B83" s="196"/>
      <c r="C83" s="197"/>
      <c r="D83" s="198" t="s">
        <v>73</v>
      </c>
      <c r="E83" s="199" t="s">
        <v>2737</v>
      </c>
      <c r="F83" s="199" t="s">
        <v>2738</v>
      </c>
      <c r="G83" s="197"/>
      <c r="H83" s="197"/>
      <c r="I83" s="200"/>
      <c r="J83" s="201">
        <f>BK83</f>
        <v>0</v>
      </c>
      <c r="K83" s="197"/>
      <c r="L83" s="202"/>
      <c r="M83" s="203"/>
      <c r="N83" s="204"/>
      <c r="O83" s="204"/>
      <c r="P83" s="205">
        <f>P84+P105</f>
        <v>0</v>
      </c>
      <c r="Q83" s="204"/>
      <c r="R83" s="205">
        <f>R84+R105</f>
        <v>0</v>
      </c>
      <c r="S83" s="204"/>
      <c r="T83" s="206">
        <f>T84+T105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7" t="s">
        <v>292</v>
      </c>
      <c r="AT83" s="208" t="s">
        <v>73</v>
      </c>
      <c r="AU83" s="208" t="s">
        <v>74</v>
      </c>
      <c r="AY83" s="207" t="s">
        <v>285</v>
      </c>
      <c r="BK83" s="209">
        <f>BK84+BK105</f>
        <v>0</v>
      </c>
    </row>
    <row r="84" spans="1:63" s="12" customFormat="1" ht="22.8" customHeight="1">
      <c r="A84" s="12"/>
      <c r="B84" s="196"/>
      <c r="C84" s="197"/>
      <c r="D84" s="198" t="s">
        <v>73</v>
      </c>
      <c r="E84" s="210" t="s">
        <v>3279</v>
      </c>
      <c r="F84" s="210" t="s">
        <v>2738</v>
      </c>
      <c r="G84" s="197"/>
      <c r="H84" s="197"/>
      <c r="I84" s="200"/>
      <c r="J84" s="211">
        <f>BK84</f>
        <v>0</v>
      </c>
      <c r="K84" s="197"/>
      <c r="L84" s="202"/>
      <c r="M84" s="203"/>
      <c r="N84" s="204"/>
      <c r="O84" s="204"/>
      <c r="P84" s="205">
        <f>SUM(P85:P104)</f>
        <v>0</v>
      </c>
      <c r="Q84" s="204"/>
      <c r="R84" s="205">
        <f>SUM(R85:R104)</f>
        <v>0</v>
      </c>
      <c r="S84" s="204"/>
      <c r="T84" s="206">
        <f>SUM(T85:T104)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7" t="s">
        <v>292</v>
      </c>
      <c r="AT84" s="208" t="s">
        <v>73</v>
      </c>
      <c r="AU84" s="208" t="s">
        <v>82</v>
      </c>
      <c r="AY84" s="207" t="s">
        <v>285</v>
      </c>
      <c r="BK84" s="209">
        <f>SUM(BK85:BK104)</f>
        <v>0</v>
      </c>
    </row>
    <row r="85" spans="1:65" s="2" customFormat="1" ht="16.5" customHeight="1">
      <c r="A85" s="42"/>
      <c r="B85" s="43"/>
      <c r="C85" s="212" t="s">
        <v>82</v>
      </c>
      <c r="D85" s="212" t="s">
        <v>287</v>
      </c>
      <c r="E85" s="213" t="s">
        <v>3280</v>
      </c>
      <c r="F85" s="214" t="s">
        <v>3281</v>
      </c>
      <c r="G85" s="215" t="s">
        <v>3282</v>
      </c>
      <c r="H85" s="216">
        <v>1</v>
      </c>
      <c r="I85" s="217"/>
      <c r="J85" s="218">
        <f>ROUND(I85*H85,2)</f>
        <v>0</v>
      </c>
      <c r="K85" s="214" t="s">
        <v>28</v>
      </c>
      <c r="L85" s="48"/>
      <c r="M85" s="219" t="s">
        <v>28</v>
      </c>
      <c r="N85" s="220" t="s">
        <v>46</v>
      </c>
      <c r="O85" s="88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R85" s="223" t="s">
        <v>2446</v>
      </c>
      <c r="AT85" s="223" t="s">
        <v>287</v>
      </c>
      <c r="AU85" s="223" t="s">
        <v>106</v>
      </c>
      <c r="AY85" s="21" t="s">
        <v>285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21" t="s">
        <v>106</v>
      </c>
      <c r="BK85" s="224">
        <f>ROUND(I85*H85,2)</f>
        <v>0</v>
      </c>
      <c r="BL85" s="21" t="s">
        <v>2446</v>
      </c>
      <c r="BM85" s="223" t="s">
        <v>3283</v>
      </c>
    </row>
    <row r="86" spans="1:51" s="13" customFormat="1" ht="12">
      <c r="A86" s="13"/>
      <c r="B86" s="230"/>
      <c r="C86" s="231"/>
      <c r="D86" s="232" t="s">
        <v>296</v>
      </c>
      <c r="E86" s="233" t="s">
        <v>28</v>
      </c>
      <c r="F86" s="234" t="s">
        <v>3284</v>
      </c>
      <c r="G86" s="231"/>
      <c r="H86" s="233" t="s">
        <v>28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0" t="s">
        <v>296</v>
      </c>
      <c r="AU86" s="240" t="s">
        <v>106</v>
      </c>
      <c r="AV86" s="13" t="s">
        <v>82</v>
      </c>
      <c r="AW86" s="13" t="s">
        <v>35</v>
      </c>
      <c r="AX86" s="13" t="s">
        <v>74</v>
      </c>
      <c r="AY86" s="240" t="s">
        <v>285</v>
      </c>
    </row>
    <row r="87" spans="1:51" s="14" customFormat="1" ht="12">
      <c r="A87" s="14"/>
      <c r="B87" s="241"/>
      <c r="C87" s="242"/>
      <c r="D87" s="232" t="s">
        <v>296</v>
      </c>
      <c r="E87" s="243" t="s">
        <v>28</v>
      </c>
      <c r="F87" s="244" t="s">
        <v>82</v>
      </c>
      <c r="G87" s="242"/>
      <c r="H87" s="245">
        <v>1</v>
      </c>
      <c r="I87" s="246"/>
      <c r="J87" s="242"/>
      <c r="K87" s="242"/>
      <c r="L87" s="247"/>
      <c r="M87" s="248"/>
      <c r="N87" s="249"/>
      <c r="O87" s="249"/>
      <c r="P87" s="249"/>
      <c r="Q87" s="249"/>
      <c r="R87" s="249"/>
      <c r="S87" s="249"/>
      <c r="T87" s="250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51" t="s">
        <v>296</v>
      </c>
      <c r="AU87" s="251" t="s">
        <v>106</v>
      </c>
      <c r="AV87" s="14" t="s">
        <v>106</v>
      </c>
      <c r="AW87" s="14" t="s">
        <v>35</v>
      </c>
      <c r="AX87" s="14" t="s">
        <v>82</v>
      </c>
      <c r="AY87" s="251" t="s">
        <v>285</v>
      </c>
    </row>
    <row r="88" spans="1:65" s="2" customFormat="1" ht="24.15" customHeight="1">
      <c r="A88" s="42"/>
      <c r="B88" s="43"/>
      <c r="C88" s="212" t="s">
        <v>106</v>
      </c>
      <c r="D88" s="212" t="s">
        <v>287</v>
      </c>
      <c r="E88" s="213" t="s">
        <v>3285</v>
      </c>
      <c r="F88" s="214" t="s">
        <v>3286</v>
      </c>
      <c r="G88" s="215" t="s">
        <v>3282</v>
      </c>
      <c r="H88" s="216">
        <v>1</v>
      </c>
      <c r="I88" s="217"/>
      <c r="J88" s="218">
        <f>ROUND(I88*H88,2)</f>
        <v>0</v>
      </c>
      <c r="K88" s="214" t="s">
        <v>28</v>
      </c>
      <c r="L88" s="48"/>
      <c r="M88" s="219" t="s">
        <v>28</v>
      </c>
      <c r="N88" s="220" t="s">
        <v>46</v>
      </c>
      <c r="O88" s="88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R88" s="223" t="s">
        <v>2446</v>
      </c>
      <c r="AT88" s="223" t="s">
        <v>287</v>
      </c>
      <c r="AU88" s="223" t="s">
        <v>106</v>
      </c>
      <c r="AY88" s="21" t="s">
        <v>285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21" t="s">
        <v>106</v>
      </c>
      <c r="BK88" s="224">
        <f>ROUND(I88*H88,2)</f>
        <v>0</v>
      </c>
      <c r="BL88" s="21" t="s">
        <v>2446</v>
      </c>
      <c r="BM88" s="223" t="s">
        <v>3287</v>
      </c>
    </row>
    <row r="89" spans="1:51" s="13" customFormat="1" ht="12">
      <c r="A89" s="13"/>
      <c r="B89" s="230"/>
      <c r="C89" s="231"/>
      <c r="D89" s="232" t="s">
        <v>296</v>
      </c>
      <c r="E89" s="233" t="s">
        <v>28</v>
      </c>
      <c r="F89" s="234" t="s">
        <v>3288</v>
      </c>
      <c r="G89" s="231"/>
      <c r="H89" s="233" t="s">
        <v>28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0" t="s">
        <v>296</v>
      </c>
      <c r="AU89" s="240" t="s">
        <v>106</v>
      </c>
      <c r="AV89" s="13" t="s">
        <v>82</v>
      </c>
      <c r="AW89" s="13" t="s">
        <v>35</v>
      </c>
      <c r="AX89" s="13" t="s">
        <v>74</v>
      </c>
      <c r="AY89" s="240" t="s">
        <v>285</v>
      </c>
    </row>
    <row r="90" spans="1:51" s="14" customFormat="1" ht="12">
      <c r="A90" s="14"/>
      <c r="B90" s="241"/>
      <c r="C90" s="242"/>
      <c r="D90" s="232" t="s">
        <v>296</v>
      </c>
      <c r="E90" s="243" t="s">
        <v>28</v>
      </c>
      <c r="F90" s="244" t="s">
        <v>82</v>
      </c>
      <c r="G90" s="242"/>
      <c r="H90" s="245">
        <v>1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1" t="s">
        <v>296</v>
      </c>
      <c r="AU90" s="251" t="s">
        <v>106</v>
      </c>
      <c r="AV90" s="14" t="s">
        <v>106</v>
      </c>
      <c r="AW90" s="14" t="s">
        <v>35</v>
      </c>
      <c r="AX90" s="14" t="s">
        <v>82</v>
      </c>
      <c r="AY90" s="251" t="s">
        <v>285</v>
      </c>
    </row>
    <row r="91" spans="1:65" s="2" customFormat="1" ht="33" customHeight="1">
      <c r="A91" s="42"/>
      <c r="B91" s="43"/>
      <c r="C91" s="212" t="s">
        <v>305</v>
      </c>
      <c r="D91" s="212" t="s">
        <v>287</v>
      </c>
      <c r="E91" s="213" t="s">
        <v>3289</v>
      </c>
      <c r="F91" s="214" t="s">
        <v>3290</v>
      </c>
      <c r="G91" s="215" t="s">
        <v>3282</v>
      </c>
      <c r="H91" s="216">
        <v>1</v>
      </c>
      <c r="I91" s="217"/>
      <c r="J91" s="218">
        <f>ROUND(I91*H91,2)</f>
        <v>0</v>
      </c>
      <c r="K91" s="214" t="s">
        <v>28</v>
      </c>
      <c r="L91" s="48"/>
      <c r="M91" s="219" t="s">
        <v>28</v>
      </c>
      <c r="N91" s="220" t="s">
        <v>46</v>
      </c>
      <c r="O91" s="88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R91" s="223" t="s">
        <v>2446</v>
      </c>
      <c r="AT91" s="223" t="s">
        <v>287</v>
      </c>
      <c r="AU91" s="223" t="s">
        <v>106</v>
      </c>
      <c r="AY91" s="21" t="s">
        <v>285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21" t="s">
        <v>106</v>
      </c>
      <c r="BK91" s="224">
        <f>ROUND(I91*H91,2)</f>
        <v>0</v>
      </c>
      <c r="BL91" s="21" t="s">
        <v>2446</v>
      </c>
      <c r="BM91" s="223" t="s">
        <v>3291</v>
      </c>
    </row>
    <row r="92" spans="1:51" s="13" customFormat="1" ht="12">
      <c r="A92" s="13"/>
      <c r="B92" s="230"/>
      <c r="C92" s="231"/>
      <c r="D92" s="232" t="s">
        <v>296</v>
      </c>
      <c r="E92" s="233" t="s">
        <v>28</v>
      </c>
      <c r="F92" s="234" t="s">
        <v>3292</v>
      </c>
      <c r="G92" s="231"/>
      <c r="H92" s="233" t="s">
        <v>28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0" t="s">
        <v>296</v>
      </c>
      <c r="AU92" s="240" t="s">
        <v>106</v>
      </c>
      <c r="AV92" s="13" t="s">
        <v>82</v>
      </c>
      <c r="AW92" s="13" t="s">
        <v>35</v>
      </c>
      <c r="AX92" s="13" t="s">
        <v>74</v>
      </c>
      <c r="AY92" s="240" t="s">
        <v>285</v>
      </c>
    </row>
    <row r="93" spans="1:51" s="13" customFormat="1" ht="12">
      <c r="A93" s="13"/>
      <c r="B93" s="230"/>
      <c r="C93" s="231"/>
      <c r="D93" s="232" t="s">
        <v>296</v>
      </c>
      <c r="E93" s="233" t="s">
        <v>28</v>
      </c>
      <c r="F93" s="234" t="s">
        <v>3293</v>
      </c>
      <c r="G93" s="231"/>
      <c r="H93" s="233" t="s">
        <v>28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296</v>
      </c>
      <c r="AU93" s="240" t="s">
        <v>106</v>
      </c>
      <c r="AV93" s="13" t="s">
        <v>82</v>
      </c>
      <c r="AW93" s="13" t="s">
        <v>35</v>
      </c>
      <c r="AX93" s="13" t="s">
        <v>74</v>
      </c>
      <c r="AY93" s="240" t="s">
        <v>285</v>
      </c>
    </row>
    <row r="94" spans="1:51" s="13" customFormat="1" ht="12">
      <c r="A94" s="13"/>
      <c r="B94" s="230"/>
      <c r="C94" s="231"/>
      <c r="D94" s="232" t="s">
        <v>296</v>
      </c>
      <c r="E94" s="233" t="s">
        <v>28</v>
      </c>
      <c r="F94" s="234" t="s">
        <v>3294</v>
      </c>
      <c r="G94" s="231"/>
      <c r="H94" s="233" t="s">
        <v>28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0" t="s">
        <v>296</v>
      </c>
      <c r="AU94" s="240" t="s">
        <v>106</v>
      </c>
      <c r="AV94" s="13" t="s">
        <v>82</v>
      </c>
      <c r="AW94" s="13" t="s">
        <v>35</v>
      </c>
      <c r="AX94" s="13" t="s">
        <v>74</v>
      </c>
      <c r="AY94" s="240" t="s">
        <v>285</v>
      </c>
    </row>
    <row r="95" spans="1:51" s="14" customFormat="1" ht="12">
      <c r="A95" s="14"/>
      <c r="B95" s="241"/>
      <c r="C95" s="242"/>
      <c r="D95" s="232" t="s">
        <v>296</v>
      </c>
      <c r="E95" s="243" t="s">
        <v>28</v>
      </c>
      <c r="F95" s="244" t="s">
        <v>82</v>
      </c>
      <c r="G95" s="242"/>
      <c r="H95" s="245">
        <v>1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1" t="s">
        <v>296</v>
      </c>
      <c r="AU95" s="251" t="s">
        <v>106</v>
      </c>
      <c r="AV95" s="14" t="s">
        <v>106</v>
      </c>
      <c r="AW95" s="14" t="s">
        <v>35</v>
      </c>
      <c r="AX95" s="14" t="s">
        <v>82</v>
      </c>
      <c r="AY95" s="251" t="s">
        <v>285</v>
      </c>
    </row>
    <row r="96" spans="1:65" s="2" customFormat="1" ht="16.5" customHeight="1">
      <c r="A96" s="42"/>
      <c r="B96" s="43"/>
      <c r="C96" s="212" t="s">
        <v>292</v>
      </c>
      <c r="D96" s="212" t="s">
        <v>287</v>
      </c>
      <c r="E96" s="213" t="s">
        <v>3295</v>
      </c>
      <c r="F96" s="214" t="s">
        <v>3296</v>
      </c>
      <c r="G96" s="215" t="s">
        <v>3282</v>
      </c>
      <c r="H96" s="216">
        <v>1</v>
      </c>
      <c r="I96" s="217"/>
      <c r="J96" s="218">
        <f>ROUND(I96*H96,2)</f>
        <v>0</v>
      </c>
      <c r="K96" s="214" t="s">
        <v>28</v>
      </c>
      <c r="L96" s="48"/>
      <c r="M96" s="219" t="s">
        <v>28</v>
      </c>
      <c r="N96" s="220" t="s">
        <v>46</v>
      </c>
      <c r="O96" s="88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R96" s="223" t="s">
        <v>2446</v>
      </c>
      <c r="AT96" s="223" t="s">
        <v>287</v>
      </c>
      <c r="AU96" s="223" t="s">
        <v>106</v>
      </c>
      <c r="AY96" s="21" t="s">
        <v>285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21" t="s">
        <v>106</v>
      </c>
      <c r="BK96" s="224">
        <f>ROUND(I96*H96,2)</f>
        <v>0</v>
      </c>
      <c r="BL96" s="21" t="s">
        <v>2446</v>
      </c>
      <c r="BM96" s="223" t="s">
        <v>3297</v>
      </c>
    </row>
    <row r="97" spans="1:51" s="13" customFormat="1" ht="12">
      <c r="A97" s="13"/>
      <c r="B97" s="230"/>
      <c r="C97" s="231"/>
      <c r="D97" s="232" t="s">
        <v>296</v>
      </c>
      <c r="E97" s="233" t="s">
        <v>28</v>
      </c>
      <c r="F97" s="234" t="s">
        <v>3298</v>
      </c>
      <c r="G97" s="231"/>
      <c r="H97" s="233" t="s">
        <v>28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296</v>
      </c>
      <c r="AU97" s="240" t="s">
        <v>106</v>
      </c>
      <c r="AV97" s="13" t="s">
        <v>82</v>
      </c>
      <c r="AW97" s="13" t="s">
        <v>35</v>
      </c>
      <c r="AX97" s="13" t="s">
        <v>74</v>
      </c>
      <c r="AY97" s="240" t="s">
        <v>285</v>
      </c>
    </row>
    <row r="98" spans="1:51" s="14" customFormat="1" ht="12">
      <c r="A98" s="14"/>
      <c r="B98" s="241"/>
      <c r="C98" s="242"/>
      <c r="D98" s="232" t="s">
        <v>296</v>
      </c>
      <c r="E98" s="243" t="s">
        <v>28</v>
      </c>
      <c r="F98" s="244" t="s">
        <v>82</v>
      </c>
      <c r="G98" s="242"/>
      <c r="H98" s="245">
        <v>1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296</v>
      </c>
      <c r="AU98" s="251" t="s">
        <v>106</v>
      </c>
      <c r="AV98" s="14" t="s">
        <v>106</v>
      </c>
      <c r="AW98" s="14" t="s">
        <v>35</v>
      </c>
      <c r="AX98" s="14" t="s">
        <v>82</v>
      </c>
      <c r="AY98" s="251" t="s">
        <v>285</v>
      </c>
    </row>
    <row r="99" spans="1:65" s="2" customFormat="1" ht="16.5" customHeight="1">
      <c r="A99" s="42"/>
      <c r="B99" s="43"/>
      <c r="C99" s="212" t="s">
        <v>319</v>
      </c>
      <c r="D99" s="212" t="s">
        <v>287</v>
      </c>
      <c r="E99" s="213" t="s">
        <v>3299</v>
      </c>
      <c r="F99" s="214" t="s">
        <v>3300</v>
      </c>
      <c r="G99" s="215" t="s">
        <v>3282</v>
      </c>
      <c r="H99" s="216">
        <v>1</v>
      </c>
      <c r="I99" s="217"/>
      <c r="J99" s="218">
        <f>ROUND(I99*H99,2)</f>
        <v>0</v>
      </c>
      <c r="K99" s="214" t="s">
        <v>28</v>
      </c>
      <c r="L99" s="48"/>
      <c r="M99" s="219" t="s">
        <v>28</v>
      </c>
      <c r="N99" s="220" t="s">
        <v>46</v>
      </c>
      <c r="O99" s="88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23" t="s">
        <v>2446</v>
      </c>
      <c r="AT99" s="223" t="s">
        <v>287</v>
      </c>
      <c r="AU99" s="223" t="s">
        <v>106</v>
      </c>
      <c r="AY99" s="21" t="s">
        <v>285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21" t="s">
        <v>106</v>
      </c>
      <c r="BK99" s="224">
        <f>ROUND(I99*H99,2)</f>
        <v>0</v>
      </c>
      <c r="BL99" s="21" t="s">
        <v>2446</v>
      </c>
      <c r="BM99" s="223" t="s">
        <v>3301</v>
      </c>
    </row>
    <row r="100" spans="1:51" s="13" customFormat="1" ht="12">
      <c r="A100" s="13"/>
      <c r="B100" s="230"/>
      <c r="C100" s="231"/>
      <c r="D100" s="232" t="s">
        <v>296</v>
      </c>
      <c r="E100" s="233" t="s">
        <v>28</v>
      </c>
      <c r="F100" s="234" t="s">
        <v>3302</v>
      </c>
      <c r="G100" s="231"/>
      <c r="H100" s="233" t="s">
        <v>28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0" t="s">
        <v>296</v>
      </c>
      <c r="AU100" s="240" t="s">
        <v>106</v>
      </c>
      <c r="AV100" s="13" t="s">
        <v>82</v>
      </c>
      <c r="AW100" s="13" t="s">
        <v>35</v>
      </c>
      <c r="AX100" s="13" t="s">
        <v>74</v>
      </c>
      <c r="AY100" s="240" t="s">
        <v>285</v>
      </c>
    </row>
    <row r="101" spans="1:51" s="14" customFormat="1" ht="12">
      <c r="A101" s="14"/>
      <c r="B101" s="241"/>
      <c r="C101" s="242"/>
      <c r="D101" s="232" t="s">
        <v>296</v>
      </c>
      <c r="E101" s="243" t="s">
        <v>28</v>
      </c>
      <c r="F101" s="244" t="s">
        <v>82</v>
      </c>
      <c r="G101" s="242"/>
      <c r="H101" s="245">
        <v>1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1" t="s">
        <v>296</v>
      </c>
      <c r="AU101" s="251" t="s">
        <v>106</v>
      </c>
      <c r="AV101" s="14" t="s">
        <v>106</v>
      </c>
      <c r="AW101" s="14" t="s">
        <v>35</v>
      </c>
      <c r="AX101" s="14" t="s">
        <v>82</v>
      </c>
      <c r="AY101" s="251" t="s">
        <v>285</v>
      </c>
    </row>
    <row r="102" spans="1:65" s="2" customFormat="1" ht="24.15" customHeight="1">
      <c r="A102" s="42"/>
      <c r="B102" s="43"/>
      <c r="C102" s="212" t="s">
        <v>324</v>
      </c>
      <c r="D102" s="212" t="s">
        <v>287</v>
      </c>
      <c r="E102" s="213" t="s">
        <v>3303</v>
      </c>
      <c r="F102" s="214" t="s">
        <v>3304</v>
      </c>
      <c r="G102" s="215" t="s">
        <v>3282</v>
      </c>
      <c r="H102" s="216">
        <v>1</v>
      </c>
      <c r="I102" s="217"/>
      <c r="J102" s="218">
        <f>ROUND(I102*H102,2)</f>
        <v>0</v>
      </c>
      <c r="K102" s="214" t="s">
        <v>28</v>
      </c>
      <c r="L102" s="48"/>
      <c r="M102" s="219" t="s">
        <v>28</v>
      </c>
      <c r="N102" s="220" t="s">
        <v>46</v>
      </c>
      <c r="O102" s="88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R102" s="223" t="s">
        <v>2446</v>
      </c>
      <c r="AT102" s="223" t="s">
        <v>287</v>
      </c>
      <c r="AU102" s="223" t="s">
        <v>106</v>
      </c>
      <c r="AY102" s="21" t="s">
        <v>285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21" t="s">
        <v>106</v>
      </c>
      <c r="BK102" s="224">
        <f>ROUND(I102*H102,2)</f>
        <v>0</v>
      </c>
      <c r="BL102" s="21" t="s">
        <v>2446</v>
      </c>
      <c r="BM102" s="223" t="s">
        <v>3305</v>
      </c>
    </row>
    <row r="103" spans="1:51" s="13" customFormat="1" ht="12">
      <c r="A103" s="13"/>
      <c r="B103" s="230"/>
      <c r="C103" s="231"/>
      <c r="D103" s="232" t="s">
        <v>296</v>
      </c>
      <c r="E103" s="233" t="s">
        <v>28</v>
      </c>
      <c r="F103" s="234" t="s">
        <v>3306</v>
      </c>
      <c r="G103" s="231"/>
      <c r="H103" s="233" t="s">
        <v>28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296</v>
      </c>
      <c r="AU103" s="240" t="s">
        <v>106</v>
      </c>
      <c r="AV103" s="13" t="s">
        <v>82</v>
      </c>
      <c r="AW103" s="13" t="s">
        <v>35</v>
      </c>
      <c r="AX103" s="13" t="s">
        <v>74</v>
      </c>
      <c r="AY103" s="240" t="s">
        <v>285</v>
      </c>
    </row>
    <row r="104" spans="1:51" s="14" customFormat="1" ht="12">
      <c r="A104" s="14"/>
      <c r="B104" s="241"/>
      <c r="C104" s="242"/>
      <c r="D104" s="232" t="s">
        <v>296</v>
      </c>
      <c r="E104" s="243" t="s">
        <v>28</v>
      </c>
      <c r="F104" s="244" t="s">
        <v>82</v>
      </c>
      <c r="G104" s="242"/>
      <c r="H104" s="245">
        <v>1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296</v>
      </c>
      <c r="AU104" s="251" t="s">
        <v>106</v>
      </c>
      <c r="AV104" s="14" t="s">
        <v>106</v>
      </c>
      <c r="AW104" s="14" t="s">
        <v>35</v>
      </c>
      <c r="AX104" s="14" t="s">
        <v>82</v>
      </c>
      <c r="AY104" s="251" t="s">
        <v>285</v>
      </c>
    </row>
    <row r="105" spans="1:63" s="12" customFormat="1" ht="22.8" customHeight="1">
      <c r="A105" s="12"/>
      <c r="B105" s="196"/>
      <c r="C105" s="197"/>
      <c r="D105" s="198" t="s">
        <v>73</v>
      </c>
      <c r="E105" s="210" t="s">
        <v>3307</v>
      </c>
      <c r="F105" s="210" t="s">
        <v>3308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SUM(P106:P130)</f>
        <v>0</v>
      </c>
      <c r="Q105" s="204"/>
      <c r="R105" s="205">
        <f>SUM(R106:R130)</f>
        <v>0</v>
      </c>
      <c r="S105" s="204"/>
      <c r="T105" s="206">
        <f>SUM(T106:T130)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292</v>
      </c>
      <c r="AT105" s="208" t="s">
        <v>73</v>
      </c>
      <c r="AU105" s="208" t="s">
        <v>82</v>
      </c>
      <c r="AY105" s="207" t="s">
        <v>285</v>
      </c>
      <c r="BK105" s="209">
        <f>SUM(BK106:BK130)</f>
        <v>0</v>
      </c>
    </row>
    <row r="106" spans="1:65" s="2" customFormat="1" ht="16.5" customHeight="1">
      <c r="A106" s="42"/>
      <c r="B106" s="43"/>
      <c r="C106" s="212" t="s">
        <v>329</v>
      </c>
      <c r="D106" s="212" t="s">
        <v>287</v>
      </c>
      <c r="E106" s="213" t="s">
        <v>3309</v>
      </c>
      <c r="F106" s="214" t="s">
        <v>3310</v>
      </c>
      <c r="G106" s="215" t="s">
        <v>3282</v>
      </c>
      <c r="H106" s="216">
        <v>1</v>
      </c>
      <c r="I106" s="217"/>
      <c r="J106" s="218">
        <f>ROUND(I106*H106,2)</f>
        <v>0</v>
      </c>
      <c r="K106" s="214" t="s">
        <v>28</v>
      </c>
      <c r="L106" s="48"/>
      <c r="M106" s="219" t="s">
        <v>28</v>
      </c>
      <c r="N106" s="220" t="s">
        <v>46</v>
      </c>
      <c r="O106" s="88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R106" s="223" t="s">
        <v>2446</v>
      </c>
      <c r="AT106" s="223" t="s">
        <v>287</v>
      </c>
      <c r="AU106" s="223" t="s">
        <v>106</v>
      </c>
      <c r="AY106" s="21" t="s">
        <v>285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21" t="s">
        <v>106</v>
      </c>
      <c r="BK106" s="224">
        <f>ROUND(I106*H106,2)</f>
        <v>0</v>
      </c>
      <c r="BL106" s="21" t="s">
        <v>2446</v>
      </c>
      <c r="BM106" s="223" t="s">
        <v>3311</v>
      </c>
    </row>
    <row r="107" spans="1:51" s="13" customFormat="1" ht="12">
      <c r="A107" s="13"/>
      <c r="B107" s="230"/>
      <c r="C107" s="231"/>
      <c r="D107" s="232" t="s">
        <v>296</v>
      </c>
      <c r="E107" s="233" t="s">
        <v>28</v>
      </c>
      <c r="F107" s="234" t="s">
        <v>3312</v>
      </c>
      <c r="G107" s="231"/>
      <c r="H107" s="233" t="s">
        <v>28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296</v>
      </c>
      <c r="AU107" s="240" t="s">
        <v>106</v>
      </c>
      <c r="AV107" s="13" t="s">
        <v>82</v>
      </c>
      <c r="AW107" s="13" t="s">
        <v>35</v>
      </c>
      <c r="AX107" s="13" t="s">
        <v>74</v>
      </c>
      <c r="AY107" s="240" t="s">
        <v>285</v>
      </c>
    </row>
    <row r="108" spans="1:51" s="13" customFormat="1" ht="12">
      <c r="A108" s="13"/>
      <c r="B108" s="230"/>
      <c r="C108" s="231"/>
      <c r="D108" s="232" t="s">
        <v>296</v>
      </c>
      <c r="E108" s="233" t="s">
        <v>28</v>
      </c>
      <c r="F108" s="234" t="s">
        <v>3313</v>
      </c>
      <c r="G108" s="231"/>
      <c r="H108" s="233" t="s">
        <v>28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296</v>
      </c>
      <c r="AU108" s="240" t="s">
        <v>106</v>
      </c>
      <c r="AV108" s="13" t="s">
        <v>82</v>
      </c>
      <c r="AW108" s="13" t="s">
        <v>35</v>
      </c>
      <c r="AX108" s="13" t="s">
        <v>74</v>
      </c>
      <c r="AY108" s="240" t="s">
        <v>285</v>
      </c>
    </row>
    <row r="109" spans="1:51" s="13" customFormat="1" ht="12">
      <c r="A109" s="13"/>
      <c r="B109" s="230"/>
      <c r="C109" s="231"/>
      <c r="D109" s="232" t="s">
        <v>296</v>
      </c>
      <c r="E109" s="233" t="s">
        <v>28</v>
      </c>
      <c r="F109" s="234" t="s">
        <v>3314</v>
      </c>
      <c r="G109" s="231"/>
      <c r="H109" s="233" t="s">
        <v>28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296</v>
      </c>
      <c r="AU109" s="240" t="s">
        <v>106</v>
      </c>
      <c r="AV109" s="13" t="s">
        <v>82</v>
      </c>
      <c r="AW109" s="13" t="s">
        <v>35</v>
      </c>
      <c r="AX109" s="13" t="s">
        <v>74</v>
      </c>
      <c r="AY109" s="240" t="s">
        <v>285</v>
      </c>
    </row>
    <row r="110" spans="1:51" s="13" customFormat="1" ht="12">
      <c r="A110" s="13"/>
      <c r="B110" s="230"/>
      <c r="C110" s="231"/>
      <c r="D110" s="232" t="s">
        <v>296</v>
      </c>
      <c r="E110" s="233" t="s">
        <v>28</v>
      </c>
      <c r="F110" s="234" t="s">
        <v>3315</v>
      </c>
      <c r="G110" s="231"/>
      <c r="H110" s="233" t="s">
        <v>28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296</v>
      </c>
      <c r="AU110" s="240" t="s">
        <v>106</v>
      </c>
      <c r="AV110" s="13" t="s">
        <v>82</v>
      </c>
      <c r="AW110" s="13" t="s">
        <v>35</v>
      </c>
      <c r="AX110" s="13" t="s">
        <v>74</v>
      </c>
      <c r="AY110" s="240" t="s">
        <v>285</v>
      </c>
    </row>
    <row r="111" spans="1:51" s="13" customFormat="1" ht="12">
      <c r="A111" s="13"/>
      <c r="B111" s="230"/>
      <c r="C111" s="231"/>
      <c r="D111" s="232" t="s">
        <v>296</v>
      </c>
      <c r="E111" s="233" t="s">
        <v>28</v>
      </c>
      <c r="F111" s="234" t="s">
        <v>3316</v>
      </c>
      <c r="G111" s="231"/>
      <c r="H111" s="233" t="s">
        <v>28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296</v>
      </c>
      <c r="AU111" s="240" t="s">
        <v>106</v>
      </c>
      <c r="AV111" s="13" t="s">
        <v>82</v>
      </c>
      <c r="AW111" s="13" t="s">
        <v>35</v>
      </c>
      <c r="AX111" s="13" t="s">
        <v>74</v>
      </c>
      <c r="AY111" s="240" t="s">
        <v>285</v>
      </c>
    </row>
    <row r="112" spans="1:51" s="13" customFormat="1" ht="12">
      <c r="A112" s="13"/>
      <c r="B112" s="230"/>
      <c r="C112" s="231"/>
      <c r="D112" s="232" t="s">
        <v>296</v>
      </c>
      <c r="E112" s="233" t="s">
        <v>28</v>
      </c>
      <c r="F112" s="234" t="s">
        <v>3317</v>
      </c>
      <c r="G112" s="231"/>
      <c r="H112" s="233" t="s">
        <v>28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296</v>
      </c>
      <c r="AU112" s="240" t="s">
        <v>106</v>
      </c>
      <c r="AV112" s="13" t="s">
        <v>82</v>
      </c>
      <c r="AW112" s="13" t="s">
        <v>35</v>
      </c>
      <c r="AX112" s="13" t="s">
        <v>74</v>
      </c>
      <c r="AY112" s="240" t="s">
        <v>285</v>
      </c>
    </row>
    <row r="113" spans="1:51" s="13" customFormat="1" ht="12">
      <c r="A113" s="13"/>
      <c r="B113" s="230"/>
      <c r="C113" s="231"/>
      <c r="D113" s="232" t="s">
        <v>296</v>
      </c>
      <c r="E113" s="233" t="s">
        <v>28</v>
      </c>
      <c r="F113" s="234" t="s">
        <v>3318</v>
      </c>
      <c r="G113" s="231"/>
      <c r="H113" s="233" t="s">
        <v>28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296</v>
      </c>
      <c r="AU113" s="240" t="s">
        <v>106</v>
      </c>
      <c r="AV113" s="13" t="s">
        <v>82</v>
      </c>
      <c r="AW113" s="13" t="s">
        <v>35</v>
      </c>
      <c r="AX113" s="13" t="s">
        <v>74</v>
      </c>
      <c r="AY113" s="240" t="s">
        <v>285</v>
      </c>
    </row>
    <row r="114" spans="1:51" s="14" customFormat="1" ht="12">
      <c r="A114" s="14"/>
      <c r="B114" s="241"/>
      <c r="C114" s="242"/>
      <c r="D114" s="232" t="s">
        <v>296</v>
      </c>
      <c r="E114" s="243" t="s">
        <v>28</v>
      </c>
      <c r="F114" s="244" t="s">
        <v>82</v>
      </c>
      <c r="G114" s="242"/>
      <c r="H114" s="245">
        <v>1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296</v>
      </c>
      <c r="AU114" s="251" t="s">
        <v>106</v>
      </c>
      <c r="AV114" s="14" t="s">
        <v>106</v>
      </c>
      <c r="AW114" s="14" t="s">
        <v>35</v>
      </c>
      <c r="AX114" s="14" t="s">
        <v>82</v>
      </c>
      <c r="AY114" s="251" t="s">
        <v>285</v>
      </c>
    </row>
    <row r="115" spans="1:65" s="2" customFormat="1" ht="16.5" customHeight="1">
      <c r="A115" s="42"/>
      <c r="B115" s="43"/>
      <c r="C115" s="212" t="s">
        <v>334</v>
      </c>
      <c r="D115" s="212" t="s">
        <v>287</v>
      </c>
      <c r="E115" s="213" t="s">
        <v>3319</v>
      </c>
      <c r="F115" s="214" t="s">
        <v>3320</v>
      </c>
      <c r="G115" s="215" t="s">
        <v>3282</v>
      </c>
      <c r="H115" s="216">
        <v>1</v>
      </c>
      <c r="I115" s="217"/>
      <c r="J115" s="218">
        <f>ROUND(I115*H115,2)</f>
        <v>0</v>
      </c>
      <c r="K115" s="214" t="s">
        <v>28</v>
      </c>
      <c r="L115" s="48"/>
      <c r="M115" s="219" t="s">
        <v>28</v>
      </c>
      <c r="N115" s="220" t="s">
        <v>46</v>
      </c>
      <c r="O115" s="88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23" t="s">
        <v>2446</v>
      </c>
      <c r="AT115" s="223" t="s">
        <v>287</v>
      </c>
      <c r="AU115" s="223" t="s">
        <v>106</v>
      </c>
      <c r="AY115" s="21" t="s">
        <v>285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1" t="s">
        <v>106</v>
      </c>
      <c r="BK115" s="224">
        <f>ROUND(I115*H115,2)</f>
        <v>0</v>
      </c>
      <c r="BL115" s="21" t="s">
        <v>2446</v>
      </c>
      <c r="BM115" s="223" t="s">
        <v>3321</v>
      </c>
    </row>
    <row r="116" spans="1:51" s="13" customFormat="1" ht="12">
      <c r="A116" s="13"/>
      <c r="B116" s="230"/>
      <c r="C116" s="231"/>
      <c r="D116" s="232" t="s">
        <v>296</v>
      </c>
      <c r="E116" s="233" t="s">
        <v>28</v>
      </c>
      <c r="F116" s="234" t="s">
        <v>3322</v>
      </c>
      <c r="G116" s="231"/>
      <c r="H116" s="233" t="s">
        <v>28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296</v>
      </c>
      <c r="AU116" s="240" t="s">
        <v>106</v>
      </c>
      <c r="AV116" s="13" t="s">
        <v>82</v>
      </c>
      <c r="AW116" s="13" t="s">
        <v>35</v>
      </c>
      <c r="AX116" s="13" t="s">
        <v>74</v>
      </c>
      <c r="AY116" s="240" t="s">
        <v>285</v>
      </c>
    </row>
    <row r="117" spans="1:51" s="13" customFormat="1" ht="12">
      <c r="A117" s="13"/>
      <c r="B117" s="230"/>
      <c r="C117" s="231"/>
      <c r="D117" s="232" t="s">
        <v>296</v>
      </c>
      <c r="E117" s="233" t="s">
        <v>28</v>
      </c>
      <c r="F117" s="234" t="s">
        <v>3323</v>
      </c>
      <c r="G117" s="231"/>
      <c r="H117" s="233" t="s">
        <v>28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296</v>
      </c>
      <c r="AU117" s="240" t="s">
        <v>106</v>
      </c>
      <c r="AV117" s="13" t="s">
        <v>82</v>
      </c>
      <c r="AW117" s="13" t="s">
        <v>35</v>
      </c>
      <c r="AX117" s="13" t="s">
        <v>74</v>
      </c>
      <c r="AY117" s="240" t="s">
        <v>285</v>
      </c>
    </row>
    <row r="118" spans="1:51" s="13" customFormat="1" ht="12">
      <c r="A118" s="13"/>
      <c r="B118" s="230"/>
      <c r="C118" s="231"/>
      <c r="D118" s="232" t="s">
        <v>296</v>
      </c>
      <c r="E118" s="233" t="s">
        <v>28</v>
      </c>
      <c r="F118" s="234" t="s">
        <v>3324</v>
      </c>
      <c r="G118" s="231"/>
      <c r="H118" s="233" t="s">
        <v>28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0" t="s">
        <v>296</v>
      </c>
      <c r="AU118" s="240" t="s">
        <v>106</v>
      </c>
      <c r="AV118" s="13" t="s">
        <v>82</v>
      </c>
      <c r="AW118" s="13" t="s">
        <v>35</v>
      </c>
      <c r="AX118" s="13" t="s">
        <v>74</v>
      </c>
      <c r="AY118" s="240" t="s">
        <v>285</v>
      </c>
    </row>
    <row r="119" spans="1:51" s="14" customFormat="1" ht="12">
      <c r="A119" s="14"/>
      <c r="B119" s="241"/>
      <c r="C119" s="242"/>
      <c r="D119" s="232" t="s">
        <v>296</v>
      </c>
      <c r="E119" s="243" t="s">
        <v>28</v>
      </c>
      <c r="F119" s="244" t="s">
        <v>82</v>
      </c>
      <c r="G119" s="242"/>
      <c r="H119" s="245">
        <v>1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1" t="s">
        <v>296</v>
      </c>
      <c r="AU119" s="251" t="s">
        <v>106</v>
      </c>
      <c r="AV119" s="14" t="s">
        <v>106</v>
      </c>
      <c r="AW119" s="14" t="s">
        <v>35</v>
      </c>
      <c r="AX119" s="14" t="s">
        <v>82</v>
      </c>
      <c r="AY119" s="251" t="s">
        <v>285</v>
      </c>
    </row>
    <row r="120" spans="1:65" s="2" customFormat="1" ht="21.75" customHeight="1">
      <c r="A120" s="42"/>
      <c r="B120" s="43"/>
      <c r="C120" s="212" t="s">
        <v>339</v>
      </c>
      <c r="D120" s="212" t="s">
        <v>287</v>
      </c>
      <c r="E120" s="213" t="s">
        <v>3325</v>
      </c>
      <c r="F120" s="214" t="s">
        <v>3326</v>
      </c>
      <c r="G120" s="215" t="s">
        <v>3282</v>
      </c>
      <c r="H120" s="216">
        <v>1</v>
      </c>
      <c r="I120" s="217"/>
      <c r="J120" s="218">
        <f>ROUND(I120*H120,2)</f>
        <v>0</v>
      </c>
      <c r="K120" s="214" t="s">
        <v>28</v>
      </c>
      <c r="L120" s="48"/>
      <c r="M120" s="219" t="s">
        <v>28</v>
      </c>
      <c r="N120" s="220" t="s">
        <v>46</v>
      </c>
      <c r="O120" s="88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R120" s="223" t="s">
        <v>2446</v>
      </c>
      <c r="AT120" s="223" t="s">
        <v>287</v>
      </c>
      <c r="AU120" s="223" t="s">
        <v>106</v>
      </c>
      <c r="AY120" s="21" t="s">
        <v>285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1" t="s">
        <v>106</v>
      </c>
      <c r="BK120" s="224">
        <f>ROUND(I120*H120,2)</f>
        <v>0</v>
      </c>
      <c r="BL120" s="21" t="s">
        <v>2446</v>
      </c>
      <c r="BM120" s="223" t="s">
        <v>3327</v>
      </c>
    </row>
    <row r="121" spans="1:51" s="13" customFormat="1" ht="12">
      <c r="A121" s="13"/>
      <c r="B121" s="230"/>
      <c r="C121" s="231"/>
      <c r="D121" s="232" t="s">
        <v>296</v>
      </c>
      <c r="E121" s="233" t="s">
        <v>28</v>
      </c>
      <c r="F121" s="234" t="s">
        <v>3328</v>
      </c>
      <c r="G121" s="231"/>
      <c r="H121" s="233" t="s">
        <v>28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296</v>
      </c>
      <c r="AU121" s="240" t="s">
        <v>106</v>
      </c>
      <c r="AV121" s="13" t="s">
        <v>82</v>
      </c>
      <c r="AW121" s="13" t="s">
        <v>35</v>
      </c>
      <c r="AX121" s="13" t="s">
        <v>74</v>
      </c>
      <c r="AY121" s="240" t="s">
        <v>285</v>
      </c>
    </row>
    <row r="122" spans="1:51" s="14" customFormat="1" ht="12">
      <c r="A122" s="14"/>
      <c r="B122" s="241"/>
      <c r="C122" s="242"/>
      <c r="D122" s="232" t="s">
        <v>296</v>
      </c>
      <c r="E122" s="243" t="s">
        <v>28</v>
      </c>
      <c r="F122" s="244" t="s">
        <v>82</v>
      </c>
      <c r="G122" s="242"/>
      <c r="H122" s="245">
        <v>1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296</v>
      </c>
      <c r="AU122" s="251" t="s">
        <v>106</v>
      </c>
      <c r="AV122" s="14" t="s">
        <v>106</v>
      </c>
      <c r="AW122" s="14" t="s">
        <v>35</v>
      </c>
      <c r="AX122" s="14" t="s">
        <v>82</v>
      </c>
      <c r="AY122" s="251" t="s">
        <v>285</v>
      </c>
    </row>
    <row r="123" spans="1:65" s="2" customFormat="1" ht="24.15" customHeight="1">
      <c r="A123" s="42"/>
      <c r="B123" s="43"/>
      <c r="C123" s="212" t="s">
        <v>344</v>
      </c>
      <c r="D123" s="212" t="s">
        <v>287</v>
      </c>
      <c r="E123" s="213" t="s">
        <v>3329</v>
      </c>
      <c r="F123" s="214" t="s">
        <v>3330</v>
      </c>
      <c r="G123" s="215" t="s">
        <v>3282</v>
      </c>
      <c r="H123" s="216">
        <v>1</v>
      </c>
      <c r="I123" s="217"/>
      <c r="J123" s="218">
        <f>ROUND(I123*H123,2)</f>
        <v>0</v>
      </c>
      <c r="K123" s="214" t="s">
        <v>28</v>
      </c>
      <c r="L123" s="48"/>
      <c r="M123" s="219" t="s">
        <v>28</v>
      </c>
      <c r="N123" s="220" t="s">
        <v>46</v>
      </c>
      <c r="O123" s="88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23" t="s">
        <v>292</v>
      </c>
      <c r="AT123" s="223" t="s">
        <v>287</v>
      </c>
      <c r="AU123" s="223" t="s">
        <v>106</v>
      </c>
      <c r="AY123" s="21" t="s">
        <v>285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1" t="s">
        <v>106</v>
      </c>
      <c r="BK123" s="224">
        <f>ROUND(I123*H123,2)</f>
        <v>0</v>
      </c>
      <c r="BL123" s="21" t="s">
        <v>292</v>
      </c>
      <c r="BM123" s="223" t="s">
        <v>3331</v>
      </c>
    </row>
    <row r="124" spans="1:51" s="14" customFormat="1" ht="12">
      <c r="A124" s="14"/>
      <c r="B124" s="241"/>
      <c r="C124" s="242"/>
      <c r="D124" s="232" t="s">
        <v>296</v>
      </c>
      <c r="E124" s="243" t="s">
        <v>28</v>
      </c>
      <c r="F124" s="244" t="s">
        <v>82</v>
      </c>
      <c r="G124" s="242"/>
      <c r="H124" s="245">
        <v>1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296</v>
      </c>
      <c r="AU124" s="251" t="s">
        <v>106</v>
      </c>
      <c r="AV124" s="14" t="s">
        <v>106</v>
      </c>
      <c r="AW124" s="14" t="s">
        <v>35</v>
      </c>
      <c r="AX124" s="14" t="s">
        <v>82</v>
      </c>
      <c r="AY124" s="251" t="s">
        <v>285</v>
      </c>
    </row>
    <row r="125" spans="1:65" s="2" customFormat="1" ht="24.15" customHeight="1">
      <c r="A125" s="42"/>
      <c r="B125" s="43"/>
      <c r="C125" s="212" t="s">
        <v>350</v>
      </c>
      <c r="D125" s="212" t="s">
        <v>287</v>
      </c>
      <c r="E125" s="213" t="s">
        <v>3332</v>
      </c>
      <c r="F125" s="214" t="s">
        <v>3333</v>
      </c>
      <c r="G125" s="215" t="s">
        <v>3282</v>
      </c>
      <c r="H125" s="216">
        <v>1</v>
      </c>
      <c r="I125" s="217"/>
      <c r="J125" s="218">
        <f>ROUND(I125*H125,2)</f>
        <v>0</v>
      </c>
      <c r="K125" s="214" t="s">
        <v>28</v>
      </c>
      <c r="L125" s="48"/>
      <c r="M125" s="219" t="s">
        <v>28</v>
      </c>
      <c r="N125" s="220" t="s">
        <v>46</v>
      </c>
      <c r="O125" s="88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3" t="s">
        <v>292</v>
      </c>
      <c r="AT125" s="223" t="s">
        <v>287</v>
      </c>
      <c r="AU125" s="223" t="s">
        <v>106</v>
      </c>
      <c r="AY125" s="21" t="s">
        <v>285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1" t="s">
        <v>106</v>
      </c>
      <c r="BK125" s="224">
        <f>ROUND(I125*H125,2)</f>
        <v>0</v>
      </c>
      <c r="BL125" s="21" t="s">
        <v>292</v>
      </c>
      <c r="BM125" s="223" t="s">
        <v>3334</v>
      </c>
    </row>
    <row r="126" spans="1:51" s="14" customFormat="1" ht="12">
      <c r="A126" s="14"/>
      <c r="B126" s="241"/>
      <c r="C126" s="242"/>
      <c r="D126" s="232" t="s">
        <v>296</v>
      </c>
      <c r="E126" s="243" t="s">
        <v>28</v>
      </c>
      <c r="F126" s="244" t="s">
        <v>82</v>
      </c>
      <c r="G126" s="242"/>
      <c r="H126" s="245">
        <v>1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296</v>
      </c>
      <c r="AU126" s="251" t="s">
        <v>106</v>
      </c>
      <c r="AV126" s="14" t="s">
        <v>106</v>
      </c>
      <c r="AW126" s="14" t="s">
        <v>35</v>
      </c>
      <c r="AX126" s="14" t="s">
        <v>82</v>
      </c>
      <c r="AY126" s="251" t="s">
        <v>285</v>
      </c>
    </row>
    <row r="127" spans="1:65" s="2" customFormat="1" ht="24.15" customHeight="1">
      <c r="A127" s="42"/>
      <c r="B127" s="43"/>
      <c r="C127" s="212" t="s">
        <v>8</v>
      </c>
      <c r="D127" s="212" t="s">
        <v>287</v>
      </c>
      <c r="E127" s="213" t="s">
        <v>3335</v>
      </c>
      <c r="F127" s="214" t="s">
        <v>3336</v>
      </c>
      <c r="G127" s="215" t="s">
        <v>2651</v>
      </c>
      <c r="H127" s="216">
        <v>1</v>
      </c>
      <c r="I127" s="217"/>
      <c r="J127" s="218">
        <f>ROUND(I127*H127,2)</f>
        <v>0</v>
      </c>
      <c r="K127" s="214" t="s">
        <v>28</v>
      </c>
      <c r="L127" s="48"/>
      <c r="M127" s="219" t="s">
        <v>28</v>
      </c>
      <c r="N127" s="220" t="s">
        <v>46</v>
      </c>
      <c r="O127" s="88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R127" s="223" t="s">
        <v>292</v>
      </c>
      <c r="AT127" s="223" t="s">
        <v>287</v>
      </c>
      <c r="AU127" s="223" t="s">
        <v>106</v>
      </c>
      <c r="AY127" s="21" t="s">
        <v>285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21" t="s">
        <v>106</v>
      </c>
      <c r="BK127" s="224">
        <f>ROUND(I127*H127,2)</f>
        <v>0</v>
      </c>
      <c r="BL127" s="21" t="s">
        <v>292</v>
      </c>
      <c r="BM127" s="223" t="s">
        <v>3337</v>
      </c>
    </row>
    <row r="128" spans="1:51" s="14" customFormat="1" ht="12">
      <c r="A128" s="14"/>
      <c r="B128" s="241"/>
      <c r="C128" s="242"/>
      <c r="D128" s="232" t="s">
        <v>296</v>
      </c>
      <c r="E128" s="243" t="s">
        <v>28</v>
      </c>
      <c r="F128" s="244" t="s">
        <v>82</v>
      </c>
      <c r="G128" s="242"/>
      <c r="H128" s="245">
        <v>1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296</v>
      </c>
      <c r="AU128" s="251" t="s">
        <v>106</v>
      </c>
      <c r="AV128" s="14" t="s">
        <v>106</v>
      </c>
      <c r="AW128" s="14" t="s">
        <v>35</v>
      </c>
      <c r="AX128" s="14" t="s">
        <v>82</v>
      </c>
      <c r="AY128" s="251" t="s">
        <v>285</v>
      </c>
    </row>
    <row r="129" spans="1:65" s="2" customFormat="1" ht="24.15" customHeight="1">
      <c r="A129" s="42"/>
      <c r="B129" s="43"/>
      <c r="C129" s="212" t="s">
        <v>360</v>
      </c>
      <c r="D129" s="212" t="s">
        <v>287</v>
      </c>
      <c r="E129" s="213" t="s">
        <v>3338</v>
      </c>
      <c r="F129" s="214" t="s">
        <v>3339</v>
      </c>
      <c r="G129" s="215" t="s">
        <v>2651</v>
      </c>
      <c r="H129" s="216">
        <v>1</v>
      </c>
      <c r="I129" s="217"/>
      <c r="J129" s="218">
        <f>ROUND(I129*H129,2)</f>
        <v>0</v>
      </c>
      <c r="K129" s="214" t="s">
        <v>28</v>
      </c>
      <c r="L129" s="48"/>
      <c r="M129" s="219" t="s">
        <v>28</v>
      </c>
      <c r="N129" s="220" t="s">
        <v>46</v>
      </c>
      <c r="O129" s="88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3" t="s">
        <v>292</v>
      </c>
      <c r="AT129" s="223" t="s">
        <v>287</v>
      </c>
      <c r="AU129" s="223" t="s">
        <v>106</v>
      </c>
      <c r="AY129" s="21" t="s">
        <v>285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21" t="s">
        <v>106</v>
      </c>
      <c r="BK129" s="224">
        <f>ROUND(I129*H129,2)</f>
        <v>0</v>
      </c>
      <c r="BL129" s="21" t="s">
        <v>292</v>
      </c>
      <c r="BM129" s="223" t="s">
        <v>3340</v>
      </c>
    </row>
    <row r="130" spans="1:51" s="14" customFormat="1" ht="12">
      <c r="A130" s="14"/>
      <c r="B130" s="241"/>
      <c r="C130" s="242"/>
      <c r="D130" s="232" t="s">
        <v>296</v>
      </c>
      <c r="E130" s="243" t="s">
        <v>28</v>
      </c>
      <c r="F130" s="244" t="s">
        <v>82</v>
      </c>
      <c r="G130" s="242"/>
      <c r="H130" s="245">
        <v>1</v>
      </c>
      <c r="I130" s="246"/>
      <c r="J130" s="242"/>
      <c r="K130" s="242"/>
      <c r="L130" s="247"/>
      <c r="M130" s="300"/>
      <c r="N130" s="301"/>
      <c r="O130" s="301"/>
      <c r="P130" s="301"/>
      <c r="Q130" s="301"/>
      <c r="R130" s="301"/>
      <c r="S130" s="301"/>
      <c r="T130" s="30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296</v>
      </c>
      <c r="AU130" s="251" t="s">
        <v>106</v>
      </c>
      <c r="AV130" s="14" t="s">
        <v>106</v>
      </c>
      <c r="AW130" s="14" t="s">
        <v>35</v>
      </c>
      <c r="AX130" s="14" t="s">
        <v>82</v>
      </c>
      <c r="AY130" s="251" t="s">
        <v>285</v>
      </c>
    </row>
    <row r="131" spans="1:31" s="2" customFormat="1" ht="6.95" customHeight="1">
      <c r="A131" s="42"/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48"/>
      <c r="M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</sheetData>
  <sheetProtection password="CC35" sheet="1" objects="1" scenarios="1" formatColumns="0" formatRows="0" autoFilter="0"/>
  <autoFilter ref="C81:K13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3"/>
      <c r="C3" s="134"/>
      <c r="D3" s="134"/>
      <c r="E3" s="134"/>
      <c r="F3" s="134"/>
      <c r="G3" s="134"/>
      <c r="H3" s="24"/>
    </row>
    <row r="4" spans="2:8" s="1" customFormat="1" ht="24.95" customHeight="1">
      <c r="B4" s="24"/>
      <c r="C4" s="135" t="s">
        <v>3341</v>
      </c>
      <c r="H4" s="24"/>
    </row>
    <row r="5" spans="2:8" s="1" customFormat="1" ht="12" customHeight="1">
      <c r="B5" s="24"/>
      <c r="C5" s="308" t="s">
        <v>13</v>
      </c>
      <c r="D5" s="145" t="s">
        <v>14</v>
      </c>
      <c r="E5" s="1"/>
      <c r="F5" s="1"/>
      <c r="H5" s="24"/>
    </row>
    <row r="6" spans="2:8" s="1" customFormat="1" ht="36.95" customHeight="1">
      <c r="B6" s="24"/>
      <c r="C6" s="309" t="s">
        <v>16</v>
      </c>
      <c r="D6" s="310" t="s">
        <v>17</v>
      </c>
      <c r="E6" s="1"/>
      <c r="F6" s="1"/>
      <c r="H6" s="24"/>
    </row>
    <row r="7" spans="2:8" s="1" customFormat="1" ht="16.5" customHeight="1">
      <c r="B7" s="24"/>
      <c r="C7" s="137" t="s">
        <v>24</v>
      </c>
      <c r="D7" s="142" t="str">
        <f>'Rekapitulace stavby'!AN8</f>
        <v>9. 1. 2024</v>
      </c>
      <c r="H7" s="24"/>
    </row>
    <row r="8" spans="1:8" s="2" customFormat="1" ht="10.8" customHeight="1">
      <c r="A8" s="42"/>
      <c r="B8" s="48"/>
      <c r="C8" s="42"/>
      <c r="D8" s="42"/>
      <c r="E8" s="42"/>
      <c r="F8" s="42"/>
      <c r="G8" s="42"/>
      <c r="H8" s="48"/>
    </row>
    <row r="9" spans="1:8" s="11" customFormat="1" ht="29.25" customHeight="1">
      <c r="A9" s="185"/>
      <c r="B9" s="311"/>
      <c r="C9" s="312" t="s">
        <v>55</v>
      </c>
      <c r="D9" s="313" t="s">
        <v>56</v>
      </c>
      <c r="E9" s="313" t="s">
        <v>272</v>
      </c>
      <c r="F9" s="314" t="s">
        <v>3342</v>
      </c>
      <c r="G9" s="185"/>
      <c r="H9" s="311"/>
    </row>
    <row r="10" spans="1:8" s="2" customFormat="1" ht="26.4" customHeight="1">
      <c r="A10" s="42"/>
      <c r="B10" s="48"/>
      <c r="C10" s="315" t="s">
        <v>3343</v>
      </c>
      <c r="D10" s="315" t="s">
        <v>80</v>
      </c>
      <c r="E10" s="42"/>
      <c r="F10" s="42"/>
      <c r="G10" s="42"/>
      <c r="H10" s="48"/>
    </row>
    <row r="11" spans="1:8" s="2" customFormat="1" ht="16.8" customHeight="1">
      <c r="A11" s="42"/>
      <c r="B11" s="48"/>
      <c r="C11" s="316" t="s">
        <v>104</v>
      </c>
      <c r="D11" s="317" t="s">
        <v>104</v>
      </c>
      <c r="E11" s="318" t="s">
        <v>28</v>
      </c>
      <c r="F11" s="319">
        <v>3.84</v>
      </c>
      <c r="G11" s="42"/>
      <c r="H11" s="48"/>
    </row>
    <row r="12" spans="1:8" s="2" customFormat="1" ht="16.8" customHeight="1">
      <c r="A12" s="42"/>
      <c r="B12" s="48"/>
      <c r="C12" s="320" t="s">
        <v>28</v>
      </c>
      <c r="D12" s="320" t="s">
        <v>469</v>
      </c>
      <c r="E12" s="21" t="s">
        <v>28</v>
      </c>
      <c r="F12" s="321">
        <v>0</v>
      </c>
      <c r="G12" s="42"/>
      <c r="H12" s="48"/>
    </row>
    <row r="13" spans="1:8" s="2" customFormat="1" ht="16.8" customHeight="1">
      <c r="A13" s="42"/>
      <c r="B13" s="48"/>
      <c r="C13" s="320" t="s">
        <v>28</v>
      </c>
      <c r="D13" s="320" t="s">
        <v>554</v>
      </c>
      <c r="E13" s="21" t="s">
        <v>28</v>
      </c>
      <c r="F13" s="321">
        <v>3.84</v>
      </c>
      <c r="G13" s="42"/>
      <c r="H13" s="48"/>
    </row>
    <row r="14" spans="1:8" s="2" customFormat="1" ht="16.8" customHeight="1">
      <c r="A14" s="42"/>
      <c r="B14" s="48"/>
      <c r="C14" s="320" t="s">
        <v>104</v>
      </c>
      <c r="D14" s="320" t="s">
        <v>299</v>
      </c>
      <c r="E14" s="21" t="s">
        <v>28</v>
      </c>
      <c r="F14" s="321">
        <v>3.84</v>
      </c>
      <c r="G14" s="42"/>
      <c r="H14" s="48"/>
    </row>
    <row r="15" spans="1:8" s="2" customFormat="1" ht="16.8" customHeight="1">
      <c r="A15" s="42"/>
      <c r="B15" s="48"/>
      <c r="C15" s="322" t="s">
        <v>3344</v>
      </c>
      <c r="D15" s="42"/>
      <c r="E15" s="42"/>
      <c r="F15" s="42"/>
      <c r="G15" s="42"/>
      <c r="H15" s="48"/>
    </row>
    <row r="16" spans="1:8" s="2" customFormat="1" ht="16.8" customHeight="1">
      <c r="A16" s="42"/>
      <c r="B16" s="48"/>
      <c r="C16" s="320" t="s">
        <v>550</v>
      </c>
      <c r="D16" s="320" t="s">
        <v>3345</v>
      </c>
      <c r="E16" s="21" t="s">
        <v>315</v>
      </c>
      <c r="F16" s="321">
        <v>3.84</v>
      </c>
      <c r="G16" s="42"/>
      <c r="H16" s="48"/>
    </row>
    <row r="17" spans="1:8" s="2" customFormat="1" ht="16.8" customHeight="1">
      <c r="A17" s="42"/>
      <c r="B17" s="48"/>
      <c r="C17" s="320" t="s">
        <v>556</v>
      </c>
      <c r="D17" s="320" t="s">
        <v>3346</v>
      </c>
      <c r="E17" s="21" t="s">
        <v>315</v>
      </c>
      <c r="F17" s="321">
        <v>3.84</v>
      </c>
      <c r="G17" s="42"/>
      <c r="H17" s="48"/>
    </row>
    <row r="18" spans="1:8" s="2" customFormat="1" ht="16.8" customHeight="1">
      <c r="A18" s="42"/>
      <c r="B18" s="48"/>
      <c r="C18" s="316" t="s">
        <v>107</v>
      </c>
      <c r="D18" s="317" t="s">
        <v>107</v>
      </c>
      <c r="E18" s="318" t="s">
        <v>28</v>
      </c>
      <c r="F18" s="319">
        <v>1.208</v>
      </c>
      <c r="G18" s="42"/>
      <c r="H18" s="48"/>
    </row>
    <row r="19" spans="1:8" s="2" customFormat="1" ht="16.8" customHeight="1">
      <c r="A19" s="42"/>
      <c r="B19" s="48"/>
      <c r="C19" s="320" t="s">
        <v>28</v>
      </c>
      <c r="D19" s="320" t="s">
        <v>469</v>
      </c>
      <c r="E19" s="21" t="s">
        <v>28</v>
      </c>
      <c r="F19" s="321">
        <v>0</v>
      </c>
      <c r="G19" s="42"/>
      <c r="H19" s="48"/>
    </row>
    <row r="20" spans="1:8" s="2" customFormat="1" ht="16.8" customHeight="1">
      <c r="A20" s="42"/>
      <c r="B20" s="48"/>
      <c r="C20" s="320" t="s">
        <v>28</v>
      </c>
      <c r="D20" s="320" t="s">
        <v>517</v>
      </c>
      <c r="E20" s="21" t="s">
        <v>28</v>
      </c>
      <c r="F20" s="321">
        <v>1.208</v>
      </c>
      <c r="G20" s="42"/>
      <c r="H20" s="48"/>
    </row>
    <row r="21" spans="1:8" s="2" customFormat="1" ht="16.8" customHeight="1">
      <c r="A21" s="42"/>
      <c r="B21" s="48"/>
      <c r="C21" s="320" t="s">
        <v>107</v>
      </c>
      <c r="D21" s="320" t="s">
        <v>299</v>
      </c>
      <c r="E21" s="21" t="s">
        <v>28</v>
      </c>
      <c r="F21" s="321">
        <v>1.208</v>
      </c>
      <c r="G21" s="42"/>
      <c r="H21" s="48"/>
    </row>
    <row r="22" spans="1:8" s="2" customFormat="1" ht="16.8" customHeight="1">
      <c r="A22" s="42"/>
      <c r="B22" s="48"/>
      <c r="C22" s="322" t="s">
        <v>3344</v>
      </c>
      <c r="D22" s="42"/>
      <c r="E22" s="42"/>
      <c r="F22" s="42"/>
      <c r="G22" s="42"/>
      <c r="H22" s="48"/>
    </row>
    <row r="23" spans="1:8" s="2" customFormat="1" ht="16.8" customHeight="1">
      <c r="A23" s="42"/>
      <c r="B23" s="48"/>
      <c r="C23" s="320" t="s">
        <v>513</v>
      </c>
      <c r="D23" s="320" t="s">
        <v>3347</v>
      </c>
      <c r="E23" s="21" t="s">
        <v>315</v>
      </c>
      <c r="F23" s="321">
        <v>1.208</v>
      </c>
      <c r="G23" s="42"/>
      <c r="H23" s="48"/>
    </row>
    <row r="24" spans="1:8" s="2" customFormat="1" ht="16.8" customHeight="1">
      <c r="A24" s="42"/>
      <c r="B24" s="48"/>
      <c r="C24" s="320" t="s">
        <v>519</v>
      </c>
      <c r="D24" s="320" t="s">
        <v>3348</v>
      </c>
      <c r="E24" s="21" t="s">
        <v>315</v>
      </c>
      <c r="F24" s="321">
        <v>1.208</v>
      </c>
      <c r="G24" s="42"/>
      <c r="H24" s="48"/>
    </row>
    <row r="25" spans="1:8" s="2" customFormat="1" ht="16.8" customHeight="1">
      <c r="A25" s="42"/>
      <c r="B25" s="48"/>
      <c r="C25" s="320" t="s">
        <v>524</v>
      </c>
      <c r="D25" s="320" t="s">
        <v>3349</v>
      </c>
      <c r="E25" s="21" t="s">
        <v>315</v>
      </c>
      <c r="F25" s="321">
        <v>1.208</v>
      </c>
      <c r="G25" s="42"/>
      <c r="H25" s="48"/>
    </row>
    <row r="26" spans="1:8" s="2" customFormat="1" ht="12">
      <c r="A26" s="42"/>
      <c r="B26" s="48"/>
      <c r="C26" s="320" t="s">
        <v>529</v>
      </c>
      <c r="D26" s="320" t="s">
        <v>3350</v>
      </c>
      <c r="E26" s="21" t="s">
        <v>315</v>
      </c>
      <c r="F26" s="321">
        <v>1.208</v>
      </c>
      <c r="G26" s="42"/>
      <c r="H26" s="48"/>
    </row>
    <row r="27" spans="1:8" s="2" customFormat="1" ht="16.8" customHeight="1">
      <c r="A27" s="42"/>
      <c r="B27" s="48"/>
      <c r="C27" s="316" t="s">
        <v>3351</v>
      </c>
      <c r="D27" s="317" t="s">
        <v>3351</v>
      </c>
      <c r="E27" s="318" t="s">
        <v>28</v>
      </c>
      <c r="F27" s="319">
        <v>14.409</v>
      </c>
      <c r="G27" s="42"/>
      <c r="H27" s="48"/>
    </row>
    <row r="28" spans="1:8" s="2" customFormat="1" ht="16.8" customHeight="1">
      <c r="A28" s="42"/>
      <c r="B28" s="48"/>
      <c r="C28" s="316" t="s">
        <v>3352</v>
      </c>
      <c r="D28" s="317" t="s">
        <v>3352</v>
      </c>
      <c r="E28" s="318" t="s">
        <v>28</v>
      </c>
      <c r="F28" s="319">
        <v>14.409</v>
      </c>
      <c r="G28" s="42"/>
      <c r="H28" s="48"/>
    </row>
    <row r="29" spans="1:8" s="2" customFormat="1" ht="16.8" customHeight="1">
      <c r="A29" s="42"/>
      <c r="B29" s="48"/>
      <c r="C29" s="316" t="s">
        <v>110</v>
      </c>
      <c r="D29" s="317" t="s">
        <v>110</v>
      </c>
      <c r="E29" s="318" t="s">
        <v>28</v>
      </c>
      <c r="F29" s="319">
        <v>3.477</v>
      </c>
      <c r="G29" s="42"/>
      <c r="H29" s="48"/>
    </row>
    <row r="30" spans="1:8" s="2" customFormat="1" ht="16.8" customHeight="1">
      <c r="A30" s="42"/>
      <c r="B30" s="48"/>
      <c r="C30" s="320" t="s">
        <v>28</v>
      </c>
      <c r="D30" s="320" t="s">
        <v>687</v>
      </c>
      <c r="E30" s="21" t="s">
        <v>28</v>
      </c>
      <c r="F30" s="321">
        <v>0</v>
      </c>
      <c r="G30" s="42"/>
      <c r="H30" s="48"/>
    </row>
    <row r="31" spans="1:8" s="2" customFormat="1" ht="16.8" customHeight="1">
      <c r="A31" s="42"/>
      <c r="B31" s="48"/>
      <c r="C31" s="320" t="s">
        <v>28</v>
      </c>
      <c r="D31" s="320" t="s">
        <v>688</v>
      </c>
      <c r="E31" s="21" t="s">
        <v>28</v>
      </c>
      <c r="F31" s="321">
        <v>2.354</v>
      </c>
      <c r="G31" s="42"/>
      <c r="H31" s="48"/>
    </row>
    <row r="32" spans="1:8" s="2" customFormat="1" ht="16.8" customHeight="1">
      <c r="A32" s="42"/>
      <c r="B32" s="48"/>
      <c r="C32" s="320" t="s">
        <v>28</v>
      </c>
      <c r="D32" s="320" t="s">
        <v>689</v>
      </c>
      <c r="E32" s="21" t="s">
        <v>28</v>
      </c>
      <c r="F32" s="321">
        <v>1.123</v>
      </c>
      <c r="G32" s="42"/>
      <c r="H32" s="48"/>
    </row>
    <row r="33" spans="1:8" s="2" customFormat="1" ht="16.8" customHeight="1">
      <c r="A33" s="42"/>
      <c r="B33" s="48"/>
      <c r="C33" s="320" t="s">
        <v>110</v>
      </c>
      <c r="D33" s="320" t="s">
        <v>299</v>
      </c>
      <c r="E33" s="21" t="s">
        <v>28</v>
      </c>
      <c r="F33" s="321">
        <v>3.477</v>
      </c>
      <c r="G33" s="42"/>
      <c r="H33" s="48"/>
    </row>
    <row r="34" spans="1:8" s="2" customFormat="1" ht="16.8" customHeight="1">
      <c r="A34" s="42"/>
      <c r="B34" s="48"/>
      <c r="C34" s="322" t="s">
        <v>3344</v>
      </c>
      <c r="D34" s="42"/>
      <c r="E34" s="42"/>
      <c r="F34" s="42"/>
      <c r="G34" s="42"/>
      <c r="H34" s="48"/>
    </row>
    <row r="35" spans="1:8" s="2" customFormat="1" ht="16.8" customHeight="1">
      <c r="A35" s="42"/>
      <c r="B35" s="48"/>
      <c r="C35" s="320" t="s">
        <v>1370</v>
      </c>
      <c r="D35" s="320" t="s">
        <v>3353</v>
      </c>
      <c r="E35" s="21" t="s">
        <v>315</v>
      </c>
      <c r="F35" s="321">
        <v>3.477</v>
      </c>
      <c r="G35" s="42"/>
      <c r="H35" s="48"/>
    </row>
    <row r="36" spans="1:8" s="2" customFormat="1" ht="16.8" customHeight="1">
      <c r="A36" s="42"/>
      <c r="B36" s="48"/>
      <c r="C36" s="320" t="s">
        <v>1375</v>
      </c>
      <c r="D36" s="320" t="s">
        <v>3354</v>
      </c>
      <c r="E36" s="21" t="s">
        <v>315</v>
      </c>
      <c r="F36" s="321">
        <v>3.825</v>
      </c>
      <c r="G36" s="42"/>
      <c r="H36" s="48"/>
    </row>
    <row r="37" spans="1:8" s="2" customFormat="1" ht="16.8" customHeight="1">
      <c r="A37" s="42"/>
      <c r="B37" s="48"/>
      <c r="C37" s="316" t="s">
        <v>112</v>
      </c>
      <c r="D37" s="317" t="s">
        <v>112</v>
      </c>
      <c r="E37" s="318" t="s">
        <v>28</v>
      </c>
      <c r="F37" s="319">
        <v>14.409</v>
      </c>
      <c r="G37" s="42"/>
      <c r="H37" s="48"/>
    </row>
    <row r="38" spans="1:8" s="2" customFormat="1" ht="16.8" customHeight="1">
      <c r="A38" s="42"/>
      <c r="B38" s="48"/>
      <c r="C38" s="320" t="s">
        <v>28</v>
      </c>
      <c r="D38" s="320" t="s">
        <v>687</v>
      </c>
      <c r="E38" s="21" t="s">
        <v>28</v>
      </c>
      <c r="F38" s="321">
        <v>0</v>
      </c>
      <c r="G38" s="42"/>
      <c r="H38" s="48"/>
    </row>
    <row r="39" spans="1:8" s="2" customFormat="1" ht="16.8" customHeight="1">
      <c r="A39" s="42"/>
      <c r="B39" s="48"/>
      <c r="C39" s="320" t="s">
        <v>28</v>
      </c>
      <c r="D39" s="320" t="s">
        <v>1368</v>
      </c>
      <c r="E39" s="21" t="s">
        <v>28</v>
      </c>
      <c r="F39" s="321">
        <v>14.409</v>
      </c>
      <c r="G39" s="42"/>
      <c r="H39" s="48"/>
    </row>
    <row r="40" spans="1:8" s="2" customFormat="1" ht="16.8" customHeight="1">
      <c r="A40" s="42"/>
      <c r="B40" s="48"/>
      <c r="C40" s="320" t="s">
        <v>112</v>
      </c>
      <c r="D40" s="320" t="s">
        <v>299</v>
      </c>
      <c r="E40" s="21" t="s">
        <v>28</v>
      </c>
      <c r="F40" s="321">
        <v>14.409</v>
      </c>
      <c r="G40" s="42"/>
      <c r="H40" s="48"/>
    </row>
    <row r="41" spans="1:8" s="2" customFormat="1" ht="16.8" customHeight="1">
      <c r="A41" s="42"/>
      <c r="B41" s="48"/>
      <c r="C41" s="322" t="s">
        <v>3344</v>
      </c>
      <c r="D41" s="42"/>
      <c r="E41" s="42"/>
      <c r="F41" s="42"/>
      <c r="G41" s="42"/>
      <c r="H41" s="48"/>
    </row>
    <row r="42" spans="1:8" s="2" customFormat="1" ht="16.8" customHeight="1">
      <c r="A42" s="42"/>
      <c r="B42" s="48"/>
      <c r="C42" s="320" t="s">
        <v>1364</v>
      </c>
      <c r="D42" s="320" t="s">
        <v>3355</v>
      </c>
      <c r="E42" s="21" t="s">
        <v>315</v>
      </c>
      <c r="F42" s="321">
        <v>14.409</v>
      </c>
      <c r="G42" s="42"/>
      <c r="H42" s="48"/>
    </row>
    <row r="43" spans="1:8" s="2" customFormat="1" ht="16.8" customHeight="1">
      <c r="A43" s="42"/>
      <c r="B43" s="48"/>
      <c r="C43" s="320" t="s">
        <v>1631</v>
      </c>
      <c r="D43" s="320" t="s">
        <v>3356</v>
      </c>
      <c r="E43" s="21" t="s">
        <v>315</v>
      </c>
      <c r="F43" s="321">
        <v>14.409</v>
      </c>
      <c r="G43" s="42"/>
      <c r="H43" s="48"/>
    </row>
    <row r="44" spans="1:8" s="2" customFormat="1" ht="16.8" customHeight="1">
      <c r="A44" s="42"/>
      <c r="B44" s="48"/>
      <c r="C44" s="316" t="s">
        <v>114</v>
      </c>
      <c r="D44" s="317" t="s">
        <v>114</v>
      </c>
      <c r="E44" s="318" t="s">
        <v>28</v>
      </c>
      <c r="F44" s="319">
        <v>3.598</v>
      </c>
      <c r="G44" s="42"/>
      <c r="H44" s="48"/>
    </row>
    <row r="45" spans="1:8" s="2" customFormat="1" ht="16.8" customHeight="1">
      <c r="A45" s="42"/>
      <c r="B45" s="48"/>
      <c r="C45" s="320" t="s">
        <v>28</v>
      </c>
      <c r="D45" s="320" t="s">
        <v>297</v>
      </c>
      <c r="E45" s="21" t="s">
        <v>28</v>
      </c>
      <c r="F45" s="321">
        <v>0</v>
      </c>
      <c r="G45" s="42"/>
      <c r="H45" s="48"/>
    </row>
    <row r="46" spans="1:8" s="2" customFormat="1" ht="16.8" customHeight="1">
      <c r="A46" s="42"/>
      <c r="B46" s="48"/>
      <c r="C46" s="320" t="s">
        <v>28</v>
      </c>
      <c r="D46" s="320" t="s">
        <v>410</v>
      </c>
      <c r="E46" s="21" t="s">
        <v>28</v>
      </c>
      <c r="F46" s="321">
        <v>3.598</v>
      </c>
      <c r="G46" s="42"/>
      <c r="H46" s="48"/>
    </row>
    <row r="47" spans="1:8" s="2" customFormat="1" ht="16.8" customHeight="1">
      <c r="A47" s="42"/>
      <c r="B47" s="48"/>
      <c r="C47" s="320" t="s">
        <v>114</v>
      </c>
      <c r="D47" s="320" t="s">
        <v>299</v>
      </c>
      <c r="E47" s="21" t="s">
        <v>28</v>
      </c>
      <c r="F47" s="321">
        <v>3.598</v>
      </c>
      <c r="G47" s="42"/>
      <c r="H47" s="48"/>
    </row>
    <row r="48" spans="1:8" s="2" customFormat="1" ht="16.8" customHeight="1">
      <c r="A48" s="42"/>
      <c r="B48" s="48"/>
      <c r="C48" s="322" t="s">
        <v>3344</v>
      </c>
      <c r="D48" s="42"/>
      <c r="E48" s="42"/>
      <c r="F48" s="42"/>
      <c r="G48" s="42"/>
      <c r="H48" s="48"/>
    </row>
    <row r="49" spans="1:8" s="2" customFormat="1" ht="16.8" customHeight="1">
      <c r="A49" s="42"/>
      <c r="B49" s="48"/>
      <c r="C49" s="320" t="s">
        <v>406</v>
      </c>
      <c r="D49" s="320" t="s">
        <v>3357</v>
      </c>
      <c r="E49" s="21" t="s">
        <v>315</v>
      </c>
      <c r="F49" s="321">
        <v>3.598</v>
      </c>
      <c r="G49" s="42"/>
      <c r="H49" s="48"/>
    </row>
    <row r="50" spans="1:8" s="2" customFormat="1" ht="16.8" customHeight="1">
      <c r="A50" s="42"/>
      <c r="B50" s="48"/>
      <c r="C50" s="320" t="s">
        <v>411</v>
      </c>
      <c r="D50" s="320" t="s">
        <v>3358</v>
      </c>
      <c r="E50" s="21" t="s">
        <v>315</v>
      </c>
      <c r="F50" s="321">
        <v>3.598</v>
      </c>
      <c r="G50" s="42"/>
      <c r="H50" s="48"/>
    </row>
    <row r="51" spans="1:8" s="2" customFormat="1" ht="16.8" customHeight="1">
      <c r="A51" s="42"/>
      <c r="B51" s="48"/>
      <c r="C51" s="316" t="s">
        <v>1099</v>
      </c>
      <c r="D51" s="317" t="s">
        <v>1099</v>
      </c>
      <c r="E51" s="318" t="s">
        <v>28</v>
      </c>
      <c r="F51" s="319">
        <v>35.395</v>
      </c>
      <c r="G51" s="42"/>
      <c r="H51" s="48"/>
    </row>
    <row r="52" spans="1:8" s="2" customFormat="1" ht="16.8" customHeight="1">
      <c r="A52" s="42"/>
      <c r="B52" s="48"/>
      <c r="C52" s="320" t="s">
        <v>28</v>
      </c>
      <c r="D52" s="320" t="s">
        <v>817</v>
      </c>
      <c r="E52" s="21" t="s">
        <v>28</v>
      </c>
      <c r="F52" s="321">
        <v>0</v>
      </c>
      <c r="G52" s="42"/>
      <c r="H52" s="48"/>
    </row>
    <row r="53" spans="1:8" s="2" customFormat="1" ht="16.8" customHeight="1">
      <c r="A53" s="42"/>
      <c r="B53" s="48"/>
      <c r="C53" s="320" t="s">
        <v>28</v>
      </c>
      <c r="D53" s="320" t="s">
        <v>1093</v>
      </c>
      <c r="E53" s="21" t="s">
        <v>28</v>
      </c>
      <c r="F53" s="321">
        <v>14.904</v>
      </c>
      <c r="G53" s="42"/>
      <c r="H53" s="48"/>
    </row>
    <row r="54" spans="1:8" s="2" customFormat="1" ht="16.8" customHeight="1">
      <c r="A54" s="42"/>
      <c r="B54" s="48"/>
      <c r="C54" s="320" t="s">
        <v>28</v>
      </c>
      <c r="D54" s="320" t="s">
        <v>1094</v>
      </c>
      <c r="E54" s="21" t="s">
        <v>28</v>
      </c>
      <c r="F54" s="321">
        <v>8.363</v>
      </c>
      <c r="G54" s="42"/>
      <c r="H54" s="48"/>
    </row>
    <row r="55" spans="1:8" s="2" customFormat="1" ht="16.8" customHeight="1">
      <c r="A55" s="42"/>
      <c r="B55" s="48"/>
      <c r="C55" s="320" t="s">
        <v>28</v>
      </c>
      <c r="D55" s="320" t="s">
        <v>1095</v>
      </c>
      <c r="E55" s="21" t="s">
        <v>28</v>
      </c>
      <c r="F55" s="321">
        <v>-1.386</v>
      </c>
      <c r="G55" s="42"/>
      <c r="H55" s="48"/>
    </row>
    <row r="56" spans="1:8" s="2" customFormat="1" ht="16.8" customHeight="1">
      <c r="A56" s="42"/>
      <c r="B56" s="48"/>
      <c r="C56" s="320" t="s">
        <v>28</v>
      </c>
      <c r="D56" s="320" t="s">
        <v>818</v>
      </c>
      <c r="E56" s="21" t="s">
        <v>28</v>
      </c>
      <c r="F56" s="321">
        <v>0</v>
      </c>
      <c r="G56" s="42"/>
      <c r="H56" s="48"/>
    </row>
    <row r="57" spans="1:8" s="2" customFormat="1" ht="16.8" customHeight="1">
      <c r="A57" s="42"/>
      <c r="B57" s="48"/>
      <c r="C57" s="320" t="s">
        <v>28</v>
      </c>
      <c r="D57" s="320" t="s">
        <v>1096</v>
      </c>
      <c r="E57" s="21" t="s">
        <v>28</v>
      </c>
      <c r="F57" s="321">
        <v>14.454</v>
      </c>
      <c r="G57" s="42"/>
      <c r="H57" s="48"/>
    </row>
    <row r="58" spans="1:8" s="2" customFormat="1" ht="16.8" customHeight="1">
      <c r="A58" s="42"/>
      <c r="B58" s="48"/>
      <c r="C58" s="320" t="s">
        <v>28</v>
      </c>
      <c r="D58" s="320" t="s">
        <v>1097</v>
      </c>
      <c r="E58" s="21" t="s">
        <v>28</v>
      </c>
      <c r="F58" s="321">
        <v>-1.48</v>
      </c>
      <c r="G58" s="42"/>
      <c r="H58" s="48"/>
    </row>
    <row r="59" spans="1:8" s="2" customFormat="1" ht="16.8" customHeight="1">
      <c r="A59" s="42"/>
      <c r="B59" s="48"/>
      <c r="C59" s="320" t="s">
        <v>28</v>
      </c>
      <c r="D59" s="320" t="s">
        <v>1098</v>
      </c>
      <c r="E59" s="21" t="s">
        <v>28</v>
      </c>
      <c r="F59" s="321">
        <v>0.54</v>
      </c>
      <c r="G59" s="42"/>
      <c r="H59" s="48"/>
    </row>
    <row r="60" spans="1:8" s="2" customFormat="1" ht="16.8" customHeight="1">
      <c r="A60" s="42"/>
      <c r="B60" s="48"/>
      <c r="C60" s="320" t="s">
        <v>1099</v>
      </c>
      <c r="D60" s="320" t="s">
        <v>299</v>
      </c>
      <c r="E60" s="21" t="s">
        <v>28</v>
      </c>
      <c r="F60" s="321">
        <v>35.395</v>
      </c>
      <c r="G60" s="42"/>
      <c r="H60" s="48"/>
    </row>
    <row r="61" spans="1:8" s="2" customFormat="1" ht="16.8" customHeight="1">
      <c r="A61" s="42"/>
      <c r="B61" s="48"/>
      <c r="C61" s="316" t="s">
        <v>116</v>
      </c>
      <c r="D61" s="317" t="s">
        <v>116</v>
      </c>
      <c r="E61" s="318" t="s">
        <v>28</v>
      </c>
      <c r="F61" s="319">
        <v>21.881</v>
      </c>
      <c r="G61" s="42"/>
      <c r="H61" s="48"/>
    </row>
    <row r="62" spans="1:8" s="2" customFormat="1" ht="16.8" customHeight="1">
      <c r="A62" s="42"/>
      <c r="B62" s="48"/>
      <c r="C62" s="320" t="s">
        <v>28</v>
      </c>
      <c r="D62" s="320" t="s">
        <v>817</v>
      </c>
      <c r="E62" s="21" t="s">
        <v>28</v>
      </c>
      <c r="F62" s="321">
        <v>0</v>
      </c>
      <c r="G62" s="42"/>
      <c r="H62" s="48"/>
    </row>
    <row r="63" spans="1:8" s="2" customFormat="1" ht="16.8" customHeight="1">
      <c r="A63" s="42"/>
      <c r="B63" s="48"/>
      <c r="C63" s="320" t="s">
        <v>28</v>
      </c>
      <c r="D63" s="320" t="s">
        <v>1093</v>
      </c>
      <c r="E63" s="21" t="s">
        <v>28</v>
      </c>
      <c r="F63" s="321">
        <v>14.904</v>
      </c>
      <c r="G63" s="42"/>
      <c r="H63" s="48"/>
    </row>
    <row r="64" spans="1:8" s="2" customFormat="1" ht="16.8" customHeight="1">
      <c r="A64" s="42"/>
      <c r="B64" s="48"/>
      <c r="C64" s="320" t="s">
        <v>28</v>
      </c>
      <c r="D64" s="320" t="s">
        <v>1094</v>
      </c>
      <c r="E64" s="21" t="s">
        <v>28</v>
      </c>
      <c r="F64" s="321">
        <v>8.363</v>
      </c>
      <c r="G64" s="42"/>
      <c r="H64" s="48"/>
    </row>
    <row r="65" spans="1:8" s="2" customFormat="1" ht="16.8" customHeight="1">
      <c r="A65" s="42"/>
      <c r="B65" s="48"/>
      <c r="C65" s="320" t="s">
        <v>28</v>
      </c>
      <c r="D65" s="320" t="s">
        <v>1095</v>
      </c>
      <c r="E65" s="21" t="s">
        <v>28</v>
      </c>
      <c r="F65" s="321">
        <v>-1.386</v>
      </c>
      <c r="G65" s="42"/>
      <c r="H65" s="48"/>
    </row>
    <row r="66" spans="1:8" s="2" customFormat="1" ht="16.8" customHeight="1">
      <c r="A66" s="42"/>
      <c r="B66" s="48"/>
      <c r="C66" s="320" t="s">
        <v>116</v>
      </c>
      <c r="D66" s="320" t="s">
        <v>760</v>
      </c>
      <c r="E66" s="21" t="s">
        <v>28</v>
      </c>
      <c r="F66" s="321">
        <v>21.881</v>
      </c>
      <c r="G66" s="42"/>
      <c r="H66" s="48"/>
    </row>
    <row r="67" spans="1:8" s="2" customFormat="1" ht="16.8" customHeight="1">
      <c r="A67" s="42"/>
      <c r="B67" s="48"/>
      <c r="C67" s="322" t="s">
        <v>3344</v>
      </c>
      <c r="D67" s="42"/>
      <c r="E67" s="42"/>
      <c r="F67" s="42"/>
      <c r="G67" s="42"/>
      <c r="H67" s="48"/>
    </row>
    <row r="68" spans="1:8" s="2" customFormat="1" ht="16.8" customHeight="1">
      <c r="A68" s="42"/>
      <c r="B68" s="48"/>
      <c r="C68" s="320" t="s">
        <v>1089</v>
      </c>
      <c r="D68" s="320" t="s">
        <v>3359</v>
      </c>
      <c r="E68" s="21" t="s">
        <v>315</v>
      </c>
      <c r="F68" s="321">
        <v>35.395</v>
      </c>
      <c r="G68" s="42"/>
      <c r="H68" s="48"/>
    </row>
    <row r="69" spans="1:8" s="2" customFormat="1" ht="12">
      <c r="A69" s="42"/>
      <c r="B69" s="48"/>
      <c r="C69" s="320" t="s">
        <v>1069</v>
      </c>
      <c r="D69" s="320" t="s">
        <v>3360</v>
      </c>
      <c r="E69" s="21" t="s">
        <v>315</v>
      </c>
      <c r="F69" s="321">
        <v>186.567</v>
      </c>
      <c r="G69" s="42"/>
      <c r="H69" s="48"/>
    </row>
    <row r="70" spans="1:8" s="2" customFormat="1" ht="16.8" customHeight="1">
      <c r="A70" s="42"/>
      <c r="B70" s="48"/>
      <c r="C70" s="316" t="s">
        <v>119</v>
      </c>
      <c r="D70" s="317" t="s">
        <v>119</v>
      </c>
      <c r="E70" s="318" t="s">
        <v>28</v>
      </c>
      <c r="F70" s="319">
        <v>13.514</v>
      </c>
      <c r="G70" s="42"/>
      <c r="H70" s="48"/>
    </row>
    <row r="71" spans="1:8" s="2" customFormat="1" ht="16.8" customHeight="1">
      <c r="A71" s="42"/>
      <c r="B71" s="48"/>
      <c r="C71" s="320" t="s">
        <v>28</v>
      </c>
      <c r="D71" s="320" t="s">
        <v>818</v>
      </c>
      <c r="E71" s="21" t="s">
        <v>28</v>
      </c>
      <c r="F71" s="321">
        <v>0</v>
      </c>
      <c r="G71" s="42"/>
      <c r="H71" s="48"/>
    </row>
    <row r="72" spans="1:8" s="2" customFormat="1" ht="16.8" customHeight="1">
      <c r="A72" s="42"/>
      <c r="B72" s="48"/>
      <c r="C72" s="320" t="s">
        <v>28</v>
      </c>
      <c r="D72" s="320" t="s">
        <v>1096</v>
      </c>
      <c r="E72" s="21" t="s">
        <v>28</v>
      </c>
      <c r="F72" s="321">
        <v>14.454</v>
      </c>
      <c r="G72" s="42"/>
      <c r="H72" s="48"/>
    </row>
    <row r="73" spans="1:8" s="2" customFormat="1" ht="16.8" customHeight="1">
      <c r="A73" s="42"/>
      <c r="B73" s="48"/>
      <c r="C73" s="320" t="s">
        <v>28</v>
      </c>
      <c r="D73" s="320" t="s">
        <v>1097</v>
      </c>
      <c r="E73" s="21" t="s">
        <v>28</v>
      </c>
      <c r="F73" s="321">
        <v>-1.48</v>
      </c>
      <c r="G73" s="42"/>
      <c r="H73" s="48"/>
    </row>
    <row r="74" spans="1:8" s="2" customFormat="1" ht="16.8" customHeight="1">
      <c r="A74" s="42"/>
      <c r="B74" s="48"/>
      <c r="C74" s="320" t="s">
        <v>28</v>
      </c>
      <c r="D74" s="320" t="s">
        <v>1098</v>
      </c>
      <c r="E74" s="21" t="s">
        <v>28</v>
      </c>
      <c r="F74" s="321">
        <v>0.54</v>
      </c>
      <c r="G74" s="42"/>
      <c r="H74" s="48"/>
    </row>
    <row r="75" spans="1:8" s="2" customFormat="1" ht="16.8" customHeight="1">
      <c r="A75" s="42"/>
      <c r="B75" s="48"/>
      <c r="C75" s="320" t="s">
        <v>119</v>
      </c>
      <c r="D75" s="320" t="s">
        <v>760</v>
      </c>
      <c r="E75" s="21" t="s">
        <v>28</v>
      </c>
      <c r="F75" s="321">
        <v>13.514</v>
      </c>
      <c r="G75" s="42"/>
      <c r="H75" s="48"/>
    </row>
    <row r="76" spans="1:8" s="2" customFormat="1" ht="16.8" customHeight="1">
      <c r="A76" s="42"/>
      <c r="B76" s="48"/>
      <c r="C76" s="322" t="s">
        <v>3344</v>
      </c>
      <c r="D76" s="42"/>
      <c r="E76" s="42"/>
      <c r="F76" s="42"/>
      <c r="G76" s="42"/>
      <c r="H76" s="48"/>
    </row>
    <row r="77" spans="1:8" s="2" customFormat="1" ht="16.8" customHeight="1">
      <c r="A77" s="42"/>
      <c r="B77" s="48"/>
      <c r="C77" s="320" t="s">
        <v>1089</v>
      </c>
      <c r="D77" s="320" t="s">
        <v>3359</v>
      </c>
      <c r="E77" s="21" t="s">
        <v>315</v>
      </c>
      <c r="F77" s="321">
        <v>35.395</v>
      </c>
      <c r="G77" s="42"/>
      <c r="H77" s="48"/>
    </row>
    <row r="78" spans="1:8" s="2" customFormat="1" ht="12">
      <c r="A78" s="42"/>
      <c r="B78" s="48"/>
      <c r="C78" s="320" t="s">
        <v>1069</v>
      </c>
      <c r="D78" s="320" t="s">
        <v>3360</v>
      </c>
      <c r="E78" s="21" t="s">
        <v>315</v>
      </c>
      <c r="F78" s="321">
        <v>186.567</v>
      </c>
      <c r="G78" s="42"/>
      <c r="H78" s="48"/>
    </row>
    <row r="79" spans="1:8" s="2" customFormat="1" ht="16.8" customHeight="1">
      <c r="A79" s="42"/>
      <c r="B79" s="48"/>
      <c r="C79" s="316" t="s">
        <v>122</v>
      </c>
      <c r="D79" s="317" t="s">
        <v>122</v>
      </c>
      <c r="E79" s="318" t="s">
        <v>28</v>
      </c>
      <c r="F79" s="319">
        <v>132.978</v>
      </c>
      <c r="G79" s="42"/>
      <c r="H79" s="48"/>
    </row>
    <row r="80" spans="1:8" s="2" customFormat="1" ht="16.8" customHeight="1">
      <c r="A80" s="42"/>
      <c r="B80" s="48"/>
      <c r="C80" s="320" t="s">
        <v>28</v>
      </c>
      <c r="D80" s="320" t="s">
        <v>1041</v>
      </c>
      <c r="E80" s="21" t="s">
        <v>28</v>
      </c>
      <c r="F80" s="321">
        <v>0</v>
      </c>
      <c r="G80" s="42"/>
      <c r="H80" s="48"/>
    </row>
    <row r="81" spans="1:8" s="2" customFormat="1" ht="16.8" customHeight="1">
      <c r="A81" s="42"/>
      <c r="B81" s="48"/>
      <c r="C81" s="320" t="s">
        <v>28</v>
      </c>
      <c r="D81" s="320" t="s">
        <v>1073</v>
      </c>
      <c r="E81" s="21" t="s">
        <v>28</v>
      </c>
      <c r="F81" s="321">
        <v>124.224</v>
      </c>
      <c r="G81" s="42"/>
      <c r="H81" s="48"/>
    </row>
    <row r="82" spans="1:8" s="2" customFormat="1" ht="16.8" customHeight="1">
      <c r="A82" s="42"/>
      <c r="B82" s="48"/>
      <c r="C82" s="320" t="s">
        <v>28</v>
      </c>
      <c r="D82" s="320" t="s">
        <v>1074</v>
      </c>
      <c r="E82" s="21" t="s">
        <v>28</v>
      </c>
      <c r="F82" s="321">
        <v>7.96</v>
      </c>
      <c r="G82" s="42"/>
      <c r="H82" s="48"/>
    </row>
    <row r="83" spans="1:8" s="2" customFormat="1" ht="16.8" customHeight="1">
      <c r="A83" s="42"/>
      <c r="B83" s="48"/>
      <c r="C83" s="320" t="s">
        <v>28</v>
      </c>
      <c r="D83" s="320" t="s">
        <v>1075</v>
      </c>
      <c r="E83" s="21" t="s">
        <v>28</v>
      </c>
      <c r="F83" s="321">
        <v>-13.416</v>
      </c>
      <c r="G83" s="42"/>
      <c r="H83" s="48"/>
    </row>
    <row r="84" spans="1:8" s="2" customFormat="1" ht="16.8" customHeight="1">
      <c r="A84" s="42"/>
      <c r="B84" s="48"/>
      <c r="C84" s="320" t="s">
        <v>28</v>
      </c>
      <c r="D84" s="320" t="s">
        <v>1076</v>
      </c>
      <c r="E84" s="21" t="s">
        <v>28</v>
      </c>
      <c r="F84" s="321">
        <v>7.838</v>
      </c>
      <c r="G84" s="42"/>
      <c r="H84" s="48"/>
    </row>
    <row r="85" spans="1:8" s="2" customFormat="1" ht="16.8" customHeight="1">
      <c r="A85" s="42"/>
      <c r="B85" s="48"/>
      <c r="C85" s="320" t="s">
        <v>28</v>
      </c>
      <c r="D85" s="320" t="s">
        <v>1077</v>
      </c>
      <c r="E85" s="21" t="s">
        <v>28</v>
      </c>
      <c r="F85" s="321">
        <v>2.16</v>
      </c>
      <c r="G85" s="42"/>
      <c r="H85" s="48"/>
    </row>
    <row r="86" spans="1:8" s="2" customFormat="1" ht="16.8" customHeight="1">
      <c r="A86" s="42"/>
      <c r="B86" s="48"/>
      <c r="C86" s="320" t="s">
        <v>28</v>
      </c>
      <c r="D86" s="320" t="s">
        <v>1078</v>
      </c>
      <c r="E86" s="21" t="s">
        <v>28</v>
      </c>
      <c r="F86" s="321">
        <v>4.212</v>
      </c>
      <c r="G86" s="42"/>
      <c r="H86" s="48"/>
    </row>
    <row r="87" spans="1:8" s="2" customFormat="1" ht="16.8" customHeight="1">
      <c r="A87" s="42"/>
      <c r="B87" s="48"/>
      <c r="C87" s="320" t="s">
        <v>122</v>
      </c>
      <c r="D87" s="320" t="s">
        <v>760</v>
      </c>
      <c r="E87" s="21" t="s">
        <v>28</v>
      </c>
      <c r="F87" s="321">
        <v>132.978</v>
      </c>
      <c r="G87" s="42"/>
      <c r="H87" s="48"/>
    </row>
    <row r="88" spans="1:8" s="2" customFormat="1" ht="16.8" customHeight="1">
      <c r="A88" s="42"/>
      <c r="B88" s="48"/>
      <c r="C88" s="322" t="s">
        <v>3344</v>
      </c>
      <c r="D88" s="42"/>
      <c r="E88" s="42"/>
      <c r="F88" s="42"/>
      <c r="G88" s="42"/>
      <c r="H88" s="48"/>
    </row>
    <row r="89" spans="1:8" s="2" customFormat="1" ht="12">
      <c r="A89" s="42"/>
      <c r="B89" s="48"/>
      <c r="C89" s="320" t="s">
        <v>1069</v>
      </c>
      <c r="D89" s="320" t="s">
        <v>3360</v>
      </c>
      <c r="E89" s="21" t="s">
        <v>315</v>
      </c>
      <c r="F89" s="321">
        <v>186.567</v>
      </c>
      <c r="G89" s="42"/>
      <c r="H89" s="48"/>
    </row>
    <row r="90" spans="1:8" s="2" customFormat="1" ht="16.8" customHeight="1">
      <c r="A90" s="42"/>
      <c r="B90" s="48"/>
      <c r="C90" s="320" t="s">
        <v>601</v>
      </c>
      <c r="D90" s="320" t="s">
        <v>3361</v>
      </c>
      <c r="E90" s="21" t="s">
        <v>315</v>
      </c>
      <c r="F90" s="321">
        <v>132.978</v>
      </c>
      <c r="G90" s="42"/>
      <c r="H90" s="48"/>
    </row>
    <row r="91" spans="1:8" s="2" customFormat="1" ht="16.8" customHeight="1">
      <c r="A91" s="42"/>
      <c r="B91" s="48"/>
      <c r="C91" s="320" t="s">
        <v>631</v>
      </c>
      <c r="D91" s="320" t="s">
        <v>3362</v>
      </c>
      <c r="E91" s="21" t="s">
        <v>315</v>
      </c>
      <c r="F91" s="321">
        <v>132.978</v>
      </c>
      <c r="G91" s="42"/>
      <c r="H91" s="48"/>
    </row>
    <row r="92" spans="1:8" s="2" customFormat="1" ht="16.8" customHeight="1">
      <c r="A92" s="42"/>
      <c r="B92" s="48"/>
      <c r="C92" s="320" t="s">
        <v>641</v>
      </c>
      <c r="D92" s="320" t="s">
        <v>3363</v>
      </c>
      <c r="E92" s="21" t="s">
        <v>315</v>
      </c>
      <c r="F92" s="321">
        <v>132.978</v>
      </c>
      <c r="G92" s="42"/>
      <c r="H92" s="48"/>
    </row>
    <row r="93" spans="1:8" s="2" customFormat="1" ht="16.8" customHeight="1">
      <c r="A93" s="42"/>
      <c r="B93" s="48"/>
      <c r="C93" s="320" t="s">
        <v>2076</v>
      </c>
      <c r="D93" s="320" t="s">
        <v>3364</v>
      </c>
      <c r="E93" s="21" t="s">
        <v>315</v>
      </c>
      <c r="F93" s="321">
        <v>635.985</v>
      </c>
      <c r="G93" s="42"/>
      <c r="H93" s="48"/>
    </row>
    <row r="94" spans="1:8" s="2" customFormat="1" ht="16.8" customHeight="1">
      <c r="A94" s="42"/>
      <c r="B94" s="48"/>
      <c r="C94" s="316" t="s">
        <v>1087</v>
      </c>
      <c r="D94" s="317" t="s">
        <v>1087</v>
      </c>
      <c r="E94" s="318" t="s">
        <v>28</v>
      </c>
      <c r="F94" s="319">
        <v>186.567</v>
      </c>
      <c r="G94" s="42"/>
      <c r="H94" s="48"/>
    </row>
    <row r="95" spans="1:8" s="2" customFormat="1" ht="16.8" customHeight="1">
      <c r="A95" s="42"/>
      <c r="B95" s="48"/>
      <c r="C95" s="320" t="s">
        <v>28</v>
      </c>
      <c r="D95" s="320" t="s">
        <v>1041</v>
      </c>
      <c r="E95" s="21" t="s">
        <v>28</v>
      </c>
      <c r="F95" s="321">
        <v>0</v>
      </c>
      <c r="G95" s="42"/>
      <c r="H95" s="48"/>
    </row>
    <row r="96" spans="1:8" s="2" customFormat="1" ht="16.8" customHeight="1">
      <c r="A96" s="42"/>
      <c r="B96" s="48"/>
      <c r="C96" s="320" t="s">
        <v>28</v>
      </c>
      <c r="D96" s="320" t="s">
        <v>1073</v>
      </c>
      <c r="E96" s="21" t="s">
        <v>28</v>
      </c>
      <c r="F96" s="321">
        <v>124.224</v>
      </c>
      <c r="G96" s="42"/>
      <c r="H96" s="48"/>
    </row>
    <row r="97" spans="1:8" s="2" customFormat="1" ht="16.8" customHeight="1">
      <c r="A97" s="42"/>
      <c r="B97" s="48"/>
      <c r="C97" s="320" t="s">
        <v>28</v>
      </c>
      <c r="D97" s="320" t="s">
        <v>1074</v>
      </c>
      <c r="E97" s="21" t="s">
        <v>28</v>
      </c>
      <c r="F97" s="321">
        <v>7.96</v>
      </c>
      <c r="G97" s="42"/>
      <c r="H97" s="48"/>
    </row>
    <row r="98" spans="1:8" s="2" customFormat="1" ht="16.8" customHeight="1">
      <c r="A98" s="42"/>
      <c r="B98" s="48"/>
      <c r="C98" s="320" t="s">
        <v>28</v>
      </c>
      <c r="D98" s="320" t="s">
        <v>1075</v>
      </c>
      <c r="E98" s="21" t="s">
        <v>28</v>
      </c>
      <c r="F98" s="321">
        <v>-13.416</v>
      </c>
      <c r="G98" s="42"/>
      <c r="H98" s="48"/>
    </row>
    <row r="99" spans="1:8" s="2" customFormat="1" ht="16.8" customHeight="1">
      <c r="A99" s="42"/>
      <c r="B99" s="48"/>
      <c r="C99" s="320" t="s">
        <v>28</v>
      </c>
      <c r="D99" s="320" t="s">
        <v>1076</v>
      </c>
      <c r="E99" s="21" t="s">
        <v>28</v>
      </c>
      <c r="F99" s="321">
        <v>7.838</v>
      </c>
      <c r="G99" s="42"/>
      <c r="H99" s="48"/>
    </row>
    <row r="100" spans="1:8" s="2" customFormat="1" ht="16.8" customHeight="1">
      <c r="A100" s="42"/>
      <c r="B100" s="48"/>
      <c r="C100" s="320" t="s">
        <v>28</v>
      </c>
      <c r="D100" s="320" t="s">
        <v>1077</v>
      </c>
      <c r="E100" s="21" t="s">
        <v>28</v>
      </c>
      <c r="F100" s="321">
        <v>2.16</v>
      </c>
      <c r="G100" s="42"/>
      <c r="H100" s="48"/>
    </row>
    <row r="101" spans="1:8" s="2" customFormat="1" ht="16.8" customHeight="1">
      <c r="A101" s="42"/>
      <c r="B101" s="48"/>
      <c r="C101" s="320" t="s">
        <v>28</v>
      </c>
      <c r="D101" s="320" t="s">
        <v>1078</v>
      </c>
      <c r="E101" s="21" t="s">
        <v>28</v>
      </c>
      <c r="F101" s="321">
        <v>4.212</v>
      </c>
      <c r="G101" s="42"/>
      <c r="H101" s="48"/>
    </row>
    <row r="102" spans="1:8" s="2" customFormat="1" ht="16.8" customHeight="1">
      <c r="A102" s="42"/>
      <c r="B102" s="48"/>
      <c r="C102" s="320" t="s">
        <v>28</v>
      </c>
      <c r="D102" s="320" t="s">
        <v>817</v>
      </c>
      <c r="E102" s="21" t="s">
        <v>28</v>
      </c>
      <c r="F102" s="321">
        <v>0</v>
      </c>
      <c r="G102" s="42"/>
      <c r="H102" s="48"/>
    </row>
    <row r="103" spans="1:8" s="2" customFormat="1" ht="16.8" customHeight="1">
      <c r="A103" s="42"/>
      <c r="B103" s="48"/>
      <c r="C103" s="320" t="s">
        <v>28</v>
      </c>
      <c r="D103" s="320" t="s">
        <v>1079</v>
      </c>
      <c r="E103" s="21" t="s">
        <v>28</v>
      </c>
      <c r="F103" s="321">
        <v>69.463</v>
      </c>
      <c r="G103" s="42"/>
      <c r="H103" s="48"/>
    </row>
    <row r="104" spans="1:8" s="2" customFormat="1" ht="16.8" customHeight="1">
      <c r="A104" s="42"/>
      <c r="B104" s="48"/>
      <c r="C104" s="320" t="s">
        <v>28</v>
      </c>
      <c r="D104" s="320" t="s">
        <v>1080</v>
      </c>
      <c r="E104" s="21" t="s">
        <v>28</v>
      </c>
      <c r="F104" s="321">
        <v>-5.836</v>
      </c>
      <c r="G104" s="42"/>
      <c r="H104" s="48"/>
    </row>
    <row r="105" spans="1:8" s="2" customFormat="1" ht="16.8" customHeight="1">
      <c r="A105" s="42"/>
      <c r="B105" s="48"/>
      <c r="C105" s="320" t="s">
        <v>28</v>
      </c>
      <c r="D105" s="320" t="s">
        <v>1081</v>
      </c>
      <c r="E105" s="21" t="s">
        <v>28</v>
      </c>
      <c r="F105" s="321">
        <v>3.688</v>
      </c>
      <c r="G105" s="42"/>
      <c r="H105" s="48"/>
    </row>
    <row r="106" spans="1:8" s="2" customFormat="1" ht="16.8" customHeight="1">
      <c r="A106" s="42"/>
      <c r="B106" s="48"/>
      <c r="C106" s="320" t="s">
        <v>28</v>
      </c>
      <c r="D106" s="320" t="s">
        <v>1082</v>
      </c>
      <c r="E106" s="21" t="s">
        <v>28</v>
      </c>
      <c r="F106" s="321">
        <v>-21.881</v>
      </c>
      <c r="G106" s="42"/>
      <c r="H106" s="48"/>
    </row>
    <row r="107" spans="1:8" s="2" customFormat="1" ht="16.8" customHeight="1">
      <c r="A107" s="42"/>
      <c r="B107" s="48"/>
      <c r="C107" s="320" t="s">
        <v>28</v>
      </c>
      <c r="D107" s="320" t="s">
        <v>818</v>
      </c>
      <c r="E107" s="21" t="s">
        <v>28</v>
      </c>
      <c r="F107" s="321">
        <v>0</v>
      </c>
      <c r="G107" s="42"/>
      <c r="H107" s="48"/>
    </row>
    <row r="108" spans="1:8" s="2" customFormat="1" ht="16.8" customHeight="1">
      <c r="A108" s="42"/>
      <c r="B108" s="48"/>
      <c r="C108" s="320" t="s">
        <v>28</v>
      </c>
      <c r="D108" s="320" t="s">
        <v>1083</v>
      </c>
      <c r="E108" s="21" t="s">
        <v>28</v>
      </c>
      <c r="F108" s="321">
        <v>22.404</v>
      </c>
      <c r="G108" s="42"/>
      <c r="H108" s="48"/>
    </row>
    <row r="109" spans="1:8" s="2" customFormat="1" ht="16.8" customHeight="1">
      <c r="A109" s="42"/>
      <c r="B109" s="48"/>
      <c r="C109" s="320" t="s">
        <v>28</v>
      </c>
      <c r="D109" s="320" t="s">
        <v>1084</v>
      </c>
      <c r="E109" s="21" t="s">
        <v>28</v>
      </c>
      <c r="F109" s="321">
        <v>-1.895</v>
      </c>
      <c r="G109" s="42"/>
      <c r="H109" s="48"/>
    </row>
    <row r="110" spans="1:8" s="2" customFormat="1" ht="16.8" customHeight="1">
      <c r="A110" s="42"/>
      <c r="B110" s="48"/>
      <c r="C110" s="320" t="s">
        <v>28</v>
      </c>
      <c r="D110" s="320" t="s">
        <v>1085</v>
      </c>
      <c r="E110" s="21" t="s">
        <v>28</v>
      </c>
      <c r="F110" s="321">
        <v>1.16</v>
      </c>
      <c r="G110" s="42"/>
      <c r="H110" s="48"/>
    </row>
    <row r="111" spans="1:8" s="2" customFormat="1" ht="16.8" customHeight="1">
      <c r="A111" s="42"/>
      <c r="B111" s="48"/>
      <c r="C111" s="320" t="s">
        <v>28</v>
      </c>
      <c r="D111" s="320" t="s">
        <v>1086</v>
      </c>
      <c r="E111" s="21" t="s">
        <v>28</v>
      </c>
      <c r="F111" s="321">
        <v>-13.514</v>
      </c>
      <c r="G111" s="42"/>
      <c r="H111" s="48"/>
    </row>
    <row r="112" spans="1:8" s="2" customFormat="1" ht="16.8" customHeight="1">
      <c r="A112" s="42"/>
      <c r="B112" s="48"/>
      <c r="C112" s="320" t="s">
        <v>1087</v>
      </c>
      <c r="D112" s="320" t="s">
        <v>299</v>
      </c>
      <c r="E112" s="21" t="s">
        <v>28</v>
      </c>
      <c r="F112" s="321">
        <v>186.567</v>
      </c>
      <c r="G112" s="42"/>
      <c r="H112" s="48"/>
    </row>
    <row r="113" spans="1:8" s="2" customFormat="1" ht="16.8" customHeight="1">
      <c r="A113" s="42"/>
      <c r="B113" s="48"/>
      <c r="C113" s="316" t="s">
        <v>124</v>
      </c>
      <c r="D113" s="317" t="s">
        <v>124</v>
      </c>
      <c r="E113" s="318" t="s">
        <v>28</v>
      </c>
      <c r="F113" s="319">
        <v>45.434</v>
      </c>
      <c r="G113" s="42"/>
      <c r="H113" s="48"/>
    </row>
    <row r="114" spans="1:8" s="2" customFormat="1" ht="16.8" customHeight="1">
      <c r="A114" s="42"/>
      <c r="B114" s="48"/>
      <c r="C114" s="320" t="s">
        <v>28</v>
      </c>
      <c r="D114" s="320" t="s">
        <v>817</v>
      </c>
      <c r="E114" s="21" t="s">
        <v>28</v>
      </c>
      <c r="F114" s="321">
        <v>0</v>
      </c>
      <c r="G114" s="42"/>
      <c r="H114" s="48"/>
    </row>
    <row r="115" spans="1:8" s="2" customFormat="1" ht="16.8" customHeight="1">
      <c r="A115" s="42"/>
      <c r="B115" s="48"/>
      <c r="C115" s="320" t="s">
        <v>28</v>
      </c>
      <c r="D115" s="320" t="s">
        <v>1079</v>
      </c>
      <c r="E115" s="21" t="s">
        <v>28</v>
      </c>
      <c r="F115" s="321">
        <v>69.463</v>
      </c>
      <c r="G115" s="42"/>
      <c r="H115" s="48"/>
    </row>
    <row r="116" spans="1:8" s="2" customFormat="1" ht="16.8" customHeight="1">
      <c r="A116" s="42"/>
      <c r="B116" s="48"/>
      <c r="C116" s="320" t="s">
        <v>28</v>
      </c>
      <c r="D116" s="320" t="s">
        <v>1080</v>
      </c>
      <c r="E116" s="21" t="s">
        <v>28</v>
      </c>
      <c r="F116" s="321">
        <v>-5.836</v>
      </c>
      <c r="G116" s="42"/>
      <c r="H116" s="48"/>
    </row>
    <row r="117" spans="1:8" s="2" customFormat="1" ht="16.8" customHeight="1">
      <c r="A117" s="42"/>
      <c r="B117" s="48"/>
      <c r="C117" s="320" t="s">
        <v>28</v>
      </c>
      <c r="D117" s="320" t="s">
        <v>1081</v>
      </c>
      <c r="E117" s="21" t="s">
        <v>28</v>
      </c>
      <c r="F117" s="321">
        <v>3.688</v>
      </c>
      <c r="G117" s="42"/>
      <c r="H117" s="48"/>
    </row>
    <row r="118" spans="1:8" s="2" customFormat="1" ht="16.8" customHeight="1">
      <c r="A118" s="42"/>
      <c r="B118" s="48"/>
      <c r="C118" s="320" t="s">
        <v>28</v>
      </c>
      <c r="D118" s="320" t="s">
        <v>1082</v>
      </c>
      <c r="E118" s="21" t="s">
        <v>28</v>
      </c>
      <c r="F118" s="321">
        <v>-21.881</v>
      </c>
      <c r="G118" s="42"/>
      <c r="H118" s="48"/>
    </row>
    <row r="119" spans="1:8" s="2" customFormat="1" ht="16.8" customHeight="1">
      <c r="A119" s="42"/>
      <c r="B119" s="48"/>
      <c r="C119" s="320" t="s">
        <v>124</v>
      </c>
      <c r="D119" s="320" t="s">
        <v>760</v>
      </c>
      <c r="E119" s="21" t="s">
        <v>28</v>
      </c>
      <c r="F119" s="321">
        <v>45.434</v>
      </c>
      <c r="G119" s="42"/>
      <c r="H119" s="48"/>
    </row>
    <row r="120" spans="1:8" s="2" customFormat="1" ht="16.8" customHeight="1">
      <c r="A120" s="42"/>
      <c r="B120" s="48"/>
      <c r="C120" s="322" t="s">
        <v>3344</v>
      </c>
      <c r="D120" s="42"/>
      <c r="E120" s="42"/>
      <c r="F120" s="42"/>
      <c r="G120" s="42"/>
      <c r="H120" s="48"/>
    </row>
    <row r="121" spans="1:8" s="2" customFormat="1" ht="12">
      <c r="A121" s="42"/>
      <c r="B121" s="48"/>
      <c r="C121" s="320" t="s">
        <v>1069</v>
      </c>
      <c r="D121" s="320" t="s">
        <v>3360</v>
      </c>
      <c r="E121" s="21" t="s">
        <v>315</v>
      </c>
      <c r="F121" s="321">
        <v>186.567</v>
      </c>
      <c r="G121" s="42"/>
      <c r="H121" s="48"/>
    </row>
    <row r="122" spans="1:8" s="2" customFormat="1" ht="16.8" customHeight="1">
      <c r="A122" s="42"/>
      <c r="B122" s="48"/>
      <c r="C122" s="320" t="s">
        <v>591</v>
      </c>
      <c r="D122" s="320" t="s">
        <v>3365</v>
      </c>
      <c r="E122" s="21" t="s">
        <v>315</v>
      </c>
      <c r="F122" s="321">
        <v>53.589</v>
      </c>
      <c r="G122" s="42"/>
      <c r="H122" s="48"/>
    </row>
    <row r="123" spans="1:8" s="2" customFormat="1" ht="16.8" customHeight="1">
      <c r="A123" s="42"/>
      <c r="B123" s="48"/>
      <c r="C123" s="316" t="s">
        <v>126</v>
      </c>
      <c r="D123" s="317" t="s">
        <v>126</v>
      </c>
      <c r="E123" s="318" t="s">
        <v>28</v>
      </c>
      <c r="F123" s="319">
        <v>8.155</v>
      </c>
      <c r="G123" s="42"/>
      <c r="H123" s="48"/>
    </row>
    <row r="124" spans="1:8" s="2" customFormat="1" ht="16.8" customHeight="1">
      <c r="A124" s="42"/>
      <c r="B124" s="48"/>
      <c r="C124" s="320" t="s">
        <v>28</v>
      </c>
      <c r="D124" s="320" t="s">
        <v>818</v>
      </c>
      <c r="E124" s="21" t="s">
        <v>28</v>
      </c>
      <c r="F124" s="321">
        <v>0</v>
      </c>
      <c r="G124" s="42"/>
      <c r="H124" s="48"/>
    </row>
    <row r="125" spans="1:8" s="2" customFormat="1" ht="16.8" customHeight="1">
      <c r="A125" s="42"/>
      <c r="B125" s="48"/>
      <c r="C125" s="320" t="s">
        <v>28</v>
      </c>
      <c r="D125" s="320" t="s">
        <v>1083</v>
      </c>
      <c r="E125" s="21" t="s">
        <v>28</v>
      </c>
      <c r="F125" s="321">
        <v>22.404</v>
      </c>
      <c r="G125" s="42"/>
      <c r="H125" s="48"/>
    </row>
    <row r="126" spans="1:8" s="2" customFormat="1" ht="16.8" customHeight="1">
      <c r="A126" s="42"/>
      <c r="B126" s="48"/>
      <c r="C126" s="320" t="s">
        <v>28</v>
      </c>
      <c r="D126" s="320" t="s">
        <v>1084</v>
      </c>
      <c r="E126" s="21" t="s">
        <v>28</v>
      </c>
      <c r="F126" s="321">
        <v>-1.895</v>
      </c>
      <c r="G126" s="42"/>
      <c r="H126" s="48"/>
    </row>
    <row r="127" spans="1:8" s="2" customFormat="1" ht="16.8" customHeight="1">
      <c r="A127" s="42"/>
      <c r="B127" s="48"/>
      <c r="C127" s="320" t="s">
        <v>28</v>
      </c>
      <c r="D127" s="320" t="s">
        <v>1085</v>
      </c>
      <c r="E127" s="21" t="s">
        <v>28</v>
      </c>
      <c r="F127" s="321">
        <v>1.16</v>
      </c>
      <c r="G127" s="42"/>
      <c r="H127" s="48"/>
    </row>
    <row r="128" spans="1:8" s="2" customFormat="1" ht="16.8" customHeight="1">
      <c r="A128" s="42"/>
      <c r="B128" s="48"/>
      <c r="C128" s="320" t="s">
        <v>28</v>
      </c>
      <c r="D128" s="320" t="s">
        <v>1086</v>
      </c>
      <c r="E128" s="21" t="s">
        <v>28</v>
      </c>
      <c r="F128" s="321">
        <v>-13.514</v>
      </c>
      <c r="G128" s="42"/>
      <c r="H128" s="48"/>
    </row>
    <row r="129" spans="1:8" s="2" customFormat="1" ht="16.8" customHeight="1">
      <c r="A129" s="42"/>
      <c r="B129" s="48"/>
      <c r="C129" s="320" t="s">
        <v>126</v>
      </c>
      <c r="D129" s="320" t="s">
        <v>760</v>
      </c>
      <c r="E129" s="21" t="s">
        <v>28</v>
      </c>
      <c r="F129" s="321">
        <v>8.155</v>
      </c>
      <c r="G129" s="42"/>
      <c r="H129" s="48"/>
    </row>
    <row r="130" spans="1:8" s="2" customFormat="1" ht="16.8" customHeight="1">
      <c r="A130" s="42"/>
      <c r="B130" s="48"/>
      <c r="C130" s="322" t="s">
        <v>3344</v>
      </c>
      <c r="D130" s="42"/>
      <c r="E130" s="42"/>
      <c r="F130" s="42"/>
      <c r="G130" s="42"/>
      <c r="H130" s="48"/>
    </row>
    <row r="131" spans="1:8" s="2" customFormat="1" ht="12">
      <c r="A131" s="42"/>
      <c r="B131" s="48"/>
      <c r="C131" s="320" t="s">
        <v>1069</v>
      </c>
      <c r="D131" s="320" t="s">
        <v>3360</v>
      </c>
      <c r="E131" s="21" t="s">
        <v>315</v>
      </c>
      <c r="F131" s="321">
        <v>186.567</v>
      </c>
      <c r="G131" s="42"/>
      <c r="H131" s="48"/>
    </row>
    <row r="132" spans="1:8" s="2" customFormat="1" ht="16.8" customHeight="1">
      <c r="A132" s="42"/>
      <c r="B132" s="48"/>
      <c r="C132" s="320" t="s">
        <v>591</v>
      </c>
      <c r="D132" s="320" t="s">
        <v>3365</v>
      </c>
      <c r="E132" s="21" t="s">
        <v>315</v>
      </c>
      <c r="F132" s="321">
        <v>53.589</v>
      </c>
      <c r="G132" s="42"/>
      <c r="H132" s="48"/>
    </row>
    <row r="133" spans="1:8" s="2" customFormat="1" ht="16.8" customHeight="1">
      <c r="A133" s="42"/>
      <c r="B133" s="48"/>
      <c r="C133" s="316" t="s">
        <v>128</v>
      </c>
      <c r="D133" s="317" t="s">
        <v>128</v>
      </c>
      <c r="E133" s="318" t="s">
        <v>28</v>
      </c>
      <c r="F133" s="319">
        <v>330.09</v>
      </c>
      <c r="G133" s="42"/>
      <c r="H133" s="48"/>
    </row>
    <row r="134" spans="1:8" s="2" customFormat="1" ht="16.8" customHeight="1">
      <c r="A134" s="42"/>
      <c r="B134" s="48"/>
      <c r="C134" s="320" t="s">
        <v>28</v>
      </c>
      <c r="D134" s="320" t="s">
        <v>817</v>
      </c>
      <c r="E134" s="21" t="s">
        <v>28</v>
      </c>
      <c r="F134" s="321">
        <v>0</v>
      </c>
      <c r="G134" s="42"/>
      <c r="H134" s="48"/>
    </row>
    <row r="135" spans="1:8" s="2" customFormat="1" ht="16.8" customHeight="1">
      <c r="A135" s="42"/>
      <c r="B135" s="48"/>
      <c r="C135" s="320" t="s">
        <v>28</v>
      </c>
      <c r="D135" s="320" t="s">
        <v>1054</v>
      </c>
      <c r="E135" s="21" t="s">
        <v>28</v>
      </c>
      <c r="F135" s="321">
        <v>121.695</v>
      </c>
      <c r="G135" s="42"/>
      <c r="H135" s="48"/>
    </row>
    <row r="136" spans="1:8" s="2" customFormat="1" ht="16.8" customHeight="1">
      <c r="A136" s="42"/>
      <c r="B136" s="48"/>
      <c r="C136" s="320" t="s">
        <v>28</v>
      </c>
      <c r="D136" s="320" t="s">
        <v>1055</v>
      </c>
      <c r="E136" s="21" t="s">
        <v>28</v>
      </c>
      <c r="F136" s="321">
        <v>27.988</v>
      </c>
      <c r="G136" s="42"/>
      <c r="H136" s="48"/>
    </row>
    <row r="137" spans="1:8" s="2" customFormat="1" ht="16.8" customHeight="1">
      <c r="A137" s="42"/>
      <c r="B137" s="48"/>
      <c r="C137" s="320" t="s">
        <v>28</v>
      </c>
      <c r="D137" s="320" t="s">
        <v>1056</v>
      </c>
      <c r="E137" s="21" t="s">
        <v>28</v>
      </c>
      <c r="F137" s="321">
        <v>-12.46</v>
      </c>
      <c r="G137" s="42"/>
      <c r="H137" s="48"/>
    </row>
    <row r="138" spans="1:8" s="2" customFormat="1" ht="16.8" customHeight="1">
      <c r="A138" s="42"/>
      <c r="B138" s="48"/>
      <c r="C138" s="320" t="s">
        <v>28</v>
      </c>
      <c r="D138" s="320" t="s">
        <v>1057</v>
      </c>
      <c r="E138" s="21" t="s">
        <v>28</v>
      </c>
      <c r="F138" s="321">
        <v>-8.925</v>
      </c>
      <c r="G138" s="42"/>
      <c r="H138" s="48"/>
    </row>
    <row r="139" spans="1:8" s="2" customFormat="1" ht="16.8" customHeight="1">
      <c r="A139" s="42"/>
      <c r="B139" s="48"/>
      <c r="C139" s="320" t="s">
        <v>28</v>
      </c>
      <c r="D139" s="320" t="s">
        <v>1058</v>
      </c>
      <c r="E139" s="21" t="s">
        <v>28</v>
      </c>
      <c r="F139" s="321">
        <v>13.368</v>
      </c>
      <c r="G139" s="42"/>
      <c r="H139" s="48"/>
    </row>
    <row r="140" spans="1:8" s="2" customFormat="1" ht="16.8" customHeight="1">
      <c r="A140" s="42"/>
      <c r="B140" s="48"/>
      <c r="C140" s="320" t="s">
        <v>28</v>
      </c>
      <c r="D140" s="320" t="s">
        <v>1059</v>
      </c>
      <c r="E140" s="21" t="s">
        <v>28</v>
      </c>
      <c r="F140" s="321">
        <v>9.024</v>
      </c>
      <c r="G140" s="42"/>
      <c r="H140" s="48"/>
    </row>
    <row r="141" spans="1:8" s="2" customFormat="1" ht="16.8" customHeight="1">
      <c r="A141" s="42"/>
      <c r="B141" s="48"/>
      <c r="C141" s="320" t="s">
        <v>28</v>
      </c>
      <c r="D141" s="320" t="s">
        <v>1060</v>
      </c>
      <c r="E141" s="21" t="s">
        <v>28</v>
      </c>
      <c r="F141" s="321">
        <v>-16.512</v>
      </c>
      <c r="G141" s="42"/>
      <c r="H141" s="48"/>
    </row>
    <row r="142" spans="1:8" s="2" customFormat="1" ht="16.8" customHeight="1">
      <c r="A142" s="42"/>
      <c r="B142" s="48"/>
      <c r="C142" s="320" t="s">
        <v>28</v>
      </c>
      <c r="D142" s="320" t="s">
        <v>818</v>
      </c>
      <c r="E142" s="21" t="s">
        <v>28</v>
      </c>
      <c r="F142" s="321">
        <v>0</v>
      </c>
      <c r="G142" s="42"/>
      <c r="H142" s="48"/>
    </row>
    <row r="143" spans="1:8" s="2" customFormat="1" ht="16.8" customHeight="1">
      <c r="A143" s="42"/>
      <c r="B143" s="48"/>
      <c r="C143" s="320" t="s">
        <v>28</v>
      </c>
      <c r="D143" s="320" t="s">
        <v>1061</v>
      </c>
      <c r="E143" s="21" t="s">
        <v>28</v>
      </c>
      <c r="F143" s="321">
        <v>112.911</v>
      </c>
      <c r="G143" s="42"/>
      <c r="H143" s="48"/>
    </row>
    <row r="144" spans="1:8" s="2" customFormat="1" ht="16.8" customHeight="1">
      <c r="A144" s="42"/>
      <c r="B144" s="48"/>
      <c r="C144" s="320" t="s">
        <v>28</v>
      </c>
      <c r="D144" s="320" t="s">
        <v>1062</v>
      </c>
      <c r="E144" s="21" t="s">
        <v>28</v>
      </c>
      <c r="F144" s="321">
        <v>68.425</v>
      </c>
      <c r="G144" s="42"/>
      <c r="H144" s="48"/>
    </row>
    <row r="145" spans="1:8" s="2" customFormat="1" ht="16.8" customHeight="1">
      <c r="A145" s="42"/>
      <c r="B145" s="48"/>
      <c r="C145" s="320" t="s">
        <v>28</v>
      </c>
      <c r="D145" s="320" t="s">
        <v>1063</v>
      </c>
      <c r="E145" s="21" t="s">
        <v>28</v>
      </c>
      <c r="F145" s="321">
        <v>19.391</v>
      </c>
      <c r="G145" s="42"/>
      <c r="H145" s="48"/>
    </row>
    <row r="146" spans="1:8" s="2" customFormat="1" ht="16.8" customHeight="1">
      <c r="A146" s="42"/>
      <c r="B146" s="48"/>
      <c r="C146" s="320" t="s">
        <v>28</v>
      </c>
      <c r="D146" s="320" t="s">
        <v>1064</v>
      </c>
      <c r="E146" s="21" t="s">
        <v>28</v>
      </c>
      <c r="F146" s="321">
        <v>-13.935</v>
      </c>
      <c r="G146" s="42"/>
      <c r="H146" s="48"/>
    </row>
    <row r="147" spans="1:8" s="2" customFormat="1" ht="16.8" customHeight="1">
      <c r="A147" s="42"/>
      <c r="B147" s="48"/>
      <c r="C147" s="320" t="s">
        <v>28</v>
      </c>
      <c r="D147" s="320" t="s">
        <v>1065</v>
      </c>
      <c r="E147" s="21" t="s">
        <v>28</v>
      </c>
      <c r="F147" s="321">
        <v>12.6</v>
      </c>
      <c r="G147" s="42"/>
      <c r="H147" s="48"/>
    </row>
    <row r="148" spans="1:8" s="2" customFormat="1" ht="16.8" customHeight="1">
      <c r="A148" s="42"/>
      <c r="B148" s="48"/>
      <c r="C148" s="320" t="s">
        <v>28</v>
      </c>
      <c r="D148" s="320" t="s">
        <v>1066</v>
      </c>
      <c r="E148" s="21" t="s">
        <v>28</v>
      </c>
      <c r="F148" s="321">
        <v>3.2</v>
      </c>
      <c r="G148" s="42"/>
      <c r="H148" s="48"/>
    </row>
    <row r="149" spans="1:8" s="2" customFormat="1" ht="16.8" customHeight="1">
      <c r="A149" s="42"/>
      <c r="B149" s="48"/>
      <c r="C149" s="320" t="s">
        <v>28</v>
      </c>
      <c r="D149" s="320" t="s">
        <v>1067</v>
      </c>
      <c r="E149" s="21" t="s">
        <v>28</v>
      </c>
      <c r="F149" s="321">
        <v>-6.68</v>
      </c>
      <c r="G149" s="42"/>
      <c r="H149" s="48"/>
    </row>
    <row r="150" spans="1:8" s="2" customFormat="1" ht="16.8" customHeight="1">
      <c r="A150" s="42"/>
      <c r="B150" s="48"/>
      <c r="C150" s="320" t="s">
        <v>128</v>
      </c>
      <c r="D150" s="320" t="s">
        <v>299</v>
      </c>
      <c r="E150" s="21" t="s">
        <v>28</v>
      </c>
      <c r="F150" s="321">
        <v>330.09</v>
      </c>
      <c r="G150" s="42"/>
      <c r="H150" s="48"/>
    </row>
    <row r="151" spans="1:8" s="2" customFormat="1" ht="16.8" customHeight="1">
      <c r="A151" s="42"/>
      <c r="B151" s="48"/>
      <c r="C151" s="322" t="s">
        <v>3344</v>
      </c>
      <c r="D151" s="42"/>
      <c r="E151" s="42"/>
      <c r="F151" s="42"/>
      <c r="G151" s="42"/>
      <c r="H151" s="48"/>
    </row>
    <row r="152" spans="1:8" s="2" customFormat="1" ht="12">
      <c r="A152" s="42"/>
      <c r="B152" s="48"/>
      <c r="C152" s="320" t="s">
        <v>1050</v>
      </c>
      <c r="D152" s="320" t="s">
        <v>3366</v>
      </c>
      <c r="E152" s="21" t="s">
        <v>315</v>
      </c>
      <c r="F152" s="321">
        <v>330.09</v>
      </c>
      <c r="G152" s="42"/>
      <c r="H152" s="48"/>
    </row>
    <row r="153" spans="1:8" s="2" customFormat="1" ht="12">
      <c r="A153" s="42"/>
      <c r="B153" s="48"/>
      <c r="C153" s="320" t="s">
        <v>636</v>
      </c>
      <c r="D153" s="320" t="s">
        <v>3367</v>
      </c>
      <c r="E153" s="21" t="s">
        <v>315</v>
      </c>
      <c r="F153" s="321">
        <v>330.09</v>
      </c>
      <c r="G153" s="42"/>
      <c r="H153" s="48"/>
    </row>
    <row r="154" spans="1:8" s="2" customFormat="1" ht="16.8" customHeight="1">
      <c r="A154" s="42"/>
      <c r="B154" s="48"/>
      <c r="C154" s="320" t="s">
        <v>2076</v>
      </c>
      <c r="D154" s="320" t="s">
        <v>3364</v>
      </c>
      <c r="E154" s="21" t="s">
        <v>315</v>
      </c>
      <c r="F154" s="321">
        <v>635.985</v>
      </c>
      <c r="G154" s="42"/>
      <c r="H154" s="48"/>
    </row>
    <row r="155" spans="1:8" s="2" customFormat="1" ht="12">
      <c r="A155" s="42"/>
      <c r="B155" s="48"/>
      <c r="C155" s="320" t="s">
        <v>2101</v>
      </c>
      <c r="D155" s="320" t="s">
        <v>3368</v>
      </c>
      <c r="E155" s="21" t="s">
        <v>315</v>
      </c>
      <c r="F155" s="321">
        <v>330.09</v>
      </c>
      <c r="G155" s="42"/>
      <c r="H155" s="48"/>
    </row>
    <row r="156" spans="1:8" s="2" customFormat="1" ht="16.8" customHeight="1">
      <c r="A156" s="42"/>
      <c r="B156" s="48"/>
      <c r="C156" s="316" t="s">
        <v>130</v>
      </c>
      <c r="D156" s="317" t="s">
        <v>130</v>
      </c>
      <c r="E156" s="318" t="s">
        <v>28</v>
      </c>
      <c r="F156" s="319">
        <v>61.79</v>
      </c>
      <c r="G156" s="42"/>
      <c r="H156" s="48"/>
    </row>
    <row r="157" spans="1:8" s="2" customFormat="1" ht="16.8" customHeight="1">
      <c r="A157" s="42"/>
      <c r="B157" s="48"/>
      <c r="C157" s="320" t="s">
        <v>28</v>
      </c>
      <c r="D157" s="320" t="s">
        <v>1041</v>
      </c>
      <c r="E157" s="21" t="s">
        <v>28</v>
      </c>
      <c r="F157" s="321">
        <v>0</v>
      </c>
      <c r="G157" s="42"/>
      <c r="H157" s="48"/>
    </row>
    <row r="158" spans="1:8" s="2" customFormat="1" ht="16.8" customHeight="1">
      <c r="A158" s="42"/>
      <c r="B158" s="48"/>
      <c r="C158" s="320" t="s">
        <v>28</v>
      </c>
      <c r="D158" s="320" t="s">
        <v>131</v>
      </c>
      <c r="E158" s="21" t="s">
        <v>28</v>
      </c>
      <c r="F158" s="321">
        <v>61.79</v>
      </c>
      <c r="G158" s="42"/>
      <c r="H158" s="48"/>
    </row>
    <row r="159" spans="1:8" s="2" customFormat="1" ht="16.8" customHeight="1">
      <c r="A159" s="42"/>
      <c r="B159" s="48"/>
      <c r="C159" s="320" t="s">
        <v>130</v>
      </c>
      <c r="D159" s="320" t="s">
        <v>299</v>
      </c>
      <c r="E159" s="21" t="s">
        <v>28</v>
      </c>
      <c r="F159" s="321">
        <v>61.79</v>
      </c>
      <c r="G159" s="42"/>
      <c r="H159" s="48"/>
    </row>
    <row r="160" spans="1:8" s="2" customFormat="1" ht="16.8" customHeight="1">
      <c r="A160" s="42"/>
      <c r="B160" s="48"/>
      <c r="C160" s="322" t="s">
        <v>3344</v>
      </c>
      <c r="D160" s="42"/>
      <c r="E160" s="42"/>
      <c r="F160" s="42"/>
      <c r="G160" s="42"/>
      <c r="H160" s="48"/>
    </row>
    <row r="161" spans="1:8" s="2" customFormat="1" ht="12">
      <c r="A161" s="42"/>
      <c r="B161" s="48"/>
      <c r="C161" s="320" t="s">
        <v>1037</v>
      </c>
      <c r="D161" s="320" t="s">
        <v>3369</v>
      </c>
      <c r="E161" s="21" t="s">
        <v>315</v>
      </c>
      <c r="F161" s="321">
        <v>61.79</v>
      </c>
      <c r="G161" s="42"/>
      <c r="H161" s="48"/>
    </row>
    <row r="162" spans="1:8" s="2" customFormat="1" ht="12">
      <c r="A162" s="42"/>
      <c r="B162" s="48"/>
      <c r="C162" s="320" t="s">
        <v>586</v>
      </c>
      <c r="D162" s="320" t="s">
        <v>3370</v>
      </c>
      <c r="E162" s="21" t="s">
        <v>315</v>
      </c>
      <c r="F162" s="321">
        <v>61.79</v>
      </c>
      <c r="G162" s="42"/>
      <c r="H162" s="48"/>
    </row>
    <row r="163" spans="1:8" s="2" customFormat="1" ht="12">
      <c r="A163" s="42"/>
      <c r="B163" s="48"/>
      <c r="C163" s="320" t="s">
        <v>691</v>
      </c>
      <c r="D163" s="320" t="s">
        <v>3371</v>
      </c>
      <c r="E163" s="21" t="s">
        <v>315</v>
      </c>
      <c r="F163" s="321">
        <v>66.774</v>
      </c>
      <c r="G163" s="42"/>
      <c r="H163" s="48"/>
    </row>
    <row r="164" spans="1:8" s="2" customFormat="1" ht="16.8" customHeight="1">
      <c r="A164" s="42"/>
      <c r="B164" s="48"/>
      <c r="C164" s="320" t="s">
        <v>2065</v>
      </c>
      <c r="D164" s="320" t="s">
        <v>3372</v>
      </c>
      <c r="E164" s="21" t="s">
        <v>315</v>
      </c>
      <c r="F164" s="321">
        <v>43.253</v>
      </c>
      <c r="G164" s="42"/>
      <c r="H164" s="48"/>
    </row>
    <row r="165" spans="1:8" s="2" customFormat="1" ht="16.8" customHeight="1">
      <c r="A165" s="42"/>
      <c r="B165" s="48"/>
      <c r="C165" s="320" t="s">
        <v>2076</v>
      </c>
      <c r="D165" s="320" t="s">
        <v>3364</v>
      </c>
      <c r="E165" s="21" t="s">
        <v>315</v>
      </c>
      <c r="F165" s="321">
        <v>635.985</v>
      </c>
      <c r="G165" s="42"/>
      <c r="H165" s="48"/>
    </row>
    <row r="166" spans="1:8" s="2" customFormat="1" ht="16.8" customHeight="1">
      <c r="A166" s="42"/>
      <c r="B166" s="48"/>
      <c r="C166" s="316" t="s">
        <v>132</v>
      </c>
      <c r="D166" s="317" t="s">
        <v>132</v>
      </c>
      <c r="E166" s="318" t="s">
        <v>28</v>
      </c>
      <c r="F166" s="319">
        <v>141</v>
      </c>
      <c r="G166" s="42"/>
      <c r="H166" s="48"/>
    </row>
    <row r="167" spans="1:8" s="2" customFormat="1" ht="16.8" customHeight="1">
      <c r="A167" s="42"/>
      <c r="B167" s="48"/>
      <c r="C167" s="320" t="s">
        <v>28</v>
      </c>
      <c r="D167" s="320" t="s">
        <v>817</v>
      </c>
      <c r="E167" s="21" t="s">
        <v>28</v>
      </c>
      <c r="F167" s="321">
        <v>0</v>
      </c>
      <c r="G167" s="42"/>
      <c r="H167" s="48"/>
    </row>
    <row r="168" spans="1:8" s="2" customFormat="1" ht="16.8" customHeight="1">
      <c r="A168" s="42"/>
      <c r="B168" s="48"/>
      <c r="C168" s="320" t="s">
        <v>28</v>
      </c>
      <c r="D168" s="320" t="s">
        <v>1047</v>
      </c>
      <c r="E168" s="21" t="s">
        <v>28</v>
      </c>
      <c r="F168" s="321">
        <v>75.61</v>
      </c>
      <c r="G168" s="42"/>
      <c r="H168" s="48"/>
    </row>
    <row r="169" spans="1:8" s="2" customFormat="1" ht="16.8" customHeight="1">
      <c r="A169" s="42"/>
      <c r="B169" s="48"/>
      <c r="C169" s="320" t="s">
        <v>28</v>
      </c>
      <c r="D169" s="320" t="s">
        <v>818</v>
      </c>
      <c r="E169" s="21" t="s">
        <v>28</v>
      </c>
      <c r="F169" s="321">
        <v>0</v>
      </c>
      <c r="G169" s="42"/>
      <c r="H169" s="48"/>
    </row>
    <row r="170" spans="1:8" s="2" customFormat="1" ht="16.8" customHeight="1">
      <c r="A170" s="42"/>
      <c r="B170" s="48"/>
      <c r="C170" s="320" t="s">
        <v>28</v>
      </c>
      <c r="D170" s="320" t="s">
        <v>1048</v>
      </c>
      <c r="E170" s="21" t="s">
        <v>28</v>
      </c>
      <c r="F170" s="321">
        <v>65.39</v>
      </c>
      <c r="G170" s="42"/>
      <c r="H170" s="48"/>
    </row>
    <row r="171" spans="1:8" s="2" customFormat="1" ht="16.8" customHeight="1">
      <c r="A171" s="42"/>
      <c r="B171" s="48"/>
      <c r="C171" s="320" t="s">
        <v>132</v>
      </c>
      <c r="D171" s="320" t="s">
        <v>299</v>
      </c>
      <c r="E171" s="21" t="s">
        <v>28</v>
      </c>
      <c r="F171" s="321">
        <v>141</v>
      </c>
      <c r="G171" s="42"/>
      <c r="H171" s="48"/>
    </row>
    <row r="172" spans="1:8" s="2" customFormat="1" ht="16.8" customHeight="1">
      <c r="A172" s="42"/>
      <c r="B172" s="48"/>
      <c r="C172" s="322" t="s">
        <v>3344</v>
      </c>
      <c r="D172" s="42"/>
      <c r="E172" s="42"/>
      <c r="F172" s="42"/>
      <c r="G172" s="42"/>
      <c r="H172" s="48"/>
    </row>
    <row r="173" spans="1:8" s="2" customFormat="1" ht="12">
      <c r="A173" s="42"/>
      <c r="B173" s="48"/>
      <c r="C173" s="320" t="s">
        <v>1043</v>
      </c>
      <c r="D173" s="320" t="s">
        <v>3373</v>
      </c>
      <c r="E173" s="21" t="s">
        <v>315</v>
      </c>
      <c r="F173" s="321">
        <v>141</v>
      </c>
      <c r="G173" s="42"/>
      <c r="H173" s="48"/>
    </row>
    <row r="174" spans="1:8" s="2" customFormat="1" ht="12">
      <c r="A174" s="42"/>
      <c r="B174" s="48"/>
      <c r="C174" s="320" t="s">
        <v>581</v>
      </c>
      <c r="D174" s="320" t="s">
        <v>3374</v>
      </c>
      <c r="E174" s="21" t="s">
        <v>315</v>
      </c>
      <c r="F174" s="321">
        <v>141</v>
      </c>
      <c r="G174" s="42"/>
      <c r="H174" s="48"/>
    </row>
    <row r="175" spans="1:8" s="2" customFormat="1" ht="16.8" customHeight="1">
      <c r="A175" s="42"/>
      <c r="B175" s="48"/>
      <c r="C175" s="320" t="s">
        <v>2076</v>
      </c>
      <c r="D175" s="320" t="s">
        <v>3364</v>
      </c>
      <c r="E175" s="21" t="s">
        <v>315</v>
      </c>
      <c r="F175" s="321">
        <v>635.985</v>
      </c>
      <c r="G175" s="42"/>
      <c r="H175" s="48"/>
    </row>
    <row r="176" spans="1:8" s="2" customFormat="1" ht="16.8" customHeight="1">
      <c r="A176" s="42"/>
      <c r="B176" s="48"/>
      <c r="C176" s="316" t="s">
        <v>134</v>
      </c>
      <c r="D176" s="317" t="s">
        <v>134</v>
      </c>
      <c r="E176" s="318" t="s">
        <v>28</v>
      </c>
      <c r="F176" s="319">
        <v>29.81</v>
      </c>
      <c r="G176" s="42"/>
      <c r="H176" s="48"/>
    </row>
    <row r="177" spans="1:8" s="2" customFormat="1" ht="16.8" customHeight="1">
      <c r="A177" s="42"/>
      <c r="B177" s="48"/>
      <c r="C177" s="320" t="s">
        <v>28</v>
      </c>
      <c r="D177" s="320" t="s">
        <v>463</v>
      </c>
      <c r="E177" s="21" t="s">
        <v>28</v>
      </c>
      <c r="F177" s="321">
        <v>0</v>
      </c>
      <c r="G177" s="42"/>
      <c r="H177" s="48"/>
    </row>
    <row r="178" spans="1:8" s="2" customFormat="1" ht="16.8" customHeight="1">
      <c r="A178" s="42"/>
      <c r="B178" s="48"/>
      <c r="C178" s="320" t="s">
        <v>28</v>
      </c>
      <c r="D178" s="320" t="s">
        <v>1883</v>
      </c>
      <c r="E178" s="21" t="s">
        <v>28</v>
      </c>
      <c r="F178" s="321">
        <v>10.33</v>
      </c>
      <c r="G178" s="42"/>
      <c r="H178" s="48"/>
    </row>
    <row r="179" spans="1:8" s="2" customFormat="1" ht="16.8" customHeight="1">
      <c r="A179" s="42"/>
      <c r="B179" s="48"/>
      <c r="C179" s="320" t="s">
        <v>28</v>
      </c>
      <c r="D179" s="320" t="s">
        <v>1884</v>
      </c>
      <c r="E179" s="21" t="s">
        <v>28</v>
      </c>
      <c r="F179" s="321">
        <v>8.28</v>
      </c>
      <c r="G179" s="42"/>
      <c r="H179" s="48"/>
    </row>
    <row r="180" spans="1:8" s="2" customFormat="1" ht="16.8" customHeight="1">
      <c r="A180" s="42"/>
      <c r="B180" s="48"/>
      <c r="C180" s="320" t="s">
        <v>28</v>
      </c>
      <c r="D180" s="320" t="s">
        <v>469</v>
      </c>
      <c r="E180" s="21" t="s">
        <v>28</v>
      </c>
      <c r="F180" s="321">
        <v>0</v>
      </c>
      <c r="G180" s="42"/>
      <c r="H180" s="48"/>
    </row>
    <row r="181" spans="1:8" s="2" customFormat="1" ht="16.8" customHeight="1">
      <c r="A181" s="42"/>
      <c r="B181" s="48"/>
      <c r="C181" s="320" t="s">
        <v>28</v>
      </c>
      <c r="D181" s="320" t="s">
        <v>1885</v>
      </c>
      <c r="E181" s="21" t="s">
        <v>28</v>
      </c>
      <c r="F181" s="321">
        <v>13.6</v>
      </c>
      <c r="G181" s="42"/>
      <c r="H181" s="48"/>
    </row>
    <row r="182" spans="1:8" s="2" customFormat="1" ht="16.8" customHeight="1">
      <c r="A182" s="42"/>
      <c r="B182" s="48"/>
      <c r="C182" s="320" t="s">
        <v>28</v>
      </c>
      <c r="D182" s="320" t="s">
        <v>1886</v>
      </c>
      <c r="E182" s="21" t="s">
        <v>28</v>
      </c>
      <c r="F182" s="321">
        <v>-2.4</v>
      </c>
      <c r="G182" s="42"/>
      <c r="H182" s="48"/>
    </row>
    <row r="183" spans="1:8" s="2" customFormat="1" ht="16.8" customHeight="1">
      <c r="A183" s="42"/>
      <c r="B183" s="48"/>
      <c r="C183" s="320" t="s">
        <v>134</v>
      </c>
      <c r="D183" s="320" t="s">
        <v>299</v>
      </c>
      <c r="E183" s="21" t="s">
        <v>28</v>
      </c>
      <c r="F183" s="321">
        <v>29.81</v>
      </c>
      <c r="G183" s="42"/>
      <c r="H183" s="48"/>
    </row>
    <row r="184" spans="1:8" s="2" customFormat="1" ht="16.8" customHeight="1">
      <c r="A184" s="42"/>
      <c r="B184" s="48"/>
      <c r="C184" s="322" t="s">
        <v>3344</v>
      </c>
      <c r="D184" s="42"/>
      <c r="E184" s="42"/>
      <c r="F184" s="42"/>
      <c r="G184" s="42"/>
      <c r="H184" s="48"/>
    </row>
    <row r="185" spans="1:8" s="2" customFormat="1" ht="12">
      <c r="A185" s="42"/>
      <c r="B185" s="48"/>
      <c r="C185" s="320" t="s">
        <v>1879</v>
      </c>
      <c r="D185" s="320" t="s">
        <v>3375</v>
      </c>
      <c r="E185" s="21" t="s">
        <v>673</v>
      </c>
      <c r="F185" s="321">
        <v>29.81</v>
      </c>
      <c r="G185" s="42"/>
      <c r="H185" s="48"/>
    </row>
    <row r="186" spans="1:8" s="2" customFormat="1" ht="16.8" customHeight="1">
      <c r="A186" s="42"/>
      <c r="B186" s="48"/>
      <c r="C186" s="320" t="s">
        <v>1911</v>
      </c>
      <c r="D186" s="320" t="s">
        <v>3376</v>
      </c>
      <c r="E186" s="21" t="s">
        <v>673</v>
      </c>
      <c r="F186" s="321">
        <v>29.81</v>
      </c>
      <c r="G186" s="42"/>
      <c r="H186" s="48"/>
    </row>
    <row r="187" spans="1:8" s="2" customFormat="1" ht="16.8" customHeight="1">
      <c r="A187" s="42"/>
      <c r="B187" s="48"/>
      <c r="C187" s="320" t="s">
        <v>1916</v>
      </c>
      <c r="D187" s="320" t="s">
        <v>1917</v>
      </c>
      <c r="E187" s="21" t="s">
        <v>673</v>
      </c>
      <c r="F187" s="321">
        <v>31.301</v>
      </c>
      <c r="G187" s="42"/>
      <c r="H187" s="48"/>
    </row>
    <row r="188" spans="1:8" s="2" customFormat="1" ht="12">
      <c r="A188" s="42"/>
      <c r="B188" s="48"/>
      <c r="C188" s="320" t="s">
        <v>1895</v>
      </c>
      <c r="D188" s="320" t="s">
        <v>1896</v>
      </c>
      <c r="E188" s="21" t="s">
        <v>315</v>
      </c>
      <c r="F188" s="321">
        <v>40.174</v>
      </c>
      <c r="G188" s="42"/>
      <c r="H188" s="48"/>
    </row>
    <row r="189" spans="1:8" s="2" customFormat="1" ht="16.8" customHeight="1">
      <c r="A189" s="42"/>
      <c r="B189" s="48"/>
      <c r="C189" s="316" t="s">
        <v>136</v>
      </c>
      <c r="D189" s="317" t="s">
        <v>136</v>
      </c>
      <c r="E189" s="318" t="s">
        <v>28</v>
      </c>
      <c r="F189" s="319">
        <v>32.05</v>
      </c>
      <c r="G189" s="42"/>
      <c r="H189" s="48"/>
    </row>
    <row r="190" spans="1:8" s="2" customFormat="1" ht="16.8" customHeight="1">
      <c r="A190" s="42"/>
      <c r="B190" s="48"/>
      <c r="C190" s="322" t="s">
        <v>3344</v>
      </c>
      <c r="D190" s="42"/>
      <c r="E190" s="42"/>
      <c r="F190" s="42"/>
      <c r="G190" s="42"/>
      <c r="H190" s="48"/>
    </row>
    <row r="191" spans="1:8" s="2" customFormat="1" ht="12">
      <c r="A191" s="42"/>
      <c r="B191" s="48"/>
      <c r="C191" s="320" t="s">
        <v>1895</v>
      </c>
      <c r="D191" s="320" t="s">
        <v>1896</v>
      </c>
      <c r="E191" s="21" t="s">
        <v>315</v>
      </c>
      <c r="F191" s="321">
        <v>40.174</v>
      </c>
      <c r="G191" s="42"/>
      <c r="H191" s="48"/>
    </row>
    <row r="192" spans="1:8" s="2" customFormat="1" ht="16.8" customHeight="1">
      <c r="A192" s="42"/>
      <c r="B192" s="48"/>
      <c r="C192" s="316" t="s">
        <v>138</v>
      </c>
      <c r="D192" s="317" t="s">
        <v>138</v>
      </c>
      <c r="E192" s="318" t="s">
        <v>28</v>
      </c>
      <c r="F192" s="319">
        <v>32.05</v>
      </c>
      <c r="G192" s="42"/>
      <c r="H192" s="48"/>
    </row>
    <row r="193" spans="1:8" s="2" customFormat="1" ht="16.8" customHeight="1">
      <c r="A193" s="42"/>
      <c r="B193" s="48"/>
      <c r="C193" s="320" t="s">
        <v>28</v>
      </c>
      <c r="D193" s="320" t="s">
        <v>463</v>
      </c>
      <c r="E193" s="21" t="s">
        <v>28</v>
      </c>
      <c r="F193" s="321">
        <v>0</v>
      </c>
      <c r="G193" s="42"/>
      <c r="H193" s="48"/>
    </row>
    <row r="194" spans="1:8" s="2" customFormat="1" ht="16.8" customHeight="1">
      <c r="A194" s="42"/>
      <c r="B194" s="48"/>
      <c r="C194" s="320" t="s">
        <v>28</v>
      </c>
      <c r="D194" s="320" t="s">
        <v>1892</v>
      </c>
      <c r="E194" s="21" t="s">
        <v>28</v>
      </c>
      <c r="F194" s="321">
        <v>18.74</v>
      </c>
      <c r="G194" s="42"/>
      <c r="H194" s="48"/>
    </row>
    <row r="195" spans="1:8" s="2" customFormat="1" ht="16.8" customHeight="1">
      <c r="A195" s="42"/>
      <c r="B195" s="48"/>
      <c r="C195" s="320" t="s">
        <v>28</v>
      </c>
      <c r="D195" s="320" t="s">
        <v>469</v>
      </c>
      <c r="E195" s="21" t="s">
        <v>28</v>
      </c>
      <c r="F195" s="321">
        <v>0</v>
      </c>
      <c r="G195" s="42"/>
      <c r="H195" s="48"/>
    </row>
    <row r="196" spans="1:8" s="2" customFormat="1" ht="16.8" customHeight="1">
      <c r="A196" s="42"/>
      <c r="B196" s="48"/>
      <c r="C196" s="320" t="s">
        <v>28</v>
      </c>
      <c r="D196" s="320" t="s">
        <v>1893</v>
      </c>
      <c r="E196" s="21" t="s">
        <v>28</v>
      </c>
      <c r="F196" s="321">
        <v>13.31</v>
      </c>
      <c r="G196" s="42"/>
      <c r="H196" s="48"/>
    </row>
    <row r="197" spans="1:8" s="2" customFormat="1" ht="16.8" customHeight="1">
      <c r="A197" s="42"/>
      <c r="B197" s="48"/>
      <c r="C197" s="320" t="s">
        <v>138</v>
      </c>
      <c r="D197" s="320" t="s">
        <v>299</v>
      </c>
      <c r="E197" s="21" t="s">
        <v>28</v>
      </c>
      <c r="F197" s="321">
        <v>32.05</v>
      </c>
      <c r="G197" s="42"/>
      <c r="H197" s="48"/>
    </row>
    <row r="198" spans="1:8" s="2" customFormat="1" ht="16.8" customHeight="1">
      <c r="A198" s="42"/>
      <c r="B198" s="48"/>
      <c r="C198" s="322" t="s">
        <v>3344</v>
      </c>
      <c r="D198" s="42"/>
      <c r="E198" s="42"/>
      <c r="F198" s="42"/>
      <c r="G198" s="42"/>
      <c r="H198" s="48"/>
    </row>
    <row r="199" spans="1:8" s="2" customFormat="1" ht="12">
      <c r="A199" s="42"/>
      <c r="B199" s="48"/>
      <c r="C199" s="320" t="s">
        <v>1888</v>
      </c>
      <c r="D199" s="320" t="s">
        <v>3377</v>
      </c>
      <c r="E199" s="21" t="s">
        <v>315</v>
      </c>
      <c r="F199" s="321">
        <v>32.05</v>
      </c>
      <c r="G199" s="42"/>
      <c r="H199" s="48"/>
    </row>
    <row r="200" spans="1:8" s="2" customFormat="1" ht="16.8" customHeight="1">
      <c r="A200" s="42"/>
      <c r="B200" s="48"/>
      <c r="C200" s="320" t="s">
        <v>1857</v>
      </c>
      <c r="D200" s="320" t="s">
        <v>3378</v>
      </c>
      <c r="E200" s="21" t="s">
        <v>315</v>
      </c>
      <c r="F200" s="321">
        <v>32.05</v>
      </c>
      <c r="G200" s="42"/>
      <c r="H200" s="48"/>
    </row>
    <row r="201" spans="1:8" s="2" customFormat="1" ht="16.8" customHeight="1">
      <c r="A201" s="42"/>
      <c r="B201" s="48"/>
      <c r="C201" s="320" t="s">
        <v>1862</v>
      </c>
      <c r="D201" s="320" t="s">
        <v>3379</v>
      </c>
      <c r="E201" s="21" t="s">
        <v>315</v>
      </c>
      <c r="F201" s="321">
        <v>32.05</v>
      </c>
      <c r="G201" s="42"/>
      <c r="H201" s="48"/>
    </row>
    <row r="202" spans="1:8" s="2" customFormat="1" ht="16.8" customHeight="1">
      <c r="A202" s="42"/>
      <c r="B202" s="48"/>
      <c r="C202" s="316" t="s">
        <v>139</v>
      </c>
      <c r="D202" s="317" t="s">
        <v>139</v>
      </c>
      <c r="E202" s="318" t="s">
        <v>28</v>
      </c>
      <c r="F202" s="319">
        <v>6.582</v>
      </c>
      <c r="G202" s="42"/>
      <c r="H202" s="48"/>
    </row>
    <row r="203" spans="1:8" s="2" customFormat="1" ht="16.8" customHeight="1">
      <c r="A203" s="42"/>
      <c r="B203" s="48"/>
      <c r="C203" s="320" t="s">
        <v>28</v>
      </c>
      <c r="D203" s="320" t="s">
        <v>297</v>
      </c>
      <c r="E203" s="21" t="s">
        <v>28</v>
      </c>
      <c r="F203" s="321">
        <v>0</v>
      </c>
      <c r="G203" s="42"/>
      <c r="H203" s="48"/>
    </row>
    <row r="204" spans="1:8" s="2" customFormat="1" ht="16.8" customHeight="1">
      <c r="A204" s="42"/>
      <c r="B204" s="48"/>
      <c r="C204" s="320" t="s">
        <v>28</v>
      </c>
      <c r="D204" s="320" t="s">
        <v>1202</v>
      </c>
      <c r="E204" s="21" t="s">
        <v>28</v>
      </c>
      <c r="F204" s="321">
        <v>6.582</v>
      </c>
      <c r="G204" s="42"/>
      <c r="H204" s="48"/>
    </row>
    <row r="205" spans="1:8" s="2" customFormat="1" ht="16.8" customHeight="1">
      <c r="A205" s="42"/>
      <c r="B205" s="48"/>
      <c r="C205" s="320" t="s">
        <v>139</v>
      </c>
      <c r="D205" s="320" t="s">
        <v>299</v>
      </c>
      <c r="E205" s="21" t="s">
        <v>28</v>
      </c>
      <c r="F205" s="321">
        <v>6.582</v>
      </c>
      <c r="G205" s="42"/>
      <c r="H205" s="48"/>
    </row>
    <row r="206" spans="1:8" s="2" customFormat="1" ht="16.8" customHeight="1">
      <c r="A206" s="42"/>
      <c r="B206" s="48"/>
      <c r="C206" s="322" t="s">
        <v>3344</v>
      </c>
      <c r="D206" s="42"/>
      <c r="E206" s="42"/>
      <c r="F206" s="42"/>
      <c r="G206" s="42"/>
      <c r="H206" s="48"/>
    </row>
    <row r="207" spans="1:8" s="2" customFormat="1" ht="16.8" customHeight="1">
      <c r="A207" s="42"/>
      <c r="B207" s="48"/>
      <c r="C207" s="320" t="s">
        <v>1198</v>
      </c>
      <c r="D207" s="320" t="s">
        <v>3380</v>
      </c>
      <c r="E207" s="21" t="s">
        <v>315</v>
      </c>
      <c r="F207" s="321">
        <v>6.582</v>
      </c>
      <c r="G207" s="42"/>
      <c r="H207" s="48"/>
    </row>
    <row r="208" spans="1:8" s="2" customFormat="1" ht="16.8" customHeight="1">
      <c r="A208" s="42"/>
      <c r="B208" s="48"/>
      <c r="C208" s="320" t="s">
        <v>1216</v>
      </c>
      <c r="D208" s="320" t="s">
        <v>3381</v>
      </c>
      <c r="E208" s="21" t="s">
        <v>315</v>
      </c>
      <c r="F208" s="321">
        <v>13.164</v>
      </c>
      <c r="G208" s="42"/>
      <c r="H208" s="48"/>
    </row>
    <row r="209" spans="1:8" s="2" customFormat="1" ht="16.8" customHeight="1">
      <c r="A209" s="42"/>
      <c r="B209" s="48"/>
      <c r="C209" s="320" t="s">
        <v>1210</v>
      </c>
      <c r="D209" s="320" t="s">
        <v>1211</v>
      </c>
      <c r="E209" s="21" t="s">
        <v>383</v>
      </c>
      <c r="F209" s="321">
        <v>0.007</v>
      </c>
      <c r="G209" s="42"/>
      <c r="H209" s="48"/>
    </row>
    <row r="210" spans="1:8" s="2" customFormat="1" ht="12">
      <c r="A210" s="42"/>
      <c r="B210" s="48"/>
      <c r="C210" s="320" t="s">
        <v>1228</v>
      </c>
      <c r="D210" s="320" t="s">
        <v>3382</v>
      </c>
      <c r="E210" s="21" t="s">
        <v>315</v>
      </c>
      <c r="F210" s="321">
        <v>27.176</v>
      </c>
      <c r="G210" s="42"/>
      <c r="H210" s="48"/>
    </row>
    <row r="211" spans="1:8" s="2" customFormat="1" ht="12">
      <c r="A211" s="42"/>
      <c r="B211" s="48"/>
      <c r="C211" s="320" t="s">
        <v>1234</v>
      </c>
      <c r="D211" s="320" t="s">
        <v>1235</v>
      </c>
      <c r="E211" s="21" t="s">
        <v>315</v>
      </c>
      <c r="F211" s="321">
        <v>27.176</v>
      </c>
      <c r="G211" s="42"/>
      <c r="H211" s="48"/>
    </row>
    <row r="212" spans="1:8" s="2" customFormat="1" ht="16.8" customHeight="1">
      <c r="A212" s="42"/>
      <c r="B212" s="48"/>
      <c r="C212" s="316" t="s">
        <v>141</v>
      </c>
      <c r="D212" s="317" t="s">
        <v>141</v>
      </c>
      <c r="E212" s="318" t="s">
        <v>28</v>
      </c>
      <c r="F212" s="319">
        <v>15.422</v>
      </c>
      <c r="G212" s="42"/>
      <c r="H212" s="48"/>
    </row>
    <row r="213" spans="1:8" s="2" customFormat="1" ht="16.8" customHeight="1">
      <c r="A213" s="42"/>
      <c r="B213" s="48"/>
      <c r="C213" s="320" t="s">
        <v>28</v>
      </c>
      <c r="D213" s="320" t="s">
        <v>297</v>
      </c>
      <c r="E213" s="21" t="s">
        <v>28</v>
      </c>
      <c r="F213" s="321">
        <v>0</v>
      </c>
      <c r="G213" s="42"/>
      <c r="H213" s="48"/>
    </row>
    <row r="214" spans="1:8" s="2" customFormat="1" ht="16.8" customHeight="1">
      <c r="A214" s="42"/>
      <c r="B214" s="48"/>
      <c r="C214" s="320" t="s">
        <v>28</v>
      </c>
      <c r="D214" s="320" t="s">
        <v>1208</v>
      </c>
      <c r="E214" s="21" t="s">
        <v>28</v>
      </c>
      <c r="F214" s="321">
        <v>15.422</v>
      </c>
      <c r="G214" s="42"/>
      <c r="H214" s="48"/>
    </row>
    <row r="215" spans="1:8" s="2" customFormat="1" ht="16.8" customHeight="1">
      <c r="A215" s="42"/>
      <c r="B215" s="48"/>
      <c r="C215" s="320" t="s">
        <v>141</v>
      </c>
      <c r="D215" s="320" t="s">
        <v>299</v>
      </c>
      <c r="E215" s="21" t="s">
        <v>28</v>
      </c>
      <c r="F215" s="321">
        <v>15.422</v>
      </c>
      <c r="G215" s="42"/>
      <c r="H215" s="48"/>
    </row>
    <row r="216" spans="1:8" s="2" customFormat="1" ht="16.8" customHeight="1">
      <c r="A216" s="42"/>
      <c r="B216" s="48"/>
      <c r="C216" s="322" t="s">
        <v>3344</v>
      </c>
      <c r="D216" s="42"/>
      <c r="E216" s="42"/>
      <c r="F216" s="42"/>
      <c r="G216" s="42"/>
      <c r="H216" s="48"/>
    </row>
    <row r="217" spans="1:8" s="2" customFormat="1" ht="16.8" customHeight="1">
      <c r="A217" s="42"/>
      <c r="B217" s="48"/>
      <c r="C217" s="320" t="s">
        <v>1204</v>
      </c>
      <c r="D217" s="320" t="s">
        <v>3383</v>
      </c>
      <c r="E217" s="21" t="s">
        <v>315</v>
      </c>
      <c r="F217" s="321">
        <v>15.422</v>
      </c>
      <c r="G217" s="42"/>
      <c r="H217" s="48"/>
    </row>
    <row r="218" spans="1:8" s="2" customFormat="1" ht="16.8" customHeight="1">
      <c r="A218" s="42"/>
      <c r="B218" s="48"/>
      <c r="C218" s="320" t="s">
        <v>1222</v>
      </c>
      <c r="D218" s="320" t="s">
        <v>3384</v>
      </c>
      <c r="E218" s="21" t="s">
        <v>315</v>
      </c>
      <c r="F218" s="321">
        <v>30.844</v>
      </c>
      <c r="G218" s="42"/>
      <c r="H218" s="48"/>
    </row>
    <row r="219" spans="1:8" s="2" customFormat="1" ht="16.8" customHeight="1">
      <c r="A219" s="42"/>
      <c r="B219" s="48"/>
      <c r="C219" s="320" t="s">
        <v>1263</v>
      </c>
      <c r="D219" s="320" t="s">
        <v>3385</v>
      </c>
      <c r="E219" s="21" t="s">
        <v>315</v>
      </c>
      <c r="F219" s="321">
        <v>15.422</v>
      </c>
      <c r="G219" s="42"/>
      <c r="H219" s="48"/>
    </row>
    <row r="220" spans="1:8" s="2" customFormat="1" ht="16.8" customHeight="1">
      <c r="A220" s="42"/>
      <c r="B220" s="48"/>
      <c r="C220" s="320" t="s">
        <v>1210</v>
      </c>
      <c r="D220" s="320" t="s">
        <v>1211</v>
      </c>
      <c r="E220" s="21" t="s">
        <v>383</v>
      </c>
      <c r="F220" s="321">
        <v>0.007</v>
      </c>
      <c r="G220" s="42"/>
      <c r="H220" s="48"/>
    </row>
    <row r="221" spans="1:8" s="2" customFormat="1" ht="16.8" customHeight="1">
      <c r="A221" s="42"/>
      <c r="B221" s="48"/>
      <c r="C221" s="320" t="s">
        <v>1268</v>
      </c>
      <c r="D221" s="320" t="s">
        <v>1269</v>
      </c>
      <c r="E221" s="21" t="s">
        <v>315</v>
      </c>
      <c r="F221" s="321">
        <v>16.193</v>
      </c>
      <c r="G221" s="42"/>
      <c r="H221" s="48"/>
    </row>
    <row r="222" spans="1:8" s="2" customFormat="1" ht="12">
      <c r="A222" s="42"/>
      <c r="B222" s="48"/>
      <c r="C222" s="320" t="s">
        <v>1228</v>
      </c>
      <c r="D222" s="320" t="s">
        <v>3382</v>
      </c>
      <c r="E222" s="21" t="s">
        <v>315</v>
      </c>
      <c r="F222" s="321">
        <v>27.176</v>
      </c>
      <c r="G222" s="42"/>
      <c r="H222" s="48"/>
    </row>
    <row r="223" spans="1:8" s="2" customFormat="1" ht="12">
      <c r="A223" s="42"/>
      <c r="B223" s="48"/>
      <c r="C223" s="320" t="s">
        <v>1234</v>
      </c>
      <c r="D223" s="320" t="s">
        <v>1235</v>
      </c>
      <c r="E223" s="21" t="s">
        <v>315</v>
      </c>
      <c r="F223" s="321">
        <v>27.176</v>
      </c>
      <c r="G223" s="42"/>
      <c r="H223" s="48"/>
    </row>
    <row r="224" spans="1:8" s="2" customFormat="1" ht="16.8" customHeight="1">
      <c r="A224" s="42"/>
      <c r="B224" s="48"/>
      <c r="C224" s="316" t="s">
        <v>143</v>
      </c>
      <c r="D224" s="317" t="s">
        <v>143</v>
      </c>
      <c r="E224" s="318" t="s">
        <v>28</v>
      </c>
      <c r="F224" s="319">
        <v>26.312</v>
      </c>
      <c r="G224" s="42"/>
      <c r="H224" s="48"/>
    </row>
    <row r="225" spans="1:8" s="2" customFormat="1" ht="16.8" customHeight="1">
      <c r="A225" s="42"/>
      <c r="B225" s="48"/>
      <c r="C225" s="320" t="s">
        <v>28</v>
      </c>
      <c r="D225" s="320" t="s">
        <v>297</v>
      </c>
      <c r="E225" s="21" t="s">
        <v>28</v>
      </c>
      <c r="F225" s="321">
        <v>0</v>
      </c>
      <c r="G225" s="42"/>
      <c r="H225" s="48"/>
    </row>
    <row r="226" spans="1:8" s="2" customFormat="1" ht="16.8" customHeight="1">
      <c r="A226" s="42"/>
      <c r="B226" s="48"/>
      <c r="C226" s="320" t="s">
        <v>28</v>
      </c>
      <c r="D226" s="320" t="s">
        <v>298</v>
      </c>
      <c r="E226" s="21" t="s">
        <v>28</v>
      </c>
      <c r="F226" s="321">
        <v>26.312</v>
      </c>
      <c r="G226" s="42"/>
      <c r="H226" s="48"/>
    </row>
    <row r="227" spans="1:8" s="2" customFormat="1" ht="16.8" customHeight="1">
      <c r="A227" s="42"/>
      <c r="B227" s="48"/>
      <c r="C227" s="320" t="s">
        <v>143</v>
      </c>
      <c r="D227" s="320" t="s">
        <v>299</v>
      </c>
      <c r="E227" s="21" t="s">
        <v>28</v>
      </c>
      <c r="F227" s="321">
        <v>26.312</v>
      </c>
      <c r="G227" s="42"/>
      <c r="H227" s="48"/>
    </row>
    <row r="228" spans="1:8" s="2" customFormat="1" ht="16.8" customHeight="1">
      <c r="A228" s="42"/>
      <c r="B228" s="48"/>
      <c r="C228" s="322" t="s">
        <v>3344</v>
      </c>
      <c r="D228" s="42"/>
      <c r="E228" s="42"/>
      <c r="F228" s="42"/>
      <c r="G228" s="42"/>
      <c r="H228" s="48"/>
    </row>
    <row r="229" spans="1:8" s="2" customFormat="1" ht="16.8" customHeight="1">
      <c r="A229" s="42"/>
      <c r="B229" s="48"/>
      <c r="C229" s="320" t="s">
        <v>288</v>
      </c>
      <c r="D229" s="320" t="s">
        <v>3386</v>
      </c>
      <c r="E229" s="21" t="s">
        <v>290</v>
      </c>
      <c r="F229" s="321">
        <v>26.312</v>
      </c>
      <c r="G229" s="42"/>
      <c r="H229" s="48"/>
    </row>
    <row r="230" spans="1:8" s="2" customFormat="1" ht="12">
      <c r="A230" s="42"/>
      <c r="B230" s="48"/>
      <c r="C230" s="320" t="s">
        <v>345</v>
      </c>
      <c r="D230" s="320" t="s">
        <v>3387</v>
      </c>
      <c r="E230" s="21" t="s">
        <v>290</v>
      </c>
      <c r="F230" s="321">
        <v>11.181</v>
      </c>
      <c r="G230" s="42"/>
      <c r="H230" s="48"/>
    </row>
    <row r="231" spans="1:8" s="2" customFormat="1" ht="16.8" customHeight="1">
      <c r="A231" s="42"/>
      <c r="B231" s="48"/>
      <c r="C231" s="316" t="s">
        <v>145</v>
      </c>
      <c r="D231" s="317" t="s">
        <v>145</v>
      </c>
      <c r="E231" s="318" t="s">
        <v>28</v>
      </c>
      <c r="F231" s="319">
        <v>185.935</v>
      </c>
      <c r="G231" s="42"/>
      <c r="H231" s="48"/>
    </row>
    <row r="232" spans="1:8" s="2" customFormat="1" ht="16.8" customHeight="1">
      <c r="A232" s="42"/>
      <c r="B232" s="48"/>
      <c r="C232" s="320" t="s">
        <v>28</v>
      </c>
      <c r="D232" s="320" t="s">
        <v>716</v>
      </c>
      <c r="E232" s="21" t="s">
        <v>28</v>
      </c>
      <c r="F232" s="321">
        <v>0</v>
      </c>
      <c r="G232" s="42"/>
      <c r="H232" s="48"/>
    </row>
    <row r="233" spans="1:8" s="2" customFormat="1" ht="16.8" customHeight="1">
      <c r="A233" s="42"/>
      <c r="B233" s="48"/>
      <c r="C233" s="320" t="s">
        <v>28</v>
      </c>
      <c r="D233" s="320" t="s">
        <v>717</v>
      </c>
      <c r="E233" s="21" t="s">
        <v>28</v>
      </c>
      <c r="F233" s="321">
        <v>0</v>
      </c>
      <c r="G233" s="42"/>
      <c r="H233" s="48"/>
    </row>
    <row r="234" spans="1:8" s="2" customFormat="1" ht="16.8" customHeight="1">
      <c r="A234" s="42"/>
      <c r="B234" s="48"/>
      <c r="C234" s="320" t="s">
        <v>28</v>
      </c>
      <c r="D234" s="320" t="s">
        <v>718</v>
      </c>
      <c r="E234" s="21" t="s">
        <v>28</v>
      </c>
      <c r="F234" s="321">
        <v>0</v>
      </c>
      <c r="G234" s="42"/>
      <c r="H234" s="48"/>
    </row>
    <row r="235" spans="1:8" s="2" customFormat="1" ht="16.8" customHeight="1">
      <c r="A235" s="42"/>
      <c r="B235" s="48"/>
      <c r="C235" s="320" t="s">
        <v>28</v>
      </c>
      <c r="D235" s="320" t="s">
        <v>731</v>
      </c>
      <c r="E235" s="21" t="s">
        <v>28</v>
      </c>
      <c r="F235" s="321">
        <v>69.726</v>
      </c>
      <c r="G235" s="42"/>
      <c r="H235" s="48"/>
    </row>
    <row r="236" spans="1:8" s="2" customFormat="1" ht="16.8" customHeight="1">
      <c r="A236" s="42"/>
      <c r="B236" s="48"/>
      <c r="C236" s="320" t="s">
        <v>28</v>
      </c>
      <c r="D236" s="320" t="s">
        <v>732</v>
      </c>
      <c r="E236" s="21" t="s">
        <v>28</v>
      </c>
      <c r="F236" s="321">
        <v>103.733</v>
      </c>
      <c r="G236" s="42"/>
      <c r="H236" s="48"/>
    </row>
    <row r="237" spans="1:8" s="2" customFormat="1" ht="16.8" customHeight="1">
      <c r="A237" s="42"/>
      <c r="B237" s="48"/>
      <c r="C237" s="320" t="s">
        <v>28</v>
      </c>
      <c r="D237" s="320" t="s">
        <v>733</v>
      </c>
      <c r="E237" s="21" t="s">
        <v>28</v>
      </c>
      <c r="F237" s="321">
        <v>6.814</v>
      </c>
      <c r="G237" s="42"/>
      <c r="H237" s="48"/>
    </row>
    <row r="238" spans="1:8" s="2" customFormat="1" ht="16.8" customHeight="1">
      <c r="A238" s="42"/>
      <c r="B238" s="48"/>
      <c r="C238" s="320" t="s">
        <v>28</v>
      </c>
      <c r="D238" s="320" t="s">
        <v>734</v>
      </c>
      <c r="E238" s="21" t="s">
        <v>28</v>
      </c>
      <c r="F238" s="321">
        <v>-8.923</v>
      </c>
      <c r="G238" s="42"/>
      <c r="H238" s="48"/>
    </row>
    <row r="239" spans="1:8" s="2" customFormat="1" ht="16.8" customHeight="1">
      <c r="A239" s="42"/>
      <c r="B239" s="48"/>
      <c r="C239" s="320" t="s">
        <v>28</v>
      </c>
      <c r="D239" s="320" t="s">
        <v>735</v>
      </c>
      <c r="E239" s="21" t="s">
        <v>28</v>
      </c>
      <c r="F239" s="321">
        <v>-7.772</v>
      </c>
      <c r="G239" s="42"/>
      <c r="H239" s="48"/>
    </row>
    <row r="240" spans="1:8" s="2" customFormat="1" ht="16.8" customHeight="1">
      <c r="A240" s="42"/>
      <c r="B240" s="48"/>
      <c r="C240" s="320" t="s">
        <v>28</v>
      </c>
      <c r="D240" s="320" t="s">
        <v>736</v>
      </c>
      <c r="E240" s="21" t="s">
        <v>28</v>
      </c>
      <c r="F240" s="321">
        <v>30.12</v>
      </c>
      <c r="G240" s="42"/>
      <c r="H240" s="48"/>
    </row>
    <row r="241" spans="1:8" s="2" customFormat="1" ht="16.8" customHeight="1">
      <c r="A241" s="42"/>
      <c r="B241" s="48"/>
      <c r="C241" s="320" t="s">
        <v>28</v>
      </c>
      <c r="D241" s="320" t="s">
        <v>737</v>
      </c>
      <c r="E241" s="21" t="s">
        <v>28</v>
      </c>
      <c r="F241" s="321">
        <v>-7.763</v>
      </c>
      <c r="G241" s="42"/>
      <c r="H241" s="48"/>
    </row>
    <row r="242" spans="1:8" s="2" customFormat="1" ht="16.8" customHeight="1">
      <c r="A242" s="42"/>
      <c r="B242" s="48"/>
      <c r="C242" s="320" t="s">
        <v>145</v>
      </c>
      <c r="D242" s="320" t="s">
        <v>299</v>
      </c>
      <c r="E242" s="21" t="s">
        <v>28</v>
      </c>
      <c r="F242" s="321">
        <v>185.935</v>
      </c>
      <c r="G242" s="42"/>
      <c r="H242" s="48"/>
    </row>
    <row r="243" spans="1:8" s="2" customFormat="1" ht="16.8" customHeight="1">
      <c r="A243" s="42"/>
      <c r="B243" s="48"/>
      <c r="C243" s="322" t="s">
        <v>3344</v>
      </c>
      <c r="D243" s="42"/>
      <c r="E243" s="42"/>
      <c r="F243" s="42"/>
      <c r="G243" s="42"/>
      <c r="H243" s="48"/>
    </row>
    <row r="244" spans="1:8" s="2" customFormat="1" ht="12">
      <c r="A244" s="42"/>
      <c r="B244" s="48"/>
      <c r="C244" s="320" t="s">
        <v>727</v>
      </c>
      <c r="D244" s="320" t="s">
        <v>3388</v>
      </c>
      <c r="E244" s="21" t="s">
        <v>315</v>
      </c>
      <c r="F244" s="321">
        <v>185.935</v>
      </c>
      <c r="G244" s="42"/>
      <c r="H244" s="48"/>
    </row>
    <row r="245" spans="1:8" s="2" customFormat="1" ht="16.8" customHeight="1">
      <c r="A245" s="42"/>
      <c r="B245" s="48"/>
      <c r="C245" s="320" t="s">
        <v>707</v>
      </c>
      <c r="D245" s="320" t="s">
        <v>3389</v>
      </c>
      <c r="E245" s="21" t="s">
        <v>315</v>
      </c>
      <c r="F245" s="321">
        <v>216.66</v>
      </c>
      <c r="G245" s="42"/>
      <c r="H245" s="48"/>
    </row>
    <row r="246" spans="1:8" s="2" customFormat="1" ht="12">
      <c r="A246" s="42"/>
      <c r="B246" s="48"/>
      <c r="C246" s="320" t="s">
        <v>867</v>
      </c>
      <c r="D246" s="320" t="s">
        <v>3390</v>
      </c>
      <c r="E246" s="21" t="s">
        <v>315</v>
      </c>
      <c r="F246" s="321">
        <v>322.145</v>
      </c>
      <c r="G246" s="42"/>
      <c r="H246" s="48"/>
    </row>
    <row r="247" spans="1:8" s="2" customFormat="1" ht="16.8" customHeight="1">
      <c r="A247" s="42"/>
      <c r="B247" s="48"/>
      <c r="C247" s="320" t="s">
        <v>1114</v>
      </c>
      <c r="D247" s="320" t="s">
        <v>3391</v>
      </c>
      <c r="E247" s="21" t="s">
        <v>315</v>
      </c>
      <c r="F247" s="321">
        <v>185.935</v>
      </c>
      <c r="G247" s="42"/>
      <c r="H247" s="48"/>
    </row>
    <row r="248" spans="1:8" s="2" customFormat="1" ht="16.8" customHeight="1">
      <c r="A248" s="42"/>
      <c r="B248" s="48"/>
      <c r="C248" s="320" t="s">
        <v>739</v>
      </c>
      <c r="D248" s="320" t="s">
        <v>740</v>
      </c>
      <c r="E248" s="21" t="s">
        <v>315</v>
      </c>
      <c r="F248" s="321">
        <v>195.232</v>
      </c>
      <c r="G248" s="42"/>
      <c r="H248" s="48"/>
    </row>
    <row r="249" spans="1:8" s="2" customFormat="1" ht="16.8" customHeight="1">
      <c r="A249" s="42"/>
      <c r="B249" s="48"/>
      <c r="C249" s="316" t="s">
        <v>3392</v>
      </c>
      <c r="D249" s="317" t="s">
        <v>3392</v>
      </c>
      <c r="E249" s="318" t="s">
        <v>28</v>
      </c>
      <c r="F249" s="319">
        <v>16.7</v>
      </c>
      <c r="G249" s="42"/>
      <c r="H249" s="48"/>
    </row>
    <row r="250" spans="1:8" s="2" customFormat="1" ht="16.8" customHeight="1">
      <c r="A250" s="42"/>
      <c r="B250" s="48"/>
      <c r="C250" s="316" t="s">
        <v>147</v>
      </c>
      <c r="D250" s="317" t="s">
        <v>147</v>
      </c>
      <c r="E250" s="318" t="s">
        <v>28</v>
      </c>
      <c r="F250" s="319">
        <v>16.7</v>
      </c>
      <c r="G250" s="42"/>
      <c r="H250" s="48"/>
    </row>
    <row r="251" spans="1:8" s="2" customFormat="1" ht="16.8" customHeight="1">
      <c r="A251" s="42"/>
      <c r="B251" s="48"/>
      <c r="C251" s="320" t="s">
        <v>28</v>
      </c>
      <c r="D251" s="320" t="s">
        <v>716</v>
      </c>
      <c r="E251" s="21" t="s">
        <v>28</v>
      </c>
      <c r="F251" s="321">
        <v>0</v>
      </c>
      <c r="G251" s="42"/>
      <c r="H251" s="48"/>
    </row>
    <row r="252" spans="1:8" s="2" customFormat="1" ht="16.8" customHeight="1">
      <c r="A252" s="42"/>
      <c r="B252" s="48"/>
      <c r="C252" s="320" t="s">
        <v>28</v>
      </c>
      <c r="D252" s="320" t="s">
        <v>717</v>
      </c>
      <c r="E252" s="21" t="s">
        <v>28</v>
      </c>
      <c r="F252" s="321">
        <v>0</v>
      </c>
      <c r="G252" s="42"/>
      <c r="H252" s="48"/>
    </row>
    <row r="253" spans="1:8" s="2" customFormat="1" ht="16.8" customHeight="1">
      <c r="A253" s="42"/>
      <c r="B253" s="48"/>
      <c r="C253" s="320" t="s">
        <v>28</v>
      </c>
      <c r="D253" s="320" t="s">
        <v>718</v>
      </c>
      <c r="E253" s="21" t="s">
        <v>28</v>
      </c>
      <c r="F253" s="321">
        <v>0</v>
      </c>
      <c r="G253" s="42"/>
      <c r="H253" s="48"/>
    </row>
    <row r="254" spans="1:8" s="2" customFormat="1" ht="16.8" customHeight="1">
      <c r="A254" s="42"/>
      <c r="B254" s="48"/>
      <c r="C254" s="320" t="s">
        <v>28</v>
      </c>
      <c r="D254" s="320" t="s">
        <v>719</v>
      </c>
      <c r="E254" s="21" t="s">
        <v>28</v>
      </c>
      <c r="F254" s="321">
        <v>23.269</v>
      </c>
      <c r="G254" s="42"/>
      <c r="H254" s="48"/>
    </row>
    <row r="255" spans="1:8" s="2" customFormat="1" ht="16.8" customHeight="1">
      <c r="A255" s="42"/>
      <c r="B255" s="48"/>
      <c r="C255" s="320" t="s">
        <v>28</v>
      </c>
      <c r="D255" s="320" t="s">
        <v>720</v>
      </c>
      <c r="E255" s="21" t="s">
        <v>28</v>
      </c>
      <c r="F255" s="321">
        <v>-6.569</v>
      </c>
      <c r="G255" s="42"/>
      <c r="H255" s="48"/>
    </row>
    <row r="256" spans="1:8" s="2" customFormat="1" ht="16.8" customHeight="1">
      <c r="A256" s="42"/>
      <c r="B256" s="48"/>
      <c r="C256" s="320" t="s">
        <v>147</v>
      </c>
      <c r="D256" s="320" t="s">
        <v>299</v>
      </c>
      <c r="E256" s="21" t="s">
        <v>28</v>
      </c>
      <c r="F256" s="321">
        <v>16.7</v>
      </c>
      <c r="G256" s="42"/>
      <c r="H256" s="48"/>
    </row>
    <row r="257" spans="1:8" s="2" customFormat="1" ht="16.8" customHeight="1">
      <c r="A257" s="42"/>
      <c r="B257" s="48"/>
      <c r="C257" s="322" t="s">
        <v>3344</v>
      </c>
      <c r="D257" s="42"/>
      <c r="E257" s="42"/>
      <c r="F257" s="42"/>
      <c r="G257" s="42"/>
      <c r="H257" s="48"/>
    </row>
    <row r="258" spans="1:8" s="2" customFormat="1" ht="12">
      <c r="A258" s="42"/>
      <c r="B258" s="48"/>
      <c r="C258" s="320" t="s">
        <v>712</v>
      </c>
      <c r="D258" s="320" t="s">
        <v>3393</v>
      </c>
      <c r="E258" s="21" t="s">
        <v>315</v>
      </c>
      <c r="F258" s="321">
        <v>16.7</v>
      </c>
      <c r="G258" s="42"/>
      <c r="H258" s="48"/>
    </row>
    <row r="259" spans="1:8" s="2" customFormat="1" ht="16.8" customHeight="1">
      <c r="A259" s="42"/>
      <c r="B259" s="48"/>
      <c r="C259" s="320" t="s">
        <v>707</v>
      </c>
      <c r="D259" s="320" t="s">
        <v>3389</v>
      </c>
      <c r="E259" s="21" t="s">
        <v>315</v>
      </c>
      <c r="F259" s="321">
        <v>216.66</v>
      </c>
      <c r="G259" s="42"/>
      <c r="H259" s="48"/>
    </row>
    <row r="260" spans="1:8" s="2" customFormat="1" ht="12">
      <c r="A260" s="42"/>
      <c r="B260" s="48"/>
      <c r="C260" s="320" t="s">
        <v>867</v>
      </c>
      <c r="D260" s="320" t="s">
        <v>3390</v>
      </c>
      <c r="E260" s="21" t="s">
        <v>315</v>
      </c>
      <c r="F260" s="321">
        <v>322.145</v>
      </c>
      <c r="G260" s="42"/>
      <c r="H260" s="48"/>
    </row>
    <row r="261" spans="1:8" s="2" customFormat="1" ht="16.8" customHeight="1">
      <c r="A261" s="42"/>
      <c r="B261" s="48"/>
      <c r="C261" s="320" t="s">
        <v>722</v>
      </c>
      <c r="D261" s="320" t="s">
        <v>723</v>
      </c>
      <c r="E261" s="21" t="s">
        <v>315</v>
      </c>
      <c r="F261" s="321">
        <v>17.535</v>
      </c>
      <c r="G261" s="42"/>
      <c r="H261" s="48"/>
    </row>
    <row r="262" spans="1:8" s="2" customFormat="1" ht="16.8" customHeight="1">
      <c r="A262" s="42"/>
      <c r="B262" s="48"/>
      <c r="C262" s="316" t="s">
        <v>149</v>
      </c>
      <c r="D262" s="317" t="s">
        <v>149</v>
      </c>
      <c r="E262" s="318" t="s">
        <v>28</v>
      </c>
      <c r="F262" s="319">
        <v>27.38</v>
      </c>
      <c r="G262" s="42"/>
      <c r="H262" s="48"/>
    </row>
    <row r="263" spans="1:8" s="2" customFormat="1" ht="16.8" customHeight="1">
      <c r="A263" s="42"/>
      <c r="B263" s="48"/>
      <c r="C263" s="320" t="s">
        <v>28</v>
      </c>
      <c r="D263" s="320" t="s">
        <v>716</v>
      </c>
      <c r="E263" s="21" t="s">
        <v>28</v>
      </c>
      <c r="F263" s="321">
        <v>0</v>
      </c>
      <c r="G263" s="42"/>
      <c r="H263" s="48"/>
    </row>
    <row r="264" spans="1:8" s="2" customFormat="1" ht="16.8" customHeight="1">
      <c r="A264" s="42"/>
      <c r="B264" s="48"/>
      <c r="C264" s="320" t="s">
        <v>28</v>
      </c>
      <c r="D264" s="320" t="s">
        <v>717</v>
      </c>
      <c r="E264" s="21" t="s">
        <v>28</v>
      </c>
      <c r="F264" s="321">
        <v>0</v>
      </c>
      <c r="G264" s="42"/>
      <c r="H264" s="48"/>
    </row>
    <row r="265" spans="1:8" s="2" customFormat="1" ht="16.8" customHeight="1">
      <c r="A265" s="42"/>
      <c r="B265" s="48"/>
      <c r="C265" s="320" t="s">
        <v>28</v>
      </c>
      <c r="D265" s="320" t="s">
        <v>718</v>
      </c>
      <c r="E265" s="21" t="s">
        <v>28</v>
      </c>
      <c r="F265" s="321">
        <v>0</v>
      </c>
      <c r="G265" s="42"/>
      <c r="H265" s="48"/>
    </row>
    <row r="266" spans="1:8" s="2" customFormat="1" ht="16.8" customHeight="1">
      <c r="A266" s="42"/>
      <c r="B266" s="48"/>
      <c r="C266" s="320" t="s">
        <v>149</v>
      </c>
      <c r="D266" s="320" t="s">
        <v>748</v>
      </c>
      <c r="E266" s="21" t="s">
        <v>28</v>
      </c>
      <c r="F266" s="321">
        <v>27.38</v>
      </c>
      <c r="G266" s="42"/>
      <c r="H266" s="48"/>
    </row>
    <row r="267" spans="1:8" s="2" customFormat="1" ht="16.8" customHeight="1">
      <c r="A267" s="42"/>
      <c r="B267" s="48"/>
      <c r="C267" s="322" t="s">
        <v>3344</v>
      </c>
      <c r="D267" s="42"/>
      <c r="E267" s="42"/>
      <c r="F267" s="42"/>
      <c r="G267" s="42"/>
      <c r="H267" s="48"/>
    </row>
    <row r="268" spans="1:8" s="2" customFormat="1" ht="16.8" customHeight="1">
      <c r="A268" s="42"/>
      <c r="B268" s="48"/>
      <c r="C268" s="320" t="s">
        <v>744</v>
      </c>
      <c r="D268" s="320" t="s">
        <v>3394</v>
      </c>
      <c r="E268" s="21" t="s">
        <v>673</v>
      </c>
      <c r="F268" s="321">
        <v>27.38</v>
      </c>
      <c r="G268" s="42"/>
      <c r="H268" s="48"/>
    </row>
    <row r="269" spans="1:8" s="2" customFormat="1" ht="16.8" customHeight="1">
      <c r="A269" s="42"/>
      <c r="B269" s="48"/>
      <c r="C269" s="320" t="s">
        <v>750</v>
      </c>
      <c r="D269" s="320" t="s">
        <v>751</v>
      </c>
      <c r="E269" s="21" t="s">
        <v>673</v>
      </c>
      <c r="F269" s="321">
        <v>27.928</v>
      </c>
      <c r="G269" s="42"/>
      <c r="H269" s="48"/>
    </row>
    <row r="270" spans="1:8" s="2" customFormat="1" ht="16.8" customHeight="1">
      <c r="A270" s="42"/>
      <c r="B270" s="48"/>
      <c r="C270" s="316" t="s">
        <v>151</v>
      </c>
      <c r="D270" s="317" t="s">
        <v>151</v>
      </c>
      <c r="E270" s="318" t="s">
        <v>28</v>
      </c>
      <c r="F270" s="319">
        <v>273.691</v>
      </c>
      <c r="G270" s="42"/>
      <c r="H270" s="48"/>
    </row>
    <row r="271" spans="1:8" s="2" customFormat="1" ht="16.8" customHeight="1">
      <c r="A271" s="42"/>
      <c r="B271" s="48"/>
      <c r="C271" s="320" t="s">
        <v>28</v>
      </c>
      <c r="D271" s="320" t="s">
        <v>716</v>
      </c>
      <c r="E271" s="21" t="s">
        <v>28</v>
      </c>
      <c r="F271" s="321">
        <v>0</v>
      </c>
      <c r="G271" s="42"/>
      <c r="H271" s="48"/>
    </row>
    <row r="272" spans="1:8" s="2" customFormat="1" ht="16.8" customHeight="1">
      <c r="A272" s="42"/>
      <c r="B272" s="48"/>
      <c r="C272" s="320" t="s">
        <v>28</v>
      </c>
      <c r="D272" s="320" t="s">
        <v>717</v>
      </c>
      <c r="E272" s="21" t="s">
        <v>28</v>
      </c>
      <c r="F272" s="321">
        <v>0</v>
      </c>
      <c r="G272" s="42"/>
      <c r="H272" s="48"/>
    </row>
    <row r="273" spans="1:8" s="2" customFormat="1" ht="16.8" customHeight="1">
      <c r="A273" s="42"/>
      <c r="B273" s="48"/>
      <c r="C273" s="320" t="s">
        <v>28</v>
      </c>
      <c r="D273" s="320" t="s">
        <v>718</v>
      </c>
      <c r="E273" s="21" t="s">
        <v>28</v>
      </c>
      <c r="F273" s="321">
        <v>0</v>
      </c>
      <c r="G273" s="42"/>
      <c r="H273" s="48"/>
    </row>
    <row r="274" spans="1:8" s="2" customFormat="1" ht="16.8" customHeight="1">
      <c r="A274" s="42"/>
      <c r="B274" s="48"/>
      <c r="C274" s="320" t="s">
        <v>28</v>
      </c>
      <c r="D274" s="320" t="s">
        <v>759</v>
      </c>
      <c r="E274" s="21" t="s">
        <v>28</v>
      </c>
      <c r="F274" s="321">
        <v>86.691</v>
      </c>
      <c r="G274" s="42"/>
      <c r="H274" s="48"/>
    </row>
    <row r="275" spans="1:8" s="2" customFormat="1" ht="16.8" customHeight="1">
      <c r="A275" s="42"/>
      <c r="B275" s="48"/>
      <c r="C275" s="320" t="s">
        <v>28</v>
      </c>
      <c r="D275" s="320" t="s">
        <v>761</v>
      </c>
      <c r="E275" s="21" t="s">
        <v>28</v>
      </c>
      <c r="F275" s="321">
        <v>58.6</v>
      </c>
      <c r="G275" s="42"/>
      <c r="H275" s="48"/>
    </row>
    <row r="276" spans="1:8" s="2" customFormat="1" ht="16.8" customHeight="1">
      <c r="A276" s="42"/>
      <c r="B276" s="48"/>
      <c r="C276" s="320" t="s">
        <v>28</v>
      </c>
      <c r="D276" s="320" t="s">
        <v>762</v>
      </c>
      <c r="E276" s="21" t="s">
        <v>28</v>
      </c>
      <c r="F276" s="321">
        <v>30.84</v>
      </c>
      <c r="G276" s="42"/>
      <c r="H276" s="48"/>
    </row>
    <row r="277" spans="1:8" s="2" customFormat="1" ht="16.8" customHeight="1">
      <c r="A277" s="42"/>
      <c r="B277" s="48"/>
      <c r="C277" s="320" t="s">
        <v>28</v>
      </c>
      <c r="D277" s="320" t="s">
        <v>763</v>
      </c>
      <c r="E277" s="21" t="s">
        <v>28</v>
      </c>
      <c r="F277" s="321">
        <v>71.84</v>
      </c>
      <c r="G277" s="42"/>
      <c r="H277" s="48"/>
    </row>
    <row r="278" spans="1:8" s="2" customFormat="1" ht="16.8" customHeight="1">
      <c r="A278" s="42"/>
      <c r="B278" s="48"/>
      <c r="C278" s="320" t="s">
        <v>28</v>
      </c>
      <c r="D278" s="320" t="s">
        <v>764</v>
      </c>
      <c r="E278" s="21" t="s">
        <v>28</v>
      </c>
      <c r="F278" s="321">
        <v>15.72</v>
      </c>
      <c r="G278" s="42"/>
      <c r="H278" s="48"/>
    </row>
    <row r="279" spans="1:8" s="2" customFormat="1" ht="16.8" customHeight="1">
      <c r="A279" s="42"/>
      <c r="B279" s="48"/>
      <c r="C279" s="320" t="s">
        <v>28</v>
      </c>
      <c r="D279" s="320" t="s">
        <v>765</v>
      </c>
      <c r="E279" s="21" t="s">
        <v>28</v>
      </c>
      <c r="F279" s="321">
        <v>10</v>
      </c>
      <c r="G279" s="42"/>
      <c r="H279" s="48"/>
    </row>
    <row r="280" spans="1:8" s="2" customFormat="1" ht="16.8" customHeight="1">
      <c r="A280" s="42"/>
      <c r="B280" s="48"/>
      <c r="C280" s="320" t="s">
        <v>151</v>
      </c>
      <c r="D280" s="320" t="s">
        <v>299</v>
      </c>
      <c r="E280" s="21" t="s">
        <v>28</v>
      </c>
      <c r="F280" s="321">
        <v>273.691</v>
      </c>
      <c r="G280" s="42"/>
      <c r="H280" s="48"/>
    </row>
    <row r="281" spans="1:8" s="2" customFormat="1" ht="16.8" customHeight="1">
      <c r="A281" s="42"/>
      <c r="B281" s="48"/>
      <c r="C281" s="322" t="s">
        <v>3344</v>
      </c>
      <c r="D281" s="42"/>
      <c r="E281" s="42"/>
      <c r="F281" s="42"/>
      <c r="G281" s="42"/>
      <c r="H281" s="48"/>
    </row>
    <row r="282" spans="1:8" s="2" customFormat="1" ht="16.8" customHeight="1">
      <c r="A282" s="42"/>
      <c r="B282" s="48"/>
      <c r="C282" s="320" t="s">
        <v>755</v>
      </c>
      <c r="D282" s="320" t="s">
        <v>3395</v>
      </c>
      <c r="E282" s="21" t="s">
        <v>673</v>
      </c>
      <c r="F282" s="321">
        <v>273.691</v>
      </c>
      <c r="G282" s="42"/>
      <c r="H282" s="48"/>
    </row>
    <row r="283" spans="1:8" s="2" customFormat="1" ht="16.8" customHeight="1">
      <c r="A283" s="42"/>
      <c r="B283" s="48"/>
      <c r="C283" s="320" t="s">
        <v>767</v>
      </c>
      <c r="D283" s="320" t="s">
        <v>3396</v>
      </c>
      <c r="E283" s="21" t="s">
        <v>673</v>
      </c>
      <c r="F283" s="321">
        <v>287.376</v>
      </c>
      <c r="G283" s="42"/>
      <c r="H283" s="48"/>
    </row>
    <row r="284" spans="1:8" s="2" customFormat="1" ht="16.8" customHeight="1">
      <c r="A284" s="42"/>
      <c r="B284" s="48"/>
      <c r="C284" s="316" t="s">
        <v>153</v>
      </c>
      <c r="D284" s="317" t="s">
        <v>153</v>
      </c>
      <c r="E284" s="318" t="s">
        <v>28</v>
      </c>
      <c r="F284" s="319">
        <v>187</v>
      </c>
      <c r="G284" s="42"/>
      <c r="H284" s="48"/>
    </row>
    <row r="285" spans="1:8" s="2" customFormat="1" ht="16.8" customHeight="1">
      <c r="A285" s="42"/>
      <c r="B285" s="48"/>
      <c r="C285" s="320" t="s">
        <v>28</v>
      </c>
      <c r="D285" s="320" t="s">
        <v>761</v>
      </c>
      <c r="E285" s="21" t="s">
        <v>28</v>
      </c>
      <c r="F285" s="321">
        <v>58.6</v>
      </c>
      <c r="G285" s="42"/>
      <c r="H285" s="48"/>
    </row>
    <row r="286" spans="1:8" s="2" customFormat="1" ht="16.8" customHeight="1">
      <c r="A286" s="42"/>
      <c r="B286" s="48"/>
      <c r="C286" s="320" t="s">
        <v>28</v>
      </c>
      <c r="D286" s="320" t="s">
        <v>762</v>
      </c>
      <c r="E286" s="21" t="s">
        <v>28</v>
      </c>
      <c r="F286" s="321">
        <v>30.84</v>
      </c>
      <c r="G286" s="42"/>
      <c r="H286" s="48"/>
    </row>
    <row r="287" spans="1:8" s="2" customFormat="1" ht="16.8" customHeight="1">
      <c r="A287" s="42"/>
      <c r="B287" s="48"/>
      <c r="C287" s="320" t="s">
        <v>28</v>
      </c>
      <c r="D287" s="320" t="s">
        <v>763</v>
      </c>
      <c r="E287" s="21" t="s">
        <v>28</v>
      </c>
      <c r="F287" s="321">
        <v>71.84</v>
      </c>
      <c r="G287" s="42"/>
      <c r="H287" s="48"/>
    </row>
    <row r="288" spans="1:8" s="2" customFormat="1" ht="16.8" customHeight="1">
      <c r="A288" s="42"/>
      <c r="B288" s="48"/>
      <c r="C288" s="320" t="s">
        <v>28</v>
      </c>
      <c r="D288" s="320" t="s">
        <v>764</v>
      </c>
      <c r="E288" s="21" t="s">
        <v>28</v>
      </c>
      <c r="F288" s="321">
        <v>15.72</v>
      </c>
      <c r="G288" s="42"/>
      <c r="H288" s="48"/>
    </row>
    <row r="289" spans="1:8" s="2" customFormat="1" ht="16.8" customHeight="1">
      <c r="A289" s="42"/>
      <c r="B289" s="48"/>
      <c r="C289" s="320" t="s">
        <v>28</v>
      </c>
      <c r="D289" s="320" t="s">
        <v>765</v>
      </c>
      <c r="E289" s="21" t="s">
        <v>28</v>
      </c>
      <c r="F289" s="321">
        <v>10</v>
      </c>
      <c r="G289" s="42"/>
      <c r="H289" s="48"/>
    </row>
    <row r="290" spans="1:8" s="2" customFormat="1" ht="16.8" customHeight="1">
      <c r="A290" s="42"/>
      <c r="B290" s="48"/>
      <c r="C290" s="320" t="s">
        <v>153</v>
      </c>
      <c r="D290" s="320" t="s">
        <v>760</v>
      </c>
      <c r="E290" s="21" t="s">
        <v>28</v>
      </c>
      <c r="F290" s="321">
        <v>187</v>
      </c>
      <c r="G290" s="42"/>
      <c r="H290" s="48"/>
    </row>
    <row r="291" spans="1:8" s="2" customFormat="1" ht="16.8" customHeight="1">
      <c r="A291" s="42"/>
      <c r="B291" s="48"/>
      <c r="C291" s="322" t="s">
        <v>3344</v>
      </c>
      <c r="D291" s="42"/>
      <c r="E291" s="42"/>
      <c r="F291" s="42"/>
      <c r="G291" s="42"/>
      <c r="H291" s="48"/>
    </row>
    <row r="292" spans="1:8" s="2" customFormat="1" ht="16.8" customHeight="1">
      <c r="A292" s="42"/>
      <c r="B292" s="48"/>
      <c r="C292" s="320" t="s">
        <v>755</v>
      </c>
      <c r="D292" s="320" t="s">
        <v>3395</v>
      </c>
      <c r="E292" s="21" t="s">
        <v>673</v>
      </c>
      <c r="F292" s="321">
        <v>273.691</v>
      </c>
      <c r="G292" s="42"/>
      <c r="H292" s="48"/>
    </row>
    <row r="293" spans="1:8" s="2" customFormat="1" ht="16.8" customHeight="1">
      <c r="A293" s="42"/>
      <c r="B293" s="48"/>
      <c r="C293" s="320" t="s">
        <v>707</v>
      </c>
      <c r="D293" s="320" t="s">
        <v>3389</v>
      </c>
      <c r="E293" s="21" t="s">
        <v>315</v>
      </c>
      <c r="F293" s="321">
        <v>216.66</v>
      </c>
      <c r="G293" s="42"/>
      <c r="H293" s="48"/>
    </row>
    <row r="294" spans="1:8" s="2" customFormat="1" ht="16.8" customHeight="1">
      <c r="A294" s="42"/>
      <c r="B294" s="48"/>
      <c r="C294" s="316" t="s">
        <v>155</v>
      </c>
      <c r="D294" s="317" t="s">
        <v>155</v>
      </c>
      <c r="E294" s="318" t="s">
        <v>28</v>
      </c>
      <c r="F294" s="319">
        <v>216.66</v>
      </c>
      <c r="G294" s="42"/>
      <c r="H294" s="48"/>
    </row>
    <row r="295" spans="1:8" s="2" customFormat="1" ht="16.8" customHeight="1">
      <c r="A295" s="42"/>
      <c r="B295" s="48"/>
      <c r="C295" s="320" t="s">
        <v>28</v>
      </c>
      <c r="D295" s="320" t="s">
        <v>145</v>
      </c>
      <c r="E295" s="21" t="s">
        <v>28</v>
      </c>
      <c r="F295" s="321">
        <v>185.935</v>
      </c>
      <c r="G295" s="42"/>
      <c r="H295" s="48"/>
    </row>
    <row r="296" spans="1:8" s="2" customFormat="1" ht="16.8" customHeight="1">
      <c r="A296" s="42"/>
      <c r="B296" s="48"/>
      <c r="C296" s="320" t="s">
        <v>28</v>
      </c>
      <c r="D296" s="320" t="s">
        <v>147</v>
      </c>
      <c r="E296" s="21" t="s">
        <v>28</v>
      </c>
      <c r="F296" s="321">
        <v>16.7</v>
      </c>
      <c r="G296" s="42"/>
      <c r="H296" s="48"/>
    </row>
    <row r="297" spans="1:8" s="2" customFormat="1" ht="16.8" customHeight="1">
      <c r="A297" s="42"/>
      <c r="B297" s="48"/>
      <c r="C297" s="320" t="s">
        <v>28</v>
      </c>
      <c r="D297" s="320" t="s">
        <v>710</v>
      </c>
      <c r="E297" s="21" t="s">
        <v>28</v>
      </c>
      <c r="F297" s="321">
        <v>14.025</v>
      </c>
      <c r="G297" s="42"/>
      <c r="H297" s="48"/>
    </row>
    <row r="298" spans="1:8" s="2" customFormat="1" ht="16.8" customHeight="1">
      <c r="A298" s="42"/>
      <c r="B298" s="48"/>
      <c r="C298" s="320" t="s">
        <v>155</v>
      </c>
      <c r="D298" s="320" t="s">
        <v>299</v>
      </c>
      <c r="E298" s="21" t="s">
        <v>28</v>
      </c>
      <c r="F298" s="321">
        <v>216.66</v>
      </c>
      <c r="G298" s="42"/>
      <c r="H298" s="48"/>
    </row>
    <row r="299" spans="1:8" s="2" customFormat="1" ht="16.8" customHeight="1">
      <c r="A299" s="42"/>
      <c r="B299" s="48"/>
      <c r="C299" s="322" t="s">
        <v>3344</v>
      </c>
      <c r="D299" s="42"/>
      <c r="E299" s="42"/>
      <c r="F299" s="42"/>
      <c r="G299" s="42"/>
      <c r="H299" s="48"/>
    </row>
    <row r="300" spans="1:8" s="2" customFormat="1" ht="16.8" customHeight="1">
      <c r="A300" s="42"/>
      <c r="B300" s="48"/>
      <c r="C300" s="320" t="s">
        <v>707</v>
      </c>
      <c r="D300" s="320" t="s">
        <v>3389</v>
      </c>
      <c r="E300" s="21" t="s">
        <v>315</v>
      </c>
      <c r="F300" s="321">
        <v>216.66</v>
      </c>
      <c r="G300" s="42"/>
      <c r="H300" s="48"/>
    </row>
    <row r="301" spans="1:8" s="2" customFormat="1" ht="16.8" customHeight="1">
      <c r="A301" s="42"/>
      <c r="B301" s="48"/>
      <c r="C301" s="320" t="s">
        <v>772</v>
      </c>
      <c r="D301" s="320" t="s">
        <v>3397</v>
      </c>
      <c r="E301" s="21" t="s">
        <v>315</v>
      </c>
      <c r="F301" s="321">
        <v>216.66</v>
      </c>
      <c r="G301" s="42"/>
      <c r="H301" s="48"/>
    </row>
    <row r="302" spans="1:8" s="2" customFormat="1" ht="16.8" customHeight="1">
      <c r="A302" s="42"/>
      <c r="B302" s="48"/>
      <c r="C302" s="316" t="s">
        <v>158</v>
      </c>
      <c r="D302" s="317" t="s">
        <v>158</v>
      </c>
      <c r="E302" s="318" t="s">
        <v>28</v>
      </c>
      <c r="F302" s="319">
        <v>3.477</v>
      </c>
      <c r="G302" s="42"/>
      <c r="H302" s="48"/>
    </row>
    <row r="303" spans="1:8" s="2" customFormat="1" ht="16.8" customHeight="1">
      <c r="A303" s="42"/>
      <c r="B303" s="48"/>
      <c r="C303" s="320" t="s">
        <v>28</v>
      </c>
      <c r="D303" s="320" t="s">
        <v>687</v>
      </c>
      <c r="E303" s="21" t="s">
        <v>28</v>
      </c>
      <c r="F303" s="321">
        <v>0</v>
      </c>
      <c r="G303" s="42"/>
      <c r="H303" s="48"/>
    </row>
    <row r="304" spans="1:8" s="2" customFormat="1" ht="16.8" customHeight="1">
      <c r="A304" s="42"/>
      <c r="B304" s="48"/>
      <c r="C304" s="320" t="s">
        <v>28</v>
      </c>
      <c r="D304" s="320" t="s">
        <v>688</v>
      </c>
      <c r="E304" s="21" t="s">
        <v>28</v>
      </c>
      <c r="F304" s="321">
        <v>2.354</v>
      </c>
      <c r="G304" s="42"/>
      <c r="H304" s="48"/>
    </row>
    <row r="305" spans="1:8" s="2" customFormat="1" ht="16.8" customHeight="1">
      <c r="A305" s="42"/>
      <c r="B305" s="48"/>
      <c r="C305" s="320" t="s">
        <v>28</v>
      </c>
      <c r="D305" s="320" t="s">
        <v>689</v>
      </c>
      <c r="E305" s="21" t="s">
        <v>28</v>
      </c>
      <c r="F305" s="321">
        <v>1.123</v>
      </c>
      <c r="G305" s="42"/>
      <c r="H305" s="48"/>
    </row>
    <row r="306" spans="1:8" s="2" customFormat="1" ht="16.8" customHeight="1">
      <c r="A306" s="42"/>
      <c r="B306" s="48"/>
      <c r="C306" s="320" t="s">
        <v>158</v>
      </c>
      <c r="D306" s="320" t="s">
        <v>299</v>
      </c>
      <c r="E306" s="21" t="s">
        <v>28</v>
      </c>
      <c r="F306" s="321">
        <v>3.477</v>
      </c>
      <c r="G306" s="42"/>
      <c r="H306" s="48"/>
    </row>
    <row r="307" spans="1:8" s="2" customFormat="1" ht="16.8" customHeight="1">
      <c r="A307" s="42"/>
      <c r="B307" s="48"/>
      <c r="C307" s="322" t="s">
        <v>3344</v>
      </c>
      <c r="D307" s="42"/>
      <c r="E307" s="42"/>
      <c r="F307" s="42"/>
      <c r="G307" s="42"/>
      <c r="H307" s="48"/>
    </row>
    <row r="308" spans="1:8" s="2" customFormat="1" ht="16.8" customHeight="1">
      <c r="A308" s="42"/>
      <c r="B308" s="48"/>
      <c r="C308" s="320" t="s">
        <v>684</v>
      </c>
      <c r="D308" s="320" t="s">
        <v>3398</v>
      </c>
      <c r="E308" s="21" t="s">
        <v>315</v>
      </c>
      <c r="F308" s="321">
        <v>3.477</v>
      </c>
      <c r="G308" s="42"/>
      <c r="H308" s="48"/>
    </row>
    <row r="309" spans="1:8" s="2" customFormat="1" ht="16.8" customHeight="1">
      <c r="A309" s="42"/>
      <c r="B309" s="48"/>
      <c r="C309" s="320" t="s">
        <v>679</v>
      </c>
      <c r="D309" s="320" t="s">
        <v>3399</v>
      </c>
      <c r="E309" s="21" t="s">
        <v>315</v>
      </c>
      <c r="F309" s="321">
        <v>3.477</v>
      </c>
      <c r="G309" s="42"/>
      <c r="H309" s="48"/>
    </row>
    <row r="310" spans="1:8" s="2" customFormat="1" ht="16.8" customHeight="1">
      <c r="A310" s="42"/>
      <c r="B310" s="48"/>
      <c r="C310" s="320" t="s">
        <v>702</v>
      </c>
      <c r="D310" s="320" t="s">
        <v>3400</v>
      </c>
      <c r="E310" s="21" t="s">
        <v>315</v>
      </c>
      <c r="F310" s="321">
        <v>3.477</v>
      </c>
      <c r="G310" s="42"/>
      <c r="H310" s="48"/>
    </row>
    <row r="311" spans="1:8" s="2" customFormat="1" ht="16.8" customHeight="1">
      <c r="A311" s="42"/>
      <c r="B311" s="48"/>
      <c r="C311" s="316" t="s">
        <v>159</v>
      </c>
      <c r="D311" s="317" t="s">
        <v>159</v>
      </c>
      <c r="E311" s="318" t="s">
        <v>28</v>
      </c>
      <c r="F311" s="319">
        <v>203</v>
      </c>
      <c r="G311" s="42"/>
      <c r="H311" s="48"/>
    </row>
    <row r="312" spans="1:8" s="2" customFormat="1" ht="16.8" customHeight="1">
      <c r="A312" s="42"/>
      <c r="B312" s="48"/>
      <c r="C312" s="320" t="s">
        <v>28</v>
      </c>
      <c r="D312" s="320" t="s">
        <v>297</v>
      </c>
      <c r="E312" s="21" t="s">
        <v>28</v>
      </c>
      <c r="F312" s="321">
        <v>0</v>
      </c>
      <c r="G312" s="42"/>
      <c r="H312" s="48"/>
    </row>
    <row r="313" spans="1:8" s="2" customFormat="1" ht="16.8" customHeight="1">
      <c r="A313" s="42"/>
      <c r="B313" s="48"/>
      <c r="C313" s="320" t="s">
        <v>28</v>
      </c>
      <c r="D313" s="320" t="s">
        <v>131</v>
      </c>
      <c r="E313" s="21" t="s">
        <v>28</v>
      </c>
      <c r="F313" s="321">
        <v>61.79</v>
      </c>
      <c r="G313" s="42"/>
      <c r="H313" s="48"/>
    </row>
    <row r="314" spans="1:8" s="2" customFormat="1" ht="16.8" customHeight="1">
      <c r="A314" s="42"/>
      <c r="B314" s="48"/>
      <c r="C314" s="320" t="s">
        <v>28</v>
      </c>
      <c r="D314" s="320" t="s">
        <v>463</v>
      </c>
      <c r="E314" s="21" t="s">
        <v>28</v>
      </c>
      <c r="F314" s="321">
        <v>0</v>
      </c>
      <c r="G314" s="42"/>
      <c r="H314" s="48"/>
    </row>
    <row r="315" spans="1:8" s="2" customFormat="1" ht="16.8" customHeight="1">
      <c r="A315" s="42"/>
      <c r="B315" s="48"/>
      <c r="C315" s="320" t="s">
        <v>28</v>
      </c>
      <c r="D315" s="320" t="s">
        <v>889</v>
      </c>
      <c r="E315" s="21" t="s">
        <v>28</v>
      </c>
      <c r="F315" s="321">
        <v>71.6</v>
      </c>
      <c r="G315" s="42"/>
      <c r="H315" s="48"/>
    </row>
    <row r="316" spans="1:8" s="2" customFormat="1" ht="16.8" customHeight="1">
      <c r="A316" s="42"/>
      <c r="B316" s="48"/>
      <c r="C316" s="320" t="s">
        <v>28</v>
      </c>
      <c r="D316" s="320" t="s">
        <v>469</v>
      </c>
      <c r="E316" s="21" t="s">
        <v>28</v>
      </c>
      <c r="F316" s="321">
        <v>0</v>
      </c>
      <c r="G316" s="42"/>
      <c r="H316" s="48"/>
    </row>
    <row r="317" spans="1:8" s="2" customFormat="1" ht="16.8" customHeight="1">
      <c r="A317" s="42"/>
      <c r="B317" s="48"/>
      <c r="C317" s="320" t="s">
        <v>28</v>
      </c>
      <c r="D317" s="320" t="s">
        <v>890</v>
      </c>
      <c r="E317" s="21" t="s">
        <v>28</v>
      </c>
      <c r="F317" s="321">
        <v>69.61</v>
      </c>
      <c r="G317" s="42"/>
      <c r="H317" s="48"/>
    </row>
    <row r="318" spans="1:8" s="2" customFormat="1" ht="16.8" customHeight="1">
      <c r="A318" s="42"/>
      <c r="B318" s="48"/>
      <c r="C318" s="320" t="s">
        <v>159</v>
      </c>
      <c r="D318" s="320" t="s">
        <v>299</v>
      </c>
      <c r="E318" s="21" t="s">
        <v>28</v>
      </c>
      <c r="F318" s="321">
        <v>203</v>
      </c>
      <c r="G318" s="42"/>
      <c r="H318" s="48"/>
    </row>
    <row r="319" spans="1:8" s="2" customFormat="1" ht="16.8" customHeight="1">
      <c r="A319" s="42"/>
      <c r="B319" s="48"/>
      <c r="C319" s="322" t="s">
        <v>3344</v>
      </c>
      <c r="D319" s="42"/>
      <c r="E319" s="42"/>
      <c r="F319" s="42"/>
      <c r="G319" s="42"/>
      <c r="H319" s="48"/>
    </row>
    <row r="320" spans="1:8" s="2" customFormat="1" ht="12">
      <c r="A320" s="42"/>
      <c r="B320" s="48"/>
      <c r="C320" s="320" t="s">
        <v>885</v>
      </c>
      <c r="D320" s="320" t="s">
        <v>3401</v>
      </c>
      <c r="E320" s="21" t="s">
        <v>315</v>
      </c>
      <c r="F320" s="321">
        <v>203</v>
      </c>
      <c r="G320" s="42"/>
      <c r="H320" s="48"/>
    </row>
    <row r="321" spans="1:8" s="2" customFormat="1" ht="16.8" customHeight="1">
      <c r="A321" s="42"/>
      <c r="B321" s="48"/>
      <c r="C321" s="320" t="s">
        <v>1102</v>
      </c>
      <c r="D321" s="320" t="s">
        <v>3402</v>
      </c>
      <c r="E321" s="21" t="s">
        <v>315</v>
      </c>
      <c r="F321" s="321">
        <v>211.99</v>
      </c>
      <c r="G321" s="42"/>
      <c r="H321" s="48"/>
    </row>
    <row r="322" spans="1:8" s="2" customFormat="1" ht="16.8" customHeight="1">
      <c r="A322" s="42"/>
      <c r="B322" s="48"/>
      <c r="C322" s="316" t="s">
        <v>161</v>
      </c>
      <c r="D322" s="317" t="s">
        <v>161</v>
      </c>
      <c r="E322" s="318" t="s">
        <v>28</v>
      </c>
      <c r="F322" s="319">
        <v>8.99</v>
      </c>
      <c r="G322" s="42"/>
      <c r="H322" s="48"/>
    </row>
    <row r="323" spans="1:8" s="2" customFormat="1" ht="16.8" customHeight="1">
      <c r="A323" s="42"/>
      <c r="B323" s="48"/>
      <c r="C323" s="320" t="s">
        <v>28</v>
      </c>
      <c r="D323" s="320" t="s">
        <v>463</v>
      </c>
      <c r="E323" s="21" t="s">
        <v>28</v>
      </c>
      <c r="F323" s="321">
        <v>0</v>
      </c>
      <c r="G323" s="42"/>
      <c r="H323" s="48"/>
    </row>
    <row r="324" spans="1:8" s="2" customFormat="1" ht="16.8" customHeight="1">
      <c r="A324" s="42"/>
      <c r="B324" s="48"/>
      <c r="C324" s="320" t="s">
        <v>28</v>
      </c>
      <c r="D324" s="320" t="s">
        <v>896</v>
      </c>
      <c r="E324" s="21" t="s">
        <v>28</v>
      </c>
      <c r="F324" s="321">
        <v>3.73</v>
      </c>
      <c r="G324" s="42"/>
      <c r="H324" s="48"/>
    </row>
    <row r="325" spans="1:8" s="2" customFormat="1" ht="16.8" customHeight="1">
      <c r="A325" s="42"/>
      <c r="B325" s="48"/>
      <c r="C325" s="320" t="s">
        <v>28</v>
      </c>
      <c r="D325" s="320" t="s">
        <v>469</v>
      </c>
      <c r="E325" s="21" t="s">
        <v>28</v>
      </c>
      <c r="F325" s="321">
        <v>0</v>
      </c>
      <c r="G325" s="42"/>
      <c r="H325" s="48"/>
    </row>
    <row r="326" spans="1:8" s="2" customFormat="1" ht="16.8" customHeight="1">
      <c r="A326" s="42"/>
      <c r="B326" s="48"/>
      <c r="C326" s="320" t="s">
        <v>28</v>
      </c>
      <c r="D326" s="320" t="s">
        <v>897</v>
      </c>
      <c r="E326" s="21" t="s">
        <v>28</v>
      </c>
      <c r="F326" s="321">
        <v>5.26</v>
      </c>
      <c r="G326" s="42"/>
      <c r="H326" s="48"/>
    </row>
    <row r="327" spans="1:8" s="2" customFormat="1" ht="16.8" customHeight="1">
      <c r="A327" s="42"/>
      <c r="B327" s="48"/>
      <c r="C327" s="320" t="s">
        <v>161</v>
      </c>
      <c r="D327" s="320" t="s">
        <v>299</v>
      </c>
      <c r="E327" s="21" t="s">
        <v>28</v>
      </c>
      <c r="F327" s="321">
        <v>8.99</v>
      </c>
      <c r="G327" s="42"/>
      <c r="H327" s="48"/>
    </row>
    <row r="328" spans="1:8" s="2" customFormat="1" ht="16.8" customHeight="1">
      <c r="A328" s="42"/>
      <c r="B328" s="48"/>
      <c r="C328" s="322" t="s">
        <v>3344</v>
      </c>
      <c r="D328" s="42"/>
      <c r="E328" s="42"/>
      <c r="F328" s="42"/>
      <c r="G328" s="42"/>
      <c r="H328" s="48"/>
    </row>
    <row r="329" spans="1:8" s="2" customFormat="1" ht="12">
      <c r="A329" s="42"/>
      <c r="B329" s="48"/>
      <c r="C329" s="320" t="s">
        <v>892</v>
      </c>
      <c r="D329" s="320" t="s">
        <v>3403</v>
      </c>
      <c r="E329" s="21" t="s">
        <v>315</v>
      </c>
      <c r="F329" s="321">
        <v>8.99</v>
      </c>
      <c r="G329" s="42"/>
      <c r="H329" s="48"/>
    </row>
    <row r="330" spans="1:8" s="2" customFormat="1" ht="16.8" customHeight="1">
      <c r="A330" s="42"/>
      <c r="B330" s="48"/>
      <c r="C330" s="320" t="s">
        <v>1102</v>
      </c>
      <c r="D330" s="320" t="s">
        <v>3402</v>
      </c>
      <c r="E330" s="21" t="s">
        <v>315</v>
      </c>
      <c r="F330" s="321">
        <v>211.99</v>
      </c>
      <c r="G330" s="42"/>
      <c r="H330" s="48"/>
    </row>
    <row r="331" spans="1:8" s="2" customFormat="1" ht="16.8" customHeight="1">
      <c r="A331" s="42"/>
      <c r="B331" s="48"/>
      <c r="C331" s="316" t="s">
        <v>163</v>
      </c>
      <c r="D331" s="317" t="s">
        <v>163</v>
      </c>
      <c r="E331" s="318" t="s">
        <v>28</v>
      </c>
      <c r="F331" s="319">
        <v>322.145</v>
      </c>
      <c r="G331" s="42"/>
      <c r="H331" s="48"/>
    </row>
    <row r="332" spans="1:8" s="2" customFormat="1" ht="16.8" customHeight="1">
      <c r="A332" s="42"/>
      <c r="B332" s="48"/>
      <c r="C332" s="320" t="s">
        <v>28</v>
      </c>
      <c r="D332" s="320" t="s">
        <v>145</v>
      </c>
      <c r="E332" s="21" t="s">
        <v>28</v>
      </c>
      <c r="F332" s="321">
        <v>185.935</v>
      </c>
      <c r="G332" s="42"/>
      <c r="H332" s="48"/>
    </row>
    <row r="333" spans="1:8" s="2" customFormat="1" ht="16.8" customHeight="1">
      <c r="A333" s="42"/>
      <c r="B333" s="48"/>
      <c r="C333" s="320" t="s">
        <v>28</v>
      </c>
      <c r="D333" s="320" t="s">
        <v>147</v>
      </c>
      <c r="E333" s="21" t="s">
        <v>28</v>
      </c>
      <c r="F333" s="321">
        <v>16.7</v>
      </c>
      <c r="G333" s="42"/>
      <c r="H333" s="48"/>
    </row>
    <row r="334" spans="1:8" s="2" customFormat="1" ht="16.8" customHeight="1">
      <c r="A334" s="42"/>
      <c r="B334" s="48"/>
      <c r="C334" s="320" t="s">
        <v>28</v>
      </c>
      <c r="D334" s="320" t="s">
        <v>871</v>
      </c>
      <c r="E334" s="21" t="s">
        <v>28</v>
      </c>
      <c r="F334" s="321">
        <v>46.01</v>
      </c>
      <c r="G334" s="42"/>
      <c r="H334" s="48"/>
    </row>
    <row r="335" spans="1:8" s="2" customFormat="1" ht="16.8" customHeight="1">
      <c r="A335" s="42"/>
      <c r="B335" s="48"/>
      <c r="C335" s="320" t="s">
        <v>28</v>
      </c>
      <c r="D335" s="320" t="s">
        <v>872</v>
      </c>
      <c r="E335" s="21" t="s">
        <v>28</v>
      </c>
      <c r="F335" s="321">
        <v>73.5</v>
      </c>
      <c r="G335" s="42"/>
      <c r="H335" s="48"/>
    </row>
    <row r="336" spans="1:8" s="2" customFormat="1" ht="16.8" customHeight="1">
      <c r="A336" s="42"/>
      <c r="B336" s="48"/>
      <c r="C336" s="320" t="s">
        <v>163</v>
      </c>
      <c r="D336" s="320" t="s">
        <v>299</v>
      </c>
      <c r="E336" s="21" t="s">
        <v>28</v>
      </c>
      <c r="F336" s="321">
        <v>322.145</v>
      </c>
      <c r="G336" s="42"/>
      <c r="H336" s="48"/>
    </row>
    <row r="337" spans="1:8" s="2" customFormat="1" ht="16.8" customHeight="1">
      <c r="A337" s="42"/>
      <c r="B337" s="48"/>
      <c r="C337" s="322" t="s">
        <v>3344</v>
      </c>
      <c r="D337" s="42"/>
      <c r="E337" s="42"/>
      <c r="F337" s="42"/>
      <c r="G337" s="42"/>
      <c r="H337" s="48"/>
    </row>
    <row r="338" spans="1:8" s="2" customFormat="1" ht="12">
      <c r="A338" s="42"/>
      <c r="B338" s="48"/>
      <c r="C338" s="320" t="s">
        <v>867</v>
      </c>
      <c r="D338" s="320" t="s">
        <v>3390</v>
      </c>
      <c r="E338" s="21" t="s">
        <v>315</v>
      </c>
      <c r="F338" s="321">
        <v>322.145</v>
      </c>
      <c r="G338" s="42"/>
      <c r="H338" s="48"/>
    </row>
    <row r="339" spans="1:8" s="2" customFormat="1" ht="12">
      <c r="A339" s="42"/>
      <c r="B339" s="48"/>
      <c r="C339" s="320" t="s">
        <v>874</v>
      </c>
      <c r="D339" s="320" t="s">
        <v>3404</v>
      </c>
      <c r="E339" s="21" t="s">
        <v>315</v>
      </c>
      <c r="F339" s="321">
        <v>28993.05</v>
      </c>
      <c r="G339" s="42"/>
      <c r="H339" s="48"/>
    </row>
    <row r="340" spans="1:8" s="2" customFormat="1" ht="12">
      <c r="A340" s="42"/>
      <c r="B340" s="48"/>
      <c r="C340" s="320" t="s">
        <v>880</v>
      </c>
      <c r="D340" s="320" t="s">
        <v>3405</v>
      </c>
      <c r="E340" s="21" t="s">
        <v>315</v>
      </c>
      <c r="F340" s="321">
        <v>322.145</v>
      </c>
      <c r="G340" s="42"/>
      <c r="H340" s="48"/>
    </row>
    <row r="341" spans="1:8" s="2" customFormat="1" ht="16.8" customHeight="1">
      <c r="A341" s="42"/>
      <c r="B341" s="48"/>
      <c r="C341" s="316" t="s">
        <v>3406</v>
      </c>
      <c r="D341" s="317" t="s">
        <v>3406</v>
      </c>
      <c r="E341" s="318" t="s">
        <v>28</v>
      </c>
      <c r="F341" s="319">
        <v>24.58</v>
      </c>
      <c r="G341" s="42"/>
      <c r="H341" s="48"/>
    </row>
    <row r="342" spans="1:8" s="2" customFormat="1" ht="16.8" customHeight="1">
      <c r="A342" s="42"/>
      <c r="B342" s="48"/>
      <c r="C342" s="316" t="s">
        <v>165</v>
      </c>
      <c r="D342" s="317" t="s">
        <v>165</v>
      </c>
      <c r="E342" s="318" t="s">
        <v>28</v>
      </c>
      <c r="F342" s="319">
        <v>33.35</v>
      </c>
      <c r="G342" s="42"/>
      <c r="H342" s="48"/>
    </row>
    <row r="343" spans="1:8" s="2" customFormat="1" ht="16.8" customHeight="1">
      <c r="A343" s="42"/>
      <c r="B343" s="48"/>
      <c r="C343" s="322" t="s">
        <v>3344</v>
      </c>
      <c r="D343" s="42"/>
      <c r="E343" s="42"/>
      <c r="F343" s="42"/>
      <c r="G343" s="42"/>
      <c r="H343" s="48"/>
    </row>
    <row r="344" spans="1:8" s="2" customFormat="1" ht="16.8" customHeight="1">
      <c r="A344" s="42"/>
      <c r="B344" s="48"/>
      <c r="C344" s="320" t="s">
        <v>2038</v>
      </c>
      <c r="D344" s="320" t="s">
        <v>1917</v>
      </c>
      <c r="E344" s="21" t="s">
        <v>673</v>
      </c>
      <c r="F344" s="321">
        <v>35.018</v>
      </c>
      <c r="G344" s="42"/>
      <c r="H344" s="48"/>
    </row>
    <row r="345" spans="1:8" s="2" customFormat="1" ht="16.8" customHeight="1">
      <c r="A345" s="42"/>
      <c r="B345" s="48"/>
      <c r="C345" s="316" t="s">
        <v>167</v>
      </c>
      <c r="D345" s="317" t="s">
        <v>167</v>
      </c>
      <c r="E345" s="318" t="s">
        <v>28</v>
      </c>
      <c r="F345" s="319">
        <v>6.05</v>
      </c>
      <c r="G345" s="42"/>
      <c r="H345" s="48"/>
    </row>
    <row r="346" spans="1:8" s="2" customFormat="1" ht="16.8" customHeight="1">
      <c r="A346" s="42"/>
      <c r="B346" s="48"/>
      <c r="C346" s="320" t="s">
        <v>28</v>
      </c>
      <c r="D346" s="320" t="s">
        <v>463</v>
      </c>
      <c r="E346" s="21" t="s">
        <v>28</v>
      </c>
      <c r="F346" s="321">
        <v>0</v>
      </c>
      <c r="G346" s="42"/>
      <c r="H346" s="48"/>
    </row>
    <row r="347" spans="1:8" s="2" customFormat="1" ht="16.8" customHeight="1">
      <c r="A347" s="42"/>
      <c r="B347" s="48"/>
      <c r="C347" s="320" t="s">
        <v>28</v>
      </c>
      <c r="D347" s="320" t="s">
        <v>1871</v>
      </c>
      <c r="E347" s="21" t="s">
        <v>28</v>
      </c>
      <c r="F347" s="321">
        <v>3.95</v>
      </c>
      <c r="G347" s="42"/>
      <c r="H347" s="48"/>
    </row>
    <row r="348" spans="1:8" s="2" customFormat="1" ht="16.8" customHeight="1">
      <c r="A348" s="42"/>
      <c r="B348" s="48"/>
      <c r="C348" s="320" t="s">
        <v>28</v>
      </c>
      <c r="D348" s="320" t="s">
        <v>469</v>
      </c>
      <c r="E348" s="21" t="s">
        <v>28</v>
      </c>
      <c r="F348" s="321">
        <v>0</v>
      </c>
      <c r="G348" s="42"/>
      <c r="H348" s="48"/>
    </row>
    <row r="349" spans="1:8" s="2" customFormat="1" ht="16.8" customHeight="1">
      <c r="A349" s="42"/>
      <c r="B349" s="48"/>
      <c r="C349" s="320" t="s">
        <v>28</v>
      </c>
      <c r="D349" s="320" t="s">
        <v>1872</v>
      </c>
      <c r="E349" s="21" t="s">
        <v>28</v>
      </c>
      <c r="F349" s="321">
        <v>2.1</v>
      </c>
      <c r="G349" s="42"/>
      <c r="H349" s="48"/>
    </row>
    <row r="350" spans="1:8" s="2" customFormat="1" ht="16.8" customHeight="1">
      <c r="A350" s="42"/>
      <c r="B350" s="48"/>
      <c r="C350" s="320" t="s">
        <v>167</v>
      </c>
      <c r="D350" s="320" t="s">
        <v>299</v>
      </c>
      <c r="E350" s="21" t="s">
        <v>28</v>
      </c>
      <c r="F350" s="321">
        <v>6.05</v>
      </c>
      <c r="G350" s="42"/>
      <c r="H350" s="48"/>
    </row>
    <row r="351" spans="1:8" s="2" customFormat="1" ht="16.8" customHeight="1">
      <c r="A351" s="42"/>
      <c r="B351" s="48"/>
      <c r="C351" s="322" t="s">
        <v>3344</v>
      </c>
      <c r="D351" s="42"/>
      <c r="E351" s="42"/>
      <c r="F351" s="42"/>
      <c r="G351" s="42"/>
      <c r="H351" s="48"/>
    </row>
    <row r="352" spans="1:8" s="2" customFormat="1" ht="16.8" customHeight="1">
      <c r="A352" s="42"/>
      <c r="B352" s="48"/>
      <c r="C352" s="320" t="s">
        <v>1867</v>
      </c>
      <c r="D352" s="320" t="s">
        <v>3407</v>
      </c>
      <c r="E352" s="21" t="s">
        <v>673</v>
      </c>
      <c r="F352" s="321">
        <v>6.05</v>
      </c>
      <c r="G352" s="42"/>
      <c r="H352" s="48"/>
    </row>
    <row r="353" spans="1:8" s="2" customFormat="1" ht="16.8" customHeight="1">
      <c r="A353" s="42"/>
      <c r="B353" s="48"/>
      <c r="C353" s="320" t="s">
        <v>1874</v>
      </c>
      <c r="D353" s="320" t="s">
        <v>3408</v>
      </c>
      <c r="E353" s="21" t="s">
        <v>673</v>
      </c>
      <c r="F353" s="321">
        <v>6.655</v>
      </c>
      <c r="G353" s="42"/>
      <c r="H353" s="48"/>
    </row>
    <row r="354" spans="1:8" s="2" customFormat="1" ht="16.8" customHeight="1">
      <c r="A354" s="42"/>
      <c r="B354" s="48"/>
      <c r="C354" s="316" t="s">
        <v>169</v>
      </c>
      <c r="D354" s="317" t="s">
        <v>169</v>
      </c>
      <c r="E354" s="318" t="s">
        <v>28</v>
      </c>
      <c r="F354" s="319">
        <v>0.6</v>
      </c>
      <c r="G354" s="42"/>
      <c r="H354" s="48"/>
    </row>
    <row r="355" spans="1:8" s="2" customFormat="1" ht="16.8" customHeight="1">
      <c r="A355" s="42"/>
      <c r="B355" s="48"/>
      <c r="C355" s="320" t="s">
        <v>28</v>
      </c>
      <c r="D355" s="320" t="s">
        <v>297</v>
      </c>
      <c r="E355" s="21" t="s">
        <v>28</v>
      </c>
      <c r="F355" s="321">
        <v>0</v>
      </c>
      <c r="G355" s="42"/>
      <c r="H355" s="48"/>
    </row>
    <row r="356" spans="1:8" s="2" customFormat="1" ht="16.8" customHeight="1">
      <c r="A356" s="42"/>
      <c r="B356" s="48"/>
      <c r="C356" s="320" t="s">
        <v>28</v>
      </c>
      <c r="D356" s="320" t="s">
        <v>572</v>
      </c>
      <c r="E356" s="21" t="s">
        <v>28</v>
      </c>
      <c r="F356" s="321">
        <v>0.6</v>
      </c>
      <c r="G356" s="42"/>
      <c r="H356" s="48"/>
    </row>
    <row r="357" spans="1:8" s="2" customFormat="1" ht="16.8" customHeight="1">
      <c r="A357" s="42"/>
      <c r="B357" s="48"/>
      <c r="C357" s="320" t="s">
        <v>169</v>
      </c>
      <c r="D357" s="320" t="s">
        <v>299</v>
      </c>
      <c r="E357" s="21" t="s">
        <v>28</v>
      </c>
      <c r="F357" s="321">
        <v>0.6</v>
      </c>
      <c r="G357" s="42"/>
      <c r="H357" s="48"/>
    </row>
    <row r="358" spans="1:8" s="2" customFormat="1" ht="16.8" customHeight="1">
      <c r="A358" s="42"/>
      <c r="B358" s="48"/>
      <c r="C358" s="322" t="s">
        <v>3344</v>
      </c>
      <c r="D358" s="42"/>
      <c r="E358" s="42"/>
      <c r="F358" s="42"/>
      <c r="G358" s="42"/>
      <c r="H358" s="48"/>
    </row>
    <row r="359" spans="1:8" s="2" customFormat="1" ht="16.8" customHeight="1">
      <c r="A359" s="42"/>
      <c r="B359" s="48"/>
      <c r="C359" s="320" t="s">
        <v>568</v>
      </c>
      <c r="D359" s="320" t="s">
        <v>3409</v>
      </c>
      <c r="E359" s="21" t="s">
        <v>290</v>
      </c>
      <c r="F359" s="321">
        <v>0.6</v>
      </c>
      <c r="G359" s="42"/>
      <c r="H359" s="48"/>
    </row>
    <row r="360" spans="1:8" s="2" customFormat="1" ht="16.8" customHeight="1">
      <c r="A360" s="42"/>
      <c r="B360" s="48"/>
      <c r="C360" s="320" t="s">
        <v>366</v>
      </c>
      <c r="D360" s="320" t="s">
        <v>3410</v>
      </c>
      <c r="E360" s="21" t="s">
        <v>290</v>
      </c>
      <c r="F360" s="321">
        <v>21.862</v>
      </c>
      <c r="G360" s="42"/>
      <c r="H360" s="48"/>
    </row>
    <row r="361" spans="1:8" s="2" customFormat="1" ht="16.8" customHeight="1">
      <c r="A361" s="42"/>
      <c r="B361" s="48"/>
      <c r="C361" s="316" t="s">
        <v>171</v>
      </c>
      <c r="D361" s="317" t="s">
        <v>171</v>
      </c>
      <c r="E361" s="318" t="s">
        <v>28</v>
      </c>
      <c r="F361" s="319">
        <v>73.509</v>
      </c>
      <c r="G361" s="42"/>
      <c r="H361" s="48"/>
    </row>
    <row r="362" spans="1:8" s="2" customFormat="1" ht="16.8" customHeight="1">
      <c r="A362" s="42"/>
      <c r="B362" s="48"/>
      <c r="C362" s="320" t="s">
        <v>28</v>
      </c>
      <c r="D362" s="320" t="s">
        <v>297</v>
      </c>
      <c r="E362" s="21" t="s">
        <v>28</v>
      </c>
      <c r="F362" s="321">
        <v>0</v>
      </c>
      <c r="G362" s="42"/>
      <c r="H362" s="48"/>
    </row>
    <row r="363" spans="1:8" s="2" customFormat="1" ht="16.8" customHeight="1">
      <c r="A363" s="42"/>
      <c r="B363" s="48"/>
      <c r="C363" s="320" t="s">
        <v>2086</v>
      </c>
      <c r="D363" s="320" t="s">
        <v>2087</v>
      </c>
      <c r="E363" s="21" t="s">
        <v>28</v>
      </c>
      <c r="F363" s="321">
        <v>13.328</v>
      </c>
      <c r="G363" s="42"/>
      <c r="H363" s="48"/>
    </row>
    <row r="364" spans="1:8" s="2" customFormat="1" ht="16.8" customHeight="1">
      <c r="A364" s="42"/>
      <c r="B364" s="48"/>
      <c r="C364" s="320" t="s">
        <v>28</v>
      </c>
      <c r="D364" s="320" t="s">
        <v>463</v>
      </c>
      <c r="E364" s="21" t="s">
        <v>28</v>
      </c>
      <c r="F364" s="321">
        <v>0</v>
      </c>
      <c r="G364" s="42"/>
      <c r="H364" s="48"/>
    </row>
    <row r="365" spans="1:8" s="2" customFormat="1" ht="16.8" customHeight="1">
      <c r="A365" s="42"/>
      <c r="B365" s="48"/>
      <c r="C365" s="320" t="s">
        <v>28</v>
      </c>
      <c r="D365" s="320" t="s">
        <v>2088</v>
      </c>
      <c r="E365" s="21" t="s">
        <v>28</v>
      </c>
      <c r="F365" s="321">
        <v>32.895</v>
      </c>
      <c r="G365" s="42"/>
      <c r="H365" s="48"/>
    </row>
    <row r="366" spans="1:8" s="2" customFormat="1" ht="16.8" customHeight="1">
      <c r="A366" s="42"/>
      <c r="B366" s="48"/>
      <c r="C366" s="320" t="s">
        <v>28</v>
      </c>
      <c r="D366" s="320" t="s">
        <v>469</v>
      </c>
      <c r="E366" s="21" t="s">
        <v>28</v>
      </c>
      <c r="F366" s="321">
        <v>0</v>
      </c>
      <c r="G366" s="42"/>
      <c r="H366" s="48"/>
    </row>
    <row r="367" spans="1:8" s="2" customFormat="1" ht="16.8" customHeight="1">
      <c r="A367" s="42"/>
      <c r="B367" s="48"/>
      <c r="C367" s="320" t="s">
        <v>28</v>
      </c>
      <c r="D367" s="320" t="s">
        <v>2089</v>
      </c>
      <c r="E367" s="21" t="s">
        <v>28</v>
      </c>
      <c r="F367" s="321">
        <v>27.286</v>
      </c>
      <c r="G367" s="42"/>
      <c r="H367" s="48"/>
    </row>
    <row r="368" spans="1:8" s="2" customFormat="1" ht="16.8" customHeight="1">
      <c r="A368" s="42"/>
      <c r="B368" s="48"/>
      <c r="C368" s="320" t="s">
        <v>171</v>
      </c>
      <c r="D368" s="320" t="s">
        <v>299</v>
      </c>
      <c r="E368" s="21" t="s">
        <v>28</v>
      </c>
      <c r="F368" s="321">
        <v>73.509</v>
      </c>
      <c r="G368" s="42"/>
      <c r="H368" s="48"/>
    </row>
    <row r="369" spans="1:8" s="2" customFormat="1" ht="16.8" customHeight="1">
      <c r="A369" s="42"/>
      <c r="B369" s="48"/>
      <c r="C369" s="322" t="s">
        <v>3344</v>
      </c>
      <c r="D369" s="42"/>
      <c r="E369" s="42"/>
      <c r="F369" s="42"/>
      <c r="G369" s="42"/>
      <c r="H369" s="48"/>
    </row>
    <row r="370" spans="1:8" s="2" customFormat="1" ht="16.8" customHeight="1">
      <c r="A370" s="42"/>
      <c r="B370" s="48"/>
      <c r="C370" s="320" t="s">
        <v>2082</v>
      </c>
      <c r="D370" s="320" t="s">
        <v>3411</v>
      </c>
      <c r="E370" s="21" t="s">
        <v>315</v>
      </c>
      <c r="F370" s="321">
        <v>73.509</v>
      </c>
      <c r="G370" s="42"/>
      <c r="H370" s="48"/>
    </row>
    <row r="371" spans="1:8" s="2" customFormat="1" ht="16.8" customHeight="1">
      <c r="A371" s="42"/>
      <c r="B371" s="48"/>
      <c r="C371" s="320" t="s">
        <v>2076</v>
      </c>
      <c r="D371" s="320" t="s">
        <v>3364</v>
      </c>
      <c r="E371" s="21" t="s">
        <v>315</v>
      </c>
      <c r="F371" s="321">
        <v>635.985</v>
      </c>
      <c r="G371" s="42"/>
      <c r="H371" s="48"/>
    </row>
    <row r="372" spans="1:8" s="2" customFormat="1" ht="12">
      <c r="A372" s="42"/>
      <c r="B372" s="48"/>
      <c r="C372" s="320" t="s">
        <v>2096</v>
      </c>
      <c r="D372" s="320" t="s">
        <v>3412</v>
      </c>
      <c r="E372" s="21" t="s">
        <v>315</v>
      </c>
      <c r="F372" s="321">
        <v>73.509</v>
      </c>
      <c r="G372" s="42"/>
      <c r="H372" s="48"/>
    </row>
    <row r="373" spans="1:8" s="2" customFormat="1" ht="16.8" customHeight="1">
      <c r="A373" s="42"/>
      <c r="B373" s="48"/>
      <c r="C373" s="316" t="s">
        <v>2086</v>
      </c>
      <c r="D373" s="317" t="s">
        <v>2086</v>
      </c>
      <c r="E373" s="318" t="s">
        <v>28</v>
      </c>
      <c r="F373" s="319">
        <v>13.328</v>
      </c>
      <c r="G373" s="42"/>
      <c r="H373" s="48"/>
    </row>
    <row r="374" spans="1:8" s="2" customFormat="1" ht="16.8" customHeight="1">
      <c r="A374" s="42"/>
      <c r="B374" s="48"/>
      <c r="C374" s="320" t="s">
        <v>28</v>
      </c>
      <c r="D374" s="320" t="s">
        <v>297</v>
      </c>
      <c r="E374" s="21" t="s">
        <v>28</v>
      </c>
      <c r="F374" s="321">
        <v>0</v>
      </c>
      <c r="G374" s="42"/>
      <c r="H374" s="48"/>
    </row>
    <row r="375" spans="1:8" s="2" customFormat="1" ht="16.8" customHeight="1">
      <c r="A375" s="42"/>
      <c r="B375" s="48"/>
      <c r="C375" s="320" t="s">
        <v>2086</v>
      </c>
      <c r="D375" s="320" t="s">
        <v>2087</v>
      </c>
      <c r="E375" s="21" t="s">
        <v>28</v>
      </c>
      <c r="F375" s="321">
        <v>13.328</v>
      </c>
      <c r="G375" s="42"/>
      <c r="H375" s="48"/>
    </row>
    <row r="376" spans="1:8" s="2" customFormat="1" ht="16.8" customHeight="1">
      <c r="A376" s="42"/>
      <c r="B376" s="48"/>
      <c r="C376" s="316" t="s">
        <v>173</v>
      </c>
      <c r="D376" s="317" t="s">
        <v>173</v>
      </c>
      <c r="E376" s="318" t="s">
        <v>28</v>
      </c>
      <c r="F376" s="319">
        <v>635.985</v>
      </c>
      <c r="G376" s="42"/>
      <c r="H376" s="48"/>
    </row>
    <row r="377" spans="1:8" s="2" customFormat="1" ht="16.8" customHeight="1">
      <c r="A377" s="42"/>
      <c r="B377" s="48"/>
      <c r="C377" s="320" t="s">
        <v>28</v>
      </c>
      <c r="D377" s="320" t="s">
        <v>122</v>
      </c>
      <c r="E377" s="21" t="s">
        <v>28</v>
      </c>
      <c r="F377" s="321">
        <v>132.978</v>
      </c>
      <c r="G377" s="42"/>
      <c r="H377" s="48"/>
    </row>
    <row r="378" spans="1:8" s="2" customFormat="1" ht="16.8" customHeight="1">
      <c r="A378" s="42"/>
      <c r="B378" s="48"/>
      <c r="C378" s="320" t="s">
        <v>28</v>
      </c>
      <c r="D378" s="320" t="s">
        <v>128</v>
      </c>
      <c r="E378" s="21" t="s">
        <v>28</v>
      </c>
      <c r="F378" s="321">
        <v>330.09</v>
      </c>
      <c r="G378" s="42"/>
      <c r="H378" s="48"/>
    </row>
    <row r="379" spans="1:8" s="2" customFormat="1" ht="16.8" customHeight="1">
      <c r="A379" s="42"/>
      <c r="B379" s="48"/>
      <c r="C379" s="320" t="s">
        <v>28</v>
      </c>
      <c r="D379" s="320" t="s">
        <v>130</v>
      </c>
      <c r="E379" s="21" t="s">
        <v>28</v>
      </c>
      <c r="F379" s="321">
        <v>61.79</v>
      </c>
      <c r="G379" s="42"/>
      <c r="H379" s="48"/>
    </row>
    <row r="380" spans="1:8" s="2" customFormat="1" ht="16.8" customHeight="1">
      <c r="A380" s="42"/>
      <c r="B380" s="48"/>
      <c r="C380" s="320" t="s">
        <v>28</v>
      </c>
      <c r="D380" s="320" t="s">
        <v>132</v>
      </c>
      <c r="E380" s="21" t="s">
        <v>28</v>
      </c>
      <c r="F380" s="321">
        <v>141</v>
      </c>
      <c r="G380" s="42"/>
      <c r="H380" s="48"/>
    </row>
    <row r="381" spans="1:8" s="2" customFormat="1" ht="16.8" customHeight="1">
      <c r="A381" s="42"/>
      <c r="B381" s="48"/>
      <c r="C381" s="320" t="s">
        <v>28</v>
      </c>
      <c r="D381" s="320" t="s">
        <v>189</v>
      </c>
      <c r="E381" s="21" t="s">
        <v>28</v>
      </c>
      <c r="F381" s="321">
        <v>14.804</v>
      </c>
      <c r="G381" s="42"/>
      <c r="H381" s="48"/>
    </row>
    <row r="382" spans="1:8" s="2" customFormat="1" ht="16.8" customHeight="1">
      <c r="A382" s="42"/>
      <c r="B382" s="48"/>
      <c r="C382" s="320" t="s">
        <v>28</v>
      </c>
      <c r="D382" s="320" t="s">
        <v>191</v>
      </c>
      <c r="E382" s="21" t="s">
        <v>28</v>
      </c>
      <c r="F382" s="321">
        <v>28.832</v>
      </c>
      <c r="G382" s="42"/>
      <c r="H382" s="48"/>
    </row>
    <row r="383" spans="1:8" s="2" customFormat="1" ht="16.8" customHeight="1">
      <c r="A383" s="42"/>
      <c r="B383" s="48"/>
      <c r="C383" s="320" t="s">
        <v>28</v>
      </c>
      <c r="D383" s="320" t="s">
        <v>2080</v>
      </c>
      <c r="E383" s="21" t="s">
        <v>28</v>
      </c>
      <c r="F383" s="321">
        <v>-73.509</v>
      </c>
      <c r="G383" s="42"/>
      <c r="H383" s="48"/>
    </row>
    <row r="384" spans="1:8" s="2" customFormat="1" ht="16.8" customHeight="1">
      <c r="A384" s="42"/>
      <c r="B384" s="48"/>
      <c r="C384" s="320" t="s">
        <v>173</v>
      </c>
      <c r="D384" s="320" t="s">
        <v>299</v>
      </c>
      <c r="E384" s="21" t="s">
        <v>28</v>
      </c>
      <c r="F384" s="321">
        <v>635.985</v>
      </c>
      <c r="G384" s="42"/>
      <c r="H384" s="48"/>
    </row>
    <row r="385" spans="1:8" s="2" customFormat="1" ht="16.8" customHeight="1">
      <c r="A385" s="42"/>
      <c r="B385" s="48"/>
      <c r="C385" s="322" t="s">
        <v>3344</v>
      </c>
      <c r="D385" s="42"/>
      <c r="E385" s="42"/>
      <c r="F385" s="42"/>
      <c r="G385" s="42"/>
      <c r="H385" s="48"/>
    </row>
    <row r="386" spans="1:8" s="2" customFormat="1" ht="16.8" customHeight="1">
      <c r="A386" s="42"/>
      <c r="B386" s="48"/>
      <c r="C386" s="320" t="s">
        <v>2076</v>
      </c>
      <c r="D386" s="320" t="s">
        <v>3364</v>
      </c>
      <c r="E386" s="21" t="s">
        <v>315</v>
      </c>
      <c r="F386" s="321">
        <v>635.985</v>
      </c>
      <c r="G386" s="42"/>
      <c r="H386" s="48"/>
    </row>
    <row r="387" spans="1:8" s="2" customFormat="1" ht="12">
      <c r="A387" s="42"/>
      <c r="B387" s="48"/>
      <c r="C387" s="320" t="s">
        <v>2091</v>
      </c>
      <c r="D387" s="320" t="s">
        <v>3413</v>
      </c>
      <c r="E387" s="21" t="s">
        <v>315</v>
      </c>
      <c r="F387" s="321">
        <v>635.985</v>
      </c>
      <c r="G387" s="42"/>
      <c r="H387" s="48"/>
    </row>
    <row r="388" spans="1:8" s="2" customFormat="1" ht="16.8" customHeight="1">
      <c r="A388" s="42"/>
      <c r="B388" s="48"/>
      <c r="C388" s="316" t="s">
        <v>175</v>
      </c>
      <c r="D388" s="317" t="s">
        <v>175</v>
      </c>
      <c r="E388" s="318" t="s">
        <v>28</v>
      </c>
      <c r="F388" s="319">
        <v>43.253</v>
      </c>
      <c r="G388" s="42"/>
      <c r="H388" s="48"/>
    </row>
    <row r="389" spans="1:8" s="2" customFormat="1" ht="16.8" customHeight="1">
      <c r="A389" s="42"/>
      <c r="B389" s="48"/>
      <c r="C389" s="320" t="s">
        <v>28</v>
      </c>
      <c r="D389" s="320" t="s">
        <v>2069</v>
      </c>
      <c r="E389" s="21" t="s">
        <v>28</v>
      </c>
      <c r="F389" s="321">
        <v>43.253</v>
      </c>
      <c r="G389" s="42"/>
      <c r="H389" s="48"/>
    </row>
    <row r="390" spans="1:8" s="2" customFormat="1" ht="16.8" customHeight="1">
      <c r="A390" s="42"/>
      <c r="B390" s="48"/>
      <c r="C390" s="320" t="s">
        <v>175</v>
      </c>
      <c r="D390" s="320" t="s">
        <v>299</v>
      </c>
      <c r="E390" s="21" t="s">
        <v>28</v>
      </c>
      <c r="F390" s="321">
        <v>43.253</v>
      </c>
      <c r="G390" s="42"/>
      <c r="H390" s="48"/>
    </row>
    <row r="391" spans="1:8" s="2" customFormat="1" ht="16.8" customHeight="1">
      <c r="A391" s="42"/>
      <c r="B391" s="48"/>
      <c r="C391" s="322" t="s">
        <v>3344</v>
      </c>
      <c r="D391" s="42"/>
      <c r="E391" s="42"/>
      <c r="F391" s="42"/>
      <c r="G391" s="42"/>
      <c r="H391" s="48"/>
    </row>
    <row r="392" spans="1:8" s="2" customFormat="1" ht="16.8" customHeight="1">
      <c r="A392" s="42"/>
      <c r="B392" s="48"/>
      <c r="C392" s="320" t="s">
        <v>2065</v>
      </c>
      <c r="D392" s="320" t="s">
        <v>3372</v>
      </c>
      <c r="E392" s="21" t="s">
        <v>315</v>
      </c>
      <c r="F392" s="321">
        <v>43.253</v>
      </c>
      <c r="G392" s="42"/>
      <c r="H392" s="48"/>
    </row>
    <row r="393" spans="1:8" s="2" customFormat="1" ht="16.8" customHeight="1">
      <c r="A393" s="42"/>
      <c r="B393" s="48"/>
      <c r="C393" s="320" t="s">
        <v>2071</v>
      </c>
      <c r="D393" s="320" t="s">
        <v>3414</v>
      </c>
      <c r="E393" s="21" t="s">
        <v>315</v>
      </c>
      <c r="F393" s="321">
        <v>43.253</v>
      </c>
      <c r="G393" s="42"/>
      <c r="H393" s="48"/>
    </row>
    <row r="394" spans="1:8" s="2" customFormat="1" ht="16.8" customHeight="1">
      <c r="A394" s="42"/>
      <c r="B394" s="48"/>
      <c r="C394" s="316" t="s">
        <v>820</v>
      </c>
      <c r="D394" s="317" t="s">
        <v>820</v>
      </c>
      <c r="E394" s="318" t="s">
        <v>28</v>
      </c>
      <c r="F394" s="319">
        <v>23.76</v>
      </c>
      <c r="G394" s="42"/>
      <c r="H394" s="48"/>
    </row>
    <row r="395" spans="1:8" s="2" customFormat="1" ht="16.8" customHeight="1">
      <c r="A395" s="42"/>
      <c r="B395" s="48"/>
      <c r="C395" s="320" t="s">
        <v>28</v>
      </c>
      <c r="D395" s="320" t="s">
        <v>817</v>
      </c>
      <c r="E395" s="21" t="s">
        <v>28</v>
      </c>
      <c r="F395" s="321">
        <v>0</v>
      </c>
      <c r="G395" s="42"/>
      <c r="H395" s="48"/>
    </row>
    <row r="396" spans="1:8" s="2" customFormat="1" ht="16.8" customHeight="1">
      <c r="A396" s="42"/>
      <c r="B396" s="48"/>
      <c r="C396" s="320" t="s">
        <v>28</v>
      </c>
      <c r="D396" s="320" t="s">
        <v>803</v>
      </c>
      <c r="E396" s="21" t="s">
        <v>28</v>
      </c>
      <c r="F396" s="321">
        <v>10.44</v>
      </c>
      <c r="G396" s="42"/>
      <c r="H396" s="48"/>
    </row>
    <row r="397" spans="1:8" s="2" customFormat="1" ht="16.8" customHeight="1">
      <c r="A397" s="42"/>
      <c r="B397" s="48"/>
      <c r="C397" s="320" t="s">
        <v>28</v>
      </c>
      <c r="D397" s="320" t="s">
        <v>818</v>
      </c>
      <c r="E397" s="21" t="s">
        <v>28</v>
      </c>
      <c r="F397" s="321">
        <v>0</v>
      </c>
      <c r="G397" s="42"/>
      <c r="H397" s="48"/>
    </row>
    <row r="398" spans="1:8" s="2" customFormat="1" ht="16.8" customHeight="1">
      <c r="A398" s="42"/>
      <c r="B398" s="48"/>
      <c r="C398" s="320" t="s">
        <v>28</v>
      </c>
      <c r="D398" s="320" t="s">
        <v>819</v>
      </c>
      <c r="E398" s="21" t="s">
        <v>28</v>
      </c>
      <c r="F398" s="321">
        <v>13.32</v>
      </c>
      <c r="G398" s="42"/>
      <c r="H398" s="48"/>
    </row>
    <row r="399" spans="1:8" s="2" customFormat="1" ht="16.8" customHeight="1">
      <c r="A399" s="42"/>
      <c r="B399" s="48"/>
      <c r="C399" s="320" t="s">
        <v>820</v>
      </c>
      <c r="D399" s="320" t="s">
        <v>299</v>
      </c>
      <c r="E399" s="21" t="s">
        <v>28</v>
      </c>
      <c r="F399" s="321">
        <v>23.76</v>
      </c>
      <c r="G399" s="42"/>
      <c r="H399" s="48"/>
    </row>
    <row r="400" spans="1:8" s="2" customFormat="1" ht="16.8" customHeight="1">
      <c r="A400" s="42"/>
      <c r="B400" s="48"/>
      <c r="C400" s="316" t="s">
        <v>805</v>
      </c>
      <c r="D400" s="317" t="s">
        <v>805</v>
      </c>
      <c r="E400" s="318" t="s">
        <v>28</v>
      </c>
      <c r="F400" s="319">
        <v>14.27</v>
      </c>
      <c r="G400" s="42"/>
      <c r="H400" s="48"/>
    </row>
    <row r="401" spans="1:8" s="2" customFormat="1" ht="16.8" customHeight="1">
      <c r="A401" s="42"/>
      <c r="B401" s="48"/>
      <c r="C401" s="320" t="s">
        <v>28</v>
      </c>
      <c r="D401" s="320" t="s">
        <v>463</v>
      </c>
      <c r="E401" s="21" t="s">
        <v>28</v>
      </c>
      <c r="F401" s="321">
        <v>0</v>
      </c>
      <c r="G401" s="42"/>
      <c r="H401" s="48"/>
    </row>
    <row r="402" spans="1:8" s="2" customFormat="1" ht="16.8" customHeight="1">
      <c r="A402" s="42"/>
      <c r="B402" s="48"/>
      <c r="C402" s="320" t="s">
        <v>28</v>
      </c>
      <c r="D402" s="320" t="s">
        <v>803</v>
      </c>
      <c r="E402" s="21" t="s">
        <v>28</v>
      </c>
      <c r="F402" s="321">
        <v>10.44</v>
      </c>
      <c r="G402" s="42"/>
      <c r="H402" s="48"/>
    </row>
    <row r="403" spans="1:8" s="2" customFormat="1" ht="16.8" customHeight="1">
      <c r="A403" s="42"/>
      <c r="B403" s="48"/>
      <c r="C403" s="320" t="s">
        <v>28</v>
      </c>
      <c r="D403" s="320" t="s">
        <v>469</v>
      </c>
      <c r="E403" s="21" t="s">
        <v>28</v>
      </c>
      <c r="F403" s="321">
        <v>0</v>
      </c>
      <c r="G403" s="42"/>
      <c r="H403" s="48"/>
    </row>
    <row r="404" spans="1:8" s="2" customFormat="1" ht="16.8" customHeight="1">
      <c r="A404" s="42"/>
      <c r="B404" s="48"/>
      <c r="C404" s="320" t="s">
        <v>28</v>
      </c>
      <c r="D404" s="320" t="s">
        <v>804</v>
      </c>
      <c r="E404" s="21" t="s">
        <v>28</v>
      </c>
      <c r="F404" s="321">
        <v>3.83</v>
      </c>
      <c r="G404" s="42"/>
      <c r="H404" s="48"/>
    </row>
    <row r="405" spans="1:8" s="2" customFormat="1" ht="16.8" customHeight="1">
      <c r="A405" s="42"/>
      <c r="B405" s="48"/>
      <c r="C405" s="320" t="s">
        <v>805</v>
      </c>
      <c r="D405" s="320" t="s">
        <v>299</v>
      </c>
      <c r="E405" s="21" t="s">
        <v>28</v>
      </c>
      <c r="F405" s="321">
        <v>14.27</v>
      </c>
      <c r="G405" s="42"/>
      <c r="H405" s="48"/>
    </row>
    <row r="406" spans="1:8" s="2" customFormat="1" ht="16.8" customHeight="1">
      <c r="A406" s="42"/>
      <c r="B406" s="48"/>
      <c r="C406" s="316" t="s">
        <v>811</v>
      </c>
      <c r="D406" s="317" t="s">
        <v>811</v>
      </c>
      <c r="E406" s="318" t="s">
        <v>28</v>
      </c>
      <c r="F406" s="319">
        <v>17.79</v>
      </c>
      <c r="G406" s="42"/>
      <c r="H406" s="48"/>
    </row>
    <row r="407" spans="1:8" s="2" customFormat="1" ht="16.8" customHeight="1">
      <c r="A407" s="42"/>
      <c r="B407" s="48"/>
      <c r="C407" s="320" t="s">
        <v>28</v>
      </c>
      <c r="D407" s="320" t="s">
        <v>463</v>
      </c>
      <c r="E407" s="21" t="s">
        <v>28</v>
      </c>
      <c r="F407" s="321">
        <v>0</v>
      </c>
      <c r="G407" s="42"/>
      <c r="H407" s="48"/>
    </row>
    <row r="408" spans="1:8" s="2" customFormat="1" ht="16.8" customHeight="1">
      <c r="A408" s="42"/>
      <c r="B408" s="48"/>
      <c r="C408" s="320" t="s">
        <v>28</v>
      </c>
      <c r="D408" s="320" t="s">
        <v>810</v>
      </c>
      <c r="E408" s="21" t="s">
        <v>28</v>
      </c>
      <c r="F408" s="321">
        <v>8.3</v>
      </c>
      <c r="G408" s="42"/>
      <c r="H408" s="48"/>
    </row>
    <row r="409" spans="1:8" s="2" customFormat="1" ht="16.8" customHeight="1">
      <c r="A409" s="42"/>
      <c r="B409" s="48"/>
      <c r="C409" s="320" t="s">
        <v>28</v>
      </c>
      <c r="D409" s="320" t="s">
        <v>469</v>
      </c>
      <c r="E409" s="21" t="s">
        <v>28</v>
      </c>
      <c r="F409" s="321">
        <v>0</v>
      </c>
      <c r="G409" s="42"/>
      <c r="H409" s="48"/>
    </row>
    <row r="410" spans="1:8" s="2" customFormat="1" ht="16.8" customHeight="1">
      <c r="A410" s="42"/>
      <c r="B410" s="48"/>
      <c r="C410" s="320" t="s">
        <v>28</v>
      </c>
      <c r="D410" s="320" t="s">
        <v>215</v>
      </c>
      <c r="E410" s="21" t="s">
        <v>28</v>
      </c>
      <c r="F410" s="321">
        <v>9.49</v>
      </c>
      <c r="G410" s="42"/>
      <c r="H410" s="48"/>
    </row>
    <row r="411" spans="1:8" s="2" customFormat="1" ht="16.8" customHeight="1">
      <c r="A411" s="42"/>
      <c r="B411" s="48"/>
      <c r="C411" s="320" t="s">
        <v>811</v>
      </c>
      <c r="D411" s="320" t="s">
        <v>299</v>
      </c>
      <c r="E411" s="21" t="s">
        <v>28</v>
      </c>
      <c r="F411" s="321">
        <v>17.79</v>
      </c>
      <c r="G411" s="42"/>
      <c r="H411" s="48"/>
    </row>
    <row r="412" spans="1:8" s="2" customFormat="1" ht="16.8" customHeight="1">
      <c r="A412" s="42"/>
      <c r="B412" s="48"/>
      <c r="C412" s="316" t="s">
        <v>177</v>
      </c>
      <c r="D412" s="317" t="s">
        <v>177</v>
      </c>
      <c r="E412" s="318" t="s">
        <v>28</v>
      </c>
      <c r="F412" s="319">
        <v>0.906</v>
      </c>
      <c r="G412" s="42"/>
      <c r="H412" s="48"/>
    </row>
    <row r="413" spans="1:8" s="2" customFormat="1" ht="16.8" customHeight="1">
      <c r="A413" s="42"/>
      <c r="B413" s="48"/>
      <c r="C413" s="322" t="s">
        <v>3344</v>
      </c>
      <c r="D413" s="42"/>
      <c r="E413" s="42"/>
      <c r="F413" s="42"/>
      <c r="G413" s="42"/>
      <c r="H413" s="48"/>
    </row>
    <row r="414" spans="1:8" s="2" customFormat="1" ht="16.8" customHeight="1">
      <c r="A414" s="42"/>
      <c r="B414" s="48"/>
      <c r="C414" s="320" t="s">
        <v>822</v>
      </c>
      <c r="D414" s="320" t="s">
        <v>3415</v>
      </c>
      <c r="E414" s="21" t="s">
        <v>290</v>
      </c>
      <c r="F414" s="321">
        <v>0.906</v>
      </c>
      <c r="G414" s="42"/>
      <c r="H414" s="48"/>
    </row>
    <row r="415" spans="1:8" s="2" customFormat="1" ht="16.8" customHeight="1">
      <c r="A415" s="42"/>
      <c r="B415" s="48"/>
      <c r="C415" s="316" t="s">
        <v>179</v>
      </c>
      <c r="D415" s="317" t="s">
        <v>179</v>
      </c>
      <c r="E415" s="318" t="s">
        <v>28</v>
      </c>
      <c r="F415" s="319">
        <v>46.66</v>
      </c>
      <c r="G415" s="42"/>
      <c r="H415" s="48"/>
    </row>
    <row r="416" spans="1:8" s="2" customFormat="1" ht="16.8" customHeight="1">
      <c r="A416" s="42"/>
      <c r="B416" s="48"/>
      <c r="C416" s="320" t="s">
        <v>28</v>
      </c>
      <c r="D416" s="320" t="s">
        <v>463</v>
      </c>
      <c r="E416" s="21" t="s">
        <v>28</v>
      </c>
      <c r="F416" s="321">
        <v>0</v>
      </c>
      <c r="G416" s="42"/>
      <c r="H416" s="48"/>
    </row>
    <row r="417" spans="1:8" s="2" customFormat="1" ht="16.8" customHeight="1">
      <c r="A417" s="42"/>
      <c r="B417" s="48"/>
      <c r="C417" s="320" t="s">
        <v>28</v>
      </c>
      <c r="D417" s="320" t="s">
        <v>2014</v>
      </c>
      <c r="E417" s="21" t="s">
        <v>28</v>
      </c>
      <c r="F417" s="321">
        <v>26.82</v>
      </c>
      <c r="G417" s="42"/>
      <c r="H417" s="48"/>
    </row>
    <row r="418" spans="1:8" s="2" customFormat="1" ht="16.8" customHeight="1">
      <c r="A418" s="42"/>
      <c r="B418" s="48"/>
      <c r="C418" s="320" t="s">
        <v>28</v>
      </c>
      <c r="D418" s="320" t="s">
        <v>2015</v>
      </c>
      <c r="E418" s="21" t="s">
        <v>28</v>
      </c>
      <c r="F418" s="321">
        <v>-2.829</v>
      </c>
      <c r="G418" s="42"/>
      <c r="H418" s="48"/>
    </row>
    <row r="419" spans="1:8" s="2" customFormat="1" ht="16.8" customHeight="1">
      <c r="A419" s="42"/>
      <c r="B419" s="48"/>
      <c r="C419" s="320" t="s">
        <v>28</v>
      </c>
      <c r="D419" s="320" t="s">
        <v>2016</v>
      </c>
      <c r="E419" s="21" t="s">
        <v>28</v>
      </c>
      <c r="F419" s="321">
        <v>1.33</v>
      </c>
      <c r="G419" s="42"/>
      <c r="H419" s="48"/>
    </row>
    <row r="420" spans="1:8" s="2" customFormat="1" ht="16.8" customHeight="1">
      <c r="A420" s="42"/>
      <c r="B420" s="48"/>
      <c r="C420" s="320" t="s">
        <v>28</v>
      </c>
      <c r="D420" s="320" t="s">
        <v>2017</v>
      </c>
      <c r="E420" s="21" t="s">
        <v>28</v>
      </c>
      <c r="F420" s="321">
        <v>7.875</v>
      </c>
      <c r="G420" s="42"/>
      <c r="H420" s="48"/>
    </row>
    <row r="421" spans="1:8" s="2" customFormat="1" ht="16.8" customHeight="1">
      <c r="A421" s="42"/>
      <c r="B421" s="48"/>
      <c r="C421" s="320" t="s">
        <v>28</v>
      </c>
      <c r="D421" s="320" t="s">
        <v>469</v>
      </c>
      <c r="E421" s="21" t="s">
        <v>28</v>
      </c>
      <c r="F421" s="321">
        <v>0</v>
      </c>
      <c r="G421" s="42"/>
      <c r="H421" s="48"/>
    </row>
    <row r="422" spans="1:8" s="2" customFormat="1" ht="16.8" customHeight="1">
      <c r="A422" s="42"/>
      <c r="B422" s="48"/>
      <c r="C422" s="320" t="s">
        <v>28</v>
      </c>
      <c r="D422" s="320" t="s">
        <v>2018</v>
      </c>
      <c r="E422" s="21" t="s">
        <v>28</v>
      </c>
      <c r="F422" s="321">
        <v>14.544</v>
      </c>
      <c r="G422" s="42"/>
      <c r="H422" s="48"/>
    </row>
    <row r="423" spans="1:8" s="2" customFormat="1" ht="16.8" customHeight="1">
      <c r="A423" s="42"/>
      <c r="B423" s="48"/>
      <c r="C423" s="320" t="s">
        <v>28</v>
      </c>
      <c r="D423" s="320" t="s">
        <v>2019</v>
      </c>
      <c r="E423" s="21" t="s">
        <v>28</v>
      </c>
      <c r="F423" s="321">
        <v>-1.62</v>
      </c>
      <c r="G423" s="42"/>
      <c r="H423" s="48"/>
    </row>
    <row r="424" spans="1:8" s="2" customFormat="1" ht="16.8" customHeight="1">
      <c r="A424" s="42"/>
      <c r="B424" s="48"/>
      <c r="C424" s="320" t="s">
        <v>28</v>
      </c>
      <c r="D424" s="320" t="s">
        <v>1098</v>
      </c>
      <c r="E424" s="21" t="s">
        <v>28</v>
      </c>
      <c r="F424" s="321">
        <v>0.54</v>
      </c>
      <c r="G424" s="42"/>
      <c r="H424" s="48"/>
    </row>
    <row r="425" spans="1:8" s="2" customFormat="1" ht="16.8" customHeight="1">
      <c r="A425" s="42"/>
      <c r="B425" s="48"/>
      <c r="C425" s="320" t="s">
        <v>179</v>
      </c>
      <c r="D425" s="320" t="s">
        <v>299</v>
      </c>
      <c r="E425" s="21" t="s">
        <v>28</v>
      </c>
      <c r="F425" s="321">
        <v>46.66</v>
      </c>
      <c r="G425" s="42"/>
      <c r="H425" s="48"/>
    </row>
    <row r="426" spans="1:8" s="2" customFormat="1" ht="16.8" customHeight="1">
      <c r="A426" s="42"/>
      <c r="B426" s="48"/>
      <c r="C426" s="322" t="s">
        <v>3344</v>
      </c>
      <c r="D426" s="42"/>
      <c r="E426" s="42"/>
      <c r="F426" s="42"/>
      <c r="G426" s="42"/>
      <c r="H426" s="48"/>
    </row>
    <row r="427" spans="1:8" s="2" customFormat="1" ht="12">
      <c r="A427" s="42"/>
      <c r="B427" s="48"/>
      <c r="C427" s="320" t="s">
        <v>2010</v>
      </c>
      <c r="D427" s="320" t="s">
        <v>3416</v>
      </c>
      <c r="E427" s="21" t="s">
        <v>315</v>
      </c>
      <c r="F427" s="321">
        <v>46.66</v>
      </c>
      <c r="G427" s="42"/>
      <c r="H427" s="48"/>
    </row>
    <row r="428" spans="1:8" s="2" customFormat="1" ht="16.8" customHeight="1">
      <c r="A428" s="42"/>
      <c r="B428" s="48"/>
      <c r="C428" s="320" t="s">
        <v>1978</v>
      </c>
      <c r="D428" s="320" t="s">
        <v>3417</v>
      </c>
      <c r="E428" s="21" t="s">
        <v>315</v>
      </c>
      <c r="F428" s="321">
        <v>46.66</v>
      </c>
      <c r="G428" s="42"/>
      <c r="H428" s="48"/>
    </row>
    <row r="429" spans="1:8" s="2" customFormat="1" ht="16.8" customHeight="1">
      <c r="A429" s="42"/>
      <c r="B429" s="48"/>
      <c r="C429" s="320" t="s">
        <v>1983</v>
      </c>
      <c r="D429" s="320" t="s">
        <v>3418</v>
      </c>
      <c r="E429" s="21" t="s">
        <v>315</v>
      </c>
      <c r="F429" s="321">
        <v>46.66</v>
      </c>
      <c r="G429" s="42"/>
      <c r="H429" s="48"/>
    </row>
    <row r="430" spans="1:8" s="2" customFormat="1" ht="12">
      <c r="A430" s="42"/>
      <c r="B430" s="48"/>
      <c r="C430" s="320" t="s">
        <v>2026</v>
      </c>
      <c r="D430" s="320" t="s">
        <v>3419</v>
      </c>
      <c r="E430" s="21" t="s">
        <v>315</v>
      </c>
      <c r="F430" s="321">
        <v>46.66</v>
      </c>
      <c r="G430" s="42"/>
      <c r="H430" s="48"/>
    </row>
    <row r="431" spans="1:8" s="2" customFormat="1" ht="16.8" customHeight="1">
      <c r="A431" s="42"/>
      <c r="B431" s="48"/>
      <c r="C431" s="320" t="s">
        <v>2021</v>
      </c>
      <c r="D431" s="320" t="s">
        <v>3420</v>
      </c>
      <c r="E431" s="21" t="s">
        <v>315</v>
      </c>
      <c r="F431" s="321">
        <v>51.326</v>
      </c>
      <c r="G431" s="42"/>
      <c r="H431" s="48"/>
    </row>
    <row r="432" spans="1:8" s="2" customFormat="1" ht="16.8" customHeight="1">
      <c r="A432" s="42"/>
      <c r="B432" s="48"/>
      <c r="C432" s="316" t="s">
        <v>181</v>
      </c>
      <c r="D432" s="317" t="s">
        <v>181</v>
      </c>
      <c r="E432" s="318" t="s">
        <v>28</v>
      </c>
      <c r="F432" s="319">
        <v>25.321</v>
      </c>
      <c r="G432" s="42"/>
      <c r="H432" s="48"/>
    </row>
    <row r="433" spans="1:8" s="2" customFormat="1" ht="16.8" customHeight="1">
      <c r="A433" s="42"/>
      <c r="B433" s="48"/>
      <c r="C433" s="320" t="s">
        <v>28</v>
      </c>
      <c r="D433" s="320" t="s">
        <v>463</v>
      </c>
      <c r="E433" s="21" t="s">
        <v>28</v>
      </c>
      <c r="F433" s="321">
        <v>0</v>
      </c>
      <c r="G433" s="42"/>
      <c r="H433" s="48"/>
    </row>
    <row r="434" spans="1:8" s="2" customFormat="1" ht="16.8" customHeight="1">
      <c r="A434" s="42"/>
      <c r="B434" s="48"/>
      <c r="C434" s="320" t="s">
        <v>28</v>
      </c>
      <c r="D434" s="320" t="s">
        <v>2014</v>
      </c>
      <c r="E434" s="21" t="s">
        <v>28</v>
      </c>
      <c r="F434" s="321">
        <v>26.82</v>
      </c>
      <c r="G434" s="42"/>
      <c r="H434" s="48"/>
    </row>
    <row r="435" spans="1:8" s="2" customFormat="1" ht="16.8" customHeight="1">
      <c r="A435" s="42"/>
      <c r="B435" s="48"/>
      <c r="C435" s="320" t="s">
        <v>28</v>
      </c>
      <c r="D435" s="320" t="s">
        <v>2015</v>
      </c>
      <c r="E435" s="21" t="s">
        <v>28</v>
      </c>
      <c r="F435" s="321">
        <v>-2.829</v>
      </c>
      <c r="G435" s="42"/>
      <c r="H435" s="48"/>
    </row>
    <row r="436" spans="1:8" s="2" customFormat="1" ht="16.8" customHeight="1">
      <c r="A436" s="42"/>
      <c r="B436" s="48"/>
      <c r="C436" s="320" t="s">
        <v>28</v>
      </c>
      <c r="D436" s="320" t="s">
        <v>2016</v>
      </c>
      <c r="E436" s="21" t="s">
        <v>28</v>
      </c>
      <c r="F436" s="321">
        <v>1.33</v>
      </c>
      <c r="G436" s="42"/>
      <c r="H436" s="48"/>
    </row>
    <row r="437" spans="1:8" s="2" customFormat="1" ht="16.8" customHeight="1">
      <c r="A437" s="42"/>
      <c r="B437" s="48"/>
      <c r="C437" s="320" t="s">
        <v>181</v>
      </c>
      <c r="D437" s="320" t="s">
        <v>760</v>
      </c>
      <c r="E437" s="21" t="s">
        <v>28</v>
      </c>
      <c r="F437" s="321">
        <v>25.321</v>
      </c>
      <c r="G437" s="42"/>
      <c r="H437" s="48"/>
    </row>
    <row r="438" spans="1:8" s="2" customFormat="1" ht="16.8" customHeight="1">
      <c r="A438" s="42"/>
      <c r="B438" s="48"/>
      <c r="C438" s="322" t="s">
        <v>3344</v>
      </c>
      <c r="D438" s="42"/>
      <c r="E438" s="42"/>
      <c r="F438" s="42"/>
      <c r="G438" s="42"/>
      <c r="H438" s="48"/>
    </row>
    <row r="439" spans="1:8" s="2" customFormat="1" ht="12">
      <c r="A439" s="42"/>
      <c r="B439" s="48"/>
      <c r="C439" s="320" t="s">
        <v>2010</v>
      </c>
      <c r="D439" s="320" t="s">
        <v>3416</v>
      </c>
      <c r="E439" s="21" t="s">
        <v>315</v>
      </c>
      <c r="F439" s="321">
        <v>46.66</v>
      </c>
      <c r="G439" s="42"/>
      <c r="H439" s="48"/>
    </row>
    <row r="440" spans="1:8" s="2" customFormat="1" ht="16.8" customHeight="1">
      <c r="A440" s="42"/>
      <c r="B440" s="48"/>
      <c r="C440" s="320" t="s">
        <v>614</v>
      </c>
      <c r="D440" s="320" t="s">
        <v>3421</v>
      </c>
      <c r="E440" s="21" t="s">
        <v>315</v>
      </c>
      <c r="F440" s="321">
        <v>38.785</v>
      </c>
      <c r="G440" s="42"/>
      <c r="H440" s="48"/>
    </row>
    <row r="441" spans="1:8" s="2" customFormat="1" ht="16.8" customHeight="1">
      <c r="A441" s="42"/>
      <c r="B441" s="48"/>
      <c r="C441" s="320" t="s">
        <v>624</v>
      </c>
      <c r="D441" s="320" t="s">
        <v>3422</v>
      </c>
      <c r="E441" s="21" t="s">
        <v>315</v>
      </c>
      <c r="F441" s="321">
        <v>14.804</v>
      </c>
      <c r="G441" s="42"/>
      <c r="H441" s="48"/>
    </row>
    <row r="442" spans="1:8" s="2" customFormat="1" ht="16.8" customHeight="1">
      <c r="A442" s="42"/>
      <c r="B442" s="48"/>
      <c r="C442" s="320" t="s">
        <v>1988</v>
      </c>
      <c r="D442" s="320" t="s">
        <v>3423</v>
      </c>
      <c r="E442" s="21" t="s">
        <v>315</v>
      </c>
      <c r="F442" s="321">
        <v>38.785</v>
      </c>
      <c r="G442" s="42"/>
      <c r="H442" s="48"/>
    </row>
    <row r="443" spans="1:8" s="2" customFormat="1" ht="16.8" customHeight="1">
      <c r="A443" s="42"/>
      <c r="B443" s="48"/>
      <c r="C443" s="316" t="s">
        <v>183</v>
      </c>
      <c r="D443" s="317" t="s">
        <v>183</v>
      </c>
      <c r="E443" s="318" t="s">
        <v>28</v>
      </c>
      <c r="F443" s="319">
        <v>13.464</v>
      </c>
      <c r="G443" s="42"/>
      <c r="H443" s="48"/>
    </row>
    <row r="444" spans="1:8" s="2" customFormat="1" ht="16.8" customHeight="1">
      <c r="A444" s="42"/>
      <c r="B444" s="48"/>
      <c r="C444" s="320" t="s">
        <v>28</v>
      </c>
      <c r="D444" s="320" t="s">
        <v>469</v>
      </c>
      <c r="E444" s="21" t="s">
        <v>28</v>
      </c>
      <c r="F444" s="321">
        <v>0</v>
      </c>
      <c r="G444" s="42"/>
      <c r="H444" s="48"/>
    </row>
    <row r="445" spans="1:8" s="2" customFormat="1" ht="16.8" customHeight="1">
      <c r="A445" s="42"/>
      <c r="B445" s="48"/>
      <c r="C445" s="320" t="s">
        <v>28</v>
      </c>
      <c r="D445" s="320" t="s">
        <v>2018</v>
      </c>
      <c r="E445" s="21" t="s">
        <v>28</v>
      </c>
      <c r="F445" s="321">
        <v>14.544</v>
      </c>
      <c r="G445" s="42"/>
      <c r="H445" s="48"/>
    </row>
    <row r="446" spans="1:8" s="2" customFormat="1" ht="16.8" customHeight="1">
      <c r="A446" s="42"/>
      <c r="B446" s="48"/>
      <c r="C446" s="320" t="s">
        <v>28</v>
      </c>
      <c r="D446" s="320" t="s">
        <v>2019</v>
      </c>
      <c r="E446" s="21" t="s">
        <v>28</v>
      </c>
      <c r="F446" s="321">
        <v>-1.62</v>
      </c>
      <c r="G446" s="42"/>
      <c r="H446" s="48"/>
    </row>
    <row r="447" spans="1:8" s="2" customFormat="1" ht="16.8" customHeight="1">
      <c r="A447" s="42"/>
      <c r="B447" s="48"/>
      <c r="C447" s="320" t="s">
        <v>28</v>
      </c>
      <c r="D447" s="320" t="s">
        <v>1098</v>
      </c>
      <c r="E447" s="21" t="s">
        <v>28</v>
      </c>
      <c r="F447" s="321">
        <v>0.54</v>
      </c>
      <c r="G447" s="42"/>
      <c r="H447" s="48"/>
    </row>
    <row r="448" spans="1:8" s="2" customFormat="1" ht="16.8" customHeight="1">
      <c r="A448" s="42"/>
      <c r="B448" s="48"/>
      <c r="C448" s="320" t="s">
        <v>183</v>
      </c>
      <c r="D448" s="320" t="s">
        <v>760</v>
      </c>
      <c r="E448" s="21" t="s">
        <v>28</v>
      </c>
      <c r="F448" s="321">
        <v>13.464</v>
      </c>
      <c r="G448" s="42"/>
      <c r="H448" s="48"/>
    </row>
    <row r="449" spans="1:8" s="2" customFormat="1" ht="16.8" customHeight="1">
      <c r="A449" s="42"/>
      <c r="B449" s="48"/>
      <c r="C449" s="322" t="s">
        <v>3344</v>
      </c>
      <c r="D449" s="42"/>
      <c r="E449" s="42"/>
      <c r="F449" s="42"/>
      <c r="G449" s="42"/>
      <c r="H449" s="48"/>
    </row>
    <row r="450" spans="1:8" s="2" customFormat="1" ht="12">
      <c r="A450" s="42"/>
      <c r="B450" s="48"/>
      <c r="C450" s="320" t="s">
        <v>2010</v>
      </c>
      <c r="D450" s="320" t="s">
        <v>3416</v>
      </c>
      <c r="E450" s="21" t="s">
        <v>315</v>
      </c>
      <c r="F450" s="321">
        <v>46.66</v>
      </c>
      <c r="G450" s="42"/>
      <c r="H450" s="48"/>
    </row>
    <row r="451" spans="1:8" s="2" customFormat="1" ht="16.8" customHeight="1">
      <c r="A451" s="42"/>
      <c r="B451" s="48"/>
      <c r="C451" s="320" t="s">
        <v>614</v>
      </c>
      <c r="D451" s="320" t="s">
        <v>3421</v>
      </c>
      <c r="E451" s="21" t="s">
        <v>315</v>
      </c>
      <c r="F451" s="321">
        <v>38.785</v>
      </c>
      <c r="G451" s="42"/>
      <c r="H451" s="48"/>
    </row>
    <row r="452" spans="1:8" s="2" customFormat="1" ht="16.8" customHeight="1">
      <c r="A452" s="42"/>
      <c r="B452" s="48"/>
      <c r="C452" s="320" t="s">
        <v>624</v>
      </c>
      <c r="D452" s="320" t="s">
        <v>3422</v>
      </c>
      <c r="E452" s="21" t="s">
        <v>315</v>
      </c>
      <c r="F452" s="321">
        <v>14.804</v>
      </c>
      <c r="G452" s="42"/>
      <c r="H452" s="48"/>
    </row>
    <row r="453" spans="1:8" s="2" customFormat="1" ht="16.8" customHeight="1">
      <c r="A453" s="42"/>
      <c r="B453" s="48"/>
      <c r="C453" s="320" t="s">
        <v>1988</v>
      </c>
      <c r="D453" s="320" t="s">
        <v>3423</v>
      </c>
      <c r="E453" s="21" t="s">
        <v>315</v>
      </c>
      <c r="F453" s="321">
        <v>38.785</v>
      </c>
      <c r="G453" s="42"/>
      <c r="H453" s="48"/>
    </row>
    <row r="454" spans="1:8" s="2" customFormat="1" ht="16.8" customHeight="1">
      <c r="A454" s="42"/>
      <c r="B454" s="48"/>
      <c r="C454" s="316" t="s">
        <v>185</v>
      </c>
      <c r="D454" s="317" t="s">
        <v>185</v>
      </c>
      <c r="E454" s="318" t="s">
        <v>28</v>
      </c>
      <c r="F454" s="319">
        <v>1.8</v>
      </c>
      <c r="G454" s="42"/>
      <c r="H454" s="48"/>
    </row>
    <row r="455" spans="1:8" s="2" customFormat="1" ht="16.8" customHeight="1">
      <c r="A455" s="42"/>
      <c r="B455" s="48"/>
      <c r="C455" s="320" t="s">
        <v>28</v>
      </c>
      <c r="D455" s="320" t="s">
        <v>297</v>
      </c>
      <c r="E455" s="21" t="s">
        <v>28</v>
      </c>
      <c r="F455" s="321">
        <v>0</v>
      </c>
      <c r="G455" s="42"/>
      <c r="H455" s="48"/>
    </row>
    <row r="456" spans="1:8" s="2" customFormat="1" ht="16.8" customHeight="1">
      <c r="A456" s="42"/>
      <c r="B456" s="48"/>
      <c r="C456" s="320" t="s">
        <v>28</v>
      </c>
      <c r="D456" s="320" t="s">
        <v>378</v>
      </c>
      <c r="E456" s="21" t="s">
        <v>28</v>
      </c>
      <c r="F456" s="321">
        <v>1.8</v>
      </c>
      <c r="G456" s="42"/>
      <c r="H456" s="48"/>
    </row>
    <row r="457" spans="1:8" s="2" customFormat="1" ht="16.8" customHeight="1">
      <c r="A457" s="42"/>
      <c r="B457" s="48"/>
      <c r="C457" s="320" t="s">
        <v>185</v>
      </c>
      <c r="D457" s="320" t="s">
        <v>299</v>
      </c>
      <c r="E457" s="21" t="s">
        <v>28</v>
      </c>
      <c r="F457" s="321">
        <v>1.8</v>
      </c>
      <c r="G457" s="42"/>
      <c r="H457" s="48"/>
    </row>
    <row r="458" spans="1:8" s="2" customFormat="1" ht="16.8" customHeight="1">
      <c r="A458" s="42"/>
      <c r="B458" s="48"/>
      <c r="C458" s="322" t="s">
        <v>3344</v>
      </c>
      <c r="D458" s="42"/>
      <c r="E458" s="42"/>
      <c r="F458" s="42"/>
      <c r="G458" s="42"/>
      <c r="H458" s="48"/>
    </row>
    <row r="459" spans="1:8" s="2" customFormat="1" ht="16.8" customHeight="1">
      <c r="A459" s="42"/>
      <c r="B459" s="48"/>
      <c r="C459" s="320" t="s">
        <v>374</v>
      </c>
      <c r="D459" s="320" t="s">
        <v>3424</v>
      </c>
      <c r="E459" s="21" t="s">
        <v>290</v>
      </c>
      <c r="F459" s="321">
        <v>1.8</v>
      </c>
      <c r="G459" s="42"/>
      <c r="H459" s="48"/>
    </row>
    <row r="460" spans="1:8" s="2" customFormat="1" ht="16.8" customHeight="1">
      <c r="A460" s="42"/>
      <c r="B460" s="48"/>
      <c r="C460" s="320" t="s">
        <v>366</v>
      </c>
      <c r="D460" s="320" t="s">
        <v>3410</v>
      </c>
      <c r="E460" s="21" t="s">
        <v>290</v>
      </c>
      <c r="F460" s="321">
        <v>21.862</v>
      </c>
      <c r="G460" s="42"/>
      <c r="H460" s="48"/>
    </row>
    <row r="461" spans="1:8" s="2" customFormat="1" ht="16.8" customHeight="1">
      <c r="A461" s="42"/>
      <c r="B461" s="48"/>
      <c r="C461" s="320" t="s">
        <v>381</v>
      </c>
      <c r="D461" s="320" t="s">
        <v>382</v>
      </c>
      <c r="E461" s="21" t="s">
        <v>383</v>
      </c>
      <c r="F461" s="321">
        <v>3.6</v>
      </c>
      <c r="G461" s="42"/>
      <c r="H461" s="48"/>
    </row>
    <row r="462" spans="1:8" s="2" customFormat="1" ht="16.8" customHeight="1">
      <c r="A462" s="42"/>
      <c r="B462" s="48"/>
      <c r="C462" s="316" t="s">
        <v>187</v>
      </c>
      <c r="D462" s="317" t="s">
        <v>187</v>
      </c>
      <c r="E462" s="318" t="s">
        <v>28</v>
      </c>
      <c r="F462" s="319">
        <v>53.589</v>
      </c>
      <c r="G462" s="42"/>
      <c r="H462" s="48"/>
    </row>
    <row r="463" spans="1:8" s="2" customFormat="1" ht="16.8" customHeight="1">
      <c r="A463" s="42"/>
      <c r="B463" s="48"/>
      <c r="C463" s="320" t="s">
        <v>28</v>
      </c>
      <c r="D463" s="320" t="s">
        <v>124</v>
      </c>
      <c r="E463" s="21" t="s">
        <v>28</v>
      </c>
      <c r="F463" s="321">
        <v>45.434</v>
      </c>
      <c r="G463" s="42"/>
      <c r="H463" s="48"/>
    </row>
    <row r="464" spans="1:8" s="2" customFormat="1" ht="16.8" customHeight="1">
      <c r="A464" s="42"/>
      <c r="B464" s="48"/>
      <c r="C464" s="320" t="s">
        <v>28</v>
      </c>
      <c r="D464" s="320" t="s">
        <v>126</v>
      </c>
      <c r="E464" s="21" t="s">
        <v>28</v>
      </c>
      <c r="F464" s="321">
        <v>8.155</v>
      </c>
      <c r="G464" s="42"/>
      <c r="H464" s="48"/>
    </row>
    <row r="465" spans="1:8" s="2" customFormat="1" ht="16.8" customHeight="1">
      <c r="A465" s="42"/>
      <c r="B465" s="48"/>
      <c r="C465" s="320" t="s">
        <v>187</v>
      </c>
      <c r="D465" s="320" t="s">
        <v>299</v>
      </c>
      <c r="E465" s="21" t="s">
        <v>28</v>
      </c>
      <c r="F465" s="321">
        <v>53.589</v>
      </c>
      <c r="G465" s="42"/>
      <c r="H465" s="48"/>
    </row>
    <row r="466" spans="1:8" s="2" customFormat="1" ht="16.8" customHeight="1">
      <c r="A466" s="42"/>
      <c r="B466" s="48"/>
      <c r="C466" s="322" t="s">
        <v>3344</v>
      </c>
      <c r="D466" s="42"/>
      <c r="E466" s="42"/>
      <c r="F466" s="42"/>
      <c r="G466" s="42"/>
      <c r="H466" s="48"/>
    </row>
    <row r="467" spans="1:8" s="2" customFormat="1" ht="16.8" customHeight="1">
      <c r="A467" s="42"/>
      <c r="B467" s="48"/>
      <c r="C467" s="320" t="s">
        <v>591</v>
      </c>
      <c r="D467" s="320" t="s">
        <v>3365</v>
      </c>
      <c r="E467" s="21" t="s">
        <v>315</v>
      </c>
      <c r="F467" s="321">
        <v>53.589</v>
      </c>
      <c r="G467" s="42"/>
      <c r="H467" s="48"/>
    </row>
    <row r="468" spans="1:8" s="2" customFormat="1" ht="16.8" customHeight="1">
      <c r="A468" s="42"/>
      <c r="B468" s="48"/>
      <c r="C468" s="320" t="s">
        <v>624</v>
      </c>
      <c r="D468" s="320" t="s">
        <v>3422</v>
      </c>
      <c r="E468" s="21" t="s">
        <v>315</v>
      </c>
      <c r="F468" s="321">
        <v>14.804</v>
      </c>
      <c r="G468" s="42"/>
      <c r="H468" s="48"/>
    </row>
    <row r="469" spans="1:8" s="2" customFormat="1" ht="16.8" customHeight="1">
      <c r="A469" s="42"/>
      <c r="B469" s="48"/>
      <c r="C469" s="316" t="s">
        <v>189</v>
      </c>
      <c r="D469" s="317" t="s">
        <v>189</v>
      </c>
      <c r="E469" s="318" t="s">
        <v>28</v>
      </c>
      <c r="F469" s="319">
        <v>14.804</v>
      </c>
      <c r="G469" s="42"/>
      <c r="H469" s="48"/>
    </row>
    <row r="470" spans="1:8" s="2" customFormat="1" ht="16.8" customHeight="1">
      <c r="A470" s="42"/>
      <c r="B470" s="48"/>
      <c r="C470" s="320" t="s">
        <v>28</v>
      </c>
      <c r="D470" s="320" t="s">
        <v>187</v>
      </c>
      <c r="E470" s="21" t="s">
        <v>28</v>
      </c>
      <c r="F470" s="321">
        <v>53.589</v>
      </c>
      <c r="G470" s="42"/>
      <c r="H470" s="48"/>
    </row>
    <row r="471" spans="1:8" s="2" customFormat="1" ht="16.8" customHeight="1">
      <c r="A471" s="42"/>
      <c r="B471" s="48"/>
      <c r="C471" s="320" t="s">
        <v>28</v>
      </c>
      <c r="D471" s="320" t="s">
        <v>628</v>
      </c>
      <c r="E471" s="21" t="s">
        <v>28</v>
      </c>
      <c r="F471" s="321">
        <v>-25.321</v>
      </c>
      <c r="G471" s="42"/>
      <c r="H471" s="48"/>
    </row>
    <row r="472" spans="1:8" s="2" customFormat="1" ht="16.8" customHeight="1">
      <c r="A472" s="42"/>
      <c r="B472" s="48"/>
      <c r="C472" s="320" t="s">
        <v>28</v>
      </c>
      <c r="D472" s="320" t="s">
        <v>629</v>
      </c>
      <c r="E472" s="21" t="s">
        <v>28</v>
      </c>
      <c r="F472" s="321">
        <v>-13.464</v>
      </c>
      <c r="G472" s="42"/>
      <c r="H472" s="48"/>
    </row>
    <row r="473" spans="1:8" s="2" customFormat="1" ht="16.8" customHeight="1">
      <c r="A473" s="42"/>
      <c r="B473" s="48"/>
      <c r="C473" s="320" t="s">
        <v>189</v>
      </c>
      <c r="D473" s="320" t="s">
        <v>299</v>
      </c>
      <c r="E473" s="21" t="s">
        <v>28</v>
      </c>
      <c r="F473" s="321">
        <v>14.804</v>
      </c>
      <c r="G473" s="42"/>
      <c r="H473" s="48"/>
    </row>
    <row r="474" spans="1:8" s="2" customFormat="1" ht="16.8" customHeight="1">
      <c r="A474" s="42"/>
      <c r="B474" s="48"/>
      <c r="C474" s="322" t="s">
        <v>3344</v>
      </c>
      <c r="D474" s="42"/>
      <c r="E474" s="42"/>
      <c r="F474" s="42"/>
      <c r="G474" s="42"/>
      <c r="H474" s="48"/>
    </row>
    <row r="475" spans="1:8" s="2" customFormat="1" ht="16.8" customHeight="1">
      <c r="A475" s="42"/>
      <c r="B475" s="48"/>
      <c r="C475" s="320" t="s">
        <v>624</v>
      </c>
      <c r="D475" s="320" t="s">
        <v>3422</v>
      </c>
      <c r="E475" s="21" t="s">
        <v>315</v>
      </c>
      <c r="F475" s="321">
        <v>14.804</v>
      </c>
      <c r="G475" s="42"/>
      <c r="H475" s="48"/>
    </row>
    <row r="476" spans="1:8" s="2" customFormat="1" ht="16.8" customHeight="1">
      <c r="A476" s="42"/>
      <c r="B476" s="48"/>
      <c r="C476" s="320" t="s">
        <v>2076</v>
      </c>
      <c r="D476" s="320" t="s">
        <v>3364</v>
      </c>
      <c r="E476" s="21" t="s">
        <v>315</v>
      </c>
      <c r="F476" s="321">
        <v>635.985</v>
      </c>
      <c r="G476" s="42"/>
      <c r="H476" s="48"/>
    </row>
    <row r="477" spans="1:8" s="2" customFormat="1" ht="16.8" customHeight="1">
      <c r="A477" s="42"/>
      <c r="B477" s="48"/>
      <c r="C477" s="316" t="s">
        <v>191</v>
      </c>
      <c r="D477" s="317" t="s">
        <v>191</v>
      </c>
      <c r="E477" s="318" t="s">
        <v>28</v>
      </c>
      <c r="F477" s="319">
        <v>28.832</v>
      </c>
      <c r="G477" s="42"/>
      <c r="H477" s="48"/>
    </row>
    <row r="478" spans="1:8" s="2" customFormat="1" ht="16.8" customHeight="1">
      <c r="A478" s="42"/>
      <c r="B478" s="48"/>
      <c r="C478" s="320" t="s">
        <v>28</v>
      </c>
      <c r="D478" s="320" t="s">
        <v>469</v>
      </c>
      <c r="E478" s="21" t="s">
        <v>28</v>
      </c>
      <c r="F478" s="321">
        <v>0</v>
      </c>
      <c r="G478" s="42"/>
      <c r="H478" s="48"/>
    </row>
    <row r="479" spans="1:8" s="2" customFormat="1" ht="16.8" customHeight="1">
      <c r="A479" s="42"/>
      <c r="B479" s="48"/>
      <c r="C479" s="320" t="s">
        <v>28</v>
      </c>
      <c r="D479" s="320" t="s">
        <v>610</v>
      </c>
      <c r="E479" s="21" t="s">
        <v>28</v>
      </c>
      <c r="F479" s="321">
        <v>26.45</v>
      </c>
      <c r="G479" s="42"/>
      <c r="H479" s="48"/>
    </row>
    <row r="480" spans="1:8" s="2" customFormat="1" ht="16.8" customHeight="1">
      <c r="A480" s="42"/>
      <c r="B480" s="48"/>
      <c r="C480" s="320" t="s">
        <v>28</v>
      </c>
      <c r="D480" s="320" t="s">
        <v>611</v>
      </c>
      <c r="E480" s="21" t="s">
        <v>28</v>
      </c>
      <c r="F480" s="321">
        <v>-8.211</v>
      </c>
      <c r="G480" s="42"/>
      <c r="H480" s="48"/>
    </row>
    <row r="481" spans="1:8" s="2" customFormat="1" ht="16.8" customHeight="1">
      <c r="A481" s="42"/>
      <c r="B481" s="48"/>
      <c r="C481" s="320" t="s">
        <v>28</v>
      </c>
      <c r="D481" s="320" t="s">
        <v>612</v>
      </c>
      <c r="E481" s="21" t="s">
        <v>28</v>
      </c>
      <c r="F481" s="321">
        <v>10.593</v>
      </c>
      <c r="G481" s="42"/>
      <c r="H481" s="48"/>
    </row>
    <row r="482" spans="1:8" s="2" customFormat="1" ht="16.8" customHeight="1">
      <c r="A482" s="42"/>
      <c r="B482" s="48"/>
      <c r="C482" s="320" t="s">
        <v>191</v>
      </c>
      <c r="D482" s="320" t="s">
        <v>299</v>
      </c>
      <c r="E482" s="21" t="s">
        <v>28</v>
      </c>
      <c r="F482" s="321">
        <v>28.832</v>
      </c>
      <c r="G482" s="42"/>
      <c r="H482" s="48"/>
    </row>
    <row r="483" spans="1:8" s="2" customFormat="1" ht="16.8" customHeight="1">
      <c r="A483" s="42"/>
      <c r="B483" s="48"/>
      <c r="C483" s="322" t="s">
        <v>3344</v>
      </c>
      <c r="D483" s="42"/>
      <c r="E483" s="42"/>
      <c r="F483" s="42"/>
      <c r="G483" s="42"/>
      <c r="H483" s="48"/>
    </row>
    <row r="484" spans="1:8" s="2" customFormat="1" ht="16.8" customHeight="1">
      <c r="A484" s="42"/>
      <c r="B484" s="48"/>
      <c r="C484" s="320" t="s">
        <v>606</v>
      </c>
      <c r="D484" s="320" t="s">
        <v>3425</v>
      </c>
      <c r="E484" s="21" t="s">
        <v>315</v>
      </c>
      <c r="F484" s="321">
        <v>28.832</v>
      </c>
      <c r="G484" s="42"/>
      <c r="H484" s="48"/>
    </row>
    <row r="485" spans="1:8" s="2" customFormat="1" ht="16.8" customHeight="1">
      <c r="A485" s="42"/>
      <c r="B485" s="48"/>
      <c r="C485" s="320" t="s">
        <v>596</v>
      </c>
      <c r="D485" s="320" t="s">
        <v>3426</v>
      </c>
      <c r="E485" s="21" t="s">
        <v>315</v>
      </c>
      <c r="F485" s="321">
        <v>28.832</v>
      </c>
      <c r="G485" s="42"/>
      <c r="H485" s="48"/>
    </row>
    <row r="486" spans="1:8" s="2" customFormat="1" ht="16.8" customHeight="1">
      <c r="A486" s="42"/>
      <c r="B486" s="48"/>
      <c r="C486" s="320" t="s">
        <v>619</v>
      </c>
      <c r="D486" s="320" t="s">
        <v>3427</v>
      </c>
      <c r="E486" s="21" t="s">
        <v>315</v>
      </c>
      <c r="F486" s="321">
        <v>28.832</v>
      </c>
      <c r="G486" s="42"/>
      <c r="H486" s="48"/>
    </row>
    <row r="487" spans="1:8" s="2" customFormat="1" ht="16.8" customHeight="1">
      <c r="A487" s="42"/>
      <c r="B487" s="48"/>
      <c r="C487" s="320" t="s">
        <v>2076</v>
      </c>
      <c r="D487" s="320" t="s">
        <v>3364</v>
      </c>
      <c r="E487" s="21" t="s">
        <v>315</v>
      </c>
      <c r="F487" s="321">
        <v>635.985</v>
      </c>
      <c r="G487" s="42"/>
      <c r="H487" s="48"/>
    </row>
    <row r="488" spans="1:8" s="2" customFormat="1" ht="16.8" customHeight="1">
      <c r="A488" s="42"/>
      <c r="B488" s="48"/>
      <c r="C488" s="316" t="s">
        <v>194</v>
      </c>
      <c r="D488" s="317" t="s">
        <v>194</v>
      </c>
      <c r="E488" s="318" t="s">
        <v>28</v>
      </c>
      <c r="F488" s="319">
        <v>73.702</v>
      </c>
      <c r="G488" s="42"/>
      <c r="H488" s="48"/>
    </row>
    <row r="489" spans="1:8" s="2" customFormat="1" ht="16.8" customHeight="1">
      <c r="A489" s="42"/>
      <c r="B489" s="48"/>
      <c r="C489" s="320" t="s">
        <v>28</v>
      </c>
      <c r="D489" s="320" t="s">
        <v>687</v>
      </c>
      <c r="E489" s="21" t="s">
        <v>28</v>
      </c>
      <c r="F489" s="321">
        <v>0</v>
      </c>
      <c r="G489" s="42"/>
      <c r="H489" s="48"/>
    </row>
    <row r="490" spans="1:8" s="2" customFormat="1" ht="16.8" customHeight="1">
      <c r="A490" s="42"/>
      <c r="B490" s="48"/>
      <c r="C490" s="320" t="s">
        <v>28</v>
      </c>
      <c r="D490" s="320" t="s">
        <v>1399</v>
      </c>
      <c r="E490" s="21" t="s">
        <v>28</v>
      </c>
      <c r="F490" s="321">
        <v>73.702</v>
      </c>
      <c r="G490" s="42"/>
      <c r="H490" s="48"/>
    </row>
    <row r="491" spans="1:8" s="2" customFormat="1" ht="16.8" customHeight="1">
      <c r="A491" s="42"/>
      <c r="B491" s="48"/>
      <c r="C491" s="320" t="s">
        <v>194</v>
      </c>
      <c r="D491" s="320" t="s">
        <v>299</v>
      </c>
      <c r="E491" s="21" t="s">
        <v>28</v>
      </c>
      <c r="F491" s="321">
        <v>73.702</v>
      </c>
      <c r="G491" s="42"/>
      <c r="H491" s="48"/>
    </row>
    <row r="492" spans="1:8" s="2" customFormat="1" ht="16.8" customHeight="1">
      <c r="A492" s="42"/>
      <c r="B492" s="48"/>
      <c r="C492" s="322" t="s">
        <v>3344</v>
      </c>
      <c r="D492" s="42"/>
      <c r="E492" s="42"/>
      <c r="F492" s="42"/>
      <c r="G492" s="42"/>
      <c r="H492" s="48"/>
    </row>
    <row r="493" spans="1:8" s="2" customFormat="1" ht="16.8" customHeight="1">
      <c r="A493" s="42"/>
      <c r="B493" s="48"/>
      <c r="C493" s="320" t="s">
        <v>1395</v>
      </c>
      <c r="D493" s="320" t="s">
        <v>3428</v>
      </c>
      <c r="E493" s="21" t="s">
        <v>315</v>
      </c>
      <c r="F493" s="321">
        <v>73.702</v>
      </c>
      <c r="G493" s="42"/>
      <c r="H493" s="48"/>
    </row>
    <row r="494" spans="1:8" s="2" customFormat="1" ht="12">
      <c r="A494" s="42"/>
      <c r="B494" s="48"/>
      <c r="C494" s="320" t="s">
        <v>1249</v>
      </c>
      <c r="D494" s="320" t="s">
        <v>3429</v>
      </c>
      <c r="E494" s="21" t="s">
        <v>315</v>
      </c>
      <c r="F494" s="321">
        <v>73.702</v>
      </c>
      <c r="G494" s="42"/>
      <c r="H494" s="48"/>
    </row>
    <row r="495" spans="1:8" s="2" customFormat="1" ht="16.8" customHeight="1">
      <c r="A495" s="42"/>
      <c r="B495" s="48"/>
      <c r="C495" s="320" t="s">
        <v>1299</v>
      </c>
      <c r="D495" s="320" t="s">
        <v>3430</v>
      </c>
      <c r="E495" s="21" t="s">
        <v>315</v>
      </c>
      <c r="F495" s="321">
        <v>73.702</v>
      </c>
      <c r="G495" s="42"/>
      <c r="H495" s="48"/>
    </row>
    <row r="496" spans="1:8" s="2" customFormat="1" ht="16.8" customHeight="1">
      <c r="A496" s="42"/>
      <c r="B496" s="48"/>
      <c r="C496" s="320" t="s">
        <v>1304</v>
      </c>
      <c r="D496" s="320" t="s">
        <v>3431</v>
      </c>
      <c r="E496" s="21" t="s">
        <v>315</v>
      </c>
      <c r="F496" s="321">
        <v>88.442</v>
      </c>
      <c r="G496" s="42"/>
      <c r="H496" s="48"/>
    </row>
    <row r="497" spans="1:8" s="2" customFormat="1" ht="16.8" customHeight="1">
      <c r="A497" s="42"/>
      <c r="B497" s="48"/>
      <c r="C497" s="320" t="s">
        <v>1254</v>
      </c>
      <c r="D497" s="320" t="s">
        <v>1255</v>
      </c>
      <c r="E497" s="21" t="s">
        <v>315</v>
      </c>
      <c r="F497" s="321">
        <v>75.176</v>
      </c>
      <c r="G497" s="42"/>
      <c r="H497" s="48"/>
    </row>
    <row r="498" spans="1:8" s="2" customFormat="1" ht="16.8" customHeight="1">
      <c r="A498" s="42"/>
      <c r="B498" s="48"/>
      <c r="C498" s="320" t="s">
        <v>1259</v>
      </c>
      <c r="D498" s="320" t="s">
        <v>1260</v>
      </c>
      <c r="E498" s="21" t="s">
        <v>315</v>
      </c>
      <c r="F498" s="321">
        <v>75.176</v>
      </c>
      <c r="G498" s="42"/>
      <c r="H498" s="48"/>
    </row>
    <row r="499" spans="1:8" s="2" customFormat="1" ht="16.8" customHeight="1">
      <c r="A499" s="42"/>
      <c r="B499" s="48"/>
      <c r="C499" s="316" t="s">
        <v>196</v>
      </c>
      <c r="D499" s="317" t="s">
        <v>196</v>
      </c>
      <c r="E499" s="318" t="s">
        <v>28</v>
      </c>
      <c r="F499" s="319">
        <v>27.495</v>
      </c>
      <c r="G499" s="42"/>
      <c r="H499" s="48"/>
    </row>
    <row r="500" spans="1:8" s="2" customFormat="1" ht="16.8" customHeight="1">
      <c r="A500" s="42"/>
      <c r="B500" s="48"/>
      <c r="C500" s="320" t="s">
        <v>28</v>
      </c>
      <c r="D500" s="320" t="s">
        <v>817</v>
      </c>
      <c r="E500" s="21" t="s">
        <v>28</v>
      </c>
      <c r="F500" s="321">
        <v>0</v>
      </c>
      <c r="G500" s="42"/>
      <c r="H500" s="48"/>
    </row>
    <row r="501" spans="1:8" s="2" customFormat="1" ht="16.8" customHeight="1">
      <c r="A501" s="42"/>
      <c r="B501" s="48"/>
      <c r="C501" s="320" t="s">
        <v>28</v>
      </c>
      <c r="D501" s="320" t="s">
        <v>1932</v>
      </c>
      <c r="E501" s="21" t="s">
        <v>28</v>
      </c>
      <c r="F501" s="321">
        <v>9.215</v>
      </c>
      <c r="G501" s="42"/>
      <c r="H501" s="48"/>
    </row>
    <row r="502" spans="1:8" s="2" customFormat="1" ht="16.8" customHeight="1">
      <c r="A502" s="42"/>
      <c r="B502" s="48"/>
      <c r="C502" s="320" t="s">
        <v>28</v>
      </c>
      <c r="D502" s="320" t="s">
        <v>818</v>
      </c>
      <c r="E502" s="21" t="s">
        <v>28</v>
      </c>
      <c r="F502" s="321">
        <v>0</v>
      </c>
      <c r="G502" s="42"/>
      <c r="H502" s="48"/>
    </row>
    <row r="503" spans="1:8" s="2" customFormat="1" ht="16.8" customHeight="1">
      <c r="A503" s="42"/>
      <c r="B503" s="48"/>
      <c r="C503" s="320" t="s">
        <v>28</v>
      </c>
      <c r="D503" s="320" t="s">
        <v>1933</v>
      </c>
      <c r="E503" s="21" t="s">
        <v>28</v>
      </c>
      <c r="F503" s="321">
        <v>18.28</v>
      </c>
      <c r="G503" s="42"/>
      <c r="H503" s="48"/>
    </row>
    <row r="504" spans="1:8" s="2" customFormat="1" ht="16.8" customHeight="1">
      <c r="A504" s="42"/>
      <c r="B504" s="48"/>
      <c r="C504" s="320" t="s">
        <v>196</v>
      </c>
      <c r="D504" s="320" t="s">
        <v>299</v>
      </c>
      <c r="E504" s="21" t="s">
        <v>28</v>
      </c>
      <c r="F504" s="321">
        <v>27.495</v>
      </c>
      <c r="G504" s="42"/>
      <c r="H504" s="48"/>
    </row>
    <row r="505" spans="1:8" s="2" customFormat="1" ht="16.8" customHeight="1">
      <c r="A505" s="42"/>
      <c r="B505" s="48"/>
      <c r="C505" s="322" t="s">
        <v>3344</v>
      </c>
      <c r="D505" s="42"/>
      <c r="E505" s="42"/>
      <c r="F505" s="42"/>
      <c r="G505" s="42"/>
      <c r="H505" s="48"/>
    </row>
    <row r="506" spans="1:8" s="2" customFormat="1" ht="16.8" customHeight="1">
      <c r="A506" s="42"/>
      <c r="B506" s="48"/>
      <c r="C506" s="320" t="s">
        <v>1928</v>
      </c>
      <c r="D506" s="320" t="s">
        <v>3432</v>
      </c>
      <c r="E506" s="21" t="s">
        <v>460</v>
      </c>
      <c r="F506" s="321">
        <v>27.495</v>
      </c>
      <c r="G506" s="42"/>
      <c r="H506" s="48"/>
    </row>
    <row r="507" spans="1:8" s="2" customFormat="1" ht="16.8" customHeight="1">
      <c r="A507" s="42"/>
      <c r="B507" s="48"/>
      <c r="C507" s="320" t="s">
        <v>1946</v>
      </c>
      <c r="D507" s="320" t="s">
        <v>3433</v>
      </c>
      <c r="E507" s="21" t="s">
        <v>315</v>
      </c>
      <c r="F507" s="321">
        <v>27.495</v>
      </c>
      <c r="G507" s="42"/>
      <c r="H507" s="48"/>
    </row>
    <row r="508" spans="1:8" s="2" customFormat="1" ht="16.8" customHeight="1">
      <c r="A508" s="42"/>
      <c r="B508" s="48"/>
      <c r="C508" s="320" t="s">
        <v>1951</v>
      </c>
      <c r="D508" s="320" t="s">
        <v>3434</v>
      </c>
      <c r="E508" s="21" t="s">
        <v>315</v>
      </c>
      <c r="F508" s="321">
        <v>27.495</v>
      </c>
      <c r="G508" s="42"/>
      <c r="H508" s="48"/>
    </row>
    <row r="509" spans="1:8" s="2" customFormat="1" ht="16.8" customHeight="1">
      <c r="A509" s="42"/>
      <c r="B509" s="48"/>
      <c r="C509" s="320" t="s">
        <v>1956</v>
      </c>
      <c r="D509" s="320" t="s">
        <v>3435</v>
      </c>
      <c r="E509" s="21" t="s">
        <v>315</v>
      </c>
      <c r="F509" s="321">
        <v>27.495</v>
      </c>
      <c r="G509" s="42"/>
      <c r="H509" s="48"/>
    </row>
    <row r="510" spans="1:8" s="2" customFormat="1" ht="16.8" customHeight="1">
      <c r="A510" s="42"/>
      <c r="B510" s="48"/>
      <c r="C510" s="320" t="s">
        <v>1961</v>
      </c>
      <c r="D510" s="320" t="s">
        <v>3436</v>
      </c>
      <c r="E510" s="21" t="s">
        <v>315</v>
      </c>
      <c r="F510" s="321">
        <v>27.495</v>
      </c>
      <c r="G510" s="42"/>
      <c r="H510" s="48"/>
    </row>
    <row r="511" spans="1:8" s="2" customFormat="1" ht="16.8" customHeight="1">
      <c r="A511" s="42"/>
      <c r="B511" s="48"/>
      <c r="C511" s="320" t="s">
        <v>1966</v>
      </c>
      <c r="D511" s="320" t="s">
        <v>3437</v>
      </c>
      <c r="E511" s="21" t="s">
        <v>315</v>
      </c>
      <c r="F511" s="321">
        <v>27.495</v>
      </c>
      <c r="G511" s="42"/>
      <c r="H511" s="48"/>
    </row>
    <row r="512" spans="1:8" s="2" customFormat="1" ht="16.8" customHeight="1">
      <c r="A512" s="42"/>
      <c r="B512" s="48"/>
      <c r="C512" s="320" t="s">
        <v>1935</v>
      </c>
      <c r="D512" s="320" t="s">
        <v>3438</v>
      </c>
      <c r="E512" s="21" t="s">
        <v>315</v>
      </c>
      <c r="F512" s="321">
        <v>30.245</v>
      </c>
      <c r="G512" s="42"/>
      <c r="H512" s="48"/>
    </row>
    <row r="513" spans="1:8" s="2" customFormat="1" ht="16.8" customHeight="1">
      <c r="A513" s="42"/>
      <c r="B513" s="48"/>
      <c r="C513" s="316" t="s">
        <v>198</v>
      </c>
      <c r="D513" s="317" t="s">
        <v>198</v>
      </c>
      <c r="E513" s="318" t="s">
        <v>28</v>
      </c>
      <c r="F513" s="319">
        <v>19.462</v>
      </c>
      <c r="G513" s="42"/>
      <c r="H513" s="48"/>
    </row>
    <row r="514" spans="1:8" s="2" customFormat="1" ht="16.8" customHeight="1">
      <c r="A514" s="42"/>
      <c r="B514" s="48"/>
      <c r="C514" s="320" t="s">
        <v>28</v>
      </c>
      <c r="D514" s="320" t="s">
        <v>297</v>
      </c>
      <c r="E514" s="21" t="s">
        <v>28</v>
      </c>
      <c r="F514" s="321">
        <v>0</v>
      </c>
      <c r="G514" s="42"/>
      <c r="H514" s="48"/>
    </row>
    <row r="515" spans="1:8" s="2" customFormat="1" ht="16.8" customHeight="1">
      <c r="A515" s="42"/>
      <c r="B515" s="48"/>
      <c r="C515" s="320" t="s">
        <v>28</v>
      </c>
      <c r="D515" s="320" t="s">
        <v>318</v>
      </c>
      <c r="E515" s="21" t="s">
        <v>28</v>
      </c>
      <c r="F515" s="321">
        <v>19.462</v>
      </c>
      <c r="G515" s="42"/>
      <c r="H515" s="48"/>
    </row>
    <row r="516" spans="1:8" s="2" customFormat="1" ht="16.8" customHeight="1">
      <c r="A516" s="42"/>
      <c r="B516" s="48"/>
      <c r="C516" s="320" t="s">
        <v>198</v>
      </c>
      <c r="D516" s="320" t="s">
        <v>299</v>
      </c>
      <c r="E516" s="21" t="s">
        <v>28</v>
      </c>
      <c r="F516" s="321">
        <v>19.462</v>
      </c>
      <c r="G516" s="42"/>
      <c r="H516" s="48"/>
    </row>
    <row r="517" spans="1:8" s="2" customFormat="1" ht="16.8" customHeight="1">
      <c r="A517" s="42"/>
      <c r="B517" s="48"/>
      <c r="C517" s="322" t="s">
        <v>3344</v>
      </c>
      <c r="D517" s="42"/>
      <c r="E517" s="42"/>
      <c r="F517" s="42"/>
      <c r="G517" s="42"/>
      <c r="H517" s="48"/>
    </row>
    <row r="518" spans="1:8" s="2" customFormat="1" ht="16.8" customHeight="1">
      <c r="A518" s="42"/>
      <c r="B518" s="48"/>
      <c r="C518" s="320" t="s">
        <v>313</v>
      </c>
      <c r="D518" s="320" t="s">
        <v>3439</v>
      </c>
      <c r="E518" s="21" t="s">
        <v>315</v>
      </c>
      <c r="F518" s="321">
        <v>19.462</v>
      </c>
      <c r="G518" s="42"/>
      <c r="H518" s="48"/>
    </row>
    <row r="519" spans="1:8" s="2" customFormat="1" ht="16.8" customHeight="1">
      <c r="A519" s="42"/>
      <c r="B519" s="48"/>
      <c r="C519" s="320" t="s">
        <v>320</v>
      </c>
      <c r="D519" s="320" t="s">
        <v>3440</v>
      </c>
      <c r="E519" s="21" t="s">
        <v>315</v>
      </c>
      <c r="F519" s="321">
        <v>19.462</v>
      </c>
      <c r="G519" s="42"/>
      <c r="H519" s="48"/>
    </row>
    <row r="520" spans="1:8" s="2" customFormat="1" ht="16.8" customHeight="1">
      <c r="A520" s="42"/>
      <c r="B520" s="48"/>
      <c r="C520" s="320" t="s">
        <v>325</v>
      </c>
      <c r="D520" s="320" t="s">
        <v>3441</v>
      </c>
      <c r="E520" s="21" t="s">
        <v>315</v>
      </c>
      <c r="F520" s="321">
        <v>19.462</v>
      </c>
      <c r="G520" s="42"/>
      <c r="H520" s="48"/>
    </row>
    <row r="521" spans="1:8" s="2" customFormat="1" ht="16.8" customHeight="1">
      <c r="A521" s="42"/>
      <c r="B521" s="48"/>
      <c r="C521" s="320" t="s">
        <v>330</v>
      </c>
      <c r="D521" s="320" t="s">
        <v>3442</v>
      </c>
      <c r="E521" s="21" t="s">
        <v>315</v>
      </c>
      <c r="F521" s="321">
        <v>19.462</v>
      </c>
      <c r="G521" s="42"/>
      <c r="H521" s="48"/>
    </row>
    <row r="522" spans="1:8" s="2" customFormat="1" ht="16.8" customHeight="1">
      <c r="A522" s="42"/>
      <c r="B522" s="48"/>
      <c r="C522" s="320" t="s">
        <v>335</v>
      </c>
      <c r="D522" s="320" t="s">
        <v>3443</v>
      </c>
      <c r="E522" s="21" t="s">
        <v>315</v>
      </c>
      <c r="F522" s="321">
        <v>19.462</v>
      </c>
      <c r="G522" s="42"/>
      <c r="H522" s="48"/>
    </row>
    <row r="523" spans="1:8" s="2" customFormat="1" ht="16.8" customHeight="1">
      <c r="A523" s="42"/>
      <c r="B523" s="48"/>
      <c r="C523" s="316" t="s">
        <v>200</v>
      </c>
      <c r="D523" s="317" t="s">
        <v>200</v>
      </c>
      <c r="E523" s="318" t="s">
        <v>28</v>
      </c>
      <c r="F523" s="319">
        <v>5.295</v>
      </c>
      <c r="G523" s="42"/>
      <c r="H523" s="48"/>
    </row>
    <row r="524" spans="1:8" s="2" customFormat="1" ht="16.8" customHeight="1">
      <c r="A524" s="42"/>
      <c r="B524" s="48"/>
      <c r="C524" s="320" t="s">
        <v>28</v>
      </c>
      <c r="D524" s="320" t="s">
        <v>297</v>
      </c>
      <c r="E524" s="21" t="s">
        <v>28</v>
      </c>
      <c r="F524" s="321">
        <v>0</v>
      </c>
      <c r="G524" s="42"/>
      <c r="H524" s="48"/>
    </row>
    <row r="525" spans="1:8" s="2" customFormat="1" ht="16.8" customHeight="1">
      <c r="A525" s="42"/>
      <c r="B525" s="48"/>
      <c r="C525" s="320" t="s">
        <v>310</v>
      </c>
      <c r="D525" s="320" t="s">
        <v>311</v>
      </c>
      <c r="E525" s="21" t="s">
        <v>28</v>
      </c>
      <c r="F525" s="321">
        <v>0.495</v>
      </c>
      <c r="G525" s="42"/>
      <c r="H525" s="48"/>
    </row>
    <row r="526" spans="1:8" s="2" customFormat="1" ht="16.8" customHeight="1">
      <c r="A526" s="42"/>
      <c r="B526" s="48"/>
      <c r="C526" s="320" t="s">
        <v>202</v>
      </c>
      <c r="D526" s="320" t="s">
        <v>312</v>
      </c>
      <c r="E526" s="21" t="s">
        <v>28</v>
      </c>
      <c r="F526" s="321">
        <v>4.8</v>
      </c>
      <c r="G526" s="42"/>
      <c r="H526" s="48"/>
    </row>
    <row r="527" spans="1:8" s="2" customFormat="1" ht="16.8" customHeight="1">
      <c r="A527" s="42"/>
      <c r="B527" s="48"/>
      <c r="C527" s="320" t="s">
        <v>200</v>
      </c>
      <c r="D527" s="320" t="s">
        <v>299</v>
      </c>
      <c r="E527" s="21" t="s">
        <v>28</v>
      </c>
      <c r="F527" s="321">
        <v>5.295</v>
      </c>
      <c r="G527" s="42"/>
      <c r="H527" s="48"/>
    </row>
    <row r="528" spans="1:8" s="2" customFormat="1" ht="16.8" customHeight="1">
      <c r="A528" s="42"/>
      <c r="B528" s="48"/>
      <c r="C528" s="322" t="s">
        <v>3344</v>
      </c>
      <c r="D528" s="42"/>
      <c r="E528" s="42"/>
      <c r="F528" s="42"/>
      <c r="G528" s="42"/>
      <c r="H528" s="48"/>
    </row>
    <row r="529" spans="1:8" s="2" customFormat="1" ht="12">
      <c r="A529" s="42"/>
      <c r="B529" s="48"/>
      <c r="C529" s="320" t="s">
        <v>306</v>
      </c>
      <c r="D529" s="320" t="s">
        <v>3444</v>
      </c>
      <c r="E529" s="21" t="s">
        <v>290</v>
      </c>
      <c r="F529" s="321">
        <v>5.295</v>
      </c>
      <c r="G529" s="42"/>
      <c r="H529" s="48"/>
    </row>
    <row r="530" spans="1:8" s="2" customFormat="1" ht="12">
      <c r="A530" s="42"/>
      <c r="B530" s="48"/>
      <c r="C530" s="320" t="s">
        <v>345</v>
      </c>
      <c r="D530" s="320" t="s">
        <v>3387</v>
      </c>
      <c r="E530" s="21" t="s">
        <v>290</v>
      </c>
      <c r="F530" s="321">
        <v>11.181</v>
      </c>
      <c r="G530" s="42"/>
      <c r="H530" s="48"/>
    </row>
    <row r="531" spans="1:8" s="2" customFormat="1" ht="16.8" customHeight="1">
      <c r="A531" s="42"/>
      <c r="B531" s="48"/>
      <c r="C531" s="316" t="s">
        <v>310</v>
      </c>
      <c r="D531" s="317" t="s">
        <v>310</v>
      </c>
      <c r="E531" s="318" t="s">
        <v>28</v>
      </c>
      <c r="F531" s="319">
        <v>0.495</v>
      </c>
      <c r="G531" s="42"/>
      <c r="H531" s="48"/>
    </row>
    <row r="532" spans="1:8" s="2" customFormat="1" ht="16.8" customHeight="1">
      <c r="A532" s="42"/>
      <c r="B532" s="48"/>
      <c r="C532" s="320" t="s">
        <v>28</v>
      </c>
      <c r="D532" s="320" t="s">
        <v>297</v>
      </c>
      <c r="E532" s="21" t="s">
        <v>28</v>
      </c>
      <c r="F532" s="321">
        <v>0</v>
      </c>
      <c r="G532" s="42"/>
      <c r="H532" s="48"/>
    </row>
    <row r="533" spans="1:8" s="2" customFormat="1" ht="16.8" customHeight="1">
      <c r="A533" s="42"/>
      <c r="B533" s="48"/>
      <c r="C533" s="320" t="s">
        <v>310</v>
      </c>
      <c r="D533" s="320" t="s">
        <v>311</v>
      </c>
      <c r="E533" s="21" t="s">
        <v>28</v>
      </c>
      <c r="F533" s="321">
        <v>0.495</v>
      </c>
      <c r="G533" s="42"/>
      <c r="H533" s="48"/>
    </row>
    <row r="534" spans="1:8" s="2" customFormat="1" ht="16.8" customHeight="1">
      <c r="A534" s="42"/>
      <c r="B534" s="48"/>
      <c r="C534" s="316" t="s">
        <v>202</v>
      </c>
      <c r="D534" s="317" t="s">
        <v>202</v>
      </c>
      <c r="E534" s="318" t="s">
        <v>28</v>
      </c>
      <c r="F534" s="319">
        <v>4.8</v>
      </c>
      <c r="G534" s="42"/>
      <c r="H534" s="48"/>
    </row>
    <row r="535" spans="1:8" s="2" customFormat="1" ht="16.8" customHeight="1">
      <c r="A535" s="42"/>
      <c r="B535" s="48"/>
      <c r="C535" s="320" t="s">
        <v>202</v>
      </c>
      <c r="D535" s="320" t="s">
        <v>312</v>
      </c>
      <c r="E535" s="21" t="s">
        <v>28</v>
      </c>
      <c r="F535" s="321">
        <v>4.8</v>
      </c>
      <c r="G535" s="42"/>
      <c r="H535" s="48"/>
    </row>
    <row r="536" spans="1:8" s="2" customFormat="1" ht="16.8" customHeight="1">
      <c r="A536" s="42"/>
      <c r="B536" s="48"/>
      <c r="C536" s="322" t="s">
        <v>3344</v>
      </c>
      <c r="D536" s="42"/>
      <c r="E536" s="42"/>
      <c r="F536" s="42"/>
      <c r="G536" s="42"/>
      <c r="H536" s="48"/>
    </row>
    <row r="537" spans="1:8" s="2" customFormat="1" ht="12">
      <c r="A537" s="42"/>
      <c r="B537" s="48"/>
      <c r="C537" s="320" t="s">
        <v>306</v>
      </c>
      <c r="D537" s="320" t="s">
        <v>3444</v>
      </c>
      <c r="E537" s="21" t="s">
        <v>290</v>
      </c>
      <c r="F537" s="321">
        <v>5.295</v>
      </c>
      <c r="G537" s="42"/>
      <c r="H537" s="48"/>
    </row>
    <row r="538" spans="1:8" s="2" customFormat="1" ht="16.8" customHeight="1">
      <c r="A538" s="42"/>
      <c r="B538" s="48"/>
      <c r="C538" s="320" t="s">
        <v>366</v>
      </c>
      <c r="D538" s="320" t="s">
        <v>3410</v>
      </c>
      <c r="E538" s="21" t="s">
        <v>290</v>
      </c>
      <c r="F538" s="321">
        <v>21.862</v>
      </c>
      <c r="G538" s="42"/>
      <c r="H538" s="48"/>
    </row>
    <row r="539" spans="1:8" s="2" customFormat="1" ht="16.8" customHeight="1">
      <c r="A539" s="42"/>
      <c r="B539" s="48"/>
      <c r="C539" s="316" t="s">
        <v>204</v>
      </c>
      <c r="D539" s="317" t="s">
        <v>204</v>
      </c>
      <c r="E539" s="318" t="s">
        <v>28</v>
      </c>
      <c r="F539" s="319">
        <v>1.44</v>
      </c>
      <c r="G539" s="42"/>
      <c r="H539" s="48"/>
    </row>
    <row r="540" spans="1:8" s="2" customFormat="1" ht="16.8" customHeight="1">
      <c r="A540" s="42"/>
      <c r="B540" s="48"/>
      <c r="C540" s="320" t="s">
        <v>28</v>
      </c>
      <c r="D540" s="320" t="s">
        <v>1411</v>
      </c>
      <c r="E540" s="21" t="s">
        <v>28</v>
      </c>
      <c r="F540" s="321">
        <v>1.44</v>
      </c>
      <c r="G540" s="42"/>
      <c r="H540" s="48"/>
    </row>
    <row r="541" spans="1:8" s="2" customFormat="1" ht="16.8" customHeight="1">
      <c r="A541" s="42"/>
      <c r="B541" s="48"/>
      <c r="C541" s="320" t="s">
        <v>204</v>
      </c>
      <c r="D541" s="320" t="s">
        <v>299</v>
      </c>
      <c r="E541" s="21" t="s">
        <v>28</v>
      </c>
      <c r="F541" s="321">
        <v>1.44</v>
      </c>
      <c r="G541" s="42"/>
      <c r="H541" s="48"/>
    </row>
    <row r="542" spans="1:8" s="2" customFormat="1" ht="16.8" customHeight="1">
      <c r="A542" s="42"/>
      <c r="B542" s="48"/>
      <c r="C542" s="322" t="s">
        <v>3344</v>
      </c>
      <c r="D542" s="42"/>
      <c r="E542" s="42"/>
      <c r="F542" s="42"/>
      <c r="G542" s="42"/>
      <c r="H542" s="48"/>
    </row>
    <row r="543" spans="1:8" s="2" customFormat="1" ht="16.8" customHeight="1">
      <c r="A543" s="42"/>
      <c r="B543" s="48"/>
      <c r="C543" s="320" t="s">
        <v>1408</v>
      </c>
      <c r="D543" s="320" t="s">
        <v>1409</v>
      </c>
      <c r="E543" s="21" t="s">
        <v>290</v>
      </c>
      <c r="F543" s="321">
        <v>1.44</v>
      </c>
      <c r="G543" s="42"/>
      <c r="H543" s="48"/>
    </row>
    <row r="544" spans="1:8" s="2" customFormat="1" ht="16.8" customHeight="1">
      <c r="A544" s="42"/>
      <c r="B544" s="48"/>
      <c r="C544" s="320" t="s">
        <v>1413</v>
      </c>
      <c r="D544" s="320" t="s">
        <v>3445</v>
      </c>
      <c r="E544" s="21" t="s">
        <v>315</v>
      </c>
      <c r="F544" s="321">
        <v>1.44</v>
      </c>
      <c r="G544" s="42"/>
      <c r="H544" s="48"/>
    </row>
    <row r="545" spans="1:8" s="2" customFormat="1" ht="16.8" customHeight="1">
      <c r="A545" s="42"/>
      <c r="B545" s="48"/>
      <c r="C545" s="316" t="s">
        <v>206</v>
      </c>
      <c r="D545" s="317" t="s">
        <v>206</v>
      </c>
      <c r="E545" s="318" t="s">
        <v>28</v>
      </c>
      <c r="F545" s="319">
        <v>0.638</v>
      </c>
      <c r="G545" s="42"/>
      <c r="H545" s="48"/>
    </row>
    <row r="546" spans="1:8" s="2" customFormat="1" ht="16.8" customHeight="1">
      <c r="A546" s="42"/>
      <c r="B546" s="48"/>
      <c r="C546" s="320" t="s">
        <v>28</v>
      </c>
      <c r="D546" s="320" t="s">
        <v>1361</v>
      </c>
      <c r="E546" s="21" t="s">
        <v>28</v>
      </c>
      <c r="F546" s="321">
        <v>0.523</v>
      </c>
      <c r="G546" s="42"/>
      <c r="H546" s="48"/>
    </row>
    <row r="547" spans="1:8" s="2" customFormat="1" ht="16.8" customHeight="1">
      <c r="A547" s="42"/>
      <c r="B547" s="48"/>
      <c r="C547" s="320" t="s">
        <v>28</v>
      </c>
      <c r="D547" s="320" t="s">
        <v>1362</v>
      </c>
      <c r="E547" s="21" t="s">
        <v>28</v>
      </c>
      <c r="F547" s="321">
        <v>0.115</v>
      </c>
      <c r="G547" s="42"/>
      <c r="H547" s="48"/>
    </row>
    <row r="548" spans="1:8" s="2" customFormat="1" ht="16.8" customHeight="1">
      <c r="A548" s="42"/>
      <c r="B548" s="48"/>
      <c r="C548" s="320" t="s">
        <v>206</v>
      </c>
      <c r="D548" s="320" t="s">
        <v>299</v>
      </c>
      <c r="E548" s="21" t="s">
        <v>28</v>
      </c>
      <c r="F548" s="321">
        <v>0.638</v>
      </c>
      <c r="G548" s="42"/>
      <c r="H548" s="48"/>
    </row>
    <row r="549" spans="1:8" s="2" customFormat="1" ht="16.8" customHeight="1">
      <c r="A549" s="42"/>
      <c r="B549" s="48"/>
      <c r="C549" s="322" t="s">
        <v>3344</v>
      </c>
      <c r="D549" s="42"/>
      <c r="E549" s="42"/>
      <c r="F549" s="42"/>
      <c r="G549" s="42"/>
      <c r="H549" s="48"/>
    </row>
    <row r="550" spans="1:8" s="2" customFormat="1" ht="16.8" customHeight="1">
      <c r="A550" s="42"/>
      <c r="B550" s="48"/>
      <c r="C550" s="320" t="s">
        <v>1358</v>
      </c>
      <c r="D550" s="320" t="s">
        <v>1359</v>
      </c>
      <c r="E550" s="21" t="s">
        <v>290</v>
      </c>
      <c r="F550" s="321">
        <v>0.638</v>
      </c>
      <c r="G550" s="42"/>
      <c r="H550" s="48"/>
    </row>
    <row r="551" spans="1:8" s="2" customFormat="1" ht="16.8" customHeight="1">
      <c r="A551" s="42"/>
      <c r="B551" s="48"/>
      <c r="C551" s="320" t="s">
        <v>1390</v>
      </c>
      <c r="D551" s="320" t="s">
        <v>3446</v>
      </c>
      <c r="E551" s="21" t="s">
        <v>290</v>
      </c>
      <c r="F551" s="321">
        <v>0.702</v>
      </c>
      <c r="G551" s="42"/>
      <c r="H551" s="48"/>
    </row>
    <row r="552" spans="1:8" s="2" customFormat="1" ht="16.8" customHeight="1">
      <c r="A552" s="42"/>
      <c r="B552" s="48"/>
      <c r="C552" s="316" t="s">
        <v>208</v>
      </c>
      <c r="D552" s="317" t="s">
        <v>208</v>
      </c>
      <c r="E552" s="318" t="s">
        <v>28</v>
      </c>
      <c r="F552" s="319">
        <v>0.064</v>
      </c>
      <c r="G552" s="42"/>
      <c r="H552" s="48"/>
    </row>
    <row r="553" spans="1:8" s="2" customFormat="1" ht="16.8" customHeight="1">
      <c r="A553" s="42"/>
      <c r="B553" s="48"/>
      <c r="C553" s="320" t="s">
        <v>28</v>
      </c>
      <c r="D553" s="320" t="s">
        <v>1388</v>
      </c>
      <c r="E553" s="21" t="s">
        <v>28</v>
      </c>
      <c r="F553" s="321">
        <v>0.064</v>
      </c>
      <c r="G553" s="42"/>
      <c r="H553" s="48"/>
    </row>
    <row r="554" spans="1:8" s="2" customFormat="1" ht="16.8" customHeight="1">
      <c r="A554" s="42"/>
      <c r="B554" s="48"/>
      <c r="C554" s="320" t="s">
        <v>208</v>
      </c>
      <c r="D554" s="320" t="s">
        <v>299</v>
      </c>
      <c r="E554" s="21" t="s">
        <v>28</v>
      </c>
      <c r="F554" s="321">
        <v>0.064</v>
      </c>
      <c r="G554" s="42"/>
      <c r="H554" s="48"/>
    </row>
    <row r="555" spans="1:8" s="2" customFormat="1" ht="16.8" customHeight="1">
      <c r="A555" s="42"/>
      <c r="B555" s="48"/>
      <c r="C555" s="322" t="s">
        <v>3344</v>
      </c>
      <c r="D555" s="42"/>
      <c r="E555" s="42"/>
      <c r="F555" s="42"/>
      <c r="G555" s="42"/>
      <c r="H555" s="48"/>
    </row>
    <row r="556" spans="1:8" s="2" customFormat="1" ht="16.8" customHeight="1">
      <c r="A556" s="42"/>
      <c r="B556" s="48"/>
      <c r="C556" s="320" t="s">
        <v>1385</v>
      </c>
      <c r="D556" s="320" t="s">
        <v>1386</v>
      </c>
      <c r="E556" s="21" t="s">
        <v>290</v>
      </c>
      <c r="F556" s="321">
        <v>0.064</v>
      </c>
      <c r="G556" s="42"/>
      <c r="H556" s="48"/>
    </row>
    <row r="557" spans="1:8" s="2" customFormat="1" ht="16.8" customHeight="1">
      <c r="A557" s="42"/>
      <c r="B557" s="48"/>
      <c r="C557" s="320" t="s">
        <v>1390</v>
      </c>
      <c r="D557" s="320" t="s">
        <v>3446</v>
      </c>
      <c r="E557" s="21" t="s">
        <v>290</v>
      </c>
      <c r="F557" s="321">
        <v>0.702</v>
      </c>
      <c r="G557" s="42"/>
      <c r="H557" s="48"/>
    </row>
    <row r="558" spans="1:8" s="2" customFormat="1" ht="16.8" customHeight="1">
      <c r="A558" s="42"/>
      <c r="B558" s="48"/>
      <c r="C558" s="316" t="s">
        <v>210</v>
      </c>
      <c r="D558" s="317" t="s">
        <v>210</v>
      </c>
      <c r="E558" s="318" t="s">
        <v>28</v>
      </c>
      <c r="F558" s="319">
        <v>0.702</v>
      </c>
      <c r="G558" s="42"/>
      <c r="H558" s="48"/>
    </row>
    <row r="559" spans="1:8" s="2" customFormat="1" ht="16.8" customHeight="1">
      <c r="A559" s="42"/>
      <c r="B559" s="48"/>
      <c r="C559" s="320" t="s">
        <v>28</v>
      </c>
      <c r="D559" s="320" t="s">
        <v>206</v>
      </c>
      <c r="E559" s="21" t="s">
        <v>28</v>
      </c>
      <c r="F559" s="321">
        <v>0.638</v>
      </c>
      <c r="G559" s="42"/>
      <c r="H559" s="48"/>
    </row>
    <row r="560" spans="1:8" s="2" customFormat="1" ht="16.8" customHeight="1">
      <c r="A560" s="42"/>
      <c r="B560" s="48"/>
      <c r="C560" s="320" t="s">
        <v>28</v>
      </c>
      <c r="D560" s="320" t="s">
        <v>208</v>
      </c>
      <c r="E560" s="21" t="s">
        <v>28</v>
      </c>
      <c r="F560" s="321">
        <v>0.064</v>
      </c>
      <c r="G560" s="42"/>
      <c r="H560" s="48"/>
    </row>
    <row r="561" spans="1:8" s="2" customFormat="1" ht="16.8" customHeight="1">
      <c r="A561" s="42"/>
      <c r="B561" s="48"/>
      <c r="C561" s="320" t="s">
        <v>210</v>
      </c>
      <c r="D561" s="320" t="s">
        <v>299</v>
      </c>
      <c r="E561" s="21" t="s">
        <v>28</v>
      </c>
      <c r="F561" s="321">
        <v>0.702</v>
      </c>
      <c r="G561" s="42"/>
      <c r="H561" s="48"/>
    </row>
    <row r="562" spans="1:8" s="2" customFormat="1" ht="16.8" customHeight="1">
      <c r="A562" s="42"/>
      <c r="B562" s="48"/>
      <c r="C562" s="322" t="s">
        <v>3344</v>
      </c>
      <c r="D562" s="42"/>
      <c r="E562" s="42"/>
      <c r="F562" s="42"/>
      <c r="G562" s="42"/>
      <c r="H562" s="48"/>
    </row>
    <row r="563" spans="1:8" s="2" customFormat="1" ht="16.8" customHeight="1">
      <c r="A563" s="42"/>
      <c r="B563" s="48"/>
      <c r="C563" s="320" t="s">
        <v>1390</v>
      </c>
      <c r="D563" s="320" t="s">
        <v>3446</v>
      </c>
      <c r="E563" s="21" t="s">
        <v>290</v>
      </c>
      <c r="F563" s="321">
        <v>0.702</v>
      </c>
      <c r="G563" s="42"/>
      <c r="H563" s="48"/>
    </row>
    <row r="564" spans="1:8" s="2" customFormat="1" ht="12">
      <c r="A564" s="42"/>
      <c r="B564" s="48"/>
      <c r="C564" s="320" t="s">
        <v>1333</v>
      </c>
      <c r="D564" s="320" t="s">
        <v>3447</v>
      </c>
      <c r="E564" s="21" t="s">
        <v>290</v>
      </c>
      <c r="F564" s="321">
        <v>0.702</v>
      </c>
      <c r="G564" s="42"/>
      <c r="H564" s="48"/>
    </row>
    <row r="565" spans="1:8" s="2" customFormat="1" ht="16.8" customHeight="1">
      <c r="A565" s="42"/>
      <c r="B565" s="48"/>
      <c r="C565" s="316" t="s">
        <v>212</v>
      </c>
      <c r="D565" s="317" t="s">
        <v>212</v>
      </c>
      <c r="E565" s="318" t="s">
        <v>28</v>
      </c>
      <c r="F565" s="319">
        <v>13.052</v>
      </c>
      <c r="G565" s="42"/>
      <c r="H565" s="48"/>
    </row>
    <row r="566" spans="1:8" s="2" customFormat="1" ht="16.8" customHeight="1">
      <c r="A566" s="42"/>
      <c r="B566" s="48"/>
      <c r="C566" s="320" t="s">
        <v>28</v>
      </c>
      <c r="D566" s="320" t="s">
        <v>463</v>
      </c>
      <c r="E566" s="21" t="s">
        <v>28</v>
      </c>
      <c r="F566" s="321">
        <v>0</v>
      </c>
      <c r="G566" s="42"/>
      <c r="H566" s="48"/>
    </row>
    <row r="567" spans="1:8" s="2" customFormat="1" ht="16.8" customHeight="1">
      <c r="A567" s="42"/>
      <c r="B567" s="48"/>
      <c r="C567" s="320" t="s">
        <v>28</v>
      </c>
      <c r="D567" s="320" t="s">
        <v>1444</v>
      </c>
      <c r="E567" s="21" t="s">
        <v>28</v>
      </c>
      <c r="F567" s="321">
        <v>13.052</v>
      </c>
      <c r="G567" s="42"/>
      <c r="H567" s="48"/>
    </row>
    <row r="568" spans="1:8" s="2" customFormat="1" ht="16.8" customHeight="1">
      <c r="A568" s="42"/>
      <c r="B568" s="48"/>
      <c r="C568" s="320" t="s">
        <v>212</v>
      </c>
      <c r="D568" s="320" t="s">
        <v>299</v>
      </c>
      <c r="E568" s="21" t="s">
        <v>28</v>
      </c>
      <c r="F568" s="321">
        <v>13.052</v>
      </c>
      <c r="G568" s="42"/>
      <c r="H568" s="48"/>
    </row>
    <row r="569" spans="1:8" s="2" customFormat="1" ht="16.8" customHeight="1">
      <c r="A569" s="42"/>
      <c r="B569" s="48"/>
      <c r="C569" s="322" t="s">
        <v>3344</v>
      </c>
      <c r="D569" s="42"/>
      <c r="E569" s="42"/>
      <c r="F569" s="42"/>
      <c r="G569" s="42"/>
      <c r="H569" s="48"/>
    </row>
    <row r="570" spans="1:8" s="2" customFormat="1" ht="16.8" customHeight="1">
      <c r="A570" s="42"/>
      <c r="B570" s="48"/>
      <c r="C570" s="320" t="s">
        <v>1441</v>
      </c>
      <c r="D570" s="320" t="s">
        <v>3448</v>
      </c>
      <c r="E570" s="21" t="s">
        <v>315</v>
      </c>
      <c r="F570" s="321">
        <v>13.052</v>
      </c>
      <c r="G570" s="42"/>
      <c r="H570" s="48"/>
    </row>
    <row r="571" spans="1:8" s="2" customFormat="1" ht="16.8" customHeight="1">
      <c r="A571" s="42"/>
      <c r="B571" s="48"/>
      <c r="C571" s="320" t="s">
        <v>1446</v>
      </c>
      <c r="D571" s="320" t="s">
        <v>3449</v>
      </c>
      <c r="E571" s="21" t="s">
        <v>315</v>
      </c>
      <c r="F571" s="321">
        <v>13.052</v>
      </c>
      <c r="G571" s="42"/>
      <c r="H571" s="48"/>
    </row>
    <row r="572" spans="1:8" s="2" customFormat="1" ht="16.8" customHeight="1">
      <c r="A572" s="42"/>
      <c r="B572" s="48"/>
      <c r="C572" s="320" t="s">
        <v>1457</v>
      </c>
      <c r="D572" s="320" t="s">
        <v>3450</v>
      </c>
      <c r="E572" s="21" t="s">
        <v>315</v>
      </c>
      <c r="F572" s="321">
        <v>26.104</v>
      </c>
      <c r="G572" s="42"/>
      <c r="H572" s="48"/>
    </row>
    <row r="573" spans="1:8" s="2" customFormat="1" ht="12">
      <c r="A573" s="42"/>
      <c r="B573" s="48"/>
      <c r="C573" s="320" t="s">
        <v>2106</v>
      </c>
      <c r="D573" s="320" t="s">
        <v>3451</v>
      </c>
      <c r="E573" s="21" t="s">
        <v>315</v>
      </c>
      <c r="F573" s="321">
        <v>35.594</v>
      </c>
      <c r="G573" s="42"/>
      <c r="H573" s="48"/>
    </row>
    <row r="574" spans="1:8" s="2" customFormat="1" ht="16.8" customHeight="1">
      <c r="A574" s="42"/>
      <c r="B574" s="48"/>
      <c r="C574" s="316" t="s">
        <v>214</v>
      </c>
      <c r="D574" s="317" t="s">
        <v>214</v>
      </c>
      <c r="E574" s="318" t="s">
        <v>28</v>
      </c>
      <c r="F574" s="319">
        <v>9.49</v>
      </c>
      <c r="G574" s="42"/>
      <c r="H574" s="48"/>
    </row>
    <row r="575" spans="1:8" s="2" customFormat="1" ht="16.8" customHeight="1">
      <c r="A575" s="42"/>
      <c r="B575" s="48"/>
      <c r="C575" s="320" t="s">
        <v>28</v>
      </c>
      <c r="D575" s="320" t="s">
        <v>469</v>
      </c>
      <c r="E575" s="21" t="s">
        <v>28</v>
      </c>
      <c r="F575" s="321">
        <v>0</v>
      </c>
      <c r="G575" s="42"/>
      <c r="H575" s="48"/>
    </row>
    <row r="576" spans="1:8" s="2" customFormat="1" ht="16.8" customHeight="1">
      <c r="A576" s="42"/>
      <c r="B576" s="48"/>
      <c r="C576" s="320" t="s">
        <v>28</v>
      </c>
      <c r="D576" s="320" t="s">
        <v>215</v>
      </c>
      <c r="E576" s="21" t="s">
        <v>28</v>
      </c>
      <c r="F576" s="321">
        <v>9.49</v>
      </c>
      <c r="G576" s="42"/>
      <c r="H576" s="48"/>
    </row>
    <row r="577" spans="1:8" s="2" customFormat="1" ht="16.8" customHeight="1">
      <c r="A577" s="42"/>
      <c r="B577" s="48"/>
      <c r="C577" s="320" t="s">
        <v>214</v>
      </c>
      <c r="D577" s="320" t="s">
        <v>299</v>
      </c>
      <c r="E577" s="21" t="s">
        <v>28</v>
      </c>
      <c r="F577" s="321">
        <v>9.49</v>
      </c>
      <c r="G577" s="42"/>
      <c r="H577" s="48"/>
    </row>
    <row r="578" spans="1:8" s="2" customFormat="1" ht="16.8" customHeight="1">
      <c r="A578" s="42"/>
      <c r="B578" s="48"/>
      <c r="C578" s="322" t="s">
        <v>3344</v>
      </c>
      <c r="D578" s="42"/>
      <c r="E578" s="42"/>
      <c r="F578" s="42"/>
      <c r="G578" s="42"/>
      <c r="H578" s="48"/>
    </row>
    <row r="579" spans="1:8" s="2" customFormat="1" ht="16.8" customHeight="1">
      <c r="A579" s="42"/>
      <c r="B579" s="48"/>
      <c r="C579" s="320" t="s">
        <v>1463</v>
      </c>
      <c r="D579" s="320" t="s">
        <v>3452</v>
      </c>
      <c r="E579" s="21" t="s">
        <v>315</v>
      </c>
      <c r="F579" s="321">
        <v>9.49</v>
      </c>
      <c r="G579" s="42"/>
      <c r="H579" s="48"/>
    </row>
    <row r="580" spans="1:8" s="2" customFormat="1" ht="16.8" customHeight="1">
      <c r="A580" s="42"/>
      <c r="B580" s="48"/>
      <c r="C580" s="320" t="s">
        <v>1467</v>
      </c>
      <c r="D580" s="320" t="s">
        <v>3453</v>
      </c>
      <c r="E580" s="21" t="s">
        <v>315</v>
      </c>
      <c r="F580" s="321">
        <v>9.49</v>
      </c>
      <c r="G580" s="42"/>
      <c r="H580" s="48"/>
    </row>
    <row r="581" spans="1:8" s="2" customFormat="1" ht="16.8" customHeight="1">
      <c r="A581" s="42"/>
      <c r="B581" s="48"/>
      <c r="C581" s="320" t="s">
        <v>1472</v>
      </c>
      <c r="D581" s="320" t="s">
        <v>3454</v>
      </c>
      <c r="E581" s="21" t="s">
        <v>315</v>
      </c>
      <c r="F581" s="321">
        <v>9.49</v>
      </c>
      <c r="G581" s="42"/>
      <c r="H581" s="48"/>
    </row>
    <row r="582" spans="1:8" s="2" customFormat="1" ht="16.8" customHeight="1">
      <c r="A582" s="42"/>
      <c r="B582" s="48"/>
      <c r="C582" s="320" t="s">
        <v>1481</v>
      </c>
      <c r="D582" s="320" t="s">
        <v>3455</v>
      </c>
      <c r="E582" s="21" t="s">
        <v>315</v>
      </c>
      <c r="F582" s="321">
        <v>9.49</v>
      </c>
      <c r="G582" s="42"/>
      <c r="H582" s="48"/>
    </row>
    <row r="583" spans="1:8" s="2" customFormat="1" ht="16.8" customHeight="1">
      <c r="A583" s="42"/>
      <c r="B583" s="48"/>
      <c r="C583" s="320" t="s">
        <v>1491</v>
      </c>
      <c r="D583" s="320" t="s">
        <v>3456</v>
      </c>
      <c r="E583" s="21" t="s">
        <v>315</v>
      </c>
      <c r="F583" s="321">
        <v>9.49</v>
      </c>
      <c r="G583" s="42"/>
      <c r="H583" s="48"/>
    </row>
    <row r="584" spans="1:8" s="2" customFormat="1" ht="12">
      <c r="A584" s="42"/>
      <c r="B584" s="48"/>
      <c r="C584" s="320" t="s">
        <v>2106</v>
      </c>
      <c r="D584" s="320" t="s">
        <v>3451</v>
      </c>
      <c r="E584" s="21" t="s">
        <v>315</v>
      </c>
      <c r="F584" s="321">
        <v>35.594</v>
      </c>
      <c r="G584" s="42"/>
      <c r="H584" s="48"/>
    </row>
    <row r="585" spans="1:8" s="2" customFormat="1" ht="16.8" customHeight="1">
      <c r="A585" s="42"/>
      <c r="B585" s="48"/>
      <c r="C585" s="320" t="s">
        <v>1477</v>
      </c>
      <c r="D585" s="320" t="s">
        <v>3457</v>
      </c>
      <c r="E585" s="21" t="s">
        <v>315</v>
      </c>
      <c r="F585" s="321">
        <v>11.388</v>
      </c>
      <c r="G585" s="42"/>
      <c r="H585" s="48"/>
    </row>
    <row r="586" spans="1:8" s="2" customFormat="1" ht="16.8" customHeight="1">
      <c r="A586" s="42"/>
      <c r="B586" s="48"/>
      <c r="C586" s="320" t="s">
        <v>1486</v>
      </c>
      <c r="D586" s="320" t="s">
        <v>3458</v>
      </c>
      <c r="E586" s="21" t="s">
        <v>315</v>
      </c>
      <c r="F586" s="321">
        <v>10.439</v>
      </c>
      <c r="G586" s="42"/>
      <c r="H586" s="48"/>
    </row>
    <row r="587" spans="1:8" s="2" customFormat="1" ht="16.8" customHeight="1">
      <c r="A587" s="42"/>
      <c r="B587" s="48"/>
      <c r="C587" s="316" t="s">
        <v>216</v>
      </c>
      <c r="D587" s="317" t="s">
        <v>216</v>
      </c>
      <c r="E587" s="318" t="s">
        <v>28</v>
      </c>
      <c r="F587" s="319">
        <v>130.95</v>
      </c>
      <c r="G587" s="42"/>
      <c r="H587" s="48"/>
    </row>
    <row r="588" spans="1:8" s="2" customFormat="1" ht="16.8" customHeight="1">
      <c r="A588" s="42"/>
      <c r="B588" s="48"/>
      <c r="C588" s="320" t="s">
        <v>28</v>
      </c>
      <c r="D588" s="320" t="s">
        <v>687</v>
      </c>
      <c r="E588" s="21" t="s">
        <v>28</v>
      </c>
      <c r="F588" s="321">
        <v>0</v>
      </c>
      <c r="G588" s="42"/>
      <c r="H588" s="48"/>
    </row>
    <row r="589" spans="1:8" s="2" customFormat="1" ht="16.8" customHeight="1">
      <c r="A589" s="42"/>
      <c r="B589" s="48"/>
      <c r="C589" s="320" t="s">
        <v>28</v>
      </c>
      <c r="D589" s="320" t="s">
        <v>1405</v>
      </c>
      <c r="E589" s="21" t="s">
        <v>28</v>
      </c>
      <c r="F589" s="321">
        <v>90</v>
      </c>
      <c r="G589" s="42"/>
      <c r="H589" s="48"/>
    </row>
    <row r="590" spans="1:8" s="2" customFormat="1" ht="16.8" customHeight="1">
      <c r="A590" s="42"/>
      <c r="B590" s="48"/>
      <c r="C590" s="320" t="s">
        <v>28</v>
      </c>
      <c r="D590" s="320" t="s">
        <v>1406</v>
      </c>
      <c r="E590" s="21" t="s">
        <v>28</v>
      </c>
      <c r="F590" s="321">
        <v>40.95</v>
      </c>
      <c r="G590" s="42"/>
      <c r="H590" s="48"/>
    </row>
    <row r="591" spans="1:8" s="2" customFormat="1" ht="16.8" customHeight="1">
      <c r="A591" s="42"/>
      <c r="B591" s="48"/>
      <c r="C591" s="320" t="s">
        <v>216</v>
      </c>
      <c r="D591" s="320" t="s">
        <v>299</v>
      </c>
      <c r="E591" s="21" t="s">
        <v>28</v>
      </c>
      <c r="F591" s="321">
        <v>130.95</v>
      </c>
      <c r="G591" s="42"/>
      <c r="H591" s="48"/>
    </row>
    <row r="592" spans="1:8" s="2" customFormat="1" ht="16.8" customHeight="1">
      <c r="A592" s="42"/>
      <c r="B592" s="48"/>
      <c r="C592" s="322" t="s">
        <v>3344</v>
      </c>
      <c r="D592" s="42"/>
      <c r="E592" s="42"/>
      <c r="F592" s="42"/>
      <c r="G592" s="42"/>
      <c r="H592" s="48"/>
    </row>
    <row r="593" spans="1:8" s="2" customFormat="1" ht="16.8" customHeight="1">
      <c r="A593" s="42"/>
      <c r="B593" s="48"/>
      <c r="C593" s="320" t="s">
        <v>1401</v>
      </c>
      <c r="D593" s="320" t="s">
        <v>3459</v>
      </c>
      <c r="E593" s="21" t="s">
        <v>673</v>
      </c>
      <c r="F593" s="321">
        <v>130.95</v>
      </c>
      <c r="G593" s="42"/>
      <c r="H593" s="48"/>
    </row>
    <row r="594" spans="1:8" s="2" customFormat="1" ht="16.8" customHeight="1">
      <c r="A594" s="42"/>
      <c r="B594" s="48"/>
      <c r="C594" s="320" t="s">
        <v>1408</v>
      </c>
      <c r="D594" s="320" t="s">
        <v>1409</v>
      </c>
      <c r="E594" s="21" t="s">
        <v>290</v>
      </c>
      <c r="F594" s="321">
        <v>1.44</v>
      </c>
      <c r="G594" s="42"/>
      <c r="H594" s="48"/>
    </row>
    <row r="595" spans="1:8" s="2" customFormat="1" ht="16.8" customHeight="1">
      <c r="A595" s="42"/>
      <c r="B595" s="48"/>
      <c r="C595" s="316" t="s">
        <v>220</v>
      </c>
      <c r="D595" s="317" t="s">
        <v>220</v>
      </c>
      <c r="E595" s="318" t="s">
        <v>28</v>
      </c>
      <c r="F595" s="319">
        <v>29.7</v>
      </c>
      <c r="G595" s="42"/>
      <c r="H595" s="48"/>
    </row>
    <row r="596" spans="1:8" s="2" customFormat="1" ht="16.8" customHeight="1">
      <c r="A596" s="42"/>
      <c r="B596" s="48"/>
      <c r="C596" s="320" t="s">
        <v>28</v>
      </c>
      <c r="D596" s="320" t="s">
        <v>687</v>
      </c>
      <c r="E596" s="21" t="s">
        <v>28</v>
      </c>
      <c r="F596" s="321">
        <v>0</v>
      </c>
      <c r="G596" s="42"/>
      <c r="H596" s="48"/>
    </row>
    <row r="597" spans="1:8" s="2" customFormat="1" ht="16.8" customHeight="1">
      <c r="A597" s="42"/>
      <c r="B597" s="48"/>
      <c r="C597" s="320" t="s">
        <v>220</v>
      </c>
      <c r="D597" s="320" t="s">
        <v>1356</v>
      </c>
      <c r="E597" s="21" t="s">
        <v>28</v>
      </c>
      <c r="F597" s="321">
        <v>29.7</v>
      </c>
      <c r="G597" s="42"/>
      <c r="H597" s="48"/>
    </row>
    <row r="598" spans="1:8" s="2" customFormat="1" ht="16.8" customHeight="1">
      <c r="A598" s="42"/>
      <c r="B598" s="48"/>
      <c r="C598" s="322" t="s">
        <v>3344</v>
      </c>
      <c r="D598" s="42"/>
      <c r="E598" s="42"/>
      <c r="F598" s="42"/>
      <c r="G598" s="42"/>
      <c r="H598" s="48"/>
    </row>
    <row r="599" spans="1:8" s="2" customFormat="1" ht="12">
      <c r="A599" s="42"/>
      <c r="B599" s="48"/>
      <c r="C599" s="320" t="s">
        <v>1352</v>
      </c>
      <c r="D599" s="320" t="s">
        <v>3460</v>
      </c>
      <c r="E599" s="21" t="s">
        <v>673</v>
      </c>
      <c r="F599" s="321">
        <v>35.05</v>
      </c>
      <c r="G599" s="42"/>
      <c r="H599" s="48"/>
    </row>
    <row r="600" spans="1:8" s="2" customFormat="1" ht="16.8" customHeight="1">
      <c r="A600" s="42"/>
      <c r="B600" s="48"/>
      <c r="C600" s="320" t="s">
        <v>1358</v>
      </c>
      <c r="D600" s="320" t="s">
        <v>1359</v>
      </c>
      <c r="E600" s="21" t="s">
        <v>290</v>
      </c>
      <c r="F600" s="321">
        <v>0.638</v>
      </c>
      <c r="G600" s="42"/>
      <c r="H600" s="48"/>
    </row>
    <row r="601" spans="1:8" s="2" customFormat="1" ht="16.8" customHeight="1">
      <c r="A601" s="42"/>
      <c r="B601" s="48"/>
      <c r="C601" s="316" t="s">
        <v>222</v>
      </c>
      <c r="D601" s="317" t="s">
        <v>222</v>
      </c>
      <c r="E601" s="318" t="s">
        <v>28</v>
      </c>
      <c r="F601" s="319">
        <v>5.35</v>
      </c>
      <c r="G601" s="42"/>
      <c r="H601" s="48"/>
    </row>
    <row r="602" spans="1:8" s="2" customFormat="1" ht="16.8" customHeight="1">
      <c r="A602" s="42"/>
      <c r="B602" s="48"/>
      <c r="C602" s="320" t="s">
        <v>222</v>
      </c>
      <c r="D602" s="320" t="s">
        <v>223</v>
      </c>
      <c r="E602" s="21" t="s">
        <v>28</v>
      </c>
      <c r="F602" s="321">
        <v>5.35</v>
      </c>
      <c r="G602" s="42"/>
      <c r="H602" s="48"/>
    </row>
    <row r="603" spans="1:8" s="2" customFormat="1" ht="16.8" customHeight="1">
      <c r="A603" s="42"/>
      <c r="B603" s="48"/>
      <c r="C603" s="322" t="s">
        <v>3344</v>
      </c>
      <c r="D603" s="42"/>
      <c r="E603" s="42"/>
      <c r="F603" s="42"/>
      <c r="G603" s="42"/>
      <c r="H603" s="48"/>
    </row>
    <row r="604" spans="1:8" s="2" customFormat="1" ht="12">
      <c r="A604" s="42"/>
      <c r="B604" s="48"/>
      <c r="C604" s="320" t="s">
        <v>1352</v>
      </c>
      <c r="D604" s="320" t="s">
        <v>3460</v>
      </c>
      <c r="E604" s="21" t="s">
        <v>673</v>
      </c>
      <c r="F604" s="321">
        <v>35.05</v>
      </c>
      <c r="G604" s="42"/>
      <c r="H604" s="48"/>
    </row>
    <row r="605" spans="1:8" s="2" customFormat="1" ht="16.8" customHeight="1">
      <c r="A605" s="42"/>
      <c r="B605" s="48"/>
      <c r="C605" s="320" t="s">
        <v>1358</v>
      </c>
      <c r="D605" s="320" t="s">
        <v>1359</v>
      </c>
      <c r="E605" s="21" t="s">
        <v>290</v>
      </c>
      <c r="F605" s="321">
        <v>0.638</v>
      </c>
      <c r="G605" s="42"/>
      <c r="H605" s="48"/>
    </row>
    <row r="606" spans="1:8" s="2" customFormat="1" ht="16.8" customHeight="1">
      <c r="A606" s="42"/>
      <c r="B606" s="48"/>
      <c r="C606" s="316" t="s">
        <v>225</v>
      </c>
      <c r="D606" s="317" t="s">
        <v>225</v>
      </c>
      <c r="E606" s="318" t="s">
        <v>28</v>
      </c>
      <c r="F606" s="319">
        <v>24.35</v>
      </c>
      <c r="G606" s="42"/>
      <c r="H606" s="48"/>
    </row>
    <row r="607" spans="1:8" s="2" customFormat="1" ht="16.8" customHeight="1">
      <c r="A607" s="42"/>
      <c r="B607" s="48"/>
      <c r="C607" s="320" t="s">
        <v>28</v>
      </c>
      <c r="D607" s="320" t="s">
        <v>687</v>
      </c>
      <c r="E607" s="21" t="s">
        <v>28</v>
      </c>
      <c r="F607" s="321">
        <v>0</v>
      </c>
      <c r="G607" s="42"/>
      <c r="H607" s="48"/>
    </row>
    <row r="608" spans="1:8" s="2" customFormat="1" ht="16.8" customHeight="1">
      <c r="A608" s="42"/>
      <c r="B608" s="48"/>
      <c r="C608" s="320" t="s">
        <v>28</v>
      </c>
      <c r="D608" s="320" t="s">
        <v>1383</v>
      </c>
      <c r="E608" s="21" t="s">
        <v>28</v>
      </c>
      <c r="F608" s="321">
        <v>24.35</v>
      </c>
      <c r="G608" s="42"/>
      <c r="H608" s="48"/>
    </row>
    <row r="609" spans="1:8" s="2" customFormat="1" ht="16.8" customHeight="1">
      <c r="A609" s="42"/>
      <c r="B609" s="48"/>
      <c r="C609" s="320" t="s">
        <v>225</v>
      </c>
      <c r="D609" s="320" t="s">
        <v>299</v>
      </c>
      <c r="E609" s="21" t="s">
        <v>28</v>
      </c>
      <c r="F609" s="321">
        <v>24.35</v>
      </c>
      <c r="G609" s="42"/>
      <c r="H609" s="48"/>
    </row>
    <row r="610" spans="1:8" s="2" customFormat="1" ht="16.8" customHeight="1">
      <c r="A610" s="42"/>
      <c r="B610" s="48"/>
      <c r="C610" s="322" t="s">
        <v>3344</v>
      </c>
      <c r="D610" s="42"/>
      <c r="E610" s="42"/>
      <c r="F610" s="42"/>
      <c r="G610" s="42"/>
      <c r="H610" s="48"/>
    </row>
    <row r="611" spans="1:8" s="2" customFormat="1" ht="16.8" customHeight="1">
      <c r="A611" s="42"/>
      <c r="B611" s="48"/>
      <c r="C611" s="320" t="s">
        <v>1379</v>
      </c>
      <c r="D611" s="320" t="s">
        <v>3461</v>
      </c>
      <c r="E611" s="21" t="s">
        <v>673</v>
      </c>
      <c r="F611" s="321">
        <v>24.35</v>
      </c>
      <c r="G611" s="42"/>
      <c r="H611" s="48"/>
    </row>
    <row r="612" spans="1:8" s="2" customFormat="1" ht="16.8" customHeight="1">
      <c r="A612" s="42"/>
      <c r="B612" s="48"/>
      <c r="C612" s="320" t="s">
        <v>1646</v>
      </c>
      <c r="D612" s="320" t="s">
        <v>3462</v>
      </c>
      <c r="E612" s="21" t="s">
        <v>673</v>
      </c>
      <c r="F612" s="321">
        <v>24.35</v>
      </c>
      <c r="G612" s="42"/>
      <c r="H612" s="48"/>
    </row>
    <row r="613" spans="1:8" s="2" customFormat="1" ht="16.8" customHeight="1">
      <c r="A613" s="42"/>
      <c r="B613" s="48"/>
      <c r="C613" s="320" t="s">
        <v>1651</v>
      </c>
      <c r="D613" s="320" t="s">
        <v>1652</v>
      </c>
      <c r="E613" s="21" t="s">
        <v>673</v>
      </c>
      <c r="F613" s="321">
        <v>29.22</v>
      </c>
      <c r="G613" s="42"/>
      <c r="H613" s="48"/>
    </row>
    <row r="614" spans="1:8" s="2" customFormat="1" ht="16.8" customHeight="1">
      <c r="A614" s="42"/>
      <c r="B614" s="48"/>
      <c r="C614" s="320" t="s">
        <v>1385</v>
      </c>
      <c r="D614" s="320" t="s">
        <v>1386</v>
      </c>
      <c r="E614" s="21" t="s">
        <v>290</v>
      </c>
      <c r="F614" s="321">
        <v>0.064</v>
      </c>
      <c r="G614" s="42"/>
      <c r="H614" s="48"/>
    </row>
    <row r="615" spans="1:8" s="2" customFormat="1" ht="16.8" customHeight="1">
      <c r="A615" s="42"/>
      <c r="B615" s="48"/>
      <c r="C615" s="316" t="s">
        <v>228</v>
      </c>
      <c r="D615" s="317" t="s">
        <v>228</v>
      </c>
      <c r="E615" s="318" t="s">
        <v>28</v>
      </c>
      <c r="F615" s="319">
        <v>66.774</v>
      </c>
      <c r="G615" s="42"/>
      <c r="H615" s="48"/>
    </row>
    <row r="616" spans="1:8" s="2" customFormat="1" ht="16.8" customHeight="1">
      <c r="A616" s="42"/>
      <c r="B616" s="48"/>
      <c r="C616" s="320" t="s">
        <v>28</v>
      </c>
      <c r="D616" s="320" t="s">
        <v>297</v>
      </c>
      <c r="E616" s="21" t="s">
        <v>28</v>
      </c>
      <c r="F616" s="321">
        <v>0</v>
      </c>
      <c r="G616" s="42"/>
      <c r="H616" s="48"/>
    </row>
    <row r="617" spans="1:8" s="2" customFormat="1" ht="16.8" customHeight="1">
      <c r="A617" s="42"/>
      <c r="B617" s="48"/>
      <c r="C617" s="320" t="s">
        <v>28</v>
      </c>
      <c r="D617" s="320" t="s">
        <v>130</v>
      </c>
      <c r="E617" s="21" t="s">
        <v>28</v>
      </c>
      <c r="F617" s="321">
        <v>61.79</v>
      </c>
      <c r="G617" s="42"/>
      <c r="H617" s="48"/>
    </row>
    <row r="618" spans="1:8" s="2" customFormat="1" ht="16.8" customHeight="1">
      <c r="A618" s="42"/>
      <c r="B618" s="48"/>
      <c r="C618" s="320" t="s">
        <v>28</v>
      </c>
      <c r="D618" s="320" t="s">
        <v>695</v>
      </c>
      <c r="E618" s="21" t="s">
        <v>28</v>
      </c>
      <c r="F618" s="321">
        <v>4.984</v>
      </c>
      <c r="G618" s="42"/>
      <c r="H618" s="48"/>
    </row>
    <row r="619" spans="1:8" s="2" customFormat="1" ht="16.8" customHeight="1">
      <c r="A619" s="42"/>
      <c r="B619" s="48"/>
      <c r="C619" s="320" t="s">
        <v>228</v>
      </c>
      <c r="D619" s="320" t="s">
        <v>299</v>
      </c>
      <c r="E619" s="21" t="s">
        <v>28</v>
      </c>
      <c r="F619" s="321">
        <v>66.774</v>
      </c>
      <c r="G619" s="42"/>
      <c r="H619" s="48"/>
    </row>
    <row r="620" spans="1:8" s="2" customFormat="1" ht="16.8" customHeight="1">
      <c r="A620" s="42"/>
      <c r="B620" s="48"/>
      <c r="C620" s="322" t="s">
        <v>3344</v>
      </c>
      <c r="D620" s="42"/>
      <c r="E620" s="42"/>
      <c r="F620" s="42"/>
      <c r="G620" s="42"/>
      <c r="H620" s="48"/>
    </row>
    <row r="621" spans="1:8" s="2" customFormat="1" ht="12">
      <c r="A621" s="42"/>
      <c r="B621" s="48"/>
      <c r="C621" s="320" t="s">
        <v>691</v>
      </c>
      <c r="D621" s="320" t="s">
        <v>3371</v>
      </c>
      <c r="E621" s="21" t="s">
        <v>315</v>
      </c>
      <c r="F621" s="321">
        <v>66.774</v>
      </c>
      <c r="G621" s="42"/>
      <c r="H621" s="48"/>
    </row>
    <row r="622" spans="1:8" s="2" customFormat="1" ht="16.8" customHeight="1">
      <c r="A622" s="42"/>
      <c r="B622" s="48"/>
      <c r="C622" s="320" t="s">
        <v>697</v>
      </c>
      <c r="D622" s="320" t="s">
        <v>698</v>
      </c>
      <c r="E622" s="21" t="s">
        <v>315</v>
      </c>
      <c r="F622" s="321">
        <v>70.113</v>
      </c>
      <c r="G622" s="42"/>
      <c r="H622" s="48"/>
    </row>
    <row r="623" spans="1:8" s="2" customFormat="1" ht="16.8" customHeight="1">
      <c r="A623" s="42"/>
      <c r="B623" s="48"/>
      <c r="C623" s="316" t="s">
        <v>231</v>
      </c>
      <c r="D623" s="317" t="s">
        <v>231</v>
      </c>
      <c r="E623" s="318" t="s">
        <v>28</v>
      </c>
      <c r="F623" s="319">
        <v>12.25</v>
      </c>
      <c r="G623" s="42"/>
      <c r="H623" s="48"/>
    </row>
    <row r="624" spans="1:8" s="2" customFormat="1" ht="16.8" customHeight="1">
      <c r="A624" s="42"/>
      <c r="B624" s="48"/>
      <c r="C624" s="320" t="s">
        <v>28</v>
      </c>
      <c r="D624" s="320" t="s">
        <v>687</v>
      </c>
      <c r="E624" s="21" t="s">
        <v>28</v>
      </c>
      <c r="F624" s="321">
        <v>0</v>
      </c>
      <c r="G624" s="42"/>
      <c r="H624" s="48"/>
    </row>
    <row r="625" spans="1:8" s="2" customFormat="1" ht="16.8" customHeight="1">
      <c r="A625" s="42"/>
      <c r="B625" s="48"/>
      <c r="C625" s="320" t="s">
        <v>28</v>
      </c>
      <c r="D625" s="320" t="s">
        <v>1294</v>
      </c>
      <c r="E625" s="21" t="s">
        <v>28</v>
      </c>
      <c r="F625" s="321">
        <v>12.25</v>
      </c>
      <c r="G625" s="42"/>
      <c r="H625" s="48"/>
    </row>
    <row r="626" spans="1:8" s="2" customFormat="1" ht="16.8" customHeight="1">
      <c r="A626" s="42"/>
      <c r="B626" s="48"/>
      <c r="C626" s="320" t="s">
        <v>231</v>
      </c>
      <c r="D626" s="320" t="s">
        <v>299</v>
      </c>
      <c r="E626" s="21" t="s">
        <v>28</v>
      </c>
      <c r="F626" s="321">
        <v>12.25</v>
      </c>
      <c r="G626" s="42"/>
      <c r="H626" s="48"/>
    </row>
    <row r="627" spans="1:8" s="2" customFormat="1" ht="16.8" customHeight="1">
      <c r="A627" s="42"/>
      <c r="B627" s="48"/>
      <c r="C627" s="322" t="s">
        <v>3344</v>
      </c>
      <c r="D627" s="42"/>
      <c r="E627" s="42"/>
      <c r="F627" s="42"/>
      <c r="G627" s="42"/>
      <c r="H627" s="48"/>
    </row>
    <row r="628" spans="1:8" s="2" customFormat="1" ht="16.8" customHeight="1">
      <c r="A628" s="42"/>
      <c r="B628" s="48"/>
      <c r="C628" s="320" t="s">
        <v>1290</v>
      </c>
      <c r="D628" s="320" t="s">
        <v>3463</v>
      </c>
      <c r="E628" s="21" t="s">
        <v>315</v>
      </c>
      <c r="F628" s="321">
        <v>12.25</v>
      </c>
      <c r="G628" s="42"/>
      <c r="H628" s="48"/>
    </row>
    <row r="629" spans="1:8" s="2" customFormat="1" ht="16.8" customHeight="1">
      <c r="A629" s="42"/>
      <c r="B629" s="48"/>
      <c r="C629" s="320" t="s">
        <v>1636</v>
      </c>
      <c r="D629" s="320" t="s">
        <v>3464</v>
      </c>
      <c r="E629" s="21" t="s">
        <v>315</v>
      </c>
      <c r="F629" s="321">
        <v>12.25</v>
      </c>
      <c r="G629" s="42"/>
      <c r="H629" s="48"/>
    </row>
    <row r="630" spans="1:8" s="2" customFormat="1" ht="16.8" customHeight="1">
      <c r="A630" s="42"/>
      <c r="B630" s="48"/>
      <c r="C630" s="320" t="s">
        <v>1641</v>
      </c>
      <c r="D630" s="320" t="s">
        <v>3465</v>
      </c>
      <c r="E630" s="21" t="s">
        <v>315</v>
      </c>
      <c r="F630" s="321">
        <v>14.7</v>
      </c>
      <c r="G630" s="42"/>
      <c r="H630" s="48"/>
    </row>
    <row r="631" spans="1:8" s="2" customFormat="1" ht="16.8" customHeight="1">
      <c r="A631" s="42"/>
      <c r="B631" s="48"/>
      <c r="C631" s="320" t="s">
        <v>1254</v>
      </c>
      <c r="D631" s="320" t="s">
        <v>1255</v>
      </c>
      <c r="E631" s="21" t="s">
        <v>315</v>
      </c>
      <c r="F631" s="321">
        <v>13.475</v>
      </c>
      <c r="G631" s="42"/>
      <c r="H631" s="48"/>
    </row>
    <row r="632" spans="1:8" s="2" customFormat="1" ht="16.8" customHeight="1">
      <c r="A632" s="42"/>
      <c r="B632" s="48"/>
      <c r="C632" s="316" t="s">
        <v>234</v>
      </c>
      <c r="D632" s="317" t="s">
        <v>234</v>
      </c>
      <c r="E632" s="318" t="s">
        <v>28</v>
      </c>
      <c r="F632" s="319">
        <v>65.081</v>
      </c>
      <c r="G632" s="42"/>
      <c r="H632" s="48"/>
    </row>
    <row r="633" spans="1:8" s="2" customFormat="1" ht="16.8" customHeight="1">
      <c r="A633" s="42"/>
      <c r="B633" s="48"/>
      <c r="C633" s="320" t="s">
        <v>28</v>
      </c>
      <c r="D633" s="320" t="s">
        <v>687</v>
      </c>
      <c r="E633" s="21" t="s">
        <v>28</v>
      </c>
      <c r="F633" s="321">
        <v>0</v>
      </c>
      <c r="G633" s="42"/>
      <c r="H633" s="48"/>
    </row>
    <row r="634" spans="1:8" s="2" customFormat="1" ht="16.8" customHeight="1">
      <c r="A634" s="42"/>
      <c r="B634" s="48"/>
      <c r="C634" s="320" t="s">
        <v>28</v>
      </c>
      <c r="D634" s="320" t="s">
        <v>1277</v>
      </c>
      <c r="E634" s="21" t="s">
        <v>28</v>
      </c>
      <c r="F634" s="321">
        <v>65.081</v>
      </c>
      <c r="G634" s="42"/>
      <c r="H634" s="48"/>
    </row>
    <row r="635" spans="1:8" s="2" customFormat="1" ht="16.8" customHeight="1">
      <c r="A635" s="42"/>
      <c r="B635" s="48"/>
      <c r="C635" s="320" t="s">
        <v>234</v>
      </c>
      <c r="D635" s="320" t="s">
        <v>299</v>
      </c>
      <c r="E635" s="21" t="s">
        <v>28</v>
      </c>
      <c r="F635" s="321">
        <v>65.081</v>
      </c>
      <c r="G635" s="42"/>
      <c r="H635" s="48"/>
    </row>
    <row r="636" spans="1:8" s="2" customFormat="1" ht="16.8" customHeight="1">
      <c r="A636" s="42"/>
      <c r="B636" s="48"/>
      <c r="C636" s="322" t="s">
        <v>3344</v>
      </c>
      <c r="D636" s="42"/>
      <c r="E636" s="42"/>
      <c r="F636" s="42"/>
      <c r="G636" s="42"/>
      <c r="H636" s="48"/>
    </row>
    <row r="637" spans="1:8" s="2" customFormat="1" ht="12">
      <c r="A637" s="42"/>
      <c r="B637" s="48"/>
      <c r="C637" s="320" t="s">
        <v>1273</v>
      </c>
      <c r="D637" s="320" t="s">
        <v>3466</v>
      </c>
      <c r="E637" s="21" t="s">
        <v>315</v>
      </c>
      <c r="F637" s="321">
        <v>65.081</v>
      </c>
      <c r="G637" s="42"/>
      <c r="H637" s="48"/>
    </row>
    <row r="638" spans="1:8" s="2" customFormat="1" ht="16.8" customHeight="1">
      <c r="A638" s="42"/>
      <c r="B638" s="48"/>
      <c r="C638" s="320" t="s">
        <v>1279</v>
      </c>
      <c r="D638" s="320" t="s">
        <v>3467</v>
      </c>
      <c r="E638" s="21" t="s">
        <v>315</v>
      </c>
      <c r="F638" s="321">
        <v>68.335</v>
      </c>
      <c r="G638" s="42"/>
      <c r="H638" s="48"/>
    </row>
    <row r="639" spans="1:8" s="2" customFormat="1" ht="16.8" customHeight="1">
      <c r="A639" s="42"/>
      <c r="B639" s="48"/>
      <c r="C639" s="316" t="s">
        <v>237</v>
      </c>
      <c r="D639" s="317" t="s">
        <v>237</v>
      </c>
      <c r="E639" s="318" t="s">
        <v>28</v>
      </c>
      <c r="F639" s="319">
        <v>11.181</v>
      </c>
      <c r="G639" s="42"/>
      <c r="H639" s="48"/>
    </row>
    <row r="640" spans="1:8" s="2" customFormat="1" ht="16.8" customHeight="1">
      <c r="A640" s="42"/>
      <c r="B640" s="48"/>
      <c r="C640" s="320" t="s">
        <v>28</v>
      </c>
      <c r="D640" s="320" t="s">
        <v>240</v>
      </c>
      <c r="E640" s="21" t="s">
        <v>28</v>
      </c>
      <c r="F640" s="321">
        <v>1.436</v>
      </c>
      <c r="G640" s="42"/>
      <c r="H640" s="48"/>
    </row>
    <row r="641" spans="1:8" s="2" customFormat="1" ht="16.8" customHeight="1">
      <c r="A641" s="42"/>
      <c r="B641" s="48"/>
      <c r="C641" s="320" t="s">
        <v>28</v>
      </c>
      <c r="D641" s="320" t="s">
        <v>143</v>
      </c>
      <c r="E641" s="21" t="s">
        <v>28</v>
      </c>
      <c r="F641" s="321">
        <v>26.312</v>
      </c>
      <c r="G641" s="42"/>
      <c r="H641" s="48"/>
    </row>
    <row r="642" spans="1:8" s="2" customFormat="1" ht="16.8" customHeight="1">
      <c r="A642" s="42"/>
      <c r="B642" s="48"/>
      <c r="C642" s="320" t="s">
        <v>28</v>
      </c>
      <c r="D642" s="320" t="s">
        <v>200</v>
      </c>
      <c r="E642" s="21" t="s">
        <v>28</v>
      </c>
      <c r="F642" s="321">
        <v>5.295</v>
      </c>
      <c r="G642" s="42"/>
      <c r="H642" s="48"/>
    </row>
    <row r="643" spans="1:8" s="2" customFormat="1" ht="16.8" customHeight="1">
      <c r="A643" s="42"/>
      <c r="B643" s="48"/>
      <c r="C643" s="320" t="s">
        <v>28</v>
      </c>
      <c r="D643" s="320" t="s">
        <v>349</v>
      </c>
      <c r="E643" s="21" t="s">
        <v>28</v>
      </c>
      <c r="F643" s="321">
        <v>-21.862</v>
      </c>
      <c r="G643" s="42"/>
      <c r="H643" s="48"/>
    </row>
    <row r="644" spans="1:8" s="2" customFormat="1" ht="16.8" customHeight="1">
      <c r="A644" s="42"/>
      <c r="B644" s="48"/>
      <c r="C644" s="320" t="s">
        <v>237</v>
      </c>
      <c r="D644" s="320" t="s">
        <v>299</v>
      </c>
      <c r="E644" s="21" t="s">
        <v>28</v>
      </c>
      <c r="F644" s="321">
        <v>11.181</v>
      </c>
      <c r="G644" s="42"/>
      <c r="H644" s="48"/>
    </row>
    <row r="645" spans="1:8" s="2" customFormat="1" ht="16.8" customHeight="1">
      <c r="A645" s="42"/>
      <c r="B645" s="48"/>
      <c r="C645" s="322" t="s">
        <v>3344</v>
      </c>
      <c r="D645" s="42"/>
      <c r="E645" s="42"/>
      <c r="F645" s="42"/>
      <c r="G645" s="42"/>
      <c r="H645" s="48"/>
    </row>
    <row r="646" spans="1:8" s="2" customFormat="1" ht="12">
      <c r="A646" s="42"/>
      <c r="B646" s="48"/>
      <c r="C646" s="320" t="s">
        <v>345</v>
      </c>
      <c r="D646" s="320" t="s">
        <v>3387</v>
      </c>
      <c r="E646" s="21" t="s">
        <v>290</v>
      </c>
      <c r="F646" s="321">
        <v>11.181</v>
      </c>
      <c r="G646" s="42"/>
      <c r="H646" s="48"/>
    </row>
    <row r="647" spans="1:8" s="2" customFormat="1" ht="12">
      <c r="A647" s="42"/>
      <c r="B647" s="48"/>
      <c r="C647" s="320" t="s">
        <v>351</v>
      </c>
      <c r="D647" s="320" t="s">
        <v>3468</v>
      </c>
      <c r="E647" s="21" t="s">
        <v>290</v>
      </c>
      <c r="F647" s="321">
        <v>22.362</v>
      </c>
      <c r="G647" s="42"/>
      <c r="H647" s="48"/>
    </row>
    <row r="648" spans="1:8" s="2" customFormat="1" ht="16.8" customHeight="1">
      <c r="A648" s="42"/>
      <c r="B648" s="48"/>
      <c r="C648" s="320" t="s">
        <v>356</v>
      </c>
      <c r="D648" s="320" t="s">
        <v>3469</v>
      </c>
      <c r="E648" s="21" t="s">
        <v>290</v>
      </c>
      <c r="F648" s="321">
        <v>11.181</v>
      </c>
      <c r="G648" s="42"/>
      <c r="H648" s="48"/>
    </row>
    <row r="649" spans="1:8" s="2" customFormat="1" ht="16.8" customHeight="1">
      <c r="A649" s="42"/>
      <c r="B649" s="48"/>
      <c r="C649" s="320" t="s">
        <v>361</v>
      </c>
      <c r="D649" s="320" t="s">
        <v>3470</v>
      </c>
      <c r="E649" s="21" t="s">
        <v>290</v>
      </c>
      <c r="F649" s="321">
        <v>11.181</v>
      </c>
      <c r="G649" s="42"/>
      <c r="H649" s="48"/>
    </row>
    <row r="650" spans="1:8" s="2" customFormat="1" ht="16.8" customHeight="1">
      <c r="A650" s="42"/>
      <c r="B650" s="48"/>
      <c r="C650" s="316" t="s">
        <v>240</v>
      </c>
      <c r="D650" s="317" t="s">
        <v>240</v>
      </c>
      <c r="E650" s="318" t="s">
        <v>28</v>
      </c>
      <c r="F650" s="319">
        <v>1.436</v>
      </c>
      <c r="G650" s="42"/>
      <c r="H650" s="48"/>
    </row>
    <row r="651" spans="1:8" s="2" customFormat="1" ht="16.8" customHeight="1">
      <c r="A651" s="42"/>
      <c r="B651" s="48"/>
      <c r="C651" s="320" t="s">
        <v>28</v>
      </c>
      <c r="D651" s="320" t="s">
        <v>297</v>
      </c>
      <c r="E651" s="21" t="s">
        <v>28</v>
      </c>
      <c r="F651" s="321">
        <v>0</v>
      </c>
      <c r="G651" s="42"/>
      <c r="H651" s="48"/>
    </row>
    <row r="652" spans="1:8" s="2" customFormat="1" ht="16.8" customHeight="1">
      <c r="A652" s="42"/>
      <c r="B652" s="48"/>
      <c r="C652" s="320" t="s">
        <v>28</v>
      </c>
      <c r="D652" s="320" t="s">
        <v>304</v>
      </c>
      <c r="E652" s="21" t="s">
        <v>28</v>
      </c>
      <c r="F652" s="321">
        <v>1.436</v>
      </c>
      <c r="G652" s="42"/>
      <c r="H652" s="48"/>
    </row>
    <row r="653" spans="1:8" s="2" customFormat="1" ht="16.8" customHeight="1">
      <c r="A653" s="42"/>
      <c r="B653" s="48"/>
      <c r="C653" s="320" t="s">
        <v>240</v>
      </c>
      <c r="D653" s="320" t="s">
        <v>299</v>
      </c>
      <c r="E653" s="21" t="s">
        <v>28</v>
      </c>
      <c r="F653" s="321">
        <v>1.436</v>
      </c>
      <c r="G653" s="42"/>
      <c r="H653" s="48"/>
    </row>
    <row r="654" spans="1:8" s="2" customFormat="1" ht="16.8" customHeight="1">
      <c r="A654" s="42"/>
      <c r="B654" s="48"/>
      <c r="C654" s="322" t="s">
        <v>3344</v>
      </c>
      <c r="D654" s="42"/>
      <c r="E654" s="42"/>
      <c r="F654" s="42"/>
      <c r="G654" s="42"/>
      <c r="H654" s="48"/>
    </row>
    <row r="655" spans="1:8" s="2" customFormat="1" ht="16.8" customHeight="1">
      <c r="A655" s="42"/>
      <c r="B655" s="48"/>
      <c r="C655" s="320" t="s">
        <v>300</v>
      </c>
      <c r="D655" s="320" t="s">
        <v>3471</v>
      </c>
      <c r="E655" s="21" t="s">
        <v>290</v>
      </c>
      <c r="F655" s="321">
        <v>1.436</v>
      </c>
      <c r="G655" s="42"/>
      <c r="H655" s="48"/>
    </row>
    <row r="656" spans="1:8" s="2" customFormat="1" ht="16.8" customHeight="1">
      <c r="A656" s="42"/>
      <c r="B656" s="48"/>
      <c r="C656" s="320" t="s">
        <v>340</v>
      </c>
      <c r="D656" s="320" t="s">
        <v>3472</v>
      </c>
      <c r="E656" s="21" t="s">
        <v>290</v>
      </c>
      <c r="F656" s="321">
        <v>1.436</v>
      </c>
      <c r="G656" s="42"/>
      <c r="H656" s="48"/>
    </row>
    <row r="657" spans="1:8" s="2" customFormat="1" ht="12">
      <c r="A657" s="42"/>
      <c r="B657" s="48"/>
      <c r="C657" s="320" t="s">
        <v>345</v>
      </c>
      <c r="D657" s="320" t="s">
        <v>3387</v>
      </c>
      <c r="E657" s="21" t="s">
        <v>290</v>
      </c>
      <c r="F657" s="321">
        <v>11.181</v>
      </c>
      <c r="G657" s="42"/>
      <c r="H657" s="48"/>
    </row>
    <row r="658" spans="1:8" s="2" customFormat="1" ht="12">
      <c r="A658" s="42"/>
      <c r="B658" s="48"/>
      <c r="C658" s="320" t="s">
        <v>446</v>
      </c>
      <c r="D658" s="320" t="s">
        <v>3473</v>
      </c>
      <c r="E658" s="21" t="s">
        <v>290</v>
      </c>
      <c r="F658" s="321">
        <v>1.436</v>
      </c>
      <c r="G658" s="42"/>
      <c r="H658" s="48"/>
    </row>
    <row r="659" spans="1:8" s="2" customFormat="1" ht="16.8" customHeight="1">
      <c r="A659" s="42"/>
      <c r="B659" s="48"/>
      <c r="C659" s="316" t="s">
        <v>243</v>
      </c>
      <c r="D659" s="317" t="s">
        <v>243</v>
      </c>
      <c r="E659" s="318" t="s">
        <v>28</v>
      </c>
      <c r="F659" s="319">
        <v>4.53</v>
      </c>
      <c r="G659" s="42"/>
      <c r="H659" s="48"/>
    </row>
    <row r="660" spans="1:8" s="2" customFormat="1" ht="16.8" customHeight="1">
      <c r="A660" s="42"/>
      <c r="B660" s="48"/>
      <c r="C660" s="320" t="s">
        <v>28</v>
      </c>
      <c r="D660" s="320" t="s">
        <v>818</v>
      </c>
      <c r="E660" s="21" t="s">
        <v>28</v>
      </c>
      <c r="F660" s="321">
        <v>0</v>
      </c>
      <c r="G660" s="42"/>
      <c r="H660" s="48"/>
    </row>
    <row r="661" spans="1:8" s="2" customFormat="1" ht="16.8" customHeight="1">
      <c r="A661" s="42"/>
      <c r="B661" s="48"/>
      <c r="C661" s="320" t="s">
        <v>28</v>
      </c>
      <c r="D661" s="320" t="s">
        <v>1422</v>
      </c>
      <c r="E661" s="21" t="s">
        <v>28</v>
      </c>
      <c r="F661" s="321">
        <v>4.53</v>
      </c>
      <c r="G661" s="42"/>
      <c r="H661" s="48"/>
    </row>
    <row r="662" spans="1:8" s="2" customFormat="1" ht="16.8" customHeight="1">
      <c r="A662" s="42"/>
      <c r="B662" s="48"/>
      <c r="C662" s="320" t="s">
        <v>243</v>
      </c>
      <c r="D662" s="320" t="s">
        <v>299</v>
      </c>
      <c r="E662" s="21" t="s">
        <v>28</v>
      </c>
      <c r="F662" s="321">
        <v>4.53</v>
      </c>
      <c r="G662" s="42"/>
      <c r="H662" s="48"/>
    </row>
    <row r="663" spans="1:8" s="2" customFormat="1" ht="16.8" customHeight="1">
      <c r="A663" s="42"/>
      <c r="B663" s="48"/>
      <c r="C663" s="322" t="s">
        <v>3344</v>
      </c>
      <c r="D663" s="42"/>
      <c r="E663" s="42"/>
      <c r="F663" s="42"/>
      <c r="G663" s="42"/>
      <c r="H663" s="48"/>
    </row>
    <row r="664" spans="1:8" s="2" customFormat="1" ht="12">
      <c r="A664" s="42"/>
      <c r="B664" s="48"/>
      <c r="C664" s="320" t="s">
        <v>1418</v>
      </c>
      <c r="D664" s="320" t="s">
        <v>3474</v>
      </c>
      <c r="E664" s="21" t="s">
        <v>673</v>
      </c>
      <c r="F664" s="321">
        <v>4.53</v>
      </c>
      <c r="G664" s="42"/>
      <c r="H664" s="48"/>
    </row>
    <row r="665" spans="1:8" s="2" customFormat="1" ht="16.8" customHeight="1">
      <c r="A665" s="42"/>
      <c r="B665" s="48"/>
      <c r="C665" s="320" t="s">
        <v>1424</v>
      </c>
      <c r="D665" s="320" t="s">
        <v>3475</v>
      </c>
      <c r="E665" s="21" t="s">
        <v>315</v>
      </c>
      <c r="F665" s="321">
        <v>4.53</v>
      </c>
      <c r="G665" s="42"/>
      <c r="H665" s="48"/>
    </row>
    <row r="666" spans="1:8" s="2" customFormat="1" ht="16.8" customHeight="1">
      <c r="A666" s="42"/>
      <c r="B666" s="48"/>
      <c r="C666" s="320" t="s">
        <v>925</v>
      </c>
      <c r="D666" s="320" t="s">
        <v>3476</v>
      </c>
      <c r="E666" s="21" t="s">
        <v>290</v>
      </c>
      <c r="F666" s="321">
        <v>0.906</v>
      </c>
      <c r="G666" s="42"/>
      <c r="H666" s="48"/>
    </row>
    <row r="667" spans="1:8" s="2" customFormat="1" ht="16.8" customHeight="1">
      <c r="A667" s="42"/>
      <c r="B667" s="48"/>
      <c r="C667" s="316" t="s">
        <v>246</v>
      </c>
      <c r="D667" s="317" t="s">
        <v>246</v>
      </c>
      <c r="E667" s="318" t="s">
        <v>28</v>
      </c>
      <c r="F667" s="319">
        <v>21.862</v>
      </c>
      <c r="G667" s="42"/>
      <c r="H667" s="48"/>
    </row>
    <row r="668" spans="1:8" s="2" customFormat="1" ht="16.8" customHeight="1">
      <c r="A668" s="42"/>
      <c r="B668" s="48"/>
      <c r="C668" s="320" t="s">
        <v>28</v>
      </c>
      <c r="D668" s="320" t="s">
        <v>297</v>
      </c>
      <c r="E668" s="21" t="s">
        <v>28</v>
      </c>
      <c r="F668" s="321">
        <v>0</v>
      </c>
      <c r="G668" s="42"/>
      <c r="H668" s="48"/>
    </row>
    <row r="669" spans="1:8" s="2" customFormat="1" ht="16.8" customHeight="1">
      <c r="A669" s="42"/>
      <c r="B669" s="48"/>
      <c r="C669" s="320" t="s">
        <v>28</v>
      </c>
      <c r="D669" s="320" t="s">
        <v>370</v>
      </c>
      <c r="E669" s="21" t="s">
        <v>28</v>
      </c>
      <c r="F669" s="321">
        <v>19.462</v>
      </c>
      <c r="G669" s="42"/>
      <c r="H669" s="48"/>
    </row>
    <row r="670" spans="1:8" s="2" customFormat="1" ht="16.8" customHeight="1">
      <c r="A670" s="42"/>
      <c r="B670" s="48"/>
      <c r="C670" s="320" t="s">
        <v>28</v>
      </c>
      <c r="D670" s="320" t="s">
        <v>202</v>
      </c>
      <c r="E670" s="21" t="s">
        <v>28</v>
      </c>
      <c r="F670" s="321">
        <v>4.8</v>
      </c>
      <c r="G670" s="42"/>
      <c r="H670" s="48"/>
    </row>
    <row r="671" spans="1:8" s="2" customFormat="1" ht="16.8" customHeight="1">
      <c r="A671" s="42"/>
      <c r="B671" s="48"/>
      <c r="C671" s="320" t="s">
        <v>28</v>
      </c>
      <c r="D671" s="320" t="s">
        <v>371</v>
      </c>
      <c r="E671" s="21" t="s">
        <v>28</v>
      </c>
      <c r="F671" s="321">
        <v>-1.8</v>
      </c>
      <c r="G671" s="42"/>
      <c r="H671" s="48"/>
    </row>
    <row r="672" spans="1:8" s="2" customFormat="1" ht="16.8" customHeight="1">
      <c r="A672" s="42"/>
      <c r="B672" s="48"/>
      <c r="C672" s="320" t="s">
        <v>28</v>
      </c>
      <c r="D672" s="320" t="s">
        <v>372</v>
      </c>
      <c r="E672" s="21" t="s">
        <v>28</v>
      </c>
      <c r="F672" s="321">
        <v>-0.6</v>
      </c>
      <c r="G672" s="42"/>
      <c r="H672" s="48"/>
    </row>
    <row r="673" spans="1:8" s="2" customFormat="1" ht="16.8" customHeight="1">
      <c r="A673" s="42"/>
      <c r="B673" s="48"/>
      <c r="C673" s="320" t="s">
        <v>246</v>
      </c>
      <c r="D673" s="320" t="s">
        <v>299</v>
      </c>
      <c r="E673" s="21" t="s">
        <v>28</v>
      </c>
      <c r="F673" s="321">
        <v>21.862</v>
      </c>
      <c r="G673" s="42"/>
      <c r="H673" s="48"/>
    </row>
    <row r="674" spans="1:8" s="2" customFormat="1" ht="16.8" customHeight="1">
      <c r="A674" s="42"/>
      <c r="B674" s="48"/>
      <c r="C674" s="322" t="s">
        <v>3344</v>
      </c>
      <c r="D674" s="42"/>
      <c r="E674" s="42"/>
      <c r="F674" s="42"/>
      <c r="G674" s="42"/>
      <c r="H674" s="48"/>
    </row>
    <row r="675" spans="1:8" s="2" customFormat="1" ht="16.8" customHeight="1">
      <c r="A675" s="42"/>
      <c r="B675" s="48"/>
      <c r="C675" s="320" t="s">
        <v>366</v>
      </c>
      <c r="D675" s="320" t="s">
        <v>3410</v>
      </c>
      <c r="E675" s="21" t="s">
        <v>290</v>
      </c>
      <c r="F675" s="321">
        <v>21.862</v>
      </c>
      <c r="G675" s="42"/>
      <c r="H675" s="48"/>
    </row>
    <row r="676" spans="1:8" s="2" customFormat="1" ht="12">
      <c r="A676" s="42"/>
      <c r="B676" s="48"/>
      <c r="C676" s="320" t="s">
        <v>345</v>
      </c>
      <c r="D676" s="320" t="s">
        <v>3387</v>
      </c>
      <c r="E676" s="21" t="s">
        <v>290</v>
      </c>
      <c r="F676" s="321">
        <v>11.181</v>
      </c>
      <c r="G676" s="42"/>
      <c r="H676" s="48"/>
    </row>
    <row r="677" spans="1:8" s="2" customFormat="1" ht="16.8" customHeight="1">
      <c r="A677" s="42"/>
      <c r="B677" s="48"/>
      <c r="C677" s="316" t="s">
        <v>249</v>
      </c>
      <c r="D677" s="317" t="s">
        <v>249</v>
      </c>
      <c r="E677" s="318" t="s">
        <v>28</v>
      </c>
      <c r="F677" s="319">
        <v>8.921</v>
      </c>
      <c r="G677" s="42"/>
      <c r="H677" s="48"/>
    </row>
    <row r="678" spans="1:8" s="2" customFormat="1" ht="16.8" customHeight="1">
      <c r="A678" s="42"/>
      <c r="B678" s="48"/>
      <c r="C678" s="320" t="s">
        <v>28</v>
      </c>
      <c r="D678" s="320" t="s">
        <v>297</v>
      </c>
      <c r="E678" s="21" t="s">
        <v>28</v>
      </c>
      <c r="F678" s="321">
        <v>0</v>
      </c>
      <c r="G678" s="42"/>
      <c r="H678" s="48"/>
    </row>
    <row r="679" spans="1:8" s="2" customFormat="1" ht="16.8" customHeight="1">
      <c r="A679" s="42"/>
      <c r="B679" s="48"/>
      <c r="C679" s="320" t="s">
        <v>28</v>
      </c>
      <c r="D679" s="320" t="s">
        <v>444</v>
      </c>
      <c r="E679" s="21" t="s">
        <v>28</v>
      </c>
      <c r="F679" s="321">
        <v>8.921</v>
      </c>
      <c r="G679" s="42"/>
      <c r="H679" s="48"/>
    </row>
    <row r="680" spans="1:8" s="2" customFormat="1" ht="16.8" customHeight="1">
      <c r="A680" s="42"/>
      <c r="B680" s="48"/>
      <c r="C680" s="320" t="s">
        <v>249</v>
      </c>
      <c r="D680" s="320" t="s">
        <v>299</v>
      </c>
      <c r="E680" s="21" t="s">
        <v>28</v>
      </c>
      <c r="F680" s="321">
        <v>8.921</v>
      </c>
      <c r="G680" s="42"/>
      <c r="H680" s="48"/>
    </row>
    <row r="681" spans="1:8" s="2" customFormat="1" ht="16.8" customHeight="1">
      <c r="A681" s="42"/>
      <c r="B681" s="48"/>
      <c r="C681" s="322" t="s">
        <v>3344</v>
      </c>
      <c r="D681" s="42"/>
      <c r="E681" s="42"/>
      <c r="F681" s="42"/>
      <c r="G681" s="42"/>
      <c r="H681" s="48"/>
    </row>
    <row r="682" spans="1:8" s="2" customFormat="1" ht="12">
      <c r="A682" s="42"/>
      <c r="B682" s="48"/>
      <c r="C682" s="320" t="s">
        <v>440</v>
      </c>
      <c r="D682" s="320" t="s">
        <v>3477</v>
      </c>
      <c r="E682" s="21" t="s">
        <v>315</v>
      </c>
      <c r="F682" s="321">
        <v>8.921</v>
      </c>
      <c r="G682" s="42"/>
      <c r="H682" s="48"/>
    </row>
    <row r="683" spans="1:8" s="2" customFormat="1" ht="16.8" customHeight="1">
      <c r="A683" s="42"/>
      <c r="B683" s="48"/>
      <c r="C683" s="320" t="s">
        <v>451</v>
      </c>
      <c r="D683" s="320" t="s">
        <v>3478</v>
      </c>
      <c r="E683" s="21" t="s">
        <v>383</v>
      </c>
      <c r="F683" s="321">
        <v>0.165</v>
      </c>
      <c r="G683" s="42"/>
      <c r="H683" s="48"/>
    </row>
    <row r="684" spans="1:8" s="2" customFormat="1" ht="26.4" customHeight="1">
      <c r="A684" s="42"/>
      <c r="B684" s="48"/>
      <c r="C684" s="315" t="s">
        <v>3479</v>
      </c>
      <c r="D684" s="315" t="s">
        <v>97</v>
      </c>
      <c r="E684" s="42"/>
      <c r="F684" s="42"/>
      <c r="G684" s="42"/>
      <c r="H684" s="48"/>
    </row>
    <row r="685" spans="1:8" s="2" customFormat="1" ht="16.8" customHeight="1">
      <c r="A685" s="42"/>
      <c r="B685" s="48"/>
      <c r="C685" s="316" t="s">
        <v>2761</v>
      </c>
      <c r="D685" s="317" t="s">
        <v>2761</v>
      </c>
      <c r="E685" s="318" t="s">
        <v>28</v>
      </c>
      <c r="F685" s="319">
        <v>12.728</v>
      </c>
      <c r="G685" s="42"/>
      <c r="H685" s="48"/>
    </row>
    <row r="686" spans="1:8" s="2" customFormat="1" ht="16.8" customHeight="1">
      <c r="A686" s="42"/>
      <c r="B686" s="48"/>
      <c r="C686" s="320" t="s">
        <v>28</v>
      </c>
      <c r="D686" s="320" t="s">
        <v>2809</v>
      </c>
      <c r="E686" s="21" t="s">
        <v>28</v>
      </c>
      <c r="F686" s="321">
        <v>0</v>
      </c>
      <c r="G686" s="42"/>
      <c r="H686" s="48"/>
    </row>
    <row r="687" spans="1:8" s="2" customFormat="1" ht="16.8" customHeight="1">
      <c r="A687" s="42"/>
      <c r="B687" s="48"/>
      <c r="C687" s="320" t="s">
        <v>28</v>
      </c>
      <c r="D687" s="320" t="s">
        <v>2816</v>
      </c>
      <c r="E687" s="21" t="s">
        <v>28</v>
      </c>
      <c r="F687" s="321">
        <v>12.728</v>
      </c>
      <c r="G687" s="42"/>
      <c r="H687" s="48"/>
    </row>
    <row r="688" spans="1:8" s="2" customFormat="1" ht="16.8" customHeight="1">
      <c r="A688" s="42"/>
      <c r="B688" s="48"/>
      <c r="C688" s="320" t="s">
        <v>2761</v>
      </c>
      <c r="D688" s="320" t="s">
        <v>299</v>
      </c>
      <c r="E688" s="21" t="s">
        <v>28</v>
      </c>
      <c r="F688" s="321">
        <v>12.728</v>
      </c>
      <c r="G688" s="42"/>
      <c r="H688" s="48"/>
    </row>
    <row r="689" spans="1:8" s="2" customFormat="1" ht="16.8" customHeight="1">
      <c r="A689" s="42"/>
      <c r="B689" s="48"/>
      <c r="C689" s="322" t="s">
        <v>3344</v>
      </c>
      <c r="D689" s="42"/>
      <c r="E689" s="42"/>
      <c r="F689" s="42"/>
      <c r="G689" s="42"/>
      <c r="H689" s="48"/>
    </row>
    <row r="690" spans="1:8" s="2" customFormat="1" ht="16.8" customHeight="1">
      <c r="A690" s="42"/>
      <c r="B690" s="48"/>
      <c r="C690" s="320" t="s">
        <v>2812</v>
      </c>
      <c r="D690" s="320" t="s">
        <v>3480</v>
      </c>
      <c r="E690" s="21" t="s">
        <v>315</v>
      </c>
      <c r="F690" s="321">
        <v>12.728</v>
      </c>
      <c r="G690" s="42"/>
      <c r="H690" s="48"/>
    </row>
    <row r="691" spans="1:8" s="2" customFormat="1" ht="16.8" customHeight="1">
      <c r="A691" s="42"/>
      <c r="B691" s="48"/>
      <c r="C691" s="320" t="s">
        <v>2821</v>
      </c>
      <c r="D691" s="320" t="s">
        <v>3481</v>
      </c>
      <c r="E691" s="21" t="s">
        <v>315</v>
      </c>
      <c r="F691" s="321">
        <v>12.728</v>
      </c>
      <c r="G691" s="42"/>
      <c r="H691" s="48"/>
    </row>
    <row r="692" spans="1:8" s="2" customFormat="1" ht="16.8" customHeight="1">
      <c r="A692" s="42"/>
      <c r="B692" s="48"/>
      <c r="C692" s="320" t="s">
        <v>3056</v>
      </c>
      <c r="D692" s="320" t="s">
        <v>3482</v>
      </c>
      <c r="E692" s="21" t="s">
        <v>315</v>
      </c>
      <c r="F692" s="321">
        <v>12.728</v>
      </c>
      <c r="G692" s="42"/>
      <c r="H692" s="48"/>
    </row>
    <row r="693" spans="1:8" s="2" customFormat="1" ht="12">
      <c r="A693" s="42"/>
      <c r="B693" s="48"/>
      <c r="C693" s="320" t="s">
        <v>3068</v>
      </c>
      <c r="D693" s="320" t="s">
        <v>3483</v>
      </c>
      <c r="E693" s="21" t="s">
        <v>315</v>
      </c>
      <c r="F693" s="321">
        <v>12.728</v>
      </c>
      <c r="G693" s="42"/>
      <c r="H693" s="48"/>
    </row>
    <row r="694" spans="1:8" s="2" customFormat="1" ht="12">
      <c r="A694" s="42"/>
      <c r="B694" s="48"/>
      <c r="C694" s="320" t="s">
        <v>3202</v>
      </c>
      <c r="D694" s="320" t="s">
        <v>3484</v>
      </c>
      <c r="E694" s="21" t="s">
        <v>315</v>
      </c>
      <c r="F694" s="321">
        <v>12.728</v>
      </c>
      <c r="G694" s="42"/>
      <c r="H694" s="48"/>
    </row>
    <row r="695" spans="1:8" s="2" customFormat="1" ht="16.8" customHeight="1">
      <c r="A695" s="42"/>
      <c r="B695" s="48"/>
      <c r="C695" s="316" t="s">
        <v>2763</v>
      </c>
      <c r="D695" s="317" t="s">
        <v>2763</v>
      </c>
      <c r="E695" s="318" t="s">
        <v>28</v>
      </c>
      <c r="F695" s="319">
        <v>2</v>
      </c>
      <c r="G695" s="42"/>
      <c r="H695" s="48"/>
    </row>
    <row r="696" spans="1:8" s="2" customFormat="1" ht="16.8" customHeight="1">
      <c r="A696" s="42"/>
      <c r="B696" s="48"/>
      <c r="C696" s="320" t="s">
        <v>28</v>
      </c>
      <c r="D696" s="320" t="s">
        <v>2809</v>
      </c>
      <c r="E696" s="21" t="s">
        <v>28</v>
      </c>
      <c r="F696" s="321">
        <v>0</v>
      </c>
      <c r="G696" s="42"/>
      <c r="H696" s="48"/>
    </row>
    <row r="697" spans="1:8" s="2" customFormat="1" ht="16.8" customHeight="1">
      <c r="A697" s="42"/>
      <c r="B697" s="48"/>
      <c r="C697" s="320" t="s">
        <v>2763</v>
      </c>
      <c r="D697" s="320" t="s">
        <v>2829</v>
      </c>
      <c r="E697" s="21" t="s">
        <v>28</v>
      </c>
      <c r="F697" s="321">
        <v>2</v>
      </c>
      <c r="G697" s="42"/>
      <c r="H697" s="48"/>
    </row>
    <row r="698" spans="1:8" s="2" customFormat="1" ht="16.8" customHeight="1">
      <c r="A698" s="42"/>
      <c r="B698" s="48"/>
      <c r="C698" s="322" t="s">
        <v>3344</v>
      </c>
      <c r="D698" s="42"/>
      <c r="E698" s="42"/>
      <c r="F698" s="42"/>
      <c r="G698" s="42"/>
      <c r="H698" s="48"/>
    </row>
    <row r="699" spans="1:8" s="2" customFormat="1" ht="16.8" customHeight="1">
      <c r="A699" s="42"/>
      <c r="B699" s="48"/>
      <c r="C699" s="320" t="s">
        <v>2825</v>
      </c>
      <c r="D699" s="320" t="s">
        <v>3485</v>
      </c>
      <c r="E699" s="21" t="s">
        <v>315</v>
      </c>
      <c r="F699" s="321">
        <v>56.122</v>
      </c>
      <c r="G699" s="42"/>
      <c r="H699" s="48"/>
    </row>
    <row r="700" spans="1:8" s="2" customFormat="1" ht="16.8" customHeight="1">
      <c r="A700" s="42"/>
      <c r="B700" s="48"/>
      <c r="C700" s="320" t="s">
        <v>2832</v>
      </c>
      <c r="D700" s="320" t="s">
        <v>3486</v>
      </c>
      <c r="E700" s="21" t="s">
        <v>315</v>
      </c>
      <c r="F700" s="321">
        <v>4.649</v>
      </c>
      <c r="G700" s="42"/>
      <c r="H700" s="48"/>
    </row>
    <row r="701" spans="1:8" s="2" customFormat="1" ht="16.8" customHeight="1">
      <c r="A701" s="42"/>
      <c r="B701" s="48"/>
      <c r="C701" s="316" t="s">
        <v>2764</v>
      </c>
      <c r="D701" s="317" t="s">
        <v>2764</v>
      </c>
      <c r="E701" s="318" t="s">
        <v>28</v>
      </c>
      <c r="F701" s="319">
        <v>49.281</v>
      </c>
      <c r="G701" s="42"/>
      <c r="H701" s="48"/>
    </row>
    <row r="702" spans="1:8" s="2" customFormat="1" ht="16.8" customHeight="1">
      <c r="A702" s="42"/>
      <c r="B702" s="48"/>
      <c r="C702" s="320" t="s">
        <v>2764</v>
      </c>
      <c r="D702" s="320" t="s">
        <v>2830</v>
      </c>
      <c r="E702" s="21" t="s">
        <v>28</v>
      </c>
      <c r="F702" s="321">
        <v>49.281</v>
      </c>
      <c r="G702" s="42"/>
      <c r="H702" s="48"/>
    </row>
    <row r="703" spans="1:8" s="2" customFormat="1" ht="16.8" customHeight="1">
      <c r="A703" s="42"/>
      <c r="B703" s="48"/>
      <c r="C703" s="322" t="s">
        <v>3344</v>
      </c>
      <c r="D703" s="42"/>
      <c r="E703" s="42"/>
      <c r="F703" s="42"/>
      <c r="G703" s="42"/>
      <c r="H703" s="48"/>
    </row>
    <row r="704" spans="1:8" s="2" customFormat="1" ht="16.8" customHeight="1">
      <c r="A704" s="42"/>
      <c r="B704" s="48"/>
      <c r="C704" s="320" t="s">
        <v>2825</v>
      </c>
      <c r="D704" s="320" t="s">
        <v>3485</v>
      </c>
      <c r="E704" s="21" t="s">
        <v>315</v>
      </c>
      <c r="F704" s="321">
        <v>56.122</v>
      </c>
      <c r="G704" s="42"/>
      <c r="H704" s="48"/>
    </row>
    <row r="705" spans="1:8" s="2" customFormat="1" ht="16.8" customHeight="1">
      <c r="A705" s="42"/>
      <c r="B705" s="48"/>
      <c r="C705" s="320" t="s">
        <v>2817</v>
      </c>
      <c r="D705" s="320" t="s">
        <v>3487</v>
      </c>
      <c r="E705" s="21" t="s">
        <v>315</v>
      </c>
      <c r="F705" s="321">
        <v>49.281</v>
      </c>
      <c r="G705" s="42"/>
      <c r="H705" s="48"/>
    </row>
    <row r="706" spans="1:8" s="2" customFormat="1" ht="16.8" customHeight="1">
      <c r="A706" s="42"/>
      <c r="B706" s="48"/>
      <c r="C706" s="320" t="s">
        <v>2848</v>
      </c>
      <c r="D706" s="320" t="s">
        <v>3488</v>
      </c>
      <c r="E706" s="21" t="s">
        <v>290</v>
      </c>
      <c r="F706" s="321">
        <v>71.834</v>
      </c>
      <c r="G706" s="42"/>
      <c r="H706" s="48"/>
    </row>
    <row r="707" spans="1:8" s="2" customFormat="1" ht="16.8" customHeight="1">
      <c r="A707" s="42"/>
      <c r="B707" s="48"/>
      <c r="C707" s="316" t="s">
        <v>2766</v>
      </c>
      <c r="D707" s="317" t="s">
        <v>2766</v>
      </c>
      <c r="E707" s="318" t="s">
        <v>28</v>
      </c>
      <c r="F707" s="319">
        <v>13</v>
      </c>
      <c r="G707" s="42"/>
      <c r="H707" s="48"/>
    </row>
    <row r="708" spans="1:8" s="2" customFormat="1" ht="16.8" customHeight="1">
      <c r="A708" s="42"/>
      <c r="B708" s="48"/>
      <c r="C708" s="320" t="s">
        <v>28</v>
      </c>
      <c r="D708" s="320" t="s">
        <v>2846</v>
      </c>
      <c r="E708" s="21" t="s">
        <v>28</v>
      </c>
      <c r="F708" s="321">
        <v>0</v>
      </c>
      <c r="G708" s="42"/>
      <c r="H708" s="48"/>
    </row>
    <row r="709" spans="1:8" s="2" customFormat="1" ht="16.8" customHeight="1">
      <c r="A709" s="42"/>
      <c r="B709" s="48"/>
      <c r="C709" s="320" t="s">
        <v>2766</v>
      </c>
      <c r="D709" s="320" t="s">
        <v>360</v>
      </c>
      <c r="E709" s="21" t="s">
        <v>28</v>
      </c>
      <c r="F709" s="321">
        <v>13</v>
      </c>
      <c r="G709" s="42"/>
      <c r="H709" s="48"/>
    </row>
    <row r="710" spans="1:8" s="2" customFormat="1" ht="16.8" customHeight="1">
      <c r="A710" s="42"/>
      <c r="B710" s="48"/>
      <c r="C710" s="322" t="s">
        <v>3344</v>
      </c>
      <c r="D710" s="42"/>
      <c r="E710" s="42"/>
      <c r="F710" s="42"/>
      <c r="G710" s="42"/>
      <c r="H710" s="48"/>
    </row>
    <row r="711" spans="1:8" s="2" customFormat="1" ht="12">
      <c r="A711" s="42"/>
      <c r="B711" s="48"/>
      <c r="C711" s="320" t="s">
        <v>2933</v>
      </c>
      <c r="D711" s="320" t="s">
        <v>3489</v>
      </c>
      <c r="E711" s="21" t="s">
        <v>673</v>
      </c>
      <c r="F711" s="321">
        <v>13</v>
      </c>
      <c r="G711" s="42"/>
      <c r="H711" s="48"/>
    </row>
    <row r="712" spans="1:8" s="2" customFormat="1" ht="12">
      <c r="A712" s="42"/>
      <c r="B712" s="48"/>
      <c r="C712" s="320" t="s">
        <v>2920</v>
      </c>
      <c r="D712" s="320" t="s">
        <v>3490</v>
      </c>
      <c r="E712" s="21" t="s">
        <v>315</v>
      </c>
      <c r="F712" s="321">
        <v>42.952</v>
      </c>
      <c r="G712" s="42"/>
      <c r="H712" s="48"/>
    </row>
    <row r="713" spans="1:8" s="2" customFormat="1" ht="16.8" customHeight="1">
      <c r="A713" s="42"/>
      <c r="B713" s="48"/>
      <c r="C713" s="320" t="s">
        <v>2929</v>
      </c>
      <c r="D713" s="320" t="s">
        <v>3491</v>
      </c>
      <c r="E713" s="21" t="s">
        <v>290</v>
      </c>
      <c r="F713" s="321">
        <v>0.803</v>
      </c>
      <c r="G713" s="42"/>
      <c r="H713" s="48"/>
    </row>
    <row r="714" spans="1:8" s="2" customFormat="1" ht="16.8" customHeight="1">
      <c r="A714" s="42"/>
      <c r="B714" s="48"/>
      <c r="C714" s="316" t="s">
        <v>2767</v>
      </c>
      <c r="D714" s="317" t="s">
        <v>2767</v>
      </c>
      <c r="E714" s="318" t="s">
        <v>28</v>
      </c>
      <c r="F714" s="319">
        <v>42.952</v>
      </c>
      <c r="G714" s="42"/>
      <c r="H714" s="48"/>
    </row>
    <row r="715" spans="1:8" s="2" customFormat="1" ht="16.8" customHeight="1">
      <c r="A715" s="42"/>
      <c r="B715" s="48"/>
      <c r="C715" s="320" t="s">
        <v>28</v>
      </c>
      <c r="D715" s="320" t="s">
        <v>2924</v>
      </c>
      <c r="E715" s="21" t="s">
        <v>28</v>
      </c>
      <c r="F715" s="321">
        <v>42.952</v>
      </c>
      <c r="G715" s="42"/>
      <c r="H715" s="48"/>
    </row>
    <row r="716" spans="1:8" s="2" customFormat="1" ht="16.8" customHeight="1">
      <c r="A716" s="42"/>
      <c r="B716" s="48"/>
      <c r="C716" s="320" t="s">
        <v>2767</v>
      </c>
      <c r="D716" s="320" t="s">
        <v>299</v>
      </c>
      <c r="E716" s="21" t="s">
        <v>28</v>
      </c>
      <c r="F716" s="321">
        <v>42.952</v>
      </c>
      <c r="G716" s="42"/>
      <c r="H716" s="48"/>
    </row>
    <row r="717" spans="1:8" s="2" customFormat="1" ht="16.8" customHeight="1">
      <c r="A717" s="42"/>
      <c r="B717" s="48"/>
      <c r="C717" s="322" t="s">
        <v>3344</v>
      </c>
      <c r="D717" s="42"/>
      <c r="E717" s="42"/>
      <c r="F717" s="42"/>
      <c r="G717" s="42"/>
      <c r="H717" s="48"/>
    </row>
    <row r="718" spans="1:8" s="2" customFormat="1" ht="12">
      <c r="A718" s="42"/>
      <c r="B718" s="48"/>
      <c r="C718" s="320" t="s">
        <v>2920</v>
      </c>
      <c r="D718" s="320" t="s">
        <v>3490</v>
      </c>
      <c r="E718" s="21" t="s">
        <v>315</v>
      </c>
      <c r="F718" s="321">
        <v>42.952</v>
      </c>
      <c r="G718" s="42"/>
      <c r="H718" s="48"/>
    </row>
    <row r="719" spans="1:8" s="2" customFormat="1" ht="16.8" customHeight="1">
      <c r="A719" s="42"/>
      <c r="B719" s="48"/>
      <c r="C719" s="320" t="s">
        <v>2925</v>
      </c>
      <c r="D719" s="320" t="s">
        <v>2926</v>
      </c>
      <c r="E719" s="21" t="s">
        <v>315</v>
      </c>
      <c r="F719" s="321">
        <v>51.542</v>
      </c>
      <c r="G719" s="42"/>
      <c r="H719" s="48"/>
    </row>
    <row r="720" spans="1:8" s="2" customFormat="1" ht="16.8" customHeight="1">
      <c r="A720" s="42"/>
      <c r="B720" s="48"/>
      <c r="C720" s="316" t="s">
        <v>139</v>
      </c>
      <c r="D720" s="317" t="s">
        <v>139</v>
      </c>
      <c r="E720" s="318" t="s">
        <v>28</v>
      </c>
      <c r="F720" s="319">
        <v>20.774</v>
      </c>
      <c r="G720" s="42"/>
      <c r="H720" s="48"/>
    </row>
    <row r="721" spans="1:8" s="2" customFormat="1" ht="16.8" customHeight="1">
      <c r="A721" s="42"/>
      <c r="B721" s="48"/>
      <c r="C721" s="320" t="s">
        <v>28</v>
      </c>
      <c r="D721" s="320" t="s">
        <v>2846</v>
      </c>
      <c r="E721" s="21" t="s">
        <v>28</v>
      </c>
      <c r="F721" s="321">
        <v>0</v>
      </c>
      <c r="G721" s="42"/>
      <c r="H721" s="48"/>
    </row>
    <row r="722" spans="1:8" s="2" customFormat="1" ht="16.8" customHeight="1">
      <c r="A722" s="42"/>
      <c r="B722" s="48"/>
      <c r="C722" s="320" t="s">
        <v>28</v>
      </c>
      <c r="D722" s="320" t="s">
        <v>2853</v>
      </c>
      <c r="E722" s="21" t="s">
        <v>28</v>
      </c>
      <c r="F722" s="321">
        <v>0</v>
      </c>
      <c r="G722" s="42"/>
      <c r="H722" s="48"/>
    </row>
    <row r="723" spans="1:8" s="2" customFormat="1" ht="16.8" customHeight="1">
      <c r="A723" s="42"/>
      <c r="B723" s="48"/>
      <c r="C723" s="320" t="s">
        <v>28</v>
      </c>
      <c r="D723" s="320" t="s">
        <v>3221</v>
      </c>
      <c r="E723" s="21" t="s">
        <v>28</v>
      </c>
      <c r="F723" s="321">
        <v>20.774</v>
      </c>
      <c r="G723" s="42"/>
      <c r="H723" s="48"/>
    </row>
    <row r="724" spans="1:8" s="2" customFormat="1" ht="16.8" customHeight="1">
      <c r="A724" s="42"/>
      <c r="B724" s="48"/>
      <c r="C724" s="320" t="s">
        <v>139</v>
      </c>
      <c r="D724" s="320" t="s">
        <v>299</v>
      </c>
      <c r="E724" s="21" t="s">
        <v>28</v>
      </c>
      <c r="F724" s="321">
        <v>20.774</v>
      </c>
      <c r="G724" s="42"/>
      <c r="H724" s="48"/>
    </row>
    <row r="725" spans="1:8" s="2" customFormat="1" ht="16.8" customHeight="1">
      <c r="A725" s="42"/>
      <c r="B725" s="48"/>
      <c r="C725" s="322" t="s">
        <v>3344</v>
      </c>
      <c r="D725" s="42"/>
      <c r="E725" s="42"/>
      <c r="F725" s="42"/>
      <c r="G725" s="42"/>
      <c r="H725" s="48"/>
    </row>
    <row r="726" spans="1:8" s="2" customFormat="1" ht="16.8" customHeight="1">
      <c r="A726" s="42"/>
      <c r="B726" s="48"/>
      <c r="C726" s="320" t="s">
        <v>1204</v>
      </c>
      <c r="D726" s="320" t="s">
        <v>3383</v>
      </c>
      <c r="E726" s="21" t="s">
        <v>315</v>
      </c>
      <c r="F726" s="321">
        <v>20.774</v>
      </c>
      <c r="G726" s="42"/>
      <c r="H726" s="48"/>
    </row>
    <row r="727" spans="1:8" s="2" customFormat="1" ht="16.8" customHeight="1">
      <c r="A727" s="42"/>
      <c r="B727" s="48"/>
      <c r="C727" s="320" t="s">
        <v>1222</v>
      </c>
      <c r="D727" s="320" t="s">
        <v>3384</v>
      </c>
      <c r="E727" s="21" t="s">
        <v>315</v>
      </c>
      <c r="F727" s="321">
        <v>41.548</v>
      </c>
      <c r="G727" s="42"/>
      <c r="H727" s="48"/>
    </row>
    <row r="728" spans="1:8" s="2" customFormat="1" ht="16.8" customHeight="1">
      <c r="A728" s="42"/>
      <c r="B728" s="48"/>
      <c r="C728" s="320" t="s">
        <v>1210</v>
      </c>
      <c r="D728" s="320" t="s">
        <v>1211</v>
      </c>
      <c r="E728" s="21" t="s">
        <v>383</v>
      </c>
      <c r="F728" s="321">
        <v>0.007</v>
      </c>
      <c r="G728" s="42"/>
      <c r="H728" s="48"/>
    </row>
    <row r="729" spans="1:8" s="2" customFormat="1" ht="12">
      <c r="A729" s="42"/>
      <c r="B729" s="48"/>
      <c r="C729" s="320" t="s">
        <v>1228</v>
      </c>
      <c r="D729" s="320" t="s">
        <v>3382</v>
      </c>
      <c r="E729" s="21" t="s">
        <v>315</v>
      </c>
      <c r="F729" s="321">
        <v>25.968</v>
      </c>
      <c r="G729" s="42"/>
      <c r="H729" s="48"/>
    </row>
    <row r="730" spans="1:8" s="2" customFormat="1" ht="12">
      <c r="A730" s="42"/>
      <c r="B730" s="48"/>
      <c r="C730" s="320" t="s">
        <v>1234</v>
      </c>
      <c r="D730" s="320" t="s">
        <v>1235</v>
      </c>
      <c r="E730" s="21" t="s">
        <v>315</v>
      </c>
      <c r="F730" s="321">
        <v>25.968</v>
      </c>
      <c r="G730" s="42"/>
      <c r="H730" s="48"/>
    </row>
    <row r="731" spans="1:8" s="2" customFormat="1" ht="16.8" customHeight="1">
      <c r="A731" s="42"/>
      <c r="B731" s="48"/>
      <c r="C731" s="316" t="s">
        <v>143</v>
      </c>
      <c r="D731" s="317" t="s">
        <v>143</v>
      </c>
      <c r="E731" s="318" t="s">
        <v>28</v>
      </c>
      <c r="F731" s="319">
        <v>13.241</v>
      </c>
      <c r="G731" s="42"/>
      <c r="H731" s="48"/>
    </row>
    <row r="732" spans="1:8" s="2" customFormat="1" ht="16.8" customHeight="1">
      <c r="A732" s="42"/>
      <c r="B732" s="48"/>
      <c r="C732" s="320" t="s">
        <v>28</v>
      </c>
      <c r="D732" s="320" t="s">
        <v>2846</v>
      </c>
      <c r="E732" s="21" t="s">
        <v>28</v>
      </c>
      <c r="F732" s="321">
        <v>0</v>
      </c>
      <c r="G732" s="42"/>
      <c r="H732" s="48"/>
    </row>
    <row r="733" spans="1:8" s="2" customFormat="1" ht="16.8" customHeight="1">
      <c r="A733" s="42"/>
      <c r="B733" s="48"/>
      <c r="C733" s="320" t="s">
        <v>28</v>
      </c>
      <c r="D733" s="320" t="s">
        <v>2863</v>
      </c>
      <c r="E733" s="21" t="s">
        <v>28</v>
      </c>
      <c r="F733" s="321">
        <v>0.512</v>
      </c>
      <c r="G733" s="42"/>
      <c r="H733" s="48"/>
    </row>
    <row r="734" spans="1:8" s="2" customFormat="1" ht="16.8" customHeight="1">
      <c r="A734" s="42"/>
      <c r="B734" s="48"/>
      <c r="C734" s="320" t="s">
        <v>28</v>
      </c>
      <c r="D734" s="320" t="s">
        <v>2853</v>
      </c>
      <c r="E734" s="21" t="s">
        <v>28</v>
      </c>
      <c r="F734" s="321">
        <v>0</v>
      </c>
      <c r="G734" s="42"/>
      <c r="H734" s="48"/>
    </row>
    <row r="735" spans="1:8" s="2" customFormat="1" ht="16.8" customHeight="1">
      <c r="A735" s="42"/>
      <c r="B735" s="48"/>
      <c r="C735" s="320" t="s">
        <v>28</v>
      </c>
      <c r="D735" s="320" t="s">
        <v>2864</v>
      </c>
      <c r="E735" s="21" t="s">
        <v>28</v>
      </c>
      <c r="F735" s="321">
        <v>7.406</v>
      </c>
      <c r="G735" s="42"/>
      <c r="H735" s="48"/>
    </row>
    <row r="736" spans="1:8" s="2" customFormat="1" ht="16.8" customHeight="1">
      <c r="A736" s="42"/>
      <c r="B736" s="48"/>
      <c r="C736" s="320" t="s">
        <v>28</v>
      </c>
      <c r="D736" s="320" t="s">
        <v>2865</v>
      </c>
      <c r="E736" s="21" t="s">
        <v>28</v>
      </c>
      <c r="F736" s="321">
        <v>5.323</v>
      </c>
      <c r="G736" s="42"/>
      <c r="H736" s="48"/>
    </row>
    <row r="737" spans="1:8" s="2" customFormat="1" ht="16.8" customHeight="1">
      <c r="A737" s="42"/>
      <c r="B737" s="48"/>
      <c r="C737" s="320" t="s">
        <v>143</v>
      </c>
      <c r="D737" s="320" t="s">
        <v>299</v>
      </c>
      <c r="E737" s="21" t="s">
        <v>28</v>
      </c>
      <c r="F737" s="321">
        <v>13.241</v>
      </c>
      <c r="G737" s="42"/>
      <c r="H737" s="48"/>
    </row>
    <row r="738" spans="1:8" s="2" customFormat="1" ht="16.8" customHeight="1">
      <c r="A738" s="42"/>
      <c r="B738" s="48"/>
      <c r="C738" s="322" t="s">
        <v>3344</v>
      </c>
      <c r="D738" s="42"/>
      <c r="E738" s="42"/>
      <c r="F738" s="42"/>
      <c r="G738" s="42"/>
      <c r="H738" s="48"/>
    </row>
    <row r="739" spans="1:8" s="2" customFormat="1" ht="16.8" customHeight="1">
      <c r="A739" s="42"/>
      <c r="B739" s="48"/>
      <c r="C739" s="320" t="s">
        <v>2859</v>
      </c>
      <c r="D739" s="320" t="s">
        <v>3492</v>
      </c>
      <c r="E739" s="21" t="s">
        <v>290</v>
      </c>
      <c r="F739" s="321">
        <v>13.241</v>
      </c>
      <c r="G739" s="42"/>
      <c r="H739" s="48"/>
    </row>
    <row r="740" spans="1:8" s="2" customFormat="1" ht="12">
      <c r="A740" s="42"/>
      <c r="B740" s="48"/>
      <c r="C740" s="320" t="s">
        <v>345</v>
      </c>
      <c r="D740" s="320" t="s">
        <v>3387</v>
      </c>
      <c r="E740" s="21" t="s">
        <v>290</v>
      </c>
      <c r="F740" s="321">
        <v>23.553</v>
      </c>
      <c r="G740" s="42"/>
      <c r="H740" s="48"/>
    </row>
    <row r="741" spans="1:8" s="2" customFormat="1" ht="16.8" customHeight="1">
      <c r="A741" s="42"/>
      <c r="B741" s="48"/>
      <c r="C741" s="316" t="s">
        <v>2772</v>
      </c>
      <c r="D741" s="317" t="s">
        <v>2772</v>
      </c>
      <c r="E741" s="318" t="s">
        <v>28</v>
      </c>
      <c r="F741" s="319">
        <v>13.087</v>
      </c>
      <c r="G741" s="42"/>
      <c r="H741" s="48"/>
    </row>
    <row r="742" spans="1:8" s="2" customFormat="1" ht="16.8" customHeight="1">
      <c r="A742" s="42"/>
      <c r="B742" s="48"/>
      <c r="C742" s="320" t="s">
        <v>28</v>
      </c>
      <c r="D742" s="320" t="s">
        <v>2809</v>
      </c>
      <c r="E742" s="21" t="s">
        <v>28</v>
      </c>
      <c r="F742" s="321">
        <v>0</v>
      </c>
      <c r="G742" s="42"/>
      <c r="H742" s="48"/>
    </row>
    <row r="743" spans="1:8" s="2" customFormat="1" ht="16.8" customHeight="1">
      <c r="A743" s="42"/>
      <c r="B743" s="48"/>
      <c r="C743" s="320" t="s">
        <v>28</v>
      </c>
      <c r="D743" s="320" t="s">
        <v>2810</v>
      </c>
      <c r="E743" s="21" t="s">
        <v>28</v>
      </c>
      <c r="F743" s="321">
        <v>5</v>
      </c>
      <c r="G743" s="42"/>
      <c r="H743" s="48"/>
    </row>
    <row r="744" spans="1:8" s="2" customFormat="1" ht="16.8" customHeight="1">
      <c r="A744" s="42"/>
      <c r="B744" s="48"/>
      <c r="C744" s="320" t="s">
        <v>28</v>
      </c>
      <c r="D744" s="320" t="s">
        <v>2811</v>
      </c>
      <c r="E744" s="21" t="s">
        <v>28</v>
      </c>
      <c r="F744" s="321">
        <v>8.087</v>
      </c>
      <c r="G744" s="42"/>
      <c r="H744" s="48"/>
    </row>
    <row r="745" spans="1:8" s="2" customFormat="1" ht="16.8" customHeight="1">
      <c r="A745" s="42"/>
      <c r="B745" s="48"/>
      <c r="C745" s="320" t="s">
        <v>2772</v>
      </c>
      <c r="D745" s="320" t="s">
        <v>299</v>
      </c>
      <c r="E745" s="21" t="s">
        <v>28</v>
      </c>
      <c r="F745" s="321">
        <v>13.087</v>
      </c>
      <c r="G745" s="42"/>
      <c r="H745" s="48"/>
    </row>
    <row r="746" spans="1:8" s="2" customFormat="1" ht="16.8" customHeight="1">
      <c r="A746" s="42"/>
      <c r="B746" s="48"/>
      <c r="C746" s="322" t="s">
        <v>3344</v>
      </c>
      <c r="D746" s="42"/>
      <c r="E746" s="42"/>
      <c r="F746" s="42"/>
      <c r="G746" s="42"/>
      <c r="H746" s="48"/>
    </row>
    <row r="747" spans="1:8" s="2" customFormat="1" ht="16.8" customHeight="1">
      <c r="A747" s="42"/>
      <c r="B747" s="48"/>
      <c r="C747" s="320" t="s">
        <v>2805</v>
      </c>
      <c r="D747" s="320" t="s">
        <v>3493</v>
      </c>
      <c r="E747" s="21" t="s">
        <v>315</v>
      </c>
      <c r="F747" s="321">
        <v>13.087</v>
      </c>
      <c r="G747" s="42"/>
      <c r="H747" s="48"/>
    </row>
    <row r="748" spans="1:8" s="2" customFormat="1" ht="16.8" customHeight="1">
      <c r="A748" s="42"/>
      <c r="B748" s="48"/>
      <c r="C748" s="320" t="s">
        <v>2872</v>
      </c>
      <c r="D748" s="320" t="s">
        <v>3494</v>
      </c>
      <c r="E748" s="21" t="s">
        <v>315</v>
      </c>
      <c r="F748" s="321">
        <v>13.087</v>
      </c>
      <c r="G748" s="42"/>
      <c r="H748" s="48"/>
    </row>
    <row r="749" spans="1:8" s="2" customFormat="1" ht="16.8" customHeight="1">
      <c r="A749" s="42"/>
      <c r="B749" s="48"/>
      <c r="C749" s="320" t="s">
        <v>2876</v>
      </c>
      <c r="D749" s="320" t="s">
        <v>3495</v>
      </c>
      <c r="E749" s="21" t="s">
        <v>315</v>
      </c>
      <c r="F749" s="321">
        <v>65.435</v>
      </c>
      <c r="G749" s="42"/>
      <c r="H749" s="48"/>
    </row>
    <row r="750" spans="1:8" s="2" customFormat="1" ht="16.8" customHeight="1">
      <c r="A750" s="42"/>
      <c r="B750" s="48"/>
      <c r="C750" s="316" t="s">
        <v>169</v>
      </c>
      <c r="D750" s="317" t="s">
        <v>169</v>
      </c>
      <c r="E750" s="318" t="s">
        <v>28</v>
      </c>
      <c r="F750" s="319">
        <v>0.84</v>
      </c>
      <c r="G750" s="42"/>
      <c r="H750" s="48"/>
    </row>
    <row r="751" spans="1:8" s="2" customFormat="1" ht="16.8" customHeight="1">
      <c r="A751" s="42"/>
      <c r="B751" s="48"/>
      <c r="C751" s="320" t="s">
        <v>28</v>
      </c>
      <c r="D751" s="320" t="s">
        <v>2846</v>
      </c>
      <c r="E751" s="21" t="s">
        <v>28</v>
      </c>
      <c r="F751" s="321">
        <v>0</v>
      </c>
      <c r="G751" s="42"/>
      <c r="H751" s="48"/>
    </row>
    <row r="752" spans="1:8" s="2" customFormat="1" ht="16.8" customHeight="1">
      <c r="A752" s="42"/>
      <c r="B752" s="48"/>
      <c r="C752" s="320" t="s">
        <v>28</v>
      </c>
      <c r="D752" s="320" t="s">
        <v>3044</v>
      </c>
      <c r="E752" s="21" t="s">
        <v>28</v>
      </c>
      <c r="F752" s="321">
        <v>0.84</v>
      </c>
      <c r="G752" s="42"/>
      <c r="H752" s="48"/>
    </row>
    <row r="753" spans="1:8" s="2" customFormat="1" ht="16.8" customHeight="1">
      <c r="A753" s="42"/>
      <c r="B753" s="48"/>
      <c r="C753" s="320" t="s">
        <v>169</v>
      </c>
      <c r="D753" s="320" t="s">
        <v>299</v>
      </c>
      <c r="E753" s="21" t="s">
        <v>28</v>
      </c>
      <c r="F753" s="321">
        <v>0.84</v>
      </c>
      <c r="G753" s="42"/>
      <c r="H753" s="48"/>
    </row>
    <row r="754" spans="1:8" s="2" customFormat="1" ht="16.8" customHeight="1">
      <c r="A754" s="42"/>
      <c r="B754" s="48"/>
      <c r="C754" s="322" t="s">
        <v>3344</v>
      </c>
      <c r="D754" s="42"/>
      <c r="E754" s="42"/>
      <c r="F754" s="42"/>
      <c r="G754" s="42"/>
      <c r="H754" s="48"/>
    </row>
    <row r="755" spans="1:8" s="2" customFormat="1" ht="16.8" customHeight="1">
      <c r="A755" s="42"/>
      <c r="B755" s="48"/>
      <c r="C755" s="320" t="s">
        <v>568</v>
      </c>
      <c r="D755" s="320" t="s">
        <v>3409</v>
      </c>
      <c r="E755" s="21" t="s">
        <v>290</v>
      </c>
      <c r="F755" s="321">
        <v>0.84</v>
      </c>
      <c r="G755" s="42"/>
      <c r="H755" s="48"/>
    </row>
    <row r="756" spans="1:8" s="2" customFormat="1" ht="16.8" customHeight="1">
      <c r="A756" s="42"/>
      <c r="B756" s="48"/>
      <c r="C756" s="320" t="s">
        <v>366</v>
      </c>
      <c r="D756" s="320" t="s">
        <v>3410</v>
      </c>
      <c r="E756" s="21" t="s">
        <v>290</v>
      </c>
      <c r="F756" s="321">
        <v>69.251</v>
      </c>
      <c r="G756" s="42"/>
      <c r="H756" s="48"/>
    </row>
    <row r="757" spans="1:8" s="2" customFormat="1" ht="16.8" customHeight="1">
      <c r="A757" s="42"/>
      <c r="B757" s="48"/>
      <c r="C757" s="316" t="s">
        <v>820</v>
      </c>
      <c r="D757" s="317" t="s">
        <v>820</v>
      </c>
      <c r="E757" s="318" t="s">
        <v>28</v>
      </c>
      <c r="F757" s="319">
        <v>0.6</v>
      </c>
      <c r="G757" s="42"/>
      <c r="H757" s="48"/>
    </row>
    <row r="758" spans="1:8" s="2" customFormat="1" ht="16.8" customHeight="1">
      <c r="A758" s="42"/>
      <c r="B758" s="48"/>
      <c r="C758" s="320" t="s">
        <v>28</v>
      </c>
      <c r="D758" s="320" t="s">
        <v>2846</v>
      </c>
      <c r="E758" s="21" t="s">
        <v>28</v>
      </c>
      <c r="F758" s="321">
        <v>0</v>
      </c>
      <c r="G758" s="42"/>
      <c r="H758" s="48"/>
    </row>
    <row r="759" spans="1:8" s="2" customFormat="1" ht="16.8" customHeight="1">
      <c r="A759" s="42"/>
      <c r="B759" s="48"/>
      <c r="C759" s="320" t="s">
        <v>28</v>
      </c>
      <c r="D759" s="320" t="s">
        <v>3111</v>
      </c>
      <c r="E759" s="21" t="s">
        <v>28</v>
      </c>
      <c r="F759" s="321">
        <v>0.6</v>
      </c>
      <c r="G759" s="42"/>
      <c r="H759" s="48"/>
    </row>
    <row r="760" spans="1:8" s="2" customFormat="1" ht="16.8" customHeight="1">
      <c r="A760" s="42"/>
      <c r="B760" s="48"/>
      <c r="C760" s="320" t="s">
        <v>820</v>
      </c>
      <c r="D760" s="320" t="s">
        <v>299</v>
      </c>
      <c r="E760" s="21" t="s">
        <v>28</v>
      </c>
      <c r="F760" s="321">
        <v>0.6</v>
      </c>
      <c r="G760" s="42"/>
      <c r="H760" s="48"/>
    </row>
    <row r="761" spans="1:8" s="2" customFormat="1" ht="16.8" customHeight="1">
      <c r="A761" s="42"/>
      <c r="B761" s="48"/>
      <c r="C761" s="322" t="s">
        <v>3344</v>
      </c>
      <c r="D761" s="42"/>
      <c r="E761" s="42"/>
      <c r="F761" s="42"/>
      <c r="G761" s="42"/>
      <c r="H761" s="48"/>
    </row>
    <row r="762" spans="1:8" s="2" customFormat="1" ht="12">
      <c r="A762" s="42"/>
      <c r="B762" s="48"/>
      <c r="C762" s="320" t="s">
        <v>3107</v>
      </c>
      <c r="D762" s="320" t="s">
        <v>3496</v>
      </c>
      <c r="E762" s="21" t="s">
        <v>290</v>
      </c>
      <c r="F762" s="321">
        <v>0.6</v>
      </c>
      <c r="G762" s="42"/>
      <c r="H762" s="48"/>
    </row>
    <row r="763" spans="1:8" s="2" customFormat="1" ht="16.8" customHeight="1">
      <c r="A763" s="42"/>
      <c r="B763" s="48"/>
      <c r="C763" s="320" t="s">
        <v>3112</v>
      </c>
      <c r="D763" s="320" t="s">
        <v>3497</v>
      </c>
      <c r="E763" s="21" t="s">
        <v>290</v>
      </c>
      <c r="F763" s="321">
        <v>0.6</v>
      </c>
      <c r="G763" s="42"/>
      <c r="H763" s="48"/>
    </row>
    <row r="764" spans="1:8" s="2" customFormat="1" ht="16.8" customHeight="1">
      <c r="A764" s="42"/>
      <c r="B764" s="48"/>
      <c r="C764" s="320" t="s">
        <v>3116</v>
      </c>
      <c r="D764" s="320" t="s">
        <v>3498</v>
      </c>
      <c r="E764" s="21" t="s">
        <v>290</v>
      </c>
      <c r="F764" s="321">
        <v>0.6</v>
      </c>
      <c r="G764" s="42"/>
      <c r="H764" s="48"/>
    </row>
    <row r="765" spans="1:8" s="2" customFormat="1" ht="16.8" customHeight="1">
      <c r="A765" s="42"/>
      <c r="B765" s="48"/>
      <c r="C765" s="320" t="s">
        <v>3120</v>
      </c>
      <c r="D765" s="320" t="s">
        <v>3499</v>
      </c>
      <c r="E765" s="21" t="s">
        <v>290</v>
      </c>
      <c r="F765" s="321">
        <v>0.6</v>
      </c>
      <c r="G765" s="42"/>
      <c r="H765" s="48"/>
    </row>
    <row r="766" spans="1:8" s="2" customFormat="1" ht="16.8" customHeight="1">
      <c r="A766" s="42"/>
      <c r="B766" s="48"/>
      <c r="C766" s="316" t="s">
        <v>185</v>
      </c>
      <c r="D766" s="317" t="s">
        <v>185</v>
      </c>
      <c r="E766" s="318" t="s">
        <v>28</v>
      </c>
      <c r="F766" s="319">
        <v>2.24</v>
      </c>
      <c r="G766" s="42"/>
      <c r="H766" s="48"/>
    </row>
    <row r="767" spans="1:8" s="2" customFormat="1" ht="16.8" customHeight="1">
      <c r="A767" s="42"/>
      <c r="B767" s="48"/>
      <c r="C767" s="320" t="s">
        <v>28</v>
      </c>
      <c r="D767" s="320" t="s">
        <v>2846</v>
      </c>
      <c r="E767" s="21" t="s">
        <v>28</v>
      </c>
      <c r="F767" s="321">
        <v>0</v>
      </c>
      <c r="G767" s="42"/>
      <c r="H767" s="48"/>
    </row>
    <row r="768" spans="1:8" s="2" customFormat="1" ht="16.8" customHeight="1">
      <c r="A768" s="42"/>
      <c r="B768" s="48"/>
      <c r="C768" s="320" t="s">
        <v>28</v>
      </c>
      <c r="D768" s="320" t="s">
        <v>2886</v>
      </c>
      <c r="E768" s="21" t="s">
        <v>28</v>
      </c>
      <c r="F768" s="321">
        <v>2.24</v>
      </c>
      <c r="G768" s="42"/>
      <c r="H768" s="48"/>
    </row>
    <row r="769" spans="1:8" s="2" customFormat="1" ht="16.8" customHeight="1">
      <c r="A769" s="42"/>
      <c r="B769" s="48"/>
      <c r="C769" s="320" t="s">
        <v>185</v>
      </c>
      <c r="D769" s="320" t="s">
        <v>299</v>
      </c>
      <c r="E769" s="21" t="s">
        <v>28</v>
      </c>
      <c r="F769" s="321">
        <v>2.24</v>
      </c>
      <c r="G769" s="42"/>
      <c r="H769" s="48"/>
    </row>
    <row r="770" spans="1:8" s="2" customFormat="1" ht="16.8" customHeight="1">
      <c r="A770" s="42"/>
      <c r="B770" s="48"/>
      <c r="C770" s="322" t="s">
        <v>3344</v>
      </c>
      <c r="D770" s="42"/>
      <c r="E770" s="42"/>
      <c r="F770" s="42"/>
      <c r="G770" s="42"/>
      <c r="H770" s="48"/>
    </row>
    <row r="771" spans="1:8" s="2" customFormat="1" ht="16.8" customHeight="1">
      <c r="A771" s="42"/>
      <c r="B771" s="48"/>
      <c r="C771" s="320" t="s">
        <v>374</v>
      </c>
      <c r="D771" s="320" t="s">
        <v>3424</v>
      </c>
      <c r="E771" s="21" t="s">
        <v>290</v>
      </c>
      <c r="F771" s="321">
        <v>2.24</v>
      </c>
      <c r="G771" s="42"/>
      <c r="H771" s="48"/>
    </row>
    <row r="772" spans="1:8" s="2" customFormat="1" ht="16.8" customHeight="1">
      <c r="A772" s="42"/>
      <c r="B772" s="48"/>
      <c r="C772" s="320" t="s">
        <v>366</v>
      </c>
      <c r="D772" s="320" t="s">
        <v>3410</v>
      </c>
      <c r="E772" s="21" t="s">
        <v>290</v>
      </c>
      <c r="F772" s="321">
        <v>69.251</v>
      </c>
      <c r="G772" s="42"/>
      <c r="H772" s="48"/>
    </row>
    <row r="773" spans="1:8" s="2" customFormat="1" ht="16.8" customHeight="1">
      <c r="A773" s="42"/>
      <c r="B773" s="48"/>
      <c r="C773" s="320" t="s">
        <v>381</v>
      </c>
      <c r="D773" s="320" t="s">
        <v>382</v>
      </c>
      <c r="E773" s="21" t="s">
        <v>383</v>
      </c>
      <c r="F773" s="321">
        <v>4.48</v>
      </c>
      <c r="G773" s="42"/>
      <c r="H773" s="48"/>
    </row>
    <row r="774" spans="1:8" s="2" customFormat="1" ht="16.8" customHeight="1">
      <c r="A774" s="42"/>
      <c r="B774" s="48"/>
      <c r="C774" s="316" t="s">
        <v>2776</v>
      </c>
      <c r="D774" s="317" t="s">
        <v>2776</v>
      </c>
      <c r="E774" s="318" t="s">
        <v>28</v>
      </c>
      <c r="F774" s="319">
        <v>71.834</v>
      </c>
      <c r="G774" s="42"/>
      <c r="H774" s="48"/>
    </row>
    <row r="775" spans="1:8" s="2" customFormat="1" ht="16.8" customHeight="1">
      <c r="A775" s="42"/>
      <c r="B775" s="48"/>
      <c r="C775" s="320" t="s">
        <v>28</v>
      </c>
      <c r="D775" s="320" t="s">
        <v>2846</v>
      </c>
      <c r="E775" s="21" t="s">
        <v>28</v>
      </c>
      <c r="F775" s="321">
        <v>0</v>
      </c>
      <c r="G775" s="42"/>
      <c r="H775" s="48"/>
    </row>
    <row r="776" spans="1:8" s="2" customFormat="1" ht="16.8" customHeight="1">
      <c r="A776" s="42"/>
      <c r="B776" s="48"/>
      <c r="C776" s="320" t="s">
        <v>28</v>
      </c>
      <c r="D776" s="320" t="s">
        <v>2852</v>
      </c>
      <c r="E776" s="21" t="s">
        <v>28</v>
      </c>
      <c r="F776" s="321">
        <v>2.5</v>
      </c>
      <c r="G776" s="42"/>
      <c r="H776" s="48"/>
    </row>
    <row r="777" spans="1:8" s="2" customFormat="1" ht="16.8" customHeight="1">
      <c r="A777" s="42"/>
      <c r="B777" s="48"/>
      <c r="C777" s="320" t="s">
        <v>28</v>
      </c>
      <c r="D777" s="320" t="s">
        <v>2853</v>
      </c>
      <c r="E777" s="21" t="s">
        <v>28</v>
      </c>
      <c r="F777" s="321">
        <v>0</v>
      </c>
      <c r="G777" s="42"/>
      <c r="H777" s="48"/>
    </row>
    <row r="778" spans="1:8" s="2" customFormat="1" ht="16.8" customHeight="1">
      <c r="A778" s="42"/>
      <c r="B778" s="48"/>
      <c r="C778" s="320" t="s">
        <v>2778</v>
      </c>
      <c r="D778" s="320" t="s">
        <v>2854</v>
      </c>
      <c r="E778" s="21" t="s">
        <v>28</v>
      </c>
      <c r="F778" s="321">
        <v>62.486</v>
      </c>
      <c r="G778" s="42"/>
      <c r="H778" s="48"/>
    </row>
    <row r="779" spans="1:8" s="2" customFormat="1" ht="16.8" customHeight="1">
      <c r="A779" s="42"/>
      <c r="B779" s="48"/>
      <c r="C779" s="320" t="s">
        <v>28</v>
      </c>
      <c r="D779" s="320" t="s">
        <v>2855</v>
      </c>
      <c r="E779" s="21" t="s">
        <v>28</v>
      </c>
      <c r="F779" s="321">
        <v>0</v>
      </c>
      <c r="G779" s="42"/>
      <c r="H779" s="48"/>
    </row>
    <row r="780" spans="1:8" s="2" customFormat="1" ht="16.8" customHeight="1">
      <c r="A780" s="42"/>
      <c r="B780" s="48"/>
      <c r="C780" s="320" t="s">
        <v>28</v>
      </c>
      <c r="D780" s="320" t="s">
        <v>2856</v>
      </c>
      <c r="E780" s="21" t="s">
        <v>28</v>
      </c>
      <c r="F780" s="321">
        <v>4.928</v>
      </c>
      <c r="G780" s="42"/>
      <c r="H780" s="48"/>
    </row>
    <row r="781" spans="1:8" s="2" customFormat="1" ht="16.8" customHeight="1">
      <c r="A781" s="42"/>
      <c r="B781" s="48"/>
      <c r="C781" s="320" t="s">
        <v>28</v>
      </c>
      <c r="D781" s="320" t="s">
        <v>2857</v>
      </c>
      <c r="E781" s="21" t="s">
        <v>28</v>
      </c>
      <c r="F781" s="321">
        <v>1.92</v>
      </c>
      <c r="G781" s="42"/>
      <c r="H781" s="48"/>
    </row>
    <row r="782" spans="1:8" s="2" customFormat="1" ht="16.8" customHeight="1">
      <c r="A782" s="42"/>
      <c r="B782" s="48"/>
      <c r="C782" s="320" t="s">
        <v>2776</v>
      </c>
      <c r="D782" s="320" t="s">
        <v>299</v>
      </c>
      <c r="E782" s="21" t="s">
        <v>28</v>
      </c>
      <c r="F782" s="321">
        <v>71.834</v>
      </c>
      <c r="G782" s="42"/>
      <c r="H782" s="48"/>
    </row>
    <row r="783" spans="1:8" s="2" customFormat="1" ht="16.8" customHeight="1">
      <c r="A783" s="42"/>
      <c r="B783" s="48"/>
      <c r="C783" s="322" t="s">
        <v>3344</v>
      </c>
      <c r="D783" s="42"/>
      <c r="E783" s="42"/>
      <c r="F783" s="42"/>
      <c r="G783" s="42"/>
      <c r="H783" s="48"/>
    </row>
    <row r="784" spans="1:8" s="2" customFormat="1" ht="16.8" customHeight="1">
      <c r="A784" s="42"/>
      <c r="B784" s="48"/>
      <c r="C784" s="320" t="s">
        <v>2848</v>
      </c>
      <c r="D784" s="320" t="s">
        <v>3488</v>
      </c>
      <c r="E784" s="21" t="s">
        <v>290</v>
      </c>
      <c r="F784" s="321">
        <v>71.834</v>
      </c>
      <c r="G784" s="42"/>
      <c r="H784" s="48"/>
    </row>
    <row r="785" spans="1:8" s="2" customFormat="1" ht="12">
      <c r="A785" s="42"/>
      <c r="B785" s="48"/>
      <c r="C785" s="320" t="s">
        <v>345</v>
      </c>
      <c r="D785" s="320" t="s">
        <v>3387</v>
      </c>
      <c r="E785" s="21" t="s">
        <v>290</v>
      </c>
      <c r="F785" s="321">
        <v>23.553</v>
      </c>
      <c r="G785" s="42"/>
      <c r="H785" s="48"/>
    </row>
    <row r="786" spans="1:8" s="2" customFormat="1" ht="16.8" customHeight="1">
      <c r="A786" s="42"/>
      <c r="B786" s="48"/>
      <c r="C786" s="316" t="s">
        <v>2778</v>
      </c>
      <c r="D786" s="317" t="s">
        <v>2778</v>
      </c>
      <c r="E786" s="318" t="s">
        <v>28</v>
      </c>
      <c r="F786" s="319">
        <v>62.486</v>
      </c>
      <c r="G786" s="42"/>
      <c r="H786" s="48"/>
    </row>
    <row r="787" spans="1:8" s="2" customFormat="1" ht="16.8" customHeight="1">
      <c r="A787" s="42"/>
      <c r="B787" s="48"/>
      <c r="C787" s="320" t="s">
        <v>28</v>
      </c>
      <c r="D787" s="320" t="s">
        <v>2853</v>
      </c>
      <c r="E787" s="21" t="s">
        <v>28</v>
      </c>
      <c r="F787" s="321">
        <v>0</v>
      </c>
      <c r="G787" s="42"/>
      <c r="H787" s="48"/>
    </row>
    <row r="788" spans="1:8" s="2" customFormat="1" ht="16.8" customHeight="1">
      <c r="A788" s="42"/>
      <c r="B788" s="48"/>
      <c r="C788" s="320" t="s">
        <v>2778</v>
      </c>
      <c r="D788" s="320" t="s">
        <v>2854</v>
      </c>
      <c r="E788" s="21" t="s">
        <v>28</v>
      </c>
      <c r="F788" s="321">
        <v>62.486</v>
      </c>
      <c r="G788" s="42"/>
      <c r="H788" s="48"/>
    </row>
    <row r="789" spans="1:8" s="2" customFormat="1" ht="16.8" customHeight="1">
      <c r="A789" s="42"/>
      <c r="B789" s="48"/>
      <c r="C789" s="322" t="s">
        <v>3344</v>
      </c>
      <c r="D789" s="42"/>
      <c r="E789" s="42"/>
      <c r="F789" s="42"/>
      <c r="G789" s="42"/>
      <c r="H789" s="48"/>
    </row>
    <row r="790" spans="1:8" s="2" customFormat="1" ht="16.8" customHeight="1">
      <c r="A790" s="42"/>
      <c r="B790" s="48"/>
      <c r="C790" s="320" t="s">
        <v>2848</v>
      </c>
      <c r="D790" s="320" t="s">
        <v>3488</v>
      </c>
      <c r="E790" s="21" t="s">
        <v>290</v>
      </c>
      <c r="F790" s="321">
        <v>71.834</v>
      </c>
      <c r="G790" s="42"/>
      <c r="H790" s="48"/>
    </row>
    <row r="791" spans="1:8" s="2" customFormat="1" ht="16.8" customHeight="1">
      <c r="A791" s="42"/>
      <c r="B791" s="48"/>
      <c r="C791" s="320" t="s">
        <v>366</v>
      </c>
      <c r="D791" s="320" t="s">
        <v>3410</v>
      </c>
      <c r="E791" s="21" t="s">
        <v>290</v>
      </c>
      <c r="F791" s="321">
        <v>69.251</v>
      </c>
      <c r="G791" s="42"/>
      <c r="H791" s="48"/>
    </row>
    <row r="792" spans="1:8" s="2" customFormat="1" ht="16.8" customHeight="1">
      <c r="A792" s="42"/>
      <c r="B792" s="48"/>
      <c r="C792" s="316" t="s">
        <v>2858</v>
      </c>
      <c r="D792" s="317" t="s">
        <v>2858</v>
      </c>
      <c r="E792" s="318" t="s">
        <v>28</v>
      </c>
      <c r="F792" s="319">
        <v>6.848</v>
      </c>
      <c r="G792" s="42"/>
      <c r="H792" s="48"/>
    </row>
    <row r="793" spans="1:8" s="2" customFormat="1" ht="16.8" customHeight="1">
      <c r="A793" s="42"/>
      <c r="B793" s="48"/>
      <c r="C793" s="320" t="s">
        <v>28</v>
      </c>
      <c r="D793" s="320" t="s">
        <v>2855</v>
      </c>
      <c r="E793" s="21" t="s">
        <v>28</v>
      </c>
      <c r="F793" s="321">
        <v>0</v>
      </c>
      <c r="G793" s="42"/>
      <c r="H793" s="48"/>
    </row>
    <row r="794" spans="1:8" s="2" customFormat="1" ht="16.8" customHeight="1">
      <c r="A794" s="42"/>
      <c r="B794" s="48"/>
      <c r="C794" s="320" t="s">
        <v>28</v>
      </c>
      <c r="D794" s="320" t="s">
        <v>2856</v>
      </c>
      <c r="E794" s="21" t="s">
        <v>28</v>
      </c>
      <c r="F794" s="321">
        <v>4.928</v>
      </c>
      <c r="G794" s="42"/>
      <c r="H794" s="48"/>
    </row>
    <row r="795" spans="1:8" s="2" customFormat="1" ht="16.8" customHeight="1">
      <c r="A795" s="42"/>
      <c r="B795" s="48"/>
      <c r="C795" s="320" t="s">
        <v>28</v>
      </c>
      <c r="D795" s="320" t="s">
        <v>2857</v>
      </c>
      <c r="E795" s="21" t="s">
        <v>28</v>
      </c>
      <c r="F795" s="321">
        <v>1.92</v>
      </c>
      <c r="G795" s="42"/>
      <c r="H795" s="48"/>
    </row>
    <row r="796" spans="1:8" s="2" customFormat="1" ht="16.8" customHeight="1">
      <c r="A796" s="42"/>
      <c r="B796" s="48"/>
      <c r="C796" s="320" t="s">
        <v>2858</v>
      </c>
      <c r="D796" s="320" t="s">
        <v>760</v>
      </c>
      <c r="E796" s="21" t="s">
        <v>28</v>
      </c>
      <c r="F796" s="321">
        <v>6.848</v>
      </c>
      <c r="G796" s="42"/>
      <c r="H796" s="48"/>
    </row>
    <row r="797" spans="1:8" s="2" customFormat="1" ht="16.8" customHeight="1">
      <c r="A797" s="42"/>
      <c r="B797" s="48"/>
      <c r="C797" s="316" t="s">
        <v>2780</v>
      </c>
      <c r="D797" s="317" t="s">
        <v>2780</v>
      </c>
      <c r="E797" s="318" t="s">
        <v>28</v>
      </c>
      <c r="F797" s="319">
        <v>2.596</v>
      </c>
      <c r="G797" s="42"/>
      <c r="H797" s="48"/>
    </row>
    <row r="798" spans="1:8" s="2" customFormat="1" ht="16.8" customHeight="1">
      <c r="A798" s="42"/>
      <c r="B798" s="48"/>
      <c r="C798" s="320" t="s">
        <v>28</v>
      </c>
      <c r="D798" s="320" t="s">
        <v>3080</v>
      </c>
      <c r="E798" s="21" t="s">
        <v>28</v>
      </c>
      <c r="F798" s="321">
        <v>2.596</v>
      </c>
      <c r="G798" s="42"/>
      <c r="H798" s="48"/>
    </row>
    <row r="799" spans="1:8" s="2" customFormat="1" ht="16.8" customHeight="1">
      <c r="A799" s="42"/>
      <c r="B799" s="48"/>
      <c r="C799" s="320" t="s">
        <v>2780</v>
      </c>
      <c r="D799" s="320" t="s">
        <v>299</v>
      </c>
      <c r="E799" s="21" t="s">
        <v>28</v>
      </c>
      <c r="F799" s="321">
        <v>2.596</v>
      </c>
      <c r="G799" s="42"/>
      <c r="H799" s="48"/>
    </row>
    <row r="800" spans="1:8" s="2" customFormat="1" ht="16.8" customHeight="1">
      <c r="A800" s="42"/>
      <c r="B800" s="48"/>
      <c r="C800" s="322" t="s">
        <v>3344</v>
      </c>
      <c r="D800" s="42"/>
      <c r="E800" s="42"/>
      <c r="F800" s="42"/>
      <c r="G800" s="42"/>
      <c r="H800" s="48"/>
    </row>
    <row r="801" spans="1:8" s="2" customFormat="1" ht="16.8" customHeight="1">
      <c r="A801" s="42"/>
      <c r="B801" s="48"/>
      <c r="C801" s="320" t="s">
        <v>3076</v>
      </c>
      <c r="D801" s="320" t="s">
        <v>3500</v>
      </c>
      <c r="E801" s="21" t="s">
        <v>315</v>
      </c>
      <c r="F801" s="321">
        <v>2.596</v>
      </c>
      <c r="G801" s="42"/>
      <c r="H801" s="48"/>
    </row>
    <row r="802" spans="1:8" s="2" customFormat="1" ht="16.8" customHeight="1">
      <c r="A802" s="42"/>
      <c r="B802" s="48"/>
      <c r="C802" s="320" t="s">
        <v>3072</v>
      </c>
      <c r="D802" s="320" t="s">
        <v>3501</v>
      </c>
      <c r="E802" s="21" t="s">
        <v>315</v>
      </c>
      <c r="F802" s="321">
        <v>2.596</v>
      </c>
      <c r="G802" s="42"/>
      <c r="H802" s="48"/>
    </row>
    <row r="803" spans="1:8" s="2" customFormat="1" ht="16.8" customHeight="1">
      <c r="A803" s="42"/>
      <c r="B803" s="48"/>
      <c r="C803" s="320" t="s">
        <v>3090</v>
      </c>
      <c r="D803" s="320" t="s">
        <v>3502</v>
      </c>
      <c r="E803" s="21" t="s">
        <v>315</v>
      </c>
      <c r="F803" s="321">
        <v>2.596</v>
      </c>
      <c r="G803" s="42"/>
      <c r="H803" s="48"/>
    </row>
    <row r="804" spans="1:8" s="2" customFormat="1" ht="16.8" customHeight="1">
      <c r="A804" s="42"/>
      <c r="B804" s="48"/>
      <c r="C804" s="316" t="s">
        <v>3503</v>
      </c>
      <c r="D804" s="317" t="s">
        <v>3503</v>
      </c>
      <c r="E804" s="318" t="s">
        <v>28</v>
      </c>
      <c r="F804" s="319">
        <v>2.349</v>
      </c>
      <c r="G804" s="42"/>
      <c r="H804" s="48"/>
    </row>
    <row r="805" spans="1:8" s="2" customFormat="1" ht="16.8" customHeight="1">
      <c r="A805" s="42"/>
      <c r="B805" s="48"/>
      <c r="C805" s="316" t="s">
        <v>2782</v>
      </c>
      <c r="D805" s="317" t="s">
        <v>2782</v>
      </c>
      <c r="E805" s="318" t="s">
        <v>28</v>
      </c>
      <c r="F805" s="319">
        <v>2.349</v>
      </c>
      <c r="G805" s="42"/>
      <c r="H805" s="48"/>
    </row>
    <row r="806" spans="1:8" s="2" customFormat="1" ht="16.8" customHeight="1">
      <c r="A806" s="42"/>
      <c r="B806" s="48"/>
      <c r="C806" s="320" t="s">
        <v>28</v>
      </c>
      <c r="D806" s="320" t="s">
        <v>2846</v>
      </c>
      <c r="E806" s="21" t="s">
        <v>28</v>
      </c>
      <c r="F806" s="321">
        <v>0</v>
      </c>
      <c r="G806" s="42"/>
      <c r="H806" s="48"/>
    </row>
    <row r="807" spans="1:8" s="2" customFormat="1" ht="16.8" customHeight="1">
      <c r="A807" s="42"/>
      <c r="B807" s="48"/>
      <c r="C807" s="320" t="s">
        <v>28</v>
      </c>
      <c r="D807" s="320" t="s">
        <v>2963</v>
      </c>
      <c r="E807" s="21" t="s">
        <v>28</v>
      </c>
      <c r="F807" s="321">
        <v>0</v>
      </c>
      <c r="G807" s="42"/>
      <c r="H807" s="48"/>
    </row>
    <row r="808" spans="1:8" s="2" customFormat="1" ht="16.8" customHeight="1">
      <c r="A808" s="42"/>
      <c r="B808" s="48"/>
      <c r="C808" s="320" t="s">
        <v>2782</v>
      </c>
      <c r="D808" s="320" t="s">
        <v>3102</v>
      </c>
      <c r="E808" s="21" t="s">
        <v>28</v>
      </c>
      <c r="F808" s="321">
        <v>2.349</v>
      </c>
      <c r="G808" s="42"/>
      <c r="H808" s="48"/>
    </row>
    <row r="809" spans="1:8" s="2" customFormat="1" ht="16.8" customHeight="1">
      <c r="A809" s="42"/>
      <c r="B809" s="48"/>
      <c r="C809" s="322" t="s">
        <v>3344</v>
      </c>
      <c r="D809" s="42"/>
      <c r="E809" s="42"/>
      <c r="F809" s="42"/>
      <c r="G809" s="42"/>
      <c r="H809" s="48"/>
    </row>
    <row r="810" spans="1:8" s="2" customFormat="1" ht="16.8" customHeight="1">
      <c r="A810" s="42"/>
      <c r="B810" s="48"/>
      <c r="C810" s="320" t="s">
        <v>3098</v>
      </c>
      <c r="D810" s="320" t="s">
        <v>3504</v>
      </c>
      <c r="E810" s="21" t="s">
        <v>315</v>
      </c>
      <c r="F810" s="321">
        <v>2.349</v>
      </c>
      <c r="G810" s="42"/>
      <c r="H810" s="48"/>
    </row>
    <row r="811" spans="1:8" s="2" customFormat="1" ht="16.8" customHeight="1">
      <c r="A811" s="42"/>
      <c r="B811" s="48"/>
      <c r="C811" s="320" t="s">
        <v>3094</v>
      </c>
      <c r="D811" s="320" t="s">
        <v>3505</v>
      </c>
      <c r="E811" s="21" t="s">
        <v>315</v>
      </c>
      <c r="F811" s="321">
        <v>2.349</v>
      </c>
      <c r="G811" s="42"/>
      <c r="H811" s="48"/>
    </row>
    <row r="812" spans="1:8" s="2" customFormat="1" ht="16.8" customHeight="1">
      <c r="A812" s="42"/>
      <c r="B812" s="48"/>
      <c r="C812" s="320" t="s">
        <v>3103</v>
      </c>
      <c r="D812" s="320" t="s">
        <v>3506</v>
      </c>
      <c r="E812" s="21" t="s">
        <v>315</v>
      </c>
      <c r="F812" s="321">
        <v>2.349</v>
      </c>
      <c r="G812" s="42"/>
      <c r="H812" s="48"/>
    </row>
    <row r="813" spans="1:8" s="2" customFormat="1" ht="16.8" customHeight="1">
      <c r="A813" s="42"/>
      <c r="B813" s="48"/>
      <c r="C813" s="316" t="s">
        <v>2784</v>
      </c>
      <c r="D813" s="317" t="s">
        <v>2784</v>
      </c>
      <c r="E813" s="318" t="s">
        <v>28</v>
      </c>
      <c r="F813" s="319">
        <v>6.496</v>
      </c>
      <c r="G813" s="42"/>
      <c r="H813" s="48"/>
    </row>
    <row r="814" spans="1:8" s="2" customFormat="1" ht="16.8" customHeight="1">
      <c r="A814" s="42"/>
      <c r="B814" s="48"/>
      <c r="C814" s="320" t="s">
        <v>28</v>
      </c>
      <c r="D814" s="320" t="s">
        <v>2809</v>
      </c>
      <c r="E814" s="21" t="s">
        <v>28</v>
      </c>
      <c r="F814" s="321">
        <v>0</v>
      </c>
      <c r="G814" s="42"/>
      <c r="H814" s="48"/>
    </row>
    <row r="815" spans="1:8" s="2" customFormat="1" ht="16.8" customHeight="1">
      <c r="A815" s="42"/>
      <c r="B815" s="48"/>
      <c r="C815" s="320" t="s">
        <v>28</v>
      </c>
      <c r="D815" s="320" t="s">
        <v>3256</v>
      </c>
      <c r="E815" s="21" t="s">
        <v>28</v>
      </c>
      <c r="F815" s="321">
        <v>6.496</v>
      </c>
      <c r="G815" s="42"/>
      <c r="H815" s="48"/>
    </row>
    <row r="816" spans="1:8" s="2" customFormat="1" ht="16.8" customHeight="1">
      <c r="A816" s="42"/>
      <c r="B816" s="48"/>
      <c r="C816" s="320" t="s">
        <v>2784</v>
      </c>
      <c r="D816" s="320" t="s">
        <v>299</v>
      </c>
      <c r="E816" s="21" t="s">
        <v>28</v>
      </c>
      <c r="F816" s="321">
        <v>6.496</v>
      </c>
      <c r="G816" s="42"/>
      <c r="H816" s="48"/>
    </row>
    <row r="817" spans="1:8" s="2" customFormat="1" ht="16.8" customHeight="1">
      <c r="A817" s="42"/>
      <c r="B817" s="48"/>
      <c r="C817" s="322" t="s">
        <v>3344</v>
      </c>
      <c r="D817" s="42"/>
      <c r="E817" s="42"/>
      <c r="F817" s="42"/>
      <c r="G817" s="42"/>
      <c r="H817" s="48"/>
    </row>
    <row r="818" spans="1:8" s="2" customFormat="1" ht="16.8" customHeight="1">
      <c r="A818" s="42"/>
      <c r="B818" s="48"/>
      <c r="C818" s="320" t="s">
        <v>3252</v>
      </c>
      <c r="D818" s="320" t="s">
        <v>3507</v>
      </c>
      <c r="E818" s="21" t="s">
        <v>673</v>
      </c>
      <c r="F818" s="321">
        <v>6.496</v>
      </c>
      <c r="G818" s="42"/>
      <c r="H818" s="48"/>
    </row>
    <row r="819" spans="1:8" s="2" customFormat="1" ht="16.8" customHeight="1">
      <c r="A819" s="42"/>
      <c r="B819" s="48"/>
      <c r="C819" s="320" t="s">
        <v>3266</v>
      </c>
      <c r="D819" s="320" t="s">
        <v>3508</v>
      </c>
      <c r="E819" s="21" t="s">
        <v>673</v>
      </c>
      <c r="F819" s="321">
        <v>6.496</v>
      </c>
      <c r="G819" s="42"/>
      <c r="H819" s="48"/>
    </row>
    <row r="820" spans="1:8" s="2" customFormat="1" ht="16.8" customHeight="1">
      <c r="A820" s="42"/>
      <c r="B820" s="48"/>
      <c r="C820" s="316" t="s">
        <v>2786</v>
      </c>
      <c r="D820" s="317" t="s">
        <v>2786</v>
      </c>
      <c r="E820" s="318" t="s">
        <v>28</v>
      </c>
      <c r="F820" s="319">
        <v>13</v>
      </c>
      <c r="G820" s="42"/>
      <c r="H820" s="48"/>
    </row>
    <row r="821" spans="1:8" s="2" customFormat="1" ht="16.8" customHeight="1">
      <c r="A821" s="42"/>
      <c r="B821" s="48"/>
      <c r="C821" s="320" t="s">
        <v>28</v>
      </c>
      <c r="D821" s="320" t="s">
        <v>2846</v>
      </c>
      <c r="E821" s="21" t="s">
        <v>28</v>
      </c>
      <c r="F821" s="321">
        <v>0</v>
      </c>
      <c r="G821" s="42"/>
      <c r="H821" s="48"/>
    </row>
    <row r="822" spans="1:8" s="2" customFormat="1" ht="16.8" customHeight="1">
      <c r="A822" s="42"/>
      <c r="B822" s="48"/>
      <c r="C822" s="320" t="s">
        <v>28</v>
      </c>
      <c r="D822" s="320" t="s">
        <v>2847</v>
      </c>
      <c r="E822" s="21" t="s">
        <v>28</v>
      </c>
      <c r="F822" s="321">
        <v>13</v>
      </c>
      <c r="G822" s="42"/>
      <c r="H822" s="48"/>
    </row>
    <row r="823" spans="1:8" s="2" customFormat="1" ht="16.8" customHeight="1">
      <c r="A823" s="42"/>
      <c r="B823" s="48"/>
      <c r="C823" s="320" t="s">
        <v>2786</v>
      </c>
      <c r="D823" s="320" t="s">
        <v>299</v>
      </c>
      <c r="E823" s="21" t="s">
        <v>28</v>
      </c>
      <c r="F823" s="321">
        <v>13</v>
      </c>
      <c r="G823" s="42"/>
      <c r="H823" s="48"/>
    </row>
    <row r="824" spans="1:8" s="2" customFormat="1" ht="16.8" customHeight="1">
      <c r="A824" s="42"/>
      <c r="B824" s="48"/>
      <c r="C824" s="322" t="s">
        <v>3344</v>
      </c>
      <c r="D824" s="42"/>
      <c r="E824" s="42"/>
      <c r="F824" s="42"/>
      <c r="G824" s="42"/>
      <c r="H824" s="48"/>
    </row>
    <row r="825" spans="1:8" s="2" customFormat="1" ht="16.8" customHeight="1">
      <c r="A825" s="42"/>
      <c r="B825" s="48"/>
      <c r="C825" s="320" t="s">
        <v>2842</v>
      </c>
      <c r="D825" s="320" t="s">
        <v>3509</v>
      </c>
      <c r="E825" s="21" t="s">
        <v>315</v>
      </c>
      <c r="F825" s="321">
        <v>13</v>
      </c>
      <c r="G825" s="42"/>
      <c r="H825" s="48"/>
    </row>
    <row r="826" spans="1:8" s="2" customFormat="1" ht="16.8" customHeight="1">
      <c r="A826" s="42"/>
      <c r="B826" s="48"/>
      <c r="C826" s="320" t="s">
        <v>2888</v>
      </c>
      <c r="D826" s="320" t="s">
        <v>3510</v>
      </c>
      <c r="E826" s="21" t="s">
        <v>315</v>
      </c>
      <c r="F826" s="321">
        <v>13</v>
      </c>
      <c r="G826" s="42"/>
      <c r="H826" s="48"/>
    </row>
    <row r="827" spans="1:8" s="2" customFormat="1" ht="16.8" customHeight="1">
      <c r="A827" s="42"/>
      <c r="B827" s="48"/>
      <c r="C827" s="320" t="s">
        <v>2892</v>
      </c>
      <c r="D827" s="320" t="s">
        <v>3511</v>
      </c>
      <c r="E827" s="21" t="s">
        <v>315</v>
      </c>
      <c r="F827" s="321">
        <v>13</v>
      </c>
      <c r="G827" s="42"/>
      <c r="H827" s="48"/>
    </row>
    <row r="828" spans="1:8" s="2" customFormat="1" ht="16.8" customHeight="1">
      <c r="A828" s="42"/>
      <c r="B828" s="48"/>
      <c r="C828" s="320" t="s">
        <v>2896</v>
      </c>
      <c r="D828" s="320" t="s">
        <v>2897</v>
      </c>
      <c r="E828" s="21" t="s">
        <v>1824</v>
      </c>
      <c r="F828" s="321">
        <v>0.39</v>
      </c>
      <c r="G828" s="42"/>
      <c r="H828" s="48"/>
    </row>
    <row r="829" spans="1:8" s="2" customFormat="1" ht="16.8" customHeight="1">
      <c r="A829" s="42"/>
      <c r="B829" s="48"/>
      <c r="C829" s="316" t="s">
        <v>2787</v>
      </c>
      <c r="D829" s="317" t="s">
        <v>2787</v>
      </c>
      <c r="E829" s="318" t="s">
        <v>28</v>
      </c>
      <c r="F829" s="319">
        <v>54.188</v>
      </c>
      <c r="G829" s="42"/>
      <c r="H829" s="48"/>
    </row>
    <row r="830" spans="1:8" s="2" customFormat="1" ht="16.8" customHeight="1">
      <c r="A830" s="42"/>
      <c r="B830" s="48"/>
      <c r="C830" s="320" t="s">
        <v>28</v>
      </c>
      <c r="D830" s="320" t="s">
        <v>2904</v>
      </c>
      <c r="E830" s="21" t="s">
        <v>28</v>
      </c>
      <c r="F830" s="321">
        <v>34.858</v>
      </c>
      <c r="G830" s="42"/>
      <c r="H830" s="48"/>
    </row>
    <row r="831" spans="1:8" s="2" customFormat="1" ht="16.8" customHeight="1">
      <c r="A831" s="42"/>
      <c r="B831" s="48"/>
      <c r="C831" s="320" t="s">
        <v>28</v>
      </c>
      <c r="D831" s="320" t="s">
        <v>2905</v>
      </c>
      <c r="E831" s="21" t="s">
        <v>28</v>
      </c>
      <c r="F831" s="321">
        <v>19.33</v>
      </c>
      <c r="G831" s="42"/>
      <c r="H831" s="48"/>
    </row>
    <row r="832" spans="1:8" s="2" customFormat="1" ht="16.8" customHeight="1">
      <c r="A832" s="42"/>
      <c r="B832" s="48"/>
      <c r="C832" s="320" t="s">
        <v>2787</v>
      </c>
      <c r="D832" s="320" t="s">
        <v>760</v>
      </c>
      <c r="E832" s="21" t="s">
        <v>28</v>
      </c>
      <c r="F832" s="321">
        <v>54.188</v>
      </c>
      <c r="G832" s="42"/>
      <c r="H832" s="48"/>
    </row>
    <row r="833" spans="1:8" s="2" customFormat="1" ht="16.8" customHeight="1">
      <c r="A833" s="42"/>
      <c r="B833" s="48"/>
      <c r="C833" s="322" t="s">
        <v>3344</v>
      </c>
      <c r="D833" s="42"/>
      <c r="E833" s="42"/>
      <c r="F833" s="42"/>
      <c r="G833" s="42"/>
      <c r="H833" s="48"/>
    </row>
    <row r="834" spans="1:8" s="2" customFormat="1" ht="16.8" customHeight="1">
      <c r="A834" s="42"/>
      <c r="B834" s="48"/>
      <c r="C834" s="320" t="s">
        <v>387</v>
      </c>
      <c r="D834" s="320" t="s">
        <v>3512</v>
      </c>
      <c r="E834" s="21" t="s">
        <v>315</v>
      </c>
      <c r="F834" s="321">
        <v>77.114</v>
      </c>
      <c r="G834" s="42"/>
      <c r="H834" s="48"/>
    </row>
    <row r="835" spans="1:8" s="2" customFormat="1" ht="16.8" customHeight="1">
      <c r="A835" s="42"/>
      <c r="B835" s="48"/>
      <c r="C835" s="320" t="s">
        <v>3045</v>
      </c>
      <c r="D835" s="320" t="s">
        <v>3513</v>
      </c>
      <c r="E835" s="21" t="s">
        <v>315</v>
      </c>
      <c r="F835" s="321">
        <v>54.188</v>
      </c>
      <c r="G835" s="42"/>
      <c r="H835" s="48"/>
    </row>
    <row r="836" spans="1:8" s="2" customFormat="1" ht="16.8" customHeight="1">
      <c r="A836" s="42"/>
      <c r="B836" s="48"/>
      <c r="C836" s="320" t="s">
        <v>3050</v>
      </c>
      <c r="D836" s="320" t="s">
        <v>3514</v>
      </c>
      <c r="E836" s="21" t="s">
        <v>315</v>
      </c>
      <c r="F836" s="321">
        <v>54.188</v>
      </c>
      <c r="G836" s="42"/>
      <c r="H836" s="48"/>
    </row>
    <row r="837" spans="1:8" s="2" customFormat="1" ht="16.8" customHeight="1">
      <c r="A837" s="42"/>
      <c r="B837" s="48"/>
      <c r="C837" s="320" t="s">
        <v>3053</v>
      </c>
      <c r="D837" s="320" t="s">
        <v>3514</v>
      </c>
      <c r="E837" s="21" t="s">
        <v>315</v>
      </c>
      <c r="F837" s="321">
        <v>54.188</v>
      </c>
      <c r="G837" s="42"/>
      <c r="H837" s="48"/>
    </row>
    <row r="838" spans="1:8" s="2" customFormat="1" ht="16.8" customHeight="1">
      <c r="A838" s="42"/>
      <c r="B838" s="48"/>
      <c r="C838" s="320" t="s">
        <v>3060</v>
      </c>
      <c r="D838" s="320" t="s">
        <v>3515</v>
      </c>
      <c r="E838" s="21" t="s">
        <v>315</v>
      </c>
      <c r="F838" s="321">
        <v>54.188</v>
      </c>
      <c r="G838" s="42"/>
      <c r="H838" s="48"/>
    </row>
    <row r="839" spans="1:8" s="2" customFormat="1" ht="16.8" customHeight="1">
      <c r="A839" s="42"/>
      <c r="B839" s="48"/>
      <c r="C839" s="320" t="s">
        <v>3064</v>
      </c>
      <c r="D839" s="320" t="s">
        <v>3065</v>
      </c>
      <c r="E839" s="21" t="s">
        <v>315</v>
      </c>
      <c r="F839" s="321">
        <v>55.814</v>
      </c>
      <c r="G839" s="42"/>
      <c r="H839" s="48"/>
    </row>
    <row r="840" spans="1:8" s="2" customFormat="1" ht="16.8" customHeight="1">
      <c r="A840" s="42"/>
      <c r="B840" s="48"/>
      <c r="C840" s="316" t="s">
        <v>200</v>
      </c>
      <c r="D840" s="317" t="s">
        <v>200</v>
      </c>
      <c r="E840" s="318" t="s">
        <v>28</v>
      </c>
      <c r="F840" s="319">
        <v>7.729</v>
      </c>
      <c r="G840" s="42"/>
      <c r="H840" s="48"/>
    </row>
    <row r="841" spans="1:8" s="2" customFormat="1" ht="16.8" customHeight="1">
      <c r="A841" s="42"/>
      <c r="B841" s="48"/>
      <c r="C841" s="320" t="s">
        <v>28</v>
      </c>
      <c r="D841" s="320" t="s">
        <v>2846</v>
      </c>
      <c r="E841" s="21" t="s">
        <v>28</v>
      </c>
      <c r="F841" s="321">
        <v>0</v>
      </c>
      <c r="G841" s="42"/>
      <c r="H841" s="48"/>
    </row>
    <row r="842" spans="1:8" s="2" customFormat="1" ht="16.8" customHeight="1">
      <c r="A842" s="42"/>
      <c r="B842" s="48"/>
      <c r="C842" s="320" t="s">
        <v>310</v>
      </c>
      <c r="D842" s="320" t="s">
        <v>2867</v>
      </c>
      <c r="E842" s="21" t="s">
        <v>28</v>
      </c>
      <c r="F842" s="321">
        <v>0.199</v>
      </c>
      <c r="G842" s="42"/>
      <c r="H842" s="48"/>
    </row>
    <row r="843" spans="1:8" s="2" customFormat="1" ht="16.8" customHeight="1">
      <c r="A843" s="42"/>
      <c r="B843" s="48"/>
      <c r="C843" s="320" t="s">
        <v>202</v>
      </c>
      <c r="D843" s="320" t="s">
        <v>2868</v>
      </c>
      <c r="E843" s="21" t="s">
        <v>28</v>
      </c>
      <c r="F843" s="321">
        <v>0.81</v>
      </c>
      <c r="G843" s="42"/>
      <c r="H843" s="48"/>
    </row>
    <row r="844" spans="1:8" s="2" customFormat="1" ht="16.8" customHeight="1">
      <c r="A844" s="42"/>
      <c r="B844" s="48"/>
      <c r="C844" s="320" t="s">
        <v>2792</v>
      </c>
      <c r="D844" s="320" t="s">
        <v>2869</v>
      </c>
      <c r="E844" s="21" t="s">
        <v>28</v>
      </c>
      <c r="F844" s="321">
        <v>6.72</v>
      </c>
      <c r="G844" s="42"/>
      <c r="H844" s="48"/>
    </row>
    <row r="845" spans="1:8" s="2" customFormat="1" ht="16.8" customHeight="1">
      <c r="A845" s="42"/>
      <c r="B845" s="48"/>
      <c r="C845" s="320" t="s">
        <v>200</v>
      </c>
      <c r="D845" s="320" t="s">
        <v>299</v>
      </c>
      <c r="E845" s="21" t="s">
        <v>28</v>
      </c>
      <c r="F845" s="321">
        <v>7.729</v>
      </c>
      <c r="G845" s="42"/>
      <c r="H845" s="48"/>
    </row>
    <row r="846" spans="1:8" s="2" customFormat="1" ht="16.8" customHeight="1">
      <c r="A846" s="42"/>
      <c r="B846" s="48"/>
      <c r="C846" s="322" t="s">
        <v>3344</v>
      </c>
      <c r="D846" s="42"/>
      <c r="E846" s="42"/>
      <c r="F846" s="42"/>
      <c r="G846" s="42"/>
      <c r="H846" s="48"/>
    </row>
    <row r="847" spans="1:8" s="2" customFormat="1" ht="12">
      <c r="A847" s="42"/>
      <c r="B847" s="48"/>
      <c r="C847" s="320" t="s">
        <v>306</v>
      </c>
      <c r="D847" s="320" t="s">
        <v>3444</v>
      </c>
      <c r="E847" s="21" t="s">
        <v>290</v>
      </c>
      <c r="F847" s="321">
        <v>7.729</v>
      </c>
      <c r="G847" s="42"/>
      <c r="H847" s="48"/>
    </row>
    <row r="848" spans="1:8" s="2" customFormat="1" ht="12">
      <c r="A848" s="42"/>
      <c r="B848" s="48"/>
      <c r="C848" s="320" t="s">
        <v>345</v>
      </c>
      <c r="D848" s="320" t="s">
        <v>3387</v>
      </c>
      <c r="E848" s="21" t="s">
        <v>290</v>
      </c>
      <c r="F848" s="321">
        <v>23.553</v>
      </c>
      <c r="G848" s="42"/>
      <c r="H848" s="48"/>
    </row>
    <row r="849" spans="1:8" s="2" customFormat="1" ht="16.8" customHeight="1">
      <c r="A849" s="42"/>
      <c r="B849" s="48"/>
      <c r="C849" s="316" t="s">
        <v>310</v>
      </c>
      <c r="D849" s="317" t="s">
        <v>310</v>
      </c>
      <c r="E849" s="318" t="s">
        <v>28</v>
      </c>
      <c r="F849" s="319">
        <v>0.199</v>
      </c>
      <c r="G849" s="42"/>
      <c r="H849" s="48"/>
    </row>
    <row r="850" spans="1:8" s="2" customFormat="1" ht="16.8" customHeight="1">
      <c r="A850" s="42"/>
      <c r="B850" s="48"/>
      <c r="C850" s="320" t="s">
        <v>28</v>
      </c>
      <c r="D850" s="320" t="s">
        <v>2846</v>
      </c>
      <c r="E850" s="21" t="s">
        <v>28</v>
      </c>
      <c r="F850" s="321">
        <v>0</v>
      </c>
      <c r="G850" s="42"/>
      <c r="H850" s="48"/>
    </row>
    <row r="851" spans="1:8" s="2" customFormat="1" ht="16.8" customHeight="1">
      <c r="A851" s="42"/>
      <c r="B851" s="48"/>
      <c r="C851" s="320" t="s">
        <v>310</v>
      </c>
      <c r="D851" s="320" t="s">
        <v>2867</v>
      </c>
      <c r="E851" s="21" t="s">
        <v>28</v>
      </c>
      <c r="F851" s="321">
        <v>0.199</v>
      </c>
      <c r="G851" s="42"/>
      <c r="H851" s="48"/>
    </row>
    <row r="852" spans="1:8" s="2" customFormat="1" ht="16.8" customHeight="1">
      <c r="A852" s="42"/>
      <c r="B852" s="48"/>
      <c r="C852" s="322" t="s">
        <v>3344</v>
      </c>
      <c r="D852" s="42"/>
      <c r="E852" s="42"/>
      <c r="F852" s="42"/>
      <c r="G852" s="42"/>
      <c r="H852" s="48"/>
    </row>
    <row r="853" spans="1:8" s="2" customFormat="1" ht="12">
      <c r="A853" s="42"/>
      <c r="B853" s="48"/>
      <c r="C853" s="320" t="s">
        <v>306</v>
      </c>
      <c r="D853" s="320" t="s">
        <v>3444</v>
      </c>
      <c r="E853" s="21" t="s">
        <v>290</v>
      </c>
      <c r="F853" s="321">
        <v>7.729</v>
      </c>
      <c r="G853" s="42"/>
      <c r="H853" s="48"/>
    </row>
    <row r="854" spans="1:8" s="2" customFormat="1" ht="16.8" customHeight="1">
      <c r="A854" s="42"/>
      <c r="B854" s="48"/>
      <c r="C854" s="320" t="s">
        <v>422</v>
      </c>
      <c r="D854" s="320" t="s">
        <v>3516</v>
      </c>
      <c r="E854" s="21" t="s">
        <v>290</v>
      </c>
      <c r="F854" s="321">
        <v>1.044</v>
      </c>
      <c r="G854" s="42"/>
      <c r="H854" s="48"/>
    </row>
    <row r="855" spans="1:8" s="2" customFormat="1" ht="16.8" customHeight="1">
      <c r="A855" s="42"/>
      <c r="B855" s="48"/>
      <c r="C855" s="316" t="s">
        <v>202</v>
      </c>
      <c r="D855" s="317" t="s">
        <v>202</v>
      </c>
      <c r="E855" s="318" t="s">
        <v>28</v>
      </c>
      <c r="F855" s="319">
        <v>0.81</v>
      </c>
      <c r="G855" s="42"/>
      <c r="H855" s="48"/>
    </row>
    <row r="856" spans="1:8" s="2" customFormat="1" ht="16.8" customHeight="1">
      <c r="A856" s="42"/>
      <c r="B856" s="48"/>
      <c r="C856" s="320" t="s">
        <v>202</v>
      </c>
      <c r="D856" s="320" t="s">
        <v>2868</v>
      </c>
      <c r="E856" s="21" t="s">
        <v>28</v>
      </c>
      <c r="F856" s="321">
        <v>0.81</v>
      </c>
      <c r="G856" s="42"/>
      <c r="H856" s="48"/>
    </row>
    <row r="857" spans="1:8" s="2" customFormat="1" ht="16.8" customHeight="1">
      <c r="A857" s="42"/>
      <c r="B857" s="48"/>
      <c r="C857" s="322" t="s">
        <v>3344</v>
      </c>
      <c r="D857" s="42"/>
      <c r="E857" s="42"/>
      <c r="F857" s="42"/>
      <c r="G857" s="42"/>
      <c r="H857" s="48"/>
    </row>
    <row r="858" spans="1:8" s="2" customFormat="1" ht="12">
      <c r="A858" s="42"/>
      <c r="B858" s="48"/>
      <c r="C858" s="320" t="s">
        <v>306</v>
      </c>
      <c r="D858" s="320" t="s">
        <v>3444</v>
      </c>
      <c r="E858" s="21" t="s">
        <v>290</v>
      </c>
      <c r="F858" s="321">
        <v>7.729</v>
      </c>
      <c r="G858" s="42"/>
      <c r="H858" s="48"/>
    </row>
    <row r="859" spans="1:8" s="2" customFormat="1" ht="16.8" customHeight="1">
      <c r="A859" s="42"/>
      <c r="B859" s="48"/>
      <c r="C859" s="320" t="s">
        <v>422</v>
      </c>
      <c r="D859" s="320" t="s">
        <v>3516</v>
      </c>
      <c r="E859" s="21" t="s">
        <v>290</v>
      </c>
      <c r="F859" s="321">
        <v>1.044</v>
      </c>
      <c r="G859" s="42"/>
      <c r="H859" s="48"/>
    </row>
    <row r="860" spans="1:8" s="2" customFormat="1" ht="16.8" customHeight="1">
      <c r="A860" s="42"/>
      <c r="B860" s="48"/>
      <c r="C860" s="316" t="s">
        <v>2792</v>
      </c>
      <c r="D860" s="317" t="s">
        <v>2792</v>
      </c>
      <c r="E860" s="318" t="s">
        <v>28</v>
      </c>
      <c r="F860" s="319">
        <v>6.72</v>
      </c>
      <c r="G860" s="42"/>
      <c r="H860" s="48"/>
    </row>
    <row r="861" spans="1:8" s="2" customFormat="1" ht="16.8" customHeight="1">
      <c r="A861" s="42"/>
      <c r="B861" s="48"/>
      <c r="C861" s="320" t="s">
        <v>2792</v>
      </c>
      <c r="D861" s="320" t="s">
        <v>2869</v>
      </c>
      <c r="E861" s="21" t="s">
        <v>28</v>
      </c>
      <c r="F861" s="321">
        <v>6.72</v>
      </c>
      <c r="G861" s="42"/>
      <c r="H861" s="48"/>
    </row>
    <row r="862" spans="1:8" s="2" customFormat="1" ht="16.8" customHeight="1">
      <c r="A862" s="42"/>
      <c r="B862" s="48"/>
      <c r="C862" s="322" t="s">
        <v>3344</v>
      </c>
      <c r="D862" s="42"/>
      <c r="E862" s="42"/>
      <c r="F862" s="42"/>
      <c r="G862" s="42"/>
      <c r="H862" s="48"/>
    </row>
    <row r="863" spans="1:8" s="2" customFormat="1" ht="12">
      <c r="A863" s="42"/>
      <c r="B863" s="48"/>
      <c r="C863" s="320" t="s">
        <v>306</v>
      </c>
      <c r="D863" s="320" t="s">
        <v>3444</v>
      </c>
      <c r="E863" s="21" t="s">
        <v>290</v>
      </c>
      <c r="F863" s="321">
        <v>7.729</v>
      </c>
      <c r="G863" s="42"/>
      <c r="H863" s="48"/>
    </row>
    <row r="864" spans="1:8" s="2" customFormat="1" ht="16.8" customHeight="1">
      <c r="A864" s="42"/>
      <c r="B864" s="48"/>
      <c r="C864" s="320" t="s">
        <v>366</v>
      </c>
      <c r="D864" s="320" t="s">
        <v>3410</v>
      </c>
      <c r="E864" s="21" t="s">
        <v>290</v>
      </c>
      <c r="F864" s="321">
        <v>69.251</v>
      </c>
      <c r="G864" s="42"/>
      <c r="H864" s="48"/>
    </row>
    <row r="865" spans="1:8" s="2" customFormat="1" ht="16.8" customHeight="1">
      <c r="A865" s="42"/>
      <c r="B865" s="48"/>
      <c r="C865" s="316" t="s">
        <v>206</v>
      </c>
      <c r="D865" s="317" t="s">
        <v>206</v>
      </c>
      <c r="E865" s="318" t="s">
        <v>28</v>
      </c>
      <c r="F865" s="319">
        <v>0.18</v>
      </c>
      <c r="G865" s="42"/>
      <c r="H865" s="48"/>
    </row>
    <row r="866" spans="1:8" s="2" customFormat="1" ht="16.8" customHeight="1">
      <c r="A866" s="42"/>
      <c r="B866" s="48"/>
      <c r="C866" s="320" t="s">
        <v>28</v>
      </c>
      <c r="D866" s="320" t="s">
        <v>2846</v>
      </c>
      <c r="E866" s="21" t="s">
        <v>28</v>
      </c>
      <c r="F866" s="321">
        <v>0</v>
      </c>
      <c r="G866" s="42"/>
      <c r="H866" s="48"/>
    </row>
    <row r="867" spans="1:8" s="2" customFormat="1" ht="16.8" customHeight="1">
      <c r="A867" s="42"/>
      <c r="B867" s="48"/>
      <c r="C867" s="320" t="s">
        <v>28</v>
      </c>
      <c r="D867" s="320" t="s">
        <v>2940</v>
      </c>
      <c r="E867" s="21" t="s">
        <v>28</v>
      </c>
      <c r="F867" s="321">
        <v>0</v>
      </c>
      <c r="G867" s="42"/>
      <c r="H867" s="48"/>
    </row>
    <row r="868" spans="1:8" s="2" customFormat="1" ht="16.8" customHeight="1">
      <c r="A868" s="42"/>
      <c r="B868" s="48"/>
      <c r="C868" s="320" t="s">
        <v>28</v>
      </c>
      <c r="D868" s="320" t="s">
        <v>3017</v>
      </c>
      <c r="E868" s="21" t="s">
        <v>28</v>
      </c>
      <c r="F868" s="321">
        <v>0.18</v>
      </c>
      <c r="G868" s="42"/>
      <c r="H868" s="48"/>
    </row>
    <row r="869" spans="1:8" s="2" customFormat="1" ht="16.8" customHeight="1">
      <c r="A869" s="42"/>
      <c r="B869" s="48"/>
      <c r="C869" s="320" t="s">
        <v>206</v>
      </c>
      <c r="D869" s="320" t="s">
        <v>299</v>
      </c>
      <c r="E869" s="21" t="s">
        <v>28</v>
      </c>
      <c r="F869" s="321">
        <v>0.18</v>
      </c>
      <c r="G869" s="42"/>
      <c r="H869" s="48"/>
    </row>
    <row r="870" spans="1:8" s="2" customFormat="1" ht="16.8" customHeight="1">
      <c r="A870" s="42"/>
      <c r="B870" s="48"/>
      <c r="C870" s="322" t="s">
        <v>3344</v>
      </c>
      <c r="D870" s="42"/>
      <c r="E870" s="42"/>
      <c r="F870" s="42"/>
      <c r="G870" s="42"/>
      <c r="H870" s="48"/>
    </row>
    <row r="871" spans="1:8" s="2" customFormat="1" ht="16.8" customHeight="1">
      <c r="A871" s="42"/>
      <c r="B871" s="48"/>
      <c r="C871" s="320" t="s">
        <v>3014</v>
      </c>
      <c r="D871" s="320" t="s">
        <v>3015</v>
      </c>
      <c r="E871" s="21" t="s">
        <v>290</v>
      </c>
      <c r="F871" s="321">
        <v>0.18</v>
      </c>
      <c r="G871" s="42"/>
      <c r="H871" s="48"/>
    </row>
    <row r="872" spans="1:8" s="2" customFormat="1" ht="16.8" customHeight="1">
      <c r="A872" s="42"/>
      <c r="B872" s="48"/>
      <c r="C872" s="320" t="s">
        <v>1327</v>
      </c>
      <c r="D872" s="320" t="s">
        <v>3517</v>
      </c>
      <c r="E872" s="21" t="s">
        <v>290</v>
      </c>
      <c r="F872" s="321">
        <v>0.18</v>
      </c>
      <c r="G872" s="42"/>
      <c r="H872" s="48"/>
    </row>
    <row r="873" spans="1:8" s="2" customFormat="1" ht="12">
      <c r="A873" s="42"/>
      <c r="B873" s="48"/>
      <c r="C873" s="320" t="s">
        <v>1333</v>
      </c>
      <c r="D873" s="320" t="s">
        <v>3447</v>
      </c>
      <c r="E873" s="21" t="s">
        <v>290</v>
      </c>
      <c r="F873" s="321">
        <v>0.18</v>
      </c>
      <c r="G873" s="42"/>
      <c r="H873" s="48"/>
    </row>
    <row r="874" spans="1:8" s="2" customFormat="1" ht="16.8" customHeight="1">
      <c r="A874" s="42"/>
      <c r="B874" s="48"/>
      <c r="C874" s="316" t="s">
        <v>237</v>
      </c>
      <c r="D874" s="317" t="s">
        <v>237</v>
      </c>
      <c r="E874" s="318" t="s">
        <v>28</v>
      </c>
      <c r="F874" s="319">
        <v>23.553</v>
      </c>
      <c r="G874" s="42"/>
      <c r="H874" s="48"/>
    </row>
    <row r="875" spans="1:8" s="2" customFormat="1" ht="16.8" customHeight="1">
      <c r="A875" s="42"/>
      <c r="B875" s="48"/>
      <c r="C875" s="320" t="s">
        <v>28</v>
      </c>
      <c r="D875" s="320" t="s">
        <v>2776</v>
      </c>
      <c r="E875" s="21" t="s">
        <v>28</v>
      </c>
      <c r="F875" s="321">
        <v>71.834</v>
      </c>
      <c r="G875" s="42"/>
      <c r="H875" s="48"/>
    </row>
    <row r="876" spans="1:8" s="2" customFormat="1" ht="16.8" customHeight="1">
      <c r="A876" s="42"/>
      <c r="B876" s="48"/>
      <c r="C876" s="320" t="s">
        <v>28</v>
      </c>
      <c r="D876" s="320" t="s">
        <v>143</v>
      </c>
      <c r="E876" s="21" t="s">
        <v>28</v>
      </c>
      <c r="F876" s="321">
        <v>13.241</v>
      </c>
      <c r="G876" s="42"/>
      <c r="H876" s="48"/>
    </row>
    <row r="877" spans="1:8" s="2" customFormat="1" ht="16.8" customHeight="1">
      <c r="A877" s="42"/>
      <c r="B877" s="48"/>
      <c r="C877" s="320" t="s">
        <v>28</v>
      </c>
      <c r="D877" s="320" t="s">
        <v>200</v>
      </c>
      <c r="E877" s="21" t="s">
        <v>28</v>
      </c>
      <c r="F877" s="321">
        <v>7.729</v>
      </c>
      <c r="G877" s="42"/>
      <c r="H877" s="48"/>
    </row>
    <row r="878" spans="1:8" s="2" customFormat="1" ht="16.8" customHeight="1">
      <c r="A878" s="42"/>
      <c r="B878" s="48"/>
      <c r="C878" s="320" t="s">
        <v>28</v>
      </c>
      <c r="D878" s="320" t="s">
        <v>349</v>
      </c>
      <c r="E878" s="21" t="s">
        <v>28</v>
      </c>
      <c r="F878" s="321">
        <v>-69.251</v>
      </c>
      <c r="G878" s="42"/>
      <c r="H878" s="48"/>
    </row>
    <row r="879" spans="1:8" s="2" customFormat="1" ht="16.8" customHeight="1">
      <c r="A879" s="42"/>
      <c r="B879" s="48"/>
      <c r="C879" s="320" t="s">
        <v>237</v>
      </c>
      <c r="D879" s="320" t="s">
        <v>299</v>
      </c>
      <c r="E879" s="21" t="s">
        <v>28</v>
      </c>
      <c r="F879" s="321">
        <v>23.553</v>
      </c>
      <c r="G879" s="42"/>
      <c r="H879" s="48"/>
    </row>
    <row r="880" spans="1:8" s="2" customFormat="1" ht="16.8" customHeight="1">
      <c r="A880" s="42"/>
      <c r="B880" s="48"/>
      <c r="C880" s="322" t="s">
        <v>3344</v>
      </c>
      <c r="D880" s="42"/>
      <c r="E880" s="42"/>
      <c r="F880" s="42"/>
      <c r="G880" s="42"/>
      <c r="H880" s="48"/>
    </row>
    <row r="881" spans="1:8" s="2" customFormat="1" ht="12">
      <c r="A881" s="42"/>
      <c r="B881" s="48"/>
      <c r="C881" s="320" t="s">
        <v>345</v>
      </c>
      <c r="D881" s="320" t="s">
        <v>3387</v>
      </c>
      <c r="E881" s="21" t="s">
        <v>290</v>
      </c>
      <c r="F881" s="321">
        <v>23.553</v>
      </c>
      <c r="G881" s="42"/>
      <c r="H881" s="48"/>
    </row>
    <row r="882" spans="1:8" s="2" customFormat="1" ht="12">
      <c r="A882" s="42"/>
      <c r="B882" s="48"/>
      <c r="C882" s="320" t="s">
        <v>351</v>
      </c>
      <c r="D882" s="320" t="s">
        <v>3468</v>
      </c>
      <c r="E882" s="21" t="s">
        <v>290</v>
      </c>
      <c r="F882" s="321">
        <v>47.106</v>
      </c>
      <c r="G882" s="42"/>
      <c r="H882" s="48"/>
    </row>
    <row r="883" spans="1:8" s="2" customFormat="1" ht="16.8" customHeight="1">
      <c r="A883" s="42"/>
      <c r="B883" s="48"/>
      <c r="C883" s="320" t="s">
        <v>356</v>
      </c>
      <c r="D883" s="320" t="s">
        <v>3469</v>
      </c>
      <c r="E883" s="21" t="s">
        <v>290</v>
      </c>
      <c r="F883" s="321">
        <v>23.553</v>
      </c>
      <c r="G883" s="42"/>
      <c r="H883" s="48"/>
    </row>
    <row r="884" spans="1:8" s="2" customFormat="1" ht="16.8" customHeight="1">
      <c r="A884" s="42"/>
      <c r="B884" s="48"/>
      <c r="C884" s="320" t="s">
        <v>361</v>
      </c>
      <c r="D884" s="320" t="s">
        <v>3470</v>
      </c>
      <c r="E884" s="21" t="s">
        <v>290</v>
      </c>
      <c r="F884" s="321">
        <v>23.553</v>
      </c>
      <c r="G884" s="42"/>
      <c r="H884" s="48"/>
    </row>
    <row r="885" spans="1:8" s="2" customFormat="1" ht="16.8" customHeight="1">
      <c r="A885" s="42"/>
      <c r="B885" s="48"/>
      <c r="C885" s="316" t="s">
        <v>246</v>
      </c>
      <c r="D885" s="317" t="s">
        <v>246</v>
      </c>
      <c r="E885" s="318" t="s">
        <v>28</v>
      </c>
      <c r="F885" s="319">
        <v>69.251</v>
      </c>
      <c r="G885" s="42"/>
      <c r="H885" s="48"/>
    </row>
    <row r="886" spans="1:8" s="2" customFormat="1" ht="16.8" customHeight="1">
      <c r="A886" s="42"/>
      <c r="B886" s="48"/>
      <c r="C886" s="320" t="s">
        <v>28</v>
      </c>
      <c r="D886" s="320" t="s">
        <v>2846</v>
      </c>
      <c r="E886" s="21" t="s">
        <v>28</v>
      </c>
      <c r="F886" s="321">
        <v>0</v>
      </c>
      <c r="G886" s="42"/>
      <c r="H886" s="48"/>
    </row>
    <row r="887" spans="1:8" s="2" customFormat="1" ht="16.8" customHeight="1">
      <c r="A887" s="42"/>
      <c r="B887" s="48"/>
      <c r="C887" s="320" t="s">
        <v>28</v>
      </c>
      <c r="D887" s="320" t="s">
        <v>2884</v>
      </c>
      <c r="E887" s="21" t="s">
        <v>28</v>
      </c>
      <c r="F887" s="321">
        <v>3.125</v>
      </c>
      <c r="G887" s="42"/>
      <c r="H887" s="48"/>
    </row>
    <row r="888" spans="1:8" s="2" customFormat="1" ht="16.8" customHeight="1">
      <c r="A888" s="42"/>
      <c r="B888" s="48"/>
      <c r="C888" s="320" t="s">
        <v>28</v>
      </c>
      <c r="D888" s="320" t="s">
        <v>2778</v>
      </c>
      <c r="E888" s="21" t="s">
        <v>28</v>
      </c>
      <c r="F888" s="321">
        <v>62.486</v>
      </c>
      <c r="G888" s="42"/>
      <c r="H888" s="48"/>
    </row>
    <row r="889" spans="1:8" s="2" customFormat="1" ht="16.8" customHeight="1">
      <c r="A889" s="42"/>
      <c r="B889" s="48"/>
      <c r="C889" s="320" t="s">
        <v>28</v>
      </c>
      <c r="D889" s="320" t="s">
        <v>2792</v>
      </c>
      <c r="E889" s="21" t="s">
        <v>28</v>
      </c>
      <c r="F889" s="321">
        <v>6.72</v>
      </c>
      <c r="G889" s="42"/>
      <c r="H889" s="48"/>
    </row>
    <row r="890" spans="1:8" s="2" customFormat="1" ht="16.8" customHeight="1">
      <c r="A890" s="42"/>
      <c r="B890" s="48"/>
      <c r="C890" s="320" t="s">
        <v>28</v>
      </c>
      <c r="D890" s="320" t="s">
        <v>371</v>
      </c>
      <c r="E890" s="21" t="s">
        <v>28</v>
      </c>
      <c r="F890" s="321">
        <v>-2.24</v>
      </c>
      <c r="G890" s="42"/>
      <c r="H890" s="48"/>
    </row>
    <row r="891" spans="1:8" s="2" customFormat="1" ht="16.8" customHeight="1">
      <c r="A891" s="42"/>
      <c r="B891" s="48"/>
      <c r="C891" s="320" t="s">
        <v>28</v>
      </c>
      <c r="D891" s="320" t="s">
        <v>372</v>
      </c>
      <c r="E891" s="21" t="s">
        <v>28</v>
      </c>
      <c r="F891" s="321">
        <v>-0.84</v>
      </c>
      <c r="G891" s="42"/>
      <c r="H891" s="48"/>
    </row>
    <row r="892" spans="1:8" s="2" customFormat="1" ht="16.8" customHeight="1">
      <c r="A892" s="42"/>
      <c r="B892" s="48"/>
      <c r="C892" s="320" t="s">
        <v>246</v>
      </c>
      <c r="D892" s="320" t="s">
        <v>299</v>
      </c>
      <c r="E892" s="21" t="s">
        <v>28</v>
      </c>
      <c r="F892" s="321">
        <v>69.251</v>
      </c>
      <c r="G892" s="42"/>
      <c r="H892" s="48"/>
    </row>
    <row r="893" spans="1:8" s="2" customFormat="1" ht="16.8" customHeight="1">
      <c r="A893" s="42"/>
      <c r="B893" s="48"/>
      <c r="C893" s="322" t="s">
        <v>3344</v>
      </c>
      <c r="D893" s="42"/>
      <c r="E893" s="42"/>
      <c r="F893" s="42"/>
      <c r="G893" s="42"/>
      <c r="H893" s="48"/>
    </row>
    <row r="894" spans="1:8" s="2" customFormat="1" ht="16.8" customHeight="1">
      <c r="A894" s="42"/>
      <c r="B894" s="48"/>
      <c r="C894" s="320" t="s">
        <v>366</v>
      </c>
      <c r="D894" s="320" t="s">
        <v>3410</v>
      </c>
      <c r="E894" s="21" t="s">
        <v>290</v>
      </c>
      <c r="F894" s="321">
        <v>69.251</v>
      </c>
      <c r="G894" s="42"/>
      <c r="H894" s="48"/>
    </row>
    <row r="895" spans="1:8" s="2" customFormat="1" ht="12">
      <c r="A895" s="42"/>
      <c r="B895" s="48"/>
      <c r="C895" s="320" t="s">
        <v>345</v>
      </c>
      <c r="D895" s="320" t="s">
        <v>3387</v>
      </c>
      <c r="E895" s="21" t="s">
        <v>290</v>
      </c>
      <c r="F895" s="321">
        <v>23.553</v>
      </c>
      <c r="G895" s="42"/>
      <c r="H895" s="48"/>
    </row>
    <row r="896" spans="1:8" s="2" customFormat="1" ht="16.8" customHeight="1">
      <c r="A896" s="42"/>
      <c r="B896" s="48"/>
      <c r="C896" s="316" t="s">
        <v>2919</v>
      </c>
      <c r="D896" s="317" t="s">
        <v>2919</v>
      </c>
      <c r="E896" s="318" t="s">
        <v>28</v>
      </c>
      <c r="F896" s="319">
        <v>5.262</v>
      </c>
      <c r="G896" s="42"/>
      <c r="H896" s="48"/>
    </row>
    <row r="897" spans="1:8" s="2" customFormat="1" ht="16.8" customHeight="1">
      <c r="A897" s="42"/>
      <c r="B897" s="48"/>
      <c r="C897" s="320" t="s">
        <v>28</v>
      </c>
      <c r="D897" s="320" t="s">
        <v>2846</v>
      </c>
      <c r="E897" s="21" t="s">
        <v>28</v>
      </c>
      <c r="F897" s="321">
        <v>0</v>
      </c>
      <c r="G897" s="42"/>
      <c r="H897" s="48"/>
    </row>
    <row r="898" spans="1:8" s="2" customFormat="1" ht="16.8" customHeight="1">
      <c r="A898" s="42"/>
      <c r="B898" s="48"/>
      <c r="C898" s="320" t="s">
        <v>28</v>
      </c>
      <c r="D898" s="320" t="s">
        <v>2918</v>
      </c>
      <c r="E898" s="21" t="s">
        <v>28</v>
      </c>
      <c r="F898" s="321">
        <v>5.262</v>
      </c>
      <c r="G898" s="42"/>
      <c r="H898" s="48"/>
    </row>
    <row r="899" spans="1:8" s="2" customFormat="1" ht="16.8" customHeight="1">
      <c r="A899" s="42"/>
      <c r="B899" s="48"/>
      <c r="C899" s="320" t="s">
        <v>2919</v>
      </c>
      <c r="D899" s="320" t="s">
        <v>299</v>
      </c>
      <c r="E899" s="21" t="s">
        <v>28</v>
      </c>
      <c r="F899" s="321">
        <v>5.262</v>
      </c>
      <c r="G899" s="42"/>
      <c r="H899" s="48"/>
    </row>
    <row r="900" spans="1:8" s="2" customFormat="1" ht="16.8" customHeight="1">
      <c r="A900" s="42"/>
      <c r="B900" s="48"/>
      <c r="C900" s="316" t="s">
        <v>2797</v>
      </c>
      <c r="D900" s="317" t="s">
        <v>2797</v>
      </c>
      <c r="E900" s="318" t="s">
        <v>28</v>
      </c>
      <c r="F900" s="319">
        <v>1.298</v>
      </c>
      <c r="G900" s="42"/>
      <c r="H900" s="48"/>
    </row>
    <row r="901" spans="1:8" s="2" customFormat="1" ht="16.8" customHeight="1">
      <c r="A901" s="42"/>
      <c r="B901" s="48"/>
      <c r="C901" s="320" t="s">
        <v>28</v>
      </c>
      <c r="D901" s="320" t="s">
        <v>2846</v>
      </c>
      <c r="E901" s="21" t="s">
        <v>28</v>
      </c>
      <c r="F901" s="321">
        <v>0</v>
      </c>
      <c r="G901" s="42"/>
      <c r="H901" s="48"/>
    </row>
    <row r="902" spans="1:8" s="2" customFormat="1" ht="16.8" customHeight="1">
      <c r="A902" s="42"/>
      <c r="B902" s="48"/>
      <c r="C902" s="320" t="s">
        <v>28</v>
      </c>
      <c r="D902" s="320" t="s">
        <v>2963</v>
      </c>
      <c r="E902" s="21" t="s">
        <v>28</v>
      </c>
      <c r="F902" s="321">
        <v>0</v>
      </c>
      <c r="G902" s="42"/>
      <c r="H902" s="48"/>
    </row>
    <row r="903" spans="1:8" s="2" customFormat="1" ht="16.8" customHeight="1">
      <c r="A903" s="42"/>
      <c r="B903" s="48"/>
      <c r="C903" s="320" t="s">
        <v>28</v>
      </c>
      <c r="D903" s="320" t="s">
        <v>2964</v>
      </c>
      <c r="E903" s="21" t="s">
        <v>28</v>
      </c>
      <c r="F903" s="321">
        <v>1.298</v>
      </c>
      <c r="G903" s="42"/>
      <c r="H903" s="48"/>
    </row>
    <row r="904" spans="1:8" s="2" customFormat="1" ht="16.8" customHeight="1">
      <c r="A904" s="42"/>
      <c r="B904" s="48"/>
      <c r="C904" s="320" t="s">
        <v>2797</v>
      </c>
      <c r="D904" s="320" t="s">
        <v>299</v>
      </c>
      <c r="E904" s="21" t="s">
        <v>28</v>
      </c>
      <c r="F904" s="321">
        <v>1.298</v>
      </c>
      <c r="G904" s="42"/>
      <c r="H904" s="48"/>
    </row>
    <row r="905" spans="1:8" s="2" customFormat="1" ht="16.8" customHeight="1">
      <c r="A905" s="42"/>
      <c r="B905" s="48"/>
      <c r="C905" s="322" t="s">
        <v>3344</v>
      </c>
      <c r="D905" s="42"/>
      <c r="E905" s="42"/>
      <c r="F905" s="42"/>
      <c r="G905" s="42"/>
      <c r="H905" s="48"/>
    </row>
    <row r="906" spans="1:8" s="2" customFormat="1" ht="12">
      <c r="A906" s="42"/>
      <c r="B906" s="48"/>
      <c r="C906" s="320" t="s">
        <v>2959</v>
      </c>
      <c r="D906" s="320" t="s">
        <v>3518</v>
      </c>
      <c r="E906" s="21" t="s">
        <v>315</v>
      </c>
      <c r="F906" s="321">
        <v>1.298</v>
      </c>
      <c r="G906" s="42"/>
      <c r="H906" s="48"/>
    </row>
    <row r="907" spans="1:8" s="2" customFormat="1" ht="16.8" customHeight="1">
      <c r="A907" s="42"/>
      <c r="B907" s="48"/>
      <c r="C907" s="320" t="s">
        <v>2974</v>
      </c>
      <c r="D907" s="320" t="s">
        <v>3519</v>
      </c>
      <c r="E907" s="21" t="s">
        <v>383</v>
      </c>
      <c r="F907" s="321">
        <v>1.009</v>
      </c>
      <c r="G907" s="42"/>
      <c r="H907" s="48"/>
    </row>
    <row r="908" spans="1:8" s="2" customFormat="1" ht="16.8" customHeight="1">
      <c r="A908" s="42"/>
      <c r="B908" s="48"/>
      <c r="C908" s="320" t="s">
        <v>3076</v>
      </c>
      <c r="D908" s="320" t="s">
        <v>3500</v>
      </c>
      <c r="E908" s="21" t="s">
        <v>315</v>
      </c>
      <c r="F908" s="321">
        <v>2.596</v>
      </c>
      <c r="G908" s="42"/>
      <c r="H908" s="48"/>
    </row>
    <row r="909" spans="1:8" s="2" customFormat="1" ht="16.8" customHeight="1">
      <c r="A909" s="42"/>
      <c r="B909" s="48"/>
      <c r="C909" s="316" t="s">
        <v>3520</v>
      </c>
      <c r="D909" s="317" t="s">
        <v>3520</v>
      </c>
      <c r="E909" s="318" t="s">
        <v>28</v>
      </c>
      <c r="F909" s="319">
        <v>0.534</v>
      </c>
      <c r="G909" s="42"/>
      <c r="H909" s="48"/>
    </row>
    <row r="910" spans="1:8" s="2" customFormat="1" ht="16.8" customHeight="1">
      <c r="A910" s="42"/>
      <c r="B910" s="48"/>
      <c r="C910" s="316" t="s">
        <v>2799</v>
      </c>
      <c r="D910" s="317" t="s">
        <v>2799</v>
      </c>
      <c r="E910" s="318" t="s">
        <v>28</v>
      </c>
      <c r="F910" s="319">
        <v>0.534</v>
      </c>
      <c r="G910" s="42"/>
      <c r="H910" s="48"/>
    </row>
    <row r="911" spans="1:8" s="2" customFormat="1" ht="16.8" customHeight="1">
      <c r="A911" s="42"/>
      <c r="B911" s="48"/>
      <c r="C911" s="320" t="s">
        <v>28</v>
      </c>
      <c r="D911" s="320" t="s">
        <v>2846</v>
      </c>
      <c r="E911" s="21" t="s">
        <v>28</v>
      </c>
      <c r="F911" s="321">
        <v>0</v>
      </c>
      <c r="G911" s="42"/>
      <c r="H911" s="48"/>
    </row>
    <row r="912" spans="1:8" s="2" customFormat="1" ht="16.8" customHeight="1">
      <c r="A912" s="42"/>
      <c r="B912" s="48"/>
      <c r="C912" s="320" t="s">
        <v>28</v>
      </c>
      <c r="D912" s="320" t="s">
        <v>2963</v>
      </c>
      <c r="E912" s="21" t="s">
        <v>28</v>
      </c>
      <c r="F912" s="321">
        <v>0</v>
      </c>
      <c r="G912" s="42"/>
      <c r="H912" s="48"/>
    </row>
    <row r="913" spans="1:8" s="2" customFormat="1" ht="16.8" customHeight="1">
      <c r="A913" s="42"/>
      <c r="B913" s="48"/>
      <c r="C913" s="320" t="s">
        <v>2799</v>
      </c>
      <c r="D913" s="320" t="s">
        <v>2969</v>
      </c>
      <c r="E913" s="21" t="s">
        <v>28</v>
      </c>
      <c r="F913" s="321">
        <v>0.534</v>
      </c>
      <c r="G913" s="42"/>
      <c r="H913" s="48"/>
    </row>
    <row r="914" spans="1:8" s="2" customFormat="1" ht="16.8" customHeight="1">
      <c r="A914" s="42"/>
      <c r="B914" s="48"/>
      <c r="C914" s="322" t="s">
        <v>3344</v>
      </c>
      <c r="D914" s="42"/>
      <c r="E914" s="42"/>
      <c r="F914" s="42"/>
      <c r="G914" s="42"/>
      <c r="H914" s="48"/>
    </row>
    <row r="915" spans="1:8" s="2" customFormat="1" ht="12">
      <c r="A915" s="42"/>
      <c r="B915" s="48"/>
      <c r="C915" s="320" t="s">
        <v>2965</v>
      </c>
      <c r="D915" s="320" t="s">
        <v>3521</v>
      </c>
      <c r="E915" s="21" t="s">
        <v>315</v>
      </c>
      <c r="F915" s="321">
        <v>0.534</v>
      </c>
      <c r="G915" s="42"/>
      <c r="H915" s="48"/>
    </row>
    <row r="916" spans="1:8" s="2" customFormat="1" ht="16.8" customHeight="1">
      <c r="A916" s="42"/>
      <c r="B916" s="48"/>
      <c r="C916" s="320" t="s">
        <v>2974</v>
      </c>
      <c r="D916" s="320" t="s">
        <v>3519</v>
      </c>
      <c r="E916" s="21" t="s">
        <v>383</v>
      </c>
      <c r="F916" s="321">
        <v>1.009</v>
      </c>
      <c r="G916" s="42"/>
      <c r="H916" s="48"/>
    </row>
    <row r="917" spans="1:8" s="2" customFormat="1" ht="7.4" customHeight="1">
      <c r="A917" s="42"/>
      <c r="B917" s="162"/>
      <c r="C917" s="163"/>
      <c r="D917" s="163"/>
      <c r="E917" s="163"/>
      <c r="F917" s="163"/>
      <c r="G917" s="163"/>
      <c r="H917" s="48"/>
    </row>
    <row r="918" spans="1:8" s="2" customFormat="1" ht="12">
      <c r="A918" s="42"/>
      <c r="B918" s="42"/>
      <c r="C918" s="42"/>
      <c r="D918" s="42"/>
      <c r="E918" s="42"/>
      <c r="F918" s="42"/>
      <c r="G918" s="42"/>
      <c r="H918" s="42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DESKTOP-JCK6SLS\Uzivatel</dc:creator>
  <cp:keywords/>
  <dc:description/>
  <cp:lastModifiedBy>DESKTOP-JCK6SLS\Uzivatel</cp:lastModifiedBy>
  <dcterms:created xsi:type="dcterms:W3CDTF">2024-01-16T20:06:00Z</dcterms:created>
  <dcterms:modified xsi:type="dcterms:W3CDTF">2024-01-16T20:06:29Z</dcterms:modified>
  <cp:category/>
  <cp:version/>
  <cp:contentType/>
  <cp:contentStatus/>
</cp:coreProperties>
</file>