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1. NP" sheetId="2" r:id="rId2"/>
    <sheet name="2 - 2. NP" sheetId="3" r:id="rId3"/>
    <sheet name="3 - Zateplení - fasáda" sheetId="4" r:id="rId4"/>
    <sheet name="4 - Elektroinstalace" sheetId="5" r:id="rId5"/>
    <sheet name="5 - ZTI" sheetId="6" r:id="rId6"/>
    <sheet name="6 - Vytápění" sheetId="7" r:id="rId7"/>
    <sheet name="Pokyny pro vyplnění" sheetId="8" r:id="rId8"/>
  </sheets>
  <definedNames>
    <definedName name="_xlnm.Print_Area" localSheetId="0">'Rekapitulace stavby'!$D$4:$AO$33,'Rekapitulace stavby'!$C$39:$AQ$58</definedName>
    <definedName name="_xlnm.Print_Titles" localSheetId="0">'Rekapitulace stavby'!$49:$49</definedName>
    <definedName name="_xlnm._FilterDatabase" localSheetId="1" hidden="1">'1 - 1. NP'!$C$92:$K$306</definedName>
    <definedName name="_xlnm.Print_Area" localSheetId="1">'1 - 1. NP'!$C$4:$J$36,'1 - 1. NP'!$C$42:$J$74,'1 - 1. NP'!$C$80:$K$306</definedName>
    <definedName name="_xlnm.Print_Titles" localSheetId="1">'1 - 1. NP'!$92:$92</definedName>
    <definedName name="_xlnm._FilterDatabase" localSheetId="2" hidden="1">'2 - 2. NP'!$C$94:$K$341</definedName>
    <definedName name="_xlnm.Print_Area" localSheetId="2">'2 - 2. NP'!$C$4:$J$36,'2 - 2. NP'!$C$42:$J$76,'2 - 2. NP'!$C$82:$K$341</definedName>
    <definedName name="_xlnm.Print_Titles" localSheetId="2">'2 - 2. NP'!$94:$94</definedName>
    <definedName name="_xlnm._FilterDatabase" localSheetId="3" hidden="1">'3 - Zateplení - fasáda'!$C$81:$K$201</definedName>
    <definedName name="_xlnm.Print_Area" localSheetId="3">'3 - Zateplení - fasáda'!$C$4:$J$36,'3 - Zateplení - fasáda'!$C$42:$J$63,'3 - Zateplení - fasáda'!$C$69:$K$201</definedName>
    <definedName name="_xlnm.Print_Titles" localSheetId="3">'3 - Zateplení - fasáda'!$81:$81</definedName>
    <definedName name="_xlnm._FilterDatabase" localSheetId="4" hidden="1">'4 - Elektroinstalace'!$C$77:$K$81</definedName>
    <definedName name="_xlnm.Print_Area" localSheetId="4">'4 - Elektroinstalace'!$C$4:$J$36,'4 - Elektroinstalace'!$C$42:$J$59,'4 - Elektroinstalace'!$C$65:$K$81</definedName>
    <definedName name="_xlnm.Print_Titles" localSheetId="4">'4 - Elektroinstalace'!$77:$77</definedName>
    <definedName name="_xlnm._FilterDatabase" localSheetId="5" hidden="1">'5 - ZTI'!$C$77:$K$81</definedName>
    <definedName name="_xlnm.Print_Area" localSheetId="5">'5 - ZTI'!$C$4:$J$36,'5 - ZTI'!$C$42:$J$59,'5 - ZTI'!$C$65:$K$81</definedName>
    <definedName name="_xlnm.Print_Titles" localSheetId="5">'5 - ZTI'!$77:$77</definedName>
    <definedName name="_xlnm._FilterDatabase" localSheetId="6" hidden="1">'6 - Vytápění'!$C$77:$K$81</definedName>
    <definedName name="_xlnm.Print_Area" localSheetId="6">'6 - Vytápění'!$C$4:$J$36,'6 - Vytápění'!$C$42:$J$59,'6 - Vytápění'!$C$65:$K$81</definedName>
    <definedName name="_xlnm.Print_Titles" localSheetId="6">'6 - Vytápění'!$77:$77</definedName>
    <definedName name="_xlnm.Print_Area" localSheetId="7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7"/>
  <c r="AX57"/>
  <c i="7" r="BI81"/>
  <c r="F34"/>
  <c i="1" r="BD57"/>
  <c i="7" r="BH81"/>
  <c r="F33"/>
  <c i="1" r="BC57"/>
  <c i="7" r="BG81"/>
  <c r="F32"/>
  <c i="1" r="BB57"/>
  <c i="7" r="BF81"/>
  <c r="J31"/>
  <c i="1" r="AW57"/>
  <c i="7" r="F31"/>
  <c i="1" r="BA57"/>
  <c i="7" r="T81"/>
  <c r="T80"/>
  <c r="T79"/>
  <c r="T78"/>
  <c r="R81"/>
  <c r="R80"/>
  <c r="R79"/>
  <c r="R78"/>
  <c r="P81"/>
  <c r="P80"/>
  <c r="P79"/>
  <c r="P78"/>
  <c i="1" r="AU57"/>
  <c i="7" r="BK81"/>
  <c r="BK80"/>
  <c r="J80"/>
  <c r="BK79"/>
  <c r="J79"/>
  <c r="BK78"/>
  <c r="J78"/>
  <c r="J56"/>
  <c r="J27"/>
  <c i="1" r="AG57"/>
  <c i="7" r="J81"/>
  <c r="BE81"/>
  <c r="J30"/>
  <c i="1" r="AV57"/>
  <c i="7" r="F30"/>
  <c i="1" r="AZ57"/>
  <c i="7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6"/>
  <c r="AX56"/>
  <c i="6" r="BI81"/>
  <c r="F34"/>
  <c i="1" r="BD56"/>
  <c i="6" r="BH81"/>
  <c r="F33"/>
  <c i="1" r="BC56"/>
  <c i="6" r="BG81"/>
  <c r="F32"/>
  <c i="1" r="BB56"/>
  <c i="6" r="BF81"/>
  <c r="J31"/>
  <c i="1" r="AW56"/>
  <c i="6" r="F31"/>
  <c i="1" r="BA56"/>
  <c i="6" r="T81"/>
  <c r="T80"/>
  <c r="T79"/>
  <c r="T78"/>
  <c r="R81"/>
  <c r="R80"/>
  <c r="R79"/>
  <c r="R78"/>
  <c r="P81"/>
  <c r="P80"/>
  <c r="P79"/>
  <c r="P78"/>
  <c i="1" r="AU56"/>
  <c i="6" r="BK81"/>
  <c r="BK80"/>
  <c r="J80"/>
  <c r="BK79"/>
  <c r="J79"/>
  <c r="BK78"/>
  <c r="J78"/>
  <c r="J56"/>
  <c r="J27"/>
  <c i="1" r="AG56"/>
  <c i="6" r="J81"/>
  <c r="BE81"/>
  <c r="J30"/>
  <c i="1" r="AV56"/>
  <c i="6" r="F30"/>
  <c i="1" r="AZ56"/>
  <c i="6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5"/>
  <c r="AX55"/>
  <c i="5" r="BI81"/>
  <c r="F34"/>
  <c i="1" r="BD55"/>
  <c i="5" r="BH81"/>
  <c r="F33"/>
  <c i="1" r="BC55"/>
  <c i="5" r="BG81"/>
  <c r="F32"/>
  <c i="1" r="BB55"/>
  <c i="5" r="BF81"/>
  <c r="J31"/>
  <c i="1" r="AW55"/>
  <c i="5" r="F31"/>
  <c i="1" r="BA55"/>
  <c i="5" r="T81"/>
  <c r="T80"/>
  <c r="T79"/>
  <c r="T78"/>
  <c r="R81"/>
  <c r="R80"/>
  <c r="R79"/>
  <c r="R78"/>
  <c r="P81"/>
  <c r="P80"/>
  <c r="P79"/>
  <c r="P78"/>
  <c i="1" r="AU55"/>
  <c i="5" r="BK81"/>
  <c r="BK80"/>
  <c r="J80"/>
  <c r="BK79"/>
  <c r="J79"/>
  <c r="BK78"/>
  <c r="J78"/>
  <c r="J56"/>
  <c r="J27"/>
  <c i="1" r="AG55"/>
  <c i="5" r="J81"/>
  <c r="BE81"/>
  <c r="J30"/>
  <c i="1" r="AV55"/>
  <c i="5" r="F30"/>
  <c i="1" r="AZ55"/>
  <c i="5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4"/>
  <c r="AX54"/>
  <c i="4"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T179"/>
  <c r="T178"/>
  <c r="R180"/>
  <c r="R179"/>
  <c r="R178"/>
  <c r="P180"/>
  <c r="P179"/>
  <c r="P178"/>
  <c r="BK180"/>
  <c r="BK179"/>
  <c r="J179"/>
  <c r="BK178"/>
  <c r="J178"/>
  <c r="J180"/>
  <c r="BE180"/>
  <c r="J62"/>
  <c r="J61"/>
  <c r="BI177"/>
  <c r="BH177"/>
  <c r="BG177"/>
  <c r="BF177"/>
  <c r="T177"/>
  <c r="T176"/>
  <c r="R177"/>
  <c r="R176"/>
  <c r="P177"/>
  <c r="P176"/>
  <c r="BK177"/>
  <c r="BK176"/>
  <c r="J176"/>
  <c r="J177"/>
  <c r="BE177"/>
  <c r="J60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T169"/>
  <c r="R170"/>
  <c r="R169"/>
  <c r="P170"/>
  <c r="P169"/>
  <c r="BK170"/>
  <c r="BK169"/>
  <c r="J169"/>
  <c r="J170"/>
  <c r="BE170"/>
  <c r="J59"/>
  <c r="BI161"/>
  <c r="BH161"/>
  <c r="BG161"/>
  <c r="BF161"/>
  <c r="T161"/>
  <c r="R161"/>
  <c r="P161"/>
  <c r="BK161"/>
  <c r="J161"/>
  <c r="BE161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4"/>
  <c i="1" r="BD54"/>
  <c i="4" r="BH85"/>
  <c r="F33"/>
  <c i="1" r="BC54"/>
  <c i="4" r="BG85"/>
  <c r="F32"/>
  <c i="1" r="BB54"/>
  <c i="4" r="BF85"/>
  <c r="J31"/>
  <c i="1" r="AW54"/>
  <c i="4" r="F31"/>
  <c i="1" r="BA54"/>
  <c i="4" r="T85"/>
  <c r="T84"/>
  <c r="T83"/>
  <c r="T82"/>
  <c r="R85"/>
  <c r="R84"/>
  <c r="R83"/>
  <c r="R82"/>
  <c r="P85"/>
  <c r="P84"/>
  <c r="P83"/>
  <c r="P82"/>
  <c i="1" r="AU54"/>
  <c i="4" r="BK85"/>
  <c r="BK84"/>
  <c r="J84"/>
  <c r="BK83"/>
  <c r="J83"/>
  <c r="BK82"/>
  <c r="J82"/>
  <c r="J56"/>
  <c r="J27"/>
  <c i="1" r="AG54"/>
  <c i="4" r="J85"/>
  <c r="BE85"/>
  <c r="J30"/>
  <c i="1" r="AV54"/>
  <c i="4" r="F30"/>
  <c i="1" r="AZ54"/>
  <c i="4" r="J58"/>
  <c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AY53"/>
  <c r="AX53"/>
  <c i="3"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9"/>
  <c r="BH339"/>
  <c r="BG339"/>
  <c r="BF339"/>
  <c r="T339"/>
  <c r="T338"/>
  <c r="R339"/>
  <c r="R338"/>
  <c r="P339"/>
  <c r="P338"/>
  <c r="BK339"/>
  <c r="BK338"/>
  <c r="J338"/>
  <c r="J339"/>
  <c r="BE339"/>
  <c r="J75"/>
  <c r="BI324"/>
  <c r="BH324"/>
  <c r="BG324"/>
  <c r="BF324"/>
  <c r="T324"/>
  <c r="T323"/>
  <c r="R324"/>
  <c r="R323"/>
  <c r="P324"/>
  <c r="P323"/>
  <c r="BK324"/>
  <c r="BK323"/>
  <c r="J323"/>
  <c r="J324"/>
  <c r="BE324"/>
  <c r="J74"/>
  <c r="BI322"/>
  <c r="BH322"/>
  <c r="BG322"/>
  <c r="BF322"/>
  <c r="T322"/>
  <c r="R322"/>
  <c r="P322"/>
  <c r="BK322"/>
  <c r="J322"/>
  <c r="BE322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03"/>
  <c r="BH303"/>
  <c r="BG303"/>
  <c r="BF303"/>
  <c r="T303"/>
  <c r="T302"/>
  <c r="R303"/>
  <c r="R302"/>
  <c r="P303"/>
  <c r="P302"/>
  <c r="BK303"/>
  <c r="BK302"/>
  <c r="J302"/>
  <c r="J303"/>
  <c r="BE303"/>
  <c r="J7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4"/>
  <c r="BH294"/>
  <c r="BG294"/>
  <c r="BF294"/>
  <c r="T294"/>
  <c r="T293"/>
  <c r="R294"/>
  <c r="R293"/>
  <c r="P294"/>
  <c r="P293"/>
  <c r="BK294"/>
  <c r="BK293"/>
  <c r="J293"/>
  <c r="J294"/>
  <c r="BE294"/>
  <c r="J72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4"/>
  <c r="BH284"/>
  <c r="BG284"/>
  <c r="BF284"/>
  <c r="T284"/>
  <c r="T283"/>
  <c r="R284"/>
  <c r="R283"/>
  <c r="P284"/>
  <c r="P283"/>
  <c r="BK284"/>
  <c r="BK283"/>
  <c r="J283"/>
  <c r="J284"/>
  <c r="BE284"/>
  <c r="J71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T274"/>
  <c r="R275"/>
  <c r="R274"/>
  <c r="P275"/>
  <c r="P274"/>
  <c r="BK275"/>
  <c r="BK274"/>
  <c r="J274"/>
  <c r="J275"/>
  <c r="BE275"/>
  <c r="J70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5"/>
  <c r="BH255"/>
  <c r="BG255"/>
  <c r="BF255"/>
  <c r="T255"/>
  <c r="T254"/>
  <c r="R255"/>
  <c r="R254"/>
  <c r="P255"/>
  <c r="P254"/>
  <c r="BK255"/>
  <c r="BK254"/>
  <c r="J254"/>
  <c r="J255"/>
  <c r="BE255"/>
  <c r="J69"/>
  <c r="BI253"/>
  <c r="BH253"/>
  <c r="BG253"/>
  <c r="BF253"/>
  <c r="T253"/>
  <c r="R253"/>
  <c r="P253"/>
  <c r="BK253"/>
  <c r="J253"/>
  <c r="BE253"/>
  <c r="BI252"/>
  <c r="BH252"/>
  <c r="BG252"/>
  <c r="BF252"/>
  <c r="T252"/>
  <c r="T251"/>
  <c r="R252"/>
  <c r="R251"/>
  <c r="P252"/>
  <c r="P251"/>
  <c r="BK252"/>
  <c r="BK251"/>
  <c r="J251"/>
  <c r="J252"/>
  <c r="BE252"/>
  <c r="J68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T223"/>
  <c r="R224"/>
  <c r="R223"/>
  <c r="P224"/>
  <c r="P223"/>
  <c r="BK224"/>
  <c r="BK223"/>
  <c r="J223"/>
  <c r="J224"/>
  <c r="BE224"/>
  <c r="J67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2"/>
  <c r="BH202"/>
  <c r="BG202"/>
  <c r="BF202"/>
  <c r="T202"/>
  <c r="T201"/>
  <c r="R202"/>
  <c r="R201"/>
  <c r="P202"/>
  <c r="P201"/>
  <c r="BK202"/>
  <c r="BK201"/>
  <c r="J201"/>
  <c r="J202"/>
  <c r="BE202"/>
  <c r="J66"/>
  <c r="BI200"/>
  <c r="BH200"/>
  <c r="BG200"/>
  <c r="BF200"/>
  <c r="T200"/>
  <c r="R200"/>
  <c r="P200"/>
  <c r="BK200"/>
  <c r="J200"/>
  <c r="BE200"/>
  <c r="BI192"/>
  <c r="BH192"/>
  <c r="BG192"/>
  <c r="BF192"/>
  <c r="T192"/>
  <c r="R192"/>
  <c r="P192"/>
  <c r="BK192"/>
  <c r="J192"/>
  <c r="BE192"/>
  <c r="BI188"/>
  <c r="BH188"/>
  <c r="BG188"/>
  <c r="BF188"/>
  <c r="T188"/>
  <c r="T187"/>
  <c r="T186"/>
  <c r="R188"/>
  <c r="R187"/>
  <c r="R186"/>
  <c r="P188"/>
  <c r="P187"/>
  <c r="P186"/>
  <c r="BK188"/>
  <c r="BK187"/>
  <c r="J187"/>
  <c r="BK186"/>
  <c r="J186"/>
  <c r="J188"/>
  <c r="BE188"/>
  <c r="J65"/>
  <c r="J64"/>
  <c r="BI185"/>
  <c r="BH185"/>
  <c r="BG185"/>
  <c r="BF185"/>
  <c r="T185"/>
  <c r="T184"/>
  <c r="R185"/>
  <c r="R184"/>
  <c r="P185"/>
  <c r="P184"/>
  <c r="BK185"/>
  <c r="BK184"/>
  <c r="J184"/>
  <c r="J185"/>
  <c r="BE185"/>
  <c r="J63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80"/>
  <c r="BH180"/>
  <c r="BG180"/>
  <c r="BF180"/>
  <c r="T180"/>
  <c r="T179"/>
  <c r="R180"/>
  <c r="R179"/>
  <c r="P180"/>
  <c r="P179"/>
  <c r="BK180"/>
  <c r="BK179"/>
  <c r="J179"/>
  <c r="J180"/>
  <c r="BE180"/>
  <c r="J62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2"/>
  <c r="BH162"/>
  <c r="BG162"/>
  <c r="BF162"/>
  <c r="T162"/>
  <c r="T161"/>
  <c r="R162"/>
  <c r="R161"/>
  <c r="P162"/>
  <c r="P161"/>
  <c r="BK162"/>
  <c r="BK161"/>
  <c r="J161"/>
  <c r="J162"/>
  <c r="BE162"/>
  <c r="J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33"/>
  <c r="BH133"/>
  <c r="BG133"/>
  <c r="BF133"/>
  <c r="T133"/>
  <c r="T132"/>
  <c r="R133"/>
  <c r="R132"/>
  <c r="P133"/>
  <c r="P132"/>
  <c r="BK133"/>
  <c r="BK132"/>
  <c r="J132"/>
  <c r="J133"/>
  <c r="BE133"/>
  <c r="J60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T120"/>
  <c r="R121"/>
  <c r="R120"/>
  <c r="P121"/>
  <c r="P120"/>
  <c r="BK121"/>
  <c r="BK120"/>
  <c r="J120"/>
  <c r="J121"/>
  <c r="BE121"/>
  <c r="J59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8"/>
  <c r="F34"/>
  <c i="1" r="BD53"/>
  <c i="3" r="BH98"/>
  <c r="F33"/>
  <c i="1" r="BC53"/>
  <c i="3" r="BG98"/>
  <c r="F32"/>
  <c i="1" r="BB53"/>
  <c i="3" r="BF98"/>
  <c r="J31"/>
  <c i="1" r="AW53"/>
  <c i="3" r="F31"/>
  <c i="1" r="BA53"/>
  <c i="3" r="T98"/>
  <c r="T97"/>
  <c r="T96"/>
  <c r="T95"/>
  <c r="R98"/>
  <c r="R97"/>
  <c r="R96"/>
  <c r="R95"/>
  <c r="P98"/>
  <c r="P97"/>
  <c r="P96"/>
  <c r="P95"/>
  <c i="1" r="AU53"/>
  <c i="3" r="BK98"/>
  <c r="BK97"/>
  <c r="J97"/>
  <c r="BK96"/>
  <c r="J96"/>
  <c r="BK95"/>
  <c r="J95"/>
  <c r="J56"/>
  <c r="J27"/>
  <c i="1" r="AG53"/>
  <c i="3" r="J98"/>
  <c r="BE98"/>
  <c r="J30"/>
  <c i="1" r="AV53"/>
  <c i="3" r="F30"/>
  <c i="1" r="AZ53"/>
  <c i="3" r="J58"/>
  <c r="J57"/>
  <c r="F89"/>
  <c r="E87"/>
  <c r="F49"/>
  <c r="E47"/>
  <c r="J36"/>
  <c r="J21"/>
  <c r="E21"/>
  <c r="J91"/>
  <c r="J51"/>
  <c r="J20"/>
  <c r="J18"/>
  <c r="E18"/>
  <c r="F92"/>
  <c r="F52"/>
  <c r="J17"/>
  <c r="J15"/>
  <c r="E15"/>
  <c r="F91"/>
  <c r="F51"/>
  <c r="J14"/>
  <c r="J12"/>
  <c r="J89"/>
  <c r="J49"/>
  <c r="E7"/>
  <c r="E85"/>
  <c r="E45"/>
  <c i="1" r="AY52"/>
  <c r="AX52"/>
  <c i="2" r="BI306"/>
  <c r="BH306"/>
  <c r="BG306"/>
  <c r="BF306"/>
  <c r="T306"/>
  <c r="T305"/>
  <c r="R306"/>
  <c r="R305"/>
  <c r="P306"/>
  <c r="P305"/>
  <c r="BK306"/>
  <c r="BK305"/>
  <c r="J305"/>
  <c r="J306"/>
  <c r="BE306"/>
  <c r="J73"/>
  <c r="BI297"/>
  <c r="BH297"/>
  <c r="BG297"/>
  <c r="BF297"/>
  <c r="T297"/>
  <c r="T296"/>
  <c r="R297"/>
  <c r="R296"/>
  <c r="P297"/>
  <c r="P296"/>
  <c r="BK297"/>
  <c r="BK296"/>
  <c r="J296"/>
  <c r="J297"/>
  <c r="BE297"/>
  <c r="J72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6"/>
  <c r="BH286"/>
  <c r="BG286"/>
  <c r="BF286"/>
  <c r="T286"/>
  <c r="T285"/>
  <c r="R286"/>
  <c r="R285"/>
  <c r="P286"/>
  <c r="P285"/>
  <c r="BK286"/>
  <c r="BK285"/>
  <c r="J285"/>
  <c r="J286"/>
  <c r="BE286"/>
  <c r="J71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T269"/>
  <c r="R270"/>
  <c r="R269"/>
  <c r="P270"/>
  <c r="P269"/>
  <c r="BK270"/>
  <c r="BK269"/>
  <c r="J269"/>
  <c r="J270"/>
  <c r="BE270"/>
  <c r="J70"/>
  <c r="BI268"/>
  <c r="BH268"/>
  <c r="BG268"/>
  <c r="BF268"/>
  <c r="T268"/>
  <c r="R268"/>
  <c r="P268"/>
  <c r="BK268"/>
  <c r="J268"/>
  <c r="BE268"/>
  <c r="BI266"/>
  <c r="BH266"/>
  <c r="BG266"/>
  <c r="BF266"/>
  <c r="T266"/>
  <c r="R266"/>
  <c r="P266"/>
  <c r="BK266"/>
  <c r="J266"/>
  <c r="BE266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3"/>
  <c r="BH243"/>
  <c r="BG243"/>
  <c r="BF243"/>
  <c r="T243"/>
  <c r="R243"/>
  <c r="P243"/>
  <c r="BK243"/>
  <c r="J243"/>
  <c r="BE243"/>
  <c r="BI239"/>
  <c r="BH239"/>
  <c r="BG239"/>
  <c r="BF239"/>
  <c r="T239"/>
  <c r="T238"/>
  <c r="R239"/>
  <c r="R238"/>
  <c r="P239"/>
  <c r="P238"/>
  <c r="BK239"/>
  <c r="BK238"/>
  <c r="J238"/>
  <c r="J239"/>
  <c r="BE239"/>
  <c r="J69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T227"/>
  <c r="R228"/>
  <c r="R227"/>
  <c r="P228"/>
  <c r="P227"/>
  <c r="BK228"/>
  <c r="BK227"/>
  <c r="J227"/>
  <c r="J228"/>
  <c r="BE228"/>
  <c r="J68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T220"/>
  <c r="R221"/>
  <c r="R220"/>
  <c r="P221"/>
  <c r="P220"/>
  <c r="BK221"/>
  <c r="BK220"/>
  <c r="J220"/>
  <c r="J221"/>
  <c r="BE221"/>
  <c r="J67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2"/>
  <c r="BH212"/>
  <c r="BG212"/>
  <c r="BF212"/>
  <c r="T212"/>
  <c r="T211"/>
  <c r="T210"/>
  <c r="R212"/>
  <c r="R211"/>
  <c r="R210"/>
  <c r="P212"/>
  <c r="P211"/>
  <c r="P210"/>
  <c r="BK212"/>
  <c r="BK211"/>
  <c r="J211"/>
  <c r="BK210"/>
  <c r="J210"/>
  <c r="J212"/>
  <c r="BE212"/>
  <c r="J66"/>
  <c r="J65"/>
  <c r="BI209"/>
  <c r="BH209"/>
  <c r="BG209"/>
  <c r="BF209"/>
  <c r="T209"/>
  <c r="T208"/>
  <c r="R209"/>
  <c r="R208"/>
  <c r="P209"/>
  <c r="P208"/>
  <c r="BK209"/>
  <c r="BK208"/>
  <c r="J208"/>
  <c r="J209"/>
  <c r="BE209"/>
  <c r="J64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4"/>
  <c r="BH204"/>
  <c r="BG204"/>
  <c r="BF204"/>
  <c r="T204"/>
  <c r="T203"/>
  <c r="R204"/>
  <c r="R203"/>
  <c r="P204"/>
  <c r="P203"/>
  <c r="BK204"/>
  <c r="BK203"/>
  <c r="J203"/>
  <c r="J204"/>
  <c r="BE204"/>
  <c r="J63"/>
  <c r="BI202"/>
  <c r="BH202"/>
  <c r="BG202"/>
  <c r="BF202"/>
  <c r="T202"/>
  <c r="R202"/>
  <c r="P202"/>
  <c r="BK202"/>
  <c r="J202"/>
  <c r="BE202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T171"/>
  <c r="R172"/>
  <c r="R171"/>
  <c r="P172"/>
  <c r="P171"/>
  <c r="BK172"/>
  <c r="BK171"/>
  <c r="J171"/>
  <c r="J172"/>
  <c r="BE172"/>
  <c r="J62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5"/>
  <c r="BH145"/>
  <c r="BG145"/>
  <c r="BF145"/>
  <c r="T145"/>
  <c r="T144"/>
  <c r="R145"/>
  <c r="R144"/>
  <c r="P145"/>
  <c r="P144"/>
  <c r="BK145"/>
  <c r="BK144"/>
  <c r="J144"/>
  <c r="J145"/>
  <c r="BE145"/>
  <c r="J61"/>
  <c r="BI143"/>
  <c r="BH143"/>
  <c r="BG143"/>
  <c r="BF143"/>
  <c r="T143"/>
  <c r="R143"/>
  <c r="P143"/>
  <c r="BK143"/>
  <c r="J143"/>
  <c r="BE143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3"/>
  <c r="BH133"/>
  <c r="BG133"/>
  <c r="BF133"/>
  <c r="T133"/>
  <c r="T132"/>
  <c r="R133"/>
  <c r="R132"/>
  <c r="P133"/>
  <c r="P132"/>
  <c r="BK133"/>
  <c r="BK132"/>
  <c r="J132"/>
  <c r="J133"/>
  <c r="BE133"/>
  <c r="J60"/>
  <c r="BI129"/>
  <c r="BH129"/>
  <c r="BG129"/>
  <c r="BF129"/>
  <c r="T129"/>
  <c r="R129"/>
  <c r="P129"/>
  <c r="BK129"/>
  <c r="J129"/>
  <c r="BE129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3"/>
  <c r="BH103"/>
  <c r="BG103"/>
  <c r="BF103"/>
  <c r="T103"/>
  <c r="T102"/>
  <c r="R103"/>
  <c r="R102"/>
  <c r="P103"/>
  <c r="P102"/>
  <c r="BK103"/>
  <c r="BK102"/>
  <c r="J102"/>
  <c r="J103"/>
  <c r="BE103"/>
  <c r="J59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6"/>
  <c r="F34"/>
  <c i="1" r="BD52"/>
  <c i="2" r="BH96"/>
  <c r="F33"/>
  <c i="1" r="BC52"/>
  <c i="2" r="BG96"/>
  <c r="F32"/>
  <c i="1" r="BB52"/>
  <c i="2" r="BF96"/>
  <c r="J31"/>
  <c i="1" r="AW52"/>
  <c i="2" r="F31"/>
  <c i="1" r="BA52"/>
  <c i="2" r="T96"/>
  <c r="T95"/>
  <c r="T94"/>
  <c r="T93"/>
  <c r="R96"/>
  <c r="R95"/>
  <c r="R94"/>
  <c r="R93"/>
  <c r="P96"/>
  <c r="P95"/>
  <c r="P94"/>
  <c r="P93"/>
  <c i="1" r="AU52"/>
  <c i="2" r="BK96"/>
  <c r="BK95"/>
  <c r="J95"/>
  <c r="BK94"/>
  <c r="J94"/>
  <c r="BK93"/>
  <c r="J93"/>
  <c r="J56"/>
  <c r="J27"/>
  <c i="1" r="AG52"/>
  <c i="2" r="J96"/>
  <c r="BE96"/>
  <c r="J30"/>
  <c i="1" r="AV52"/>
  <c i="2" r="F30"/>
  <c i="1" r="AZ52"/>
  <c i="2" r="J58"/>
  <c r="J57"/>
  <c r="F87"/>
  <c r="E85"/>
  <c r="F49"/>
  <c r="E47"/>
  <c r="J36"/>
  <c r="J21"/>
  <c r="E21"/>
  <c r="J89"/>
  <c r="J51"/>
  <c r="J20"/>
  <c r="J18"/>
  <c r="E18"/>
  <c r="F90"/>
  <c r="F52"/>
  <c r="J17"/>
  <c r="J15"/>
  <c r="E15"/>
  <c r="F89"/>
  <c r="F51"/>
  <c r="J14"/>
  <c r="J12"/>
  <c r="J87"/>
  <c r="J49"/>
  <c r="E7"/>
  <c r="E83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<sst xmlns="http://schemas.openxmlformats.org/spreadsheetml/2006/main">
  <si>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</si>
  <si>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</si>
  <si>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</si>
  <si>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</si>
  <si>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</si>
  <si>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</si>
  <si>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</si>
  <si>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{427e56c4-210c-44f1-a726-c16ef65ac5e8}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</si>
  <si>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</si>
  <si>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</si>
  <si>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</si>
  <si>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</si>
  <si>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</si>
  <si>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</si>
  <si>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</si>
  <si>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</si>
  <si>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</si>
  <si>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2018-01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</si>
  <si>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</si>
  <si>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</si>
  <si>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a nástavba provozního objektu v Humpolci</t>
  </si>
  <si>
    <t>KSO:</t>
  </si>
  <si>
    <t>CC-CZ:</t>
  </si>
  <si>
    <t>Místo:</t>
  </si>
  <si>
    <t xml:space="preserve"> </t>
  </si>
  <si>
    <t>Datum:</t>
  </si>
  <si>
    <t>20. 1. 2018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</si>
  <si>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</si>
  <si>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</si>
  <si>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</si>
  <si>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</si>
  <si>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</si>
  <si>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</si>
  <si>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</si>
  <si>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</si>
  <si>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</si>
  <si>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</si>
  <si>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</si>
  <si>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</si>
  <si>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</si>
  <si>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</si>
  <si>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</si>
  <si>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</si>
  <si>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</si>
  <si>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</si>
  <si>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</si>
  <si>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</si>
  <si>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</si>
  <si>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</si>
  <si>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</si>
  <si>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</si>
  <si>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</si>
  <si>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</si>
  <si>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</si>
  <si>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</si>
  <si>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</si>
  <si>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</si>
  <si>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</si>
  <si>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</si>
  <si>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</si>
  <si>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</si>
  <si>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</si>
  <si>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</si>
  <si>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</si>
  <si>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</si>
  <si>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</si>
  <si>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</si>
  <si>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</si>
  <si>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</si>
  <si>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</si>
  <si>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</si>
  <si>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</si>
  <si>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</si>
  <si>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</si>
  <si>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</si>
  <si>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1. NP</t>
  </si>
  <si>
    <t>STA</t>
  </si>
  <si>
    <t>{878e6c8c-d26c-4d9c-9420-2f0ab8cf4d62}</t>
  </si>
  <si>
    <t>2</t>
  </si>
  <si>
    <t>2. NP</t>
  </si>
  <si>
    <t>{6e02d719-4088-4c36-bb55-cd58c4040f00}</t>
  </si>
  <si>
    <t>3</t>
  </si>
  <si>
    <t>Zateplení - fasáda</t>
  </si>
  <si>
    <t>{7849ce54-ae4c-453c-b786-b8b955c78579}</t>
  </si>
  <si>
    <t>4</t>
  </si>
  <si>
    <t>Elektroinstalace</t>
  </si>
  <si>
    <t>{5402055e-f893-4bf5-87ec-5a7dc8b32007}</t>
  </si>
  <si>
    <t>5</t>
  </si>
  <si>
    <t>ZTI</t>
  </si>
  <si>
    <t>{f3a721bd-5e24-436f-b301-def03f0e31ac}</t>
  </si>
  <si>
    <t>6</t>
  </si>
  <si>
    <t>Vytápění</t>
  </si>
  <si>
    <t>{2a6eb38c-a99e-4942-9f72-2b6b29c1942e}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</si>
  <si>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</si>
  <si>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</si>
  <si>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</si>
  <si>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</si>
  <si>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</si>
  <si>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</si>
  <si>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</si>
  <si>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1 - 1. NP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</si>
  <si>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</si>
  <si>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</si>
  <si>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</si>
  <si>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</si>
  <si>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</si>
  <si>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</si>
  <si>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</si>
  <si>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</si>
  <si>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</si>
  <si>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</si>
  <si>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</si>
  <si>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</si>
  <si>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</si>
  <si>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</si>
  <si>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</si>
  <si>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</si>
  <si>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</si>
  <si>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</si>
  <si>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</si>
  <si>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</si>
  <si>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</si>
  <si>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</si>
  <si>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</si>
  <si>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</si>
  <si>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</si>
  <si>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</si>
  <si>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</si>
  <si>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</si>
  <si>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</si>
  <si>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</si>
  <si>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</si>
  <si>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</si>
  <si>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</si>
  <si>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</si>
  <si>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</si>
  <si>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</si>
  <si>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</si>
  <si>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</si>
  <si>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</si>
  <si>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</si>
  <si>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</si>
  <si>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132201101</t>
  </si>
  <si>
    <t xml:space="preserve">Hloubení zapažených i nezapažených rýh šířky do 600 mm  s urovnáním dna do předepsaného profilu a spádu v hornině tř. 3 do 100 m3</t>
  </si>
  <si>
    <t>m3</t>
  </si>
  <si>
    <t>CS ÚRS 2018 01</t>
  </si>
  <si>
    <t>-1069646245</t>
  </si>
  <si>
    <t>VV</t>
  </si>
  <si>
    <t>75*0,6*0,6</t>
  </si>
  <si>
    <t>Součet</t>
  </si>
  <si>
    <t>162201101</t>
  </si>
  <si>
    <t xml:space="preserve">Vodorovné přemístění výkopku nebo sypaniny po suchu  na obvyklém dopravním prostředku, bez naložení výkopku, avšak se složením bez rozhrnutí z horniny tř. 1 až 4 na vzdálenost do 20 m</t>
  </si>
  <si>
    <t>1807146846</t>
  </si>
  <si>
    <t>167101101</t>
  </si>
  <si>
    <t xml:space="preserve">Nakládání, skládání a překládání neulehlého výkopku nebo sypaniny  nakládání, množství do 100 m3, z hornin tř. 1 až 4</t>
  </si>
  <si>
    <t>-45703250</t>
  </si>
  <si>
    <t>174101101</t>
  </si>
  <si>
    <t xml:space="preserve">Zásyp sypaninou z jakékoliv horniny  s uložením výkopku ve vrstvách se zhutněním jam, šachet, rýh nebo kolem objektů v těchto vykopávkách</t>
  </si>
  <si>
    <t>-1575955798</t>
  </si>
  <si>
    <t>Svislé a kompletní konstrukce</t>
  </si>
  <si>
    <t>317941121</t>
  </si>
  <si>
    <t xml:space="preserve">Osazování ocelových válcovaných nosníků na zdivu  I nebo IE nebo U nebo UE nebo L do č. 12 nebo výšky do 120 mm</t>
  </si>
  <si>
    <t>t</t>
  </si>
  <si>
    <t>-763253417</t>
  </si>
  <si>
    <t>M</t>
  </si>
  <si>
    <t>13010420</t>
  </si>
  <si>
    <t>úhelník ocelový rovnostranný jakost 11 375 50x50x5mm</t>
  </si>
  <si>
    <t>8</t>
  </si>
  <si>
    <t>-1079222857</t>
  </si>
  <si>
    <t>0,00418*14*1,25</t>
  </si>
  <si>
    <t>80</t>
  </si>
  <si>
    <t>317941123</t>
  </si>
  <si>
    <t xml:space="preserve">Osazování ocelových válcovaných nosníků na zdivu  I nebo IE nebo U nebo UE nebo L č. 14 až 22 nebo výšky do 220 mm</t>
  </si>
  <si>
    <t>457885335</t>
  </si>
  <si>
    <t>81</t>
  </si>
  <si>
    <t>13010722</t>
  </si>
  <si>
    <t>ocel profilová IPN 200 jakost 11 375</t>
  </si>
  <si>
    <t>964194032</t>
  </si>
  <si>
    <t>7</t>
  </si>
  <si>
    <t>342.1</t>
  </si>
  <si>
    <t xml:space="preserve">Ukotvení příček  polyuretanovou pěnou, tl. příčky do 100 mm</t>
  </si>
  <si>
    <t>m</t>
  </si>
  <si>
    <t>-613386472</t>
  </si>
  <si>
    <t>(2,7*2+5,7)</t>
  </si>
  <si>
    <t>2,5</t>
  </si>
  <si>
    <t>3,02</t>
  </si>
  <si>
    <t>2,03*2</t>
  </si>
  <si>
    <t>0,95</t>
  </si>
  <si>
    <t>1,1</t>
  </si>
  <si>
    <t>0,5</t>
  </si>
  <si>
    <t>342272225</t>
  </si>
  <si>
    <t>Příčky z pórobetonových tvárnic hladkých na tenké maltové lože objemová hmotnost do 500 kg/m3, tloušťka příčky 100 mm</t>
  </si>
  <si>
    <t>m2</t>
  </si>
  <si>
    <t>1534045416</t>
  </si>
  <si>
    <t>2,6*(2,7*2+5,7)-(0,8*1,97*3)</t>
  </si>
  <si>
    <t>2,6*2,5</t>
  </si>
  <si>
    <t>9</t>
  </si>
  <si>
    <t>342272245</t>
  </si>
  <si>
    <t>Příčky z pórobetonových tvárnic hladkých na tenké maltové lože objemová hmotnost do 500 kg/m3, tloušťka příčky 150 mm</t>
  </si>
  <si>
    <t>-1512420340</t>
  </si>
  <si>
    <t>3,02*2,6</t>
  </si>
  <si>
    <t>2,03*2,6*2</t>
  </si>
  <si>
    <t>2,1*0,95</t>
  </si>
  <si>
    <t>1,1*2,1</t>
  </si>
  <si>
    <t>0,5*2,1</t>
  </si>
  <si>
    <t>10</t>
  </si>
  <si>
    <t>342291121</t>
  </si>
  <si>
    <t xml:space="preserve">Ukotvení příček  plochými kotvami, do konstrukce cihelné</t>
  </si>
  <si>
    <t>1683474390</t>
  </si>
  <si>
    <t>2,6*(9)</t>
  </si>
  <si>
    <t>Vodorovné konstrukce</t>
  </si>
  <si>
    <t>11</t>
  </si>
  <si>
    <t>430321515</t>
  </si>
  <si>
    <t xml:space="preserve">Schodišťové konstrukce a rampy z betonu železového (bez výztuže)  stupně, schodnice, ramena, podesty s nosníky tř. C 20/25</t>
  </si>
  <si>
    <t>-991693420</t>
  </si>
  <si>
    <t>0,12*(2,05*2,25+1,4*2,25)+0,12*(2,75*1,1+2,25*1,1)</t>
  </si>
  <si>
    <t>0,168*0,29/2*1,1*16</t>
  </si>
  <si>
    <t>12</t>
  </si>
  <si>
    <t>430361821</t>
  </si>
  <si>
    <t xml:space="preserve">Výztuž schodišťových konstrukcí a ramp  stupňů, schodnic, ramen, podest s nosníky z betonářské oceli 10 505 (R) nebo BSt 500</t>
  </si>
  <si>
    <t>-671957610</t>
  </si>
  <si>
    <t>13</t>
  </si>
  <si>
    <t>431351121</t>
  </si>
  <si>
    <t xml:space="preserve">Bednění podest, podstupňových desek a ramp včetně podpěrné konstrukce  výšky do 4 m půdorysně přímočarých zřízení</t>
  </si>
  <si>
    <t>2078087154</t>
  </si>
  <si>
    <t>(2,05*2,25+1,4*2,25)+(2,75*1,1+2,25*1,1)</t>
  </si>
  <si>
    <t>0,168*0,29/2*32+0,29*1,1*16+0,168*1,1*16</t>
  </si>
  <si>
    <t>14</t>
  </si>
  <si>
    <t>431351122</t>
  </si>
  <si>
    <t xml:space="preserve">Bednění podest, podstupňových desek a ramp včetně podpěrné konstrukce  výšky do 4 m půdorysně přímočarých odstranění</t>
  </si>
  <si>
    <t>609327462</t>
  </si>
  <si>
    <t>Úpravy povrchů, podlahy a osazování výplní</t>
  </si>
  <si>
    <t>612311141</t>
  </si>
  <si>
    <t xml:space="preserve">Omítka vápenná vnitřních ploch  nanášená ručně dvouvrstvá štuková, tloušťky jádrové omítky do 10 mm a tloušťky štuku do 3 mm svislých konstrukcí stěn</t>
  </si>
  <si>
    <t>-1816341296</t>
  </si>
  <si>
    <t>2,6*(2,7*4+5,7*2)-(0,8*1,97*6)</t>
  </si>
  <si>
    <t>2,6*(2,5*2+0,5+3,02*2+2,03*2)</t>
  </si>
  <si>
    <t>2,5*1,5*2</t>
  </si>
  <si>
    <t>16</t>
  </si>
  <si>
    <t>612315302</t>
  </si>
  <si>
    <t>Vápenná omítka ostění nebo nadpraží štuková</t>
  </si>
  <si>
    <t>1408513706</t>
  </si>
  <si>
    <t>0,9*(1,5*12+2,1*8)</t>
  </si>
  <si>
    <t>17</t>
  </si>
  <si>
    <t>612321111.1</t>
  </si>
  <si>
    <t xml:space="preserve">Omítka vápenocementová vnitřních ploch  nanášená ručně jednovrstvá, tloušťky do 10 mm hrubá zatřená svislých konstrukcí stěn</t>
  </si>
  <si>
    <t>-850137199</t>
  </si>
  <si>
    <t>2,1*(3,95*2+3,1*4+1,25*2)</t>
  </si>
  <si>
    <t>2,1*(1,2*6+3,15*2)</t>
  </si>
  <si>
    <t>18</t>
  </si>
  <si>
    <t>631311124</t>
  </si>
  <si>
    <t xml:space="preserve">Mazanina z betonu  prostého bez zvýšených nároků na prostředí tl. přes 80 do 120 mm tř. C 16/20</t>
  </si>
  <si>
    <t>499414975</t>
  </si>
  <si>
    <t>0,12*1,75*2,25+1,5</t>
  </si>
  <si>
    <t>19</t>
  </si>
  <si>
    <t>632441111</t>
  </si>
  <si>
    <t xml:space="preserve">Potěr anhydritový samonivelační ze suchých směsí  tlouštky od 10 do 20 mm</t>
  </si>
  <si>
    <t>1010488248</t>
  </si>
  <si>
    <t>2,25*1,75</t>
  </si>
  <si>
    <t>20</t>
  </si>
  <si>
    <t>635321112</t>
  </si>
  <si>
    <t xml:space="preserve">Násyp z recyklátu pod podlahy  s udusáním a urovnáním povrchu, z recyklátu betonového</t>
  </si>
  <si>
    <t>-1336179321</t>
  </si>
  <si>
    <t>0,45*1,5*2,25</t>
  </si>
  <si>
    <t>642942111</t>
  </si>
  <si>
    <t xml:space="preserve">Osazování zárubní nebo rámů kovových dveřních  lisovaných nebo z úhelníků bez dveřních křídel, na cementovou maltu, plochy otvoru do 2,5 m2</t>
  </si>
  <si>
    <t>kus</t>
  </si>
  <si>
    <t>1184114227</t>
  </si>
  <si>
    <t>22</t>
  </si>
  <si>
    <t>55331197</t>
  </si>
  <si>
    <t>zárubeň ocelová pro běžné zdění hranatý profil s drážkou 110 600 L/P</t>
  </si>
  <si>
    <t>-826682224</t>
  </si>
  <si>
    <t>23</t>
  </si>
  <si>
    <t>55331201</t>
  </si>
  <si>
    <t>zárubeň ocelová pro běžné zdění hranatý profil s drážkou 110 800 L/P</t>
  </si>
  <si>
    <t>-1923267396</t>
  </si>
  <si>
    <t>24</t>
  </si>
  <si>
    <t>61182259</t>
  </si>
  <si>
    <t>zárubeň protipožární pro dveře 1křídlové 60,70,80,90x197cm tl 6-17cm,dub,buk</t>
  </si>
  <si>
    <t>32</t>
  </si>
  <si>
    <t>-1579759217</t>
  </si>
  <si>
    <t>Ostatní konstrukce a práce, bourání</t>
  </si>
  <si>
    <t>25</t>
  </si>
  <si>
    <t>952901221</t>
  </si>
  <si>
    <t xml:space="preserve">Vyčištění budov nebo objektů před předáním do užívání  průmyslových budov a objektů výrobních, skladovacích, garáží, dílen nebo hal apod. s nespalnou podlahou jakékoliv výšky podlaží</t>
  </si>
  <si>
    <t>645857048</t>
  </si>
  <si>
    <t>24,7*15</t>
  </si>
  <si>
    <t>26</t>
  </si>
  <si>
    <t>962031132</t>
  </si>
  <si>
    <t xml:space="preserve">Bourání příček z cihel, tvárnic nebo příčkovek  z cihel pálených, plných nebo dutých na maltu vápennou nebo vápenocementovou, tl. do 100 mm</t>
  </si>
  <si>
    <t>2124347717</t>
  </si>
  <si>
    <t>2,6*1,45</t>
  </si>
  <si>
    <t>27</t>
  </si>
  <si>
    <t>962031133</t>
  </si>
  <si>
    <t xml:space="preserve">Bourání příček z cihel, tvárnic nebo příčkovek  z cihel pálených, plných nebo dutých na maltu vápennou nebo vápenocementovou, tl. do 150 mm</t>
  </si>
  <si>
    <t>-1545635476</t>
  </si>
  <si>
    <t>2,6*(2,5+0,5)</t>
  </si>
  <si>
    <t>28</t>
  </si>
  <si>
    <t>962032241</t>
  </si>
  <si>
    <t xml:space="preserve">Bourání zdiva nadzákladového z cihel nebo tvárnic  z cihel pálených nebo vápenopískových, na maltu cementovou, objemu přes 1 m3</t>
  </si>
  <si>
    <t>-258676566</t>
  </si>
  <si>
    <t>5,65*2,4*0,3</t>
  </si>
  <si>
    <t>29</t>
  </si>
  <si>
    <t>963.1</t>
  </si>
  <si>
    <t xml:space="preserve">Bourání železobetonových stropů  deskových, tl. přes 80 mm</t>
  </si>
  <si>
    <t>1362958789</t>
  </si>
  <si>
    <t>30</t>
  </si>
  <si>
    <t>965042231.1</t>
  </si>
  <si>
    <t>Bourání mazanin betonových nebo z litého asfaltu tl. přes 100 mm, plochy do 4 m2</t>
  </si>
  <si>
    <t>1386637785</t>
  </si>
  <si>
    <t>31</t>
  </si>
  <si>
    <t>968072455</t>
  </si>
  <si>
    <t xml:space="preserve">Vybourání kovových rámů oken s křídly, dveřních zárubní, vrat, stěn, ostění nebo obkladů  dveřních zárubní, plochy do 2 m2</t>
  </si>
  <si>
    <t>503903264</t>
  </si>
  <si>
    <t>0,8*1,97*4</t>
  </si>
  <si>
    <t>968072456</t>
  </si>
  <si>
    <t xml:space="preserve">Vybourání kovových rámů oken s křídly, dveřních zárubní, vrat, stěn, ostění nebo obkladů  dveřních zárubní, plochy přes 2 m2</t>
  </si>
  <si>
    <t>666066359</t>
  </si>
  <si>
    <t>1,25*2,1</t>
  </si>
  <si>
    <t>33</t>
  </si>
  <si>
    <t>971033621</t>
  </si>
  <si>
    <t xml:space="preserve">Vybourání otvorů ve zdivu základovém nebo nadzákladovém z cihel, tvárnic, příčkovek  z cihel pálených na maltu vápennou nebo vápenocementovou plochy do 4 m2, tl. do 100 mm</t>
  </si>
  <si>
    <t>-705618329</t>
  </si>
  <si>
    <t>0,8*1,97</t>
  </si>
  <si>
    <t>34</t>
  </si>
  <si>
    <t>971033631</t>
  </si>
  <si>
    <t xml:space="preserve">Vybourání otvorů ve zdivu základovém nebo nadzákladovém z cihel, tvárnic, příčkovek  z cihel pálených na maltu vápennou nebo vápenocementovou plochy do 4 m2, tl. do 150 mm</t>
  </si>
  <si>
    <t>-604335832</t>
  </si>
  <si>
    <t>0,8*2,1</t>
  </si>
  <si>
    <t>35</t>
  </si>
  <si>
    <t>971033641</t>
  </si>
  <si>
    <t xml:space="preserve">Vybourání otvorů ve zdivu základovém nebo nadzákladovém z cihel, tvárnic, příčkovek  z cihel pálených na maltu vápennou nebo vápenocementovou plochy do 4 m2, tl. do 300 mm</t>
  </si>
  <si>
    <t>492321035</t>
  </si>
  <si>
    <t>0,2*0,8*2,1</t>
  </si>
  <si>
    <t>36</t>
  </si>
  <si>
    <t>973031324</t>
  </si>
  <si>
    <t xml:space="preserve">Vysekání výklenků nebo kapes ve zdivu z cihel  na maltu vápennou nebo vápenocementovou kapes, plochy do 0,10 m2, hl. do 150 mm</t>
  </si>
  <si>
    <t>31788625</t>
  </si>
  <si>
    <t>997</t>
  </si>
  <si>
    <t>Přesun sutě</t>
  </si>
  <si>
    <t>37</t>
  </si>
  <si>
    <t>997013501</t>
  </si>
  <si>
    <t xml:space="preserve">Odvoz suti a vybouraných hmot na skládku nebo meziskládku  se složením, na vzdálenost do 1 km</t>
  </si>
  <si>
    <t>-239822131</t>
  </si>
  <si>
    <t>38</t>
  </si>
  <si>
    <t>997013509</t>
  </si>
  <si>
    <t xml:space="preserve">Odvoz suti a vybouraných hmot na skládku nebo meziskládku  se složením, na vzdálenost Příplatek k ceně za každý další i započatý 1 km přes 1 km</t>
  </si>
  <si>
    <t>-1895647987</t>
  </si>
  <si>
    <t>27,763*5 'Přepočtené koeficientem množství</t>
  </si>
  <si>
    <t>39</t>
  </si>
  <si>
    <t>997013801</t>
  </si>
  <si>
    <t>Poplatek za uložení stavebního odpadu na skládce (skládkovné) z prostého betonu zatříděného do Katalogu odpadů pod kódem 170 101</t>
  </si>
  <si>
    <t>649947743</t>
  </si>
  <si>
    <t>998</t>
  </si>
  <si>
    <t>Přesun hmot</t>
  </si>
  <si>
    <t>40</t>
  </si>
  <si>
    <t>998011002</t>
  </si>
  <si>
    <t xml:space="preserve">Přesun hmot pro budovy občanské výstavby, bydlení, výrobu a služby  s nosnou svislou konstrukcí zděnou z cihel, tvárnic nebo kamene vodorovná dopravní vzdálenost do 100 m pro budovy výšky přes 6 do 12 m</t>
  </si>
  <si>
    <t>-1981791583</t>
  </si>
  <si>
    <t>PSV</t>
  </si>
  <si>
    <t>Práce a dodávky PSV</t>
  </si>
  <si>
    <t>711</t>
  </si>
  <si>
    <t>Izolace proti vodě, vlhkosti a plynům</t>
  </si>
  <si>
    <t>41</t>
  </si>
  <si>
    <t>711113117</t>
  </si>
  <si>
    <t>Izolace proti zemní vlhkosti natěradly a tmely za studena na ploše vodorovné V těsnicí stěrkou nepružnou (cementem pojená)</t>
  </si>
  <si>
    <t>672932227</t>
  </si>
  <si>
    <t>12,35+8,13+2</t>
  </si>
  <si>
    <t>42</t>
  </si>
  <si>
    <t>711113127</t>
  </si>
  <si>
    <t>Izolace proti zemní vlhkosti natěradly a tmely za studena na ploše svislé S těsnicí stěrkou nepružnou (cementem pojená)</t>
  </si>
  <si>
    <t>-809523379</t>
  </si>
  <si>
    <t>43</t>
  </si>
  <si>
    <t>998711202</t>
  </si>
  <si>
    <t xml:space="preserve">Přesun hmot pro izolace proti vodě, vlhkosti a plynům  stanovený procentní sazbou (%) z ceny vodorovná dopravní vzdálenost do 50 m v objektech výšky přes 6 do 12 m</t>
  </si>
  <si>
    <t>%</t>
  </si>
  <si>
    <t>-436177770</t>
  </si>
  <si>
    <t>725</t>
  </si>
  <si>
    <t>Zdravotechnika - zařizovací předměty</t>
  </si>
  <si>
    <t>44</t>
  </si>
  <si>
    <t>725110811</t>
  </si>
  <si>
    <t xml:space="preserve">Demontáž klozetů  splachovacích s nádrží nebo tlakovým splachovačem</t>
  </si>
  <si>
    <t>soubor</t>
  </si>
  <si>
    <t>948799995</t>
  </si>
  <si>
    <t>45</t>
  </si>
  <si>
    <t>725130811</t>
  </si>
  <si>
    <t xml:space="preserve">Demontáž pisoárových stání  s nádrží 1 dílných</t>
  </si>
  <si>
    <t>861948168</t>
  </si>
  <si>
    <t>46</t>
  </si>
  <si>
    <t>725210821</t>
  </si>
  <si>
    <t xml:space="preserve">Demontáž umyvadel  bez výtokových armatur umyvadel</t>
  </si>
  <si>
    <t>1585414006</t>
  </si>
  <si>
    <t>47</t>
  </si>
  <si>
    <t>725240811</t>
  </si>
  <si>
    <t xml:space="preserve">Demontáž sprchových kabin a vaniček  bez výtokových armatur kabin</t>
  </si>
  <si>
    <t>64071513</t>
  </si>
  <si>
    <t>48</t>
  </si>
  <si>
    <t>725820801</t>
  </si>
  <si>
    <t xml:space="preserve">Demontáž baterií  nástěnných do G 3/4</t>
  </si>
  <si>
    <t>-671140302</t>
  </si>
  <si>
    <t>49</t>
  </si>
  <si>
    <t>725840850</t>
  </si>
  <si>
    <t xml:space="preserve">Demontáž baterií sprchových  diferenciálních do G 3/4 x 1</t>
  </si>
  <si>
    <t>-1651401846</t>
  </si>
  <si>
    <t>766</t>
  </si>
  <si>
    <t>Konstrukce truhlářské</t>
  </si>
  <si>
    <t>50</t>
  </si>
  <si>
    <t>766622132</t>
  </si>
  <si>
    <t>Montáž oken plastových včetně montáže rámu na polyuretanovou pěnu plochy přes 1 m2 otevíravých nebo sklápěcích do zdiva, výšky přes 1,5 do 2,5 m</t>
  </si>
  <si>
    <t>-1608489777</t>
  </si>
  <si>
    <t>51</t>
  </si>
  <si>
    <t>61140031</t>
  </si>
  <si>
    <t>okno plastové dvoukřídlé otvíravé a vyklápěcí 210 x 150 cm</t>
  </si>
  <si>
    <t>-1672287399</t>
  </si>
  <si>
    <t>52</t>
  </si>
  <si>
    <t>61140029</t>
  </si>
  <si>
    <t>okno plastové dvoukřídlé otvíravé a vyklápěcí 150 x 150 cm</t>
  </si>
  <si>
    <t>-2105662539</t>
  </si>
  <si>
    <t>53</t>
  </si>
  <si>
    <t>766622833.1</t>
  </si>
  <si>
    <t>Demontáž okenních konstrukcí k opětovnému použití rámu zdvojených dřevěných nebo plastových, plochy otvoru přes 2 do 4 m2</t>
  </si>
  <si>
    <t>469985747</t>
  </si>
  <si>
    <t>2,1*1,5*4+1,5*1,5</t>
  </si>
  <si>
    <t>54</t>
  </si>
  <si>
    <t>766660001</t>
  </si>
  <si>
    <t xml:space="preserve">Montáž dveřních křídel dřevěných nebo plastových  otevíravých do ocelové zárubně povrchově upravených jednokřídlových, šířky do 800 mm</t>
  </si>
  <si>
    <t>141421921</t>
  </si>
  <si>
    <t>55</t>
  </si>
  <si>
    <t>61162407.1</t>
  </si>
  <si>
    <t>dveře vnitřní hladké dýhované sklo 1křídlové 80x197cm dub</t>
  </si>
  <si>
    <t>881713946</t>
  </si>
  <si>
    <t>56</t>
  </si>
  <si>
    <t>61162401.1</t>
  </si>
  <si>
    <t>dveře vnitřní hladké dýhované sklo 1křídlové 60x197cm dub</t>
  </si>
  <si>
    <t>-321639773</t>
  </si>
  <si>
    <t>57</t>
  </si>
  <si>
    <t>55341182.1</t>
  </si>
  <si>
    <t>dveře ocelové protipožární EW 15, 30, 45 D1 speciální zárubeň jednokřídlé 80 x 197 cm</t>
  </si>
  <si>
    <t>686181235</t>
  </si>
  <si>
    <t>771</t>
  </si>
  <si>
    <t>Podlahy z dlaždic</t>
  </si>
  <si>
    <t>58</t>
  </si>
  <si>
    <t>771273113.1</t>
  </si>
  <si>
    <t xml:space="preserve">Montáž obkladů schodišť z dlaždic keramických  lepených standardním lepidlem stupnic hladkých šířky přes 250 do 300 mm</t>
  </si>
  <si>
    <t>565229973</t>
  </si>
  <si>
    <t>16*1,68*2</t>
  </si>
  <si>
    <t>59</t>
  </si>
  <si>
    <t>59761116</t>
  </si>
  <si>
    <t>dlaždice keramické hutné (bílé i barevné) přes 6 do 9 ks/m2</t>
  </si>
  <si>
    <t>382584340</t>
  </si>
  <si>
    <t>16*1,68*0,3+16*1,68*0,2</t>
  </si>
  <si>
    <t>13,44*1,1 'Přepočtené koeficientem množství</t>
  </si>
  <si>
    <t>60</t>
  </si>
  <si>
    <t>771573113</t>
  </si>
  <si>
    <t xml:space="preserve">Montáž podlah z dlaždic keramických  lepených standardním lepidlem režných nebo glazovaných hladkých přes 9 do 12 ks/ m2</t>
  </si>
  <si>
    <t>-1921765884</t>
  </si>
  <si>
    <t>61</t>
  </si>
  <si>
    <t>1536401273</t>
  </si>
  <si>
    <t>22,48*1,1 'Přepočtené koeficientem množství</t>
  </si>
  <si>
    <t>62</t>
  </si>
  <si>
    <t>771573810</t>
  </si>
  <si>
    <t xml:space="preserve">Demontáž podlah z dlaždic keramických  lepených</t>
  </si>
  <si>
    <t>1842405855</t>
  </si>
  <si>
    <t>63</t>
  </si>
  <si>
    <t>771591172</t>
  </si>
  <si>
    <t xml:space="preserve">Podlahy - ostatní práce  montáž ukončujícího profilu pro schodové hrany</t>
  </si>
  <si>
    <t>2052183694</t>
  </si>
  <si>
    <t>16*1,68</t>
  </si>
  <si>
    <t>64</t>
  </si>
  <si>
    <t>59054140</t>
  </si>
  <si>
    <t>profil schodový protiskluzový ušlechtilá ocel V2A, R 10 V 6 (2 x 1000 mm)</t>
  </si>
  <si>
    <t>924450496</t>
  </si>
  <si>
    <t>26,88*1,1 'Přepočtené koeficientem množství</t>
  </si>
  <si>
    <t>65</t>
  </si>
  <si>
    <t>771990112</t>
  </si>
  <si>
    <t xml:space="preserve">Vyrovnání podkladní vrstvy  samonivelační stěrkou tl. 4 mm, min. pevnosti 30 MPa</t>
  </si>
  <si>
    <t>808711552</t>
  </si>
  <si>
    <t>Mezisoučet bourané dlažby</t>
  </si>
  <si>
    <t>66</t>
  </si>
  <si>
    <t>771990192</t>
  </si>
  <si>
    <t xml:space="preserve">Vyrovnání podkladní vrstvy  samonivelační stěrkou tl. 4 mm, min. pevnosti Příplatek k cenám za každý další 1 mm tloušťky, min. pevnosti 30 MPa</t>
  </si>
  <si>
    <t>-1559867055</t>
  </si>
  <si>
    <t>62,13*2 'Přepočtené koeficientem množství</t>
  </si>
  <si>
    <t>67</t>
  </si>
  <si>
    <t>998771202</t>
  </si>
  <si>
    <t>Přesun hmot pro podlahy z dlaždic stanovený procentní sazbou (%) z ceny vodorovná dopravní vzdálenost do 50 m v objektech výšky přes 6 do 12 m</t>
  </si>
  <si>
    <t>-2018342886</t>
  </si>
  <si>
    <t>776</t>
  </si>
  <si>
    <t>Podlahy povlakové</t>
  </si>
  <si>
    <t>68</t>
  </si>
  <si>
    <t>776111311</t>
  </si>
  <si>
    <t>Příprava podkladu vysátí podlah</t>
  </si>
  <si>
    <t>-1638874571</t>
  </si>
  <si>
    <t>16,5+6,2+4+6,5+4,05+2,4</t>
  </si>
  <si>
    <t>69</t>
  </si>
  <si>
    <t>776141112</t>
  </si>
  <si>
    <t>Příprava podkladu vyrovnání samonivelační stěrkou podlah min.pevnosti 20 MPa, tloušťky přes 3 do 5 mm</t>
  </si>
  <si>
    <t>-2096931871</t>
  </si>
  <si>
    <t>70</t>
  </si>
  <si>
    <t>776201811</t>
  </si>
  <si>
    <t>Demontáž povlakových podlahovin lepených ručně bez podložky</t>
  </si>
  <si>
    <t>-1923665467</t>
  </si>
  <si>
    <t>16,5+6,2+4</t>
  </si>
  <si>
    <t>71</t>
  </si>
  <si>
    <t>776221111</t>
  </si>
  <si>
    <t>Montáž podlahovin z PVC lepením standardním lepidlem z pásů standardních</t>
  </si>
  <si>
    <t>-18113023</t>
  </si>
  <si>
    <t>72</t>
  </si>
  <si>
    <t>28411016.1</t>
  </si>
  <si>
    <t>PVC heterogenní protiskluzné (třídaC), nášlapná vrstva 0,70 mm, R 10, otlak do 0,05 mm, hořlavost Bfl S1</t>
  </si>
  <si>
    <t>1548853799</t>
  </si>
  <si>
    <t>39,65*1,1 'Přepočtené koeficientem množství</t>
  </si>
  <si>
    <t>73</t>
  </si>
  <si>
    <t>998776202</t>
  </si>
  <si>
    <t xml:space="preserve">Přesun hmot pro podlahy povlakové  stanovený procentní sazbou (%) z ceny vodorovná dopravní vzdálenost do 50 m v objektech výšky přes 6 do 12 m</t>
  </si>
  <si>
    <t>-132335946</t>
  </si>
  <si>
    <t>781</t>
  </si>
  <si>
    <t>Dokončovací práce - obklady</t>
  </si>
  <si>
    <t>74</t>
  </si>
  <si>
    <t>781473113</t>
  </si>
  <si>
    <t xml:space="preserve">Montáž obkladů vnitřních stěn z dlaždic keramických  lepených standardním lepidlem režných nebo glazovaných hladkých přes 12 do 19 ks/m2</t>
  </si>
  <si>
    <t>-1142381114</t>
  </si>
  <si>
    <t>75</t>
  </si>
  <si>
    <t>59761071</t>
  </si>
  <si>
    <t>obkládačky keramické koupelnové (barevné) přes 12 do 16 ks/m2</t>
  </si>
  <si>
    <t>1568160574</t>
  </si>
  <si>
    <t>76</t>
  </si>
  <si>
    <t>781473810</t>
  </si>
  <si>
    <t xml:space="preserve">Demontáž obkladů z dlaždic keramických  lepených</t>
  </si>
  <si>
    <t>1755583385</t>
  </si>
  <si>
    <t>77</t>
  </si>
  <si>
    <t>998781202</t>
  </si>
  <si>
    <t xml:space="preserve">Přesun hmot pro obklady keramické  stanovený procentní sazbou (%) z ceny vodorovná dopravní vzdálenost do 50 m v objektech výšky přes 6 do 12 m</t>
  </si>
  <si>
    <t>-1055824437</t>
  </si>
  <si>
    <t>784</t>
  </si>
  <si>
    <t>Dokončovací práce - malby a tapety</t>
  </si>
  <si>
    <t>78</t>
  </si>
  <si>
    <t>784211001</t>
  </si>
  <si>
    <t>Malby z malířských směsí otěruvzdorných za mokra jednonásobné, bílé za mokra otěruvzdorné výborně v místnostech výšky do 3,80 m</t>
  </si>
  <si>
    <t>1941760855</t>
  </si>
  <si>
    <t>0,5*(3,95*2+3,1*4+1,25*2)</t>
  </si>
  <si>
    <t>0,5*(1,2*6+3,15*2)</t>
  </si>
  <si>
    <t>OST</t>
  </si>
  <si>
    <t>Ostatní</t>
  </si>
  <si>
    <t>79</t>
  </si>
  <si>
    <t>1.1</t>
  </si>
  <si>
    <t>Nepředvídatelné práce spojené s rekonstrukcí 3%</t>
  </si>
  <si>
    <t>kpl</t>
  </si>
  <si>
    <t>512</t>
  </si>
  <si>
    <t>906135644</t>
  </si>
  <si>
    <t>2 - 2. NP</t>
  </si>
  <si>
    <t xml:space="preserve">    713 - Izolace tepelné</t>
  </si>
  <si>
    <t xml:space="preserve">    763 - Konstrukce suché výstavby</t>
  </si>
  <si>
    <t xml:space="preserve">    765 - Krytina skládaná</t>
  </si>
  <si>
    <t xml:space="preserve">    767 - Konstrukce zámečnické</t>
  </si>
  <si>
    <t>311272211</t>
  </si>
  <si>
    <t>Zdivo z pórobetonových tvárnic na tenké maltové lože, tl. zdiva 300 mm pevnost tvárnic do P2, objemová hmotnost do 450 kg/m3 hladkých</t>
  </si>
  <si>
    <t>-930701728</t>
  </si>
  <si>
    <t>2*(11,95*2+7)-(1,5*1,5*2+0,75*1,5*2+2,1*1,5*2+1*0,75)</t>
  </si>
  <si>
    <t>317352311</t>
  </si>
  <si>
    <t>Ztracené bednění překladů z pórobetonových U-profilů osazených do maltového lože, bez podpěrné konstrukce objemová hmotnost do 500 kg/m3 ve zdech tloušťky 300 mm</t>
  </si>
  <si>
    <t>-1093017001</t>
  </si>
  <si>
    <t>0,00418*1,25*26</t>
  </si>
  <si>
    <t>5,65+5,6*2+11,75*2+6,95+3,15+4</t>
  </si>
  <si>
    <t>1669482646</t>
  </si>
  <si>
    <t>2,6*(5,6*2)-0,8*1,97</t>
  </si>
  <si>
    <t>2,6*(1,25*2)</t>
  </si>
  <si>
    <t>917061578</t>
  </si>
  <si>
    <t>2,6*(5,65+3,15+4)- (0,8*1,97*7)+11,9*2*4,5</t>
  </si>
  <si>
    <t>2,6*0,3*0,45*2+2,6*0,35*0,4</t>
  </si>
  <si>
    <t>2,6*15</t>
  </si>
  <si>
    <t>417321414</t>
  </si>
  <si>
    <t xml:space="preserve">Ztužující pásy a věnce z betonu železového (bez výztuže)  tř. C 20/25</t>
  </si>
  <si>
    <t>-1847277755</t>
  </si>
  <si>
    <t>0,2*0,25*12,55*2</t>
  </si>
  <si>
    <t>417351115</t>
  </si>
  <si>
    <t xml:space="preserve">Bednění bočnic ztužujících pásů a věnců včetně vzpěr  zřízení</t>
  </si>
  <si>
    <t>-1037513581</t>
  </si>
  <si>
    <t>15,55*2*0,25</t>
  </si>
  <si>
    <t>417351116</t>
  </si>
  <si>
    <t xml:space="preserve">Bednění bočnic ztužujících pásů a věnců včetně vzpěr  odstranění</t>
  </si>
  <si>
    <t>1929930758</t>
  </si>
  <si>
    <t>417361321</t>
  </si>
  <si>
    <t xml:space="preserve">Výztuž ztužujících pásů a věnců  z betonářské oceli 11 373 (EZ)</t>
  </si>
  <si>
    <t>2120953549</t>
  </si>
  <si>
    <t>1,255*0,120</t>
  </si>
  <si>
    <t>1*(3,65+1,2)</t>
  </si>
  <si>
    <t>0,5*(1,15*2+1,25*2)-0,6*1,97</t>
  </si>
  <si>
    <t>0,5*(0,9*2+1,25*4)</t>
  </si>
  <si>
    <t>0,5*(1,2*6+1,65*2+0,9*4)-(0,6*1,97*3)</t>
  </si>
  <si>
    <t>0,5*(2,75*2+3,15+1,25)-(0,8*1,97*2)</t>
  </si>
  <si>
    <t>Mezisoučet nad obklady</t>
  </si>
  <si>
    <t>2,6*(5,65*3+6,05)-(0,8*1,97)</t>
  </si>
  <si>
    <t>Mezisoučet</t>
  </si>
  <si>
    <t>2,6*(3,65+1,35*2)-0,8*1,97-1*0,75</t>
  </si>
  <si>
    <t>2,6*(6,95+3,3+7,6+0,8)-(0,8*1,97+2,1*1,5*2+1*0,75)</t>
  </si>
  <si>
    <t>2,6*(11,9*2+1,55)-(0,8*1,97*5+0,6*1,97)</t>
  </si>
  <si>
    <t>2,6*(5,6*6+3,85*6)-(0,8*1,97*4+1,5*1,5*2+0,75*1,5*2)</t>
  </si>
  <si>
    <t>0,3*(1,5+1,5*2*2+0,75+1,5*2*2+1+0,75*2+2,1+1,5*2*2)</t>
  </si>
  <si>
    <t>1,6*(3,65+1,2)</t>
  </si>
  <si>
    <t>2,1*(1,15*2+1,25*2)-0,6*1,97</t>
  </si>
  <si>
    <t>2,1*(0,9*2+1,25*4)</t>
  </si>
  <si>
    <t>2,1*(1,2*6+1,65*2+0,9*4)-(0,6*1,97*3)</t>
  </si>
  <si>
    <t>2,1*(2,75*2+3,15+1,25)-(0,8*1,97*2)</t>
  </si>
  <si>
    <t>962023391</t>
  </si>
  <si>
    <t xml:space="preserve">Bourání zdiva nadzákladového kamenného nebo smíšeného  smíšeného, na maltu vápennou nebo vápenocementovou, objemu přes 1 m3</t>
  </si>
  <si>
    <t>1776449295</t>
  </si>
  <si>
    <t>0,6*12,55*2*0,3</t>
  </si>
  <si>
    <t>962032314.1</t>
  </si>
  <si>
    <t xml:space="preserve">Bourání zdiva nadzákladového z cihel nebo tvárnic  pilířů cihelných průřezu do 0,36 m2</t>
  </si>
  <si>
    <t>-506671175</t>
  </si>
  <si>
    <t>6*0,45*0,5*2</t>
  </si>
  <si>
    <t>963051113</t>
  </si>
  <si>
    <t>-1702434344</t>
  </si>
  <si>
    <t>5,65*1,25*0,3</t>
  </si>
  <si>
    <t>0,8*1,97*2</t>
  </si>
  <si>
    <t>971033541</t>
  </si>
  <si>
    <t xml:space="preserve">Vybourání otvorů ve zdivu základovém nebo nadzákladovém z cihel, tvárnic, příčkovek  z cihel pálených na maltu vápennou nebo vápenocementovou plochy do 1 m2, tl. do 300 mm</t>
  </si>
  <si>
    <t>-350830898</t>
  </si>
  <si>
    <t>0,3*0,45*2,1</t>
  </si>
  <si>
    <t>20,202*5 'Přepočtené koeficientem množství</t>
  </si>
  <si>
    <t>1499069908</t>
  </si>
  <si>
    <t>711113111</t>
  </si>
  <si>
    <t>Izolace proti zemní vlhkosti natěradly a tmely za studena na ploše vodorovné V emulzí elastickou plošnou (kombinace bitumenu a plastu)</t>
  </si>
  <si>
    <t>-1570575195</t>
  </si>
  <si>
    <t>10,91+9,67+1,32</t>
  </si>
  <si>
    <t>711113121</t>
  </si>
  <si>
    <t>Izolace proti zemní vlhkosti natěradly a tmely za studena na ploše svislé S emulzí elastickou plošnou (kombinace bitumenu a plastu)</t>
  </si>
  <si>
    <t>719139192</t>
  </si>
  <si>
    <t>Mezisoučet za linku</t>
  </si>
  <si>
    <t>973762726</t>
  </si>
  <si>
    <t>713</t>
  </si>
  <si>
    <t>Izolace tepelné</t>
  </si>
  <si>
    <t>713111121</t>
  </si>
  <si>
    <t>Montáž tepelné izolace stropů rohožemi, pásy, dílci, deskami, bloky (izolační materiál ve specifikaci) rovných spodem s uchycením (drátem, páskou apod.)</t>
  </si>
  <si>
    <t>-263555508</t>
  </si>
  <si>
    <t>31,36+58,75+10,91+9,67+1,32+21,56+21,56+21,56</t>
  </si>
  <si>
    <t>63148107</t>
  </si>
  <si>
    <t>deska izolační minerální univerzální λ=0,038 tl 160mm</t>
  </si>
  <si>
    <t>979001779</t>
  </si>
  <si>
    <t>173,225490196078*1,02 'Přepočtené koeficientem množství</t>
  </si>
  <si>
    <t>63148102</t>
  </si>
  <si>
    <t>deska izolační minerální univerzální λ=0,038 tl 60mm</t>
  </si>
  <si>
    <t>2141509914</t>
  </si>
  <si>
    <t>31,36+58,75+10,91+9,67+1,32+21,56+21,56+21,56-(2,25*5,4)</t>
  </si>
  <si>
    <t>713131131</t>
  </si>
  <si>
    <t>Montáž tepelné izolace stěn rohožemi, pásy, deskami, dílci, bloky (izolační materiál ve specifikaci) nastřelením uvnitř objektu</t>
  </si>
  <si>
    <t>-2049876006</t>
  </si>
  <si>
    <t>2,6*(5,6+14,4)-(0,8*1,97)</t>
  </si>
  <si>
    <t>Součet- bez štítů</t>
  </si>
  <si>
    <t>63166843</t>
  </si>
  <si>
    <t>deska tepelně izolační příčková tl 100mm</t>
  </si>
  <si>
    <t>-447817616</t>
  </si>
  <si>
    <t>50,424*1,02 'Přepočtené koeficientem množství</t>
  </si>
  <si>
    <t>713311111.1</t>
  </si>
  <si>
    <t xml:space="preserve">Montáž izolace tepelné těles pásy nebo rohožemi  bez povrchové úpravy (izolační materiál ve specifikaci) připevněnými ocelovým drátem nebo na trny z tyčové oceli kruhové (bez přivaření trnů) pomocí příchytek nebo ohnutím trnů ploch rovných jednovrstvá</t>
  </si>
  <si>
    <t>-315062190</t>
  </si>
  <si>
    <t>0,3*4*(7,949*2)</t>
  </si>
  <si>
    <t>631.1</t>
  </si>
  <si>
    <t>deska izolační minerální kontaktních fasád podélné vlákno λ=0,041 tl 20mm</t>
  </si>
  <si>
    <t>223423957</t>
  </si>
  <si>
    <t>19,078*1,1 'Přepočtené koeficientem množství</t>
  </si>
  <si>
    <t>763</t>
  </si>
  <si>
    <t>Konstrukce suché výstavby</t>
  </si>
  <si>
    <t>763-1</t>
  </si>
  <si>
    <t xml:space="preserve">Obklad stoupaček , potrubí SDK - odhad </t>
  </si>
  <si>
    <t>-220761073</t>
  </si>
  <si>
    <t>763131612</t>
  </si>
  <si>
    <t xml:space="preserve">Podhled ze sádrokartonových desek  montáž nosné konstrukce z profilů CD, UD dvouvrstvé</t>
  </si>
  <si>
    <t>-521858988</t>
  </si>
  <si>
    <t>590.1</t>
  </si>
  <si>
    <t>profil výztužný UA 75</t>
  </si>
  <si>
    <t>-1332169271</t>
  </si>
  <si>
    <t>763131751</t>
  </si>
  <si>
    <t xml:space="preserve">Podhled ze sádrokartonových desek  ostatní práce a konstrukce na podhledech ze sádrokartonových desek montáž parotěsné zábrany</t>
  </si>
  <si>
    <t>1769486327</t>
  </si>
  <si>
    <t>34,76+141,93</t>
  </si>
  <si>
    <t>28329234</t>
  </si>
  <si>
    <t>fólie PE parotěsná tl 0,2mm</t>
  </si>
  <si>
    <t>1136645593</t>
  </si>
  <si>
    <t>176,69*1,1 'Přepočtené koeficientem množství</t>
  </si>
  <si>
    <t>59030026</t>
  </si>
  <si>
    <t>deska sdk impregnovaná H2 tl 15mm</t>
  </si>
  <si>
    <t>-1019271384</t>
  </si>
  <si>
    <t>12,86+10,91+9,67+1,32</t>
  </si>
  <si>
    <t>763431031</t>
  </si>
  <si>
    <t xml:space="preserve">Montáž podhledu minerálního  včetně zavěšeného roštu skrytého s panely vyjímatelnými jakékoliv velikosti panelů</t>
  </si>
  <si>
    <t>-813030058</t>
  </si>
  <si>
    <t>18,5+58,75+21,56+21,56+21,56</t>
  </si>
  <si>
    <t>59036035.1</t>
  </si>
  <si>
    <t>panel akustický skrytý nosný rastr bílá tl 20mm</t>
  </si>
  <si>
    <t>-1687214792</t>
  </si>
  <si>
    <t>141,93*1,05 'Přepočtené koeficientem množství</t>
  </si>
  <si>
    <t>763321113.1</t>
  </si>
  <si>
    <t xml:space="preserve">Stěna předsazená z cementovláknitých nebo cementových desek  s nosnou konstrukcí z jednoduchých ocelových profilů UW, CW jednoduše opláštěná deskou tl. 12,5 mm, příčka tl. 150 mm, profil 75, TI tl. 60 mm 27 kg/m3</t>
  </si>
  <si>
    <t>98072058</t>
  </si>
  <si>
    <t>2,6*(5,6+14,4)-(0,8*1,97)+7,7*4,485/2*4</t>
  </si>
  <si>
    <t>Mezisoučet cetris vnitřek</t>
  </si>
  <si>
    <t>(7,7*2/2+7,7*1,663/2)*2</t>
  </si>
  <si>
    <t>(7,7*2/2+7,7*1,663/2)+7,7*1,663/2</t>
  </si>
  <si>
    <t>Mezisoučet cetris obložení z venku</t>
  </si>
  <si>
    <t>763164555</t>
  </si>
  <si>
    <t>Obklad ze sádrokartonových desek konstrukcí kovových včetně ochranných úhelníků ve tvaru L rozvinuté šíře přes 0,8 m, opláštěný deskou protipožární DF, tl. 12,5 mm</t>
  </si>
  <si>
    <t>-701856931</t>
  </si>
  <si>
    <t>1,55+4</t>
  </si>
  <si>
    <t>998763402</t>
  </si>
  <si>
    <t xml:space="preserve">Přesun hmot pro konstrukce montované z desek  stanovený procentní sazbou (%) z ceny vodorovná dopravní vzdálenost do 50 m v objektech výšky přes 6 do 12 m</t>
  </si>
  <si>
    <t>-1198783963</t>
  </si>
  <si>
    <t>765</t>
  </si>
  <si>
    <t>Krytina skládaná</t>
  </si>
  <si>
    <t>765.1</t>
  </si>
  <si>
    <t xml:space="preserve">Montáž střešních doplňků vláknocementové krytiny vlnité  střešních výlezů, plochy jednotlivě přes 0,25 do 1,0 m2</t>
  </si>
  <si>
    <t>-1339806346</t>
  </si>
  <si>
    <t>55381050.1</t>
  </si>
  <si>
    <t>tubusový světlovod kompletní pro šikmé střechy s profilovanou krytinou osazovaci rám 47 x 47 cm</t>
  </si>
  <si>
    <t>-1102921549</t>
  </si>
  <si>
    <t>0,75*1+2,1*1,5*2+1,5*1,5*2+0,75*1,5*2</t>
  </si>
  <si>
    <t>61144096.1</t>
  </si>
  <si>
    <t>okno plastové jednokřídlové otvíravé a sklápěcí 100x120 cm</t>
  </si>
  <si>
    <t>-1297226359</t>
  </si>
  <si>
    <t>61144095.1</t>
  </si>
  <si>
    <t>okno plastové jednokřídlové otvíravé a sklápěcí 100x100 cm</t>
  </si>
  <si>
    <t>1726405813</t>
  </si>
  <si>
    <t>766694111</t>
  </si>
  <si>
    <t xml:space="preserve">Montáž ostatních truhlářských konstrukcí  parapetních desek dřevěných nebo plastových šířky do 300 mm, délky do 1000 mm</t>
  </si>
  <si>
    <t>-1963960684</t>
  </si>
  <si>
    <t>766694112</t>
  </si>
  <si>
    <t xml:space="preserve">Montáž ostatních truhlářských konstrukcí  parapetních desek dřevěných nebo plastových šířky do 300 mm, délky přes 1000 do 1600 mm</t>
  </si>
  <si>
    <t>-557096225</t>
  </si>
  <si>
    <t>766694113</t>
  </si>
  <si>
    <t xml:space="preserve">Montáž ostatních truhlářských konstrukcí  parapetních desek dřevěných nebo plastových šířky do 300 mm, délky přes 1600 do 2600 mm</t>
  </si>
  <si>
    <t>-727248105</t>
  </si>
  <si>
    <t>61144402</t>
  </si>
  <si>
    <t>parapet plastový vnitřní - komůrkový 30,5 x 2 x 100 cm</t>
  </si>
  <si>
    <t>1457736020</t>
  </si>
  <si>
    <t>1+0,75*2+2,1*2+1,5*2</t>
  </si>
  <si>
    <t>766811112</t>
  </si>
  <si>
    <t>Montáž kuchyňských linek korpusu spodních skříněk šroubovaných na stěnu, šířky jednoho dílu přes 600 do 1200 mm</t>
  </si>
  <si>
    <t>-1106104845</t>
  </si>
  <si>
    <t>767</t>
  </si>
  <si>
    <t>Konstrukce zámečnické</t>
  </si>
  <si>
    <t>767-1</t>
  </si>
  <si>
    <t>Demontáž zábradlí původního schodiště včetně likvidace</t>
  </si>
  <si>
    <t>1523522021</t>
  </si>
  <si>
    <t>767-2</t>
  </si>
  <si>
    <t>D+M zábradlí schodiště</t>
  </si>
  <si>
    <t>1607018501</t>
  </si>
  <si>
    <t>767-3</t>
  </si>
  <si>
    <t>demonáž střešní krytiny v místě nástavby</t>
  </si>
  <si>
    <t>1133313722</t>
  </si>
  <si>
    <t>767391112</t>
  </si>
  <si>
    <t>Montáž krytiny z tvarovaných plechů trapézových nebo vlnitých, uchyceným šroubováním</t>
  </si>
  <si>
    <t>2017647975</t>
  </si>
  <si>
    <t>15485114</t>
  </si>
  <si>
    <t xml:space="preserve">profil trapézový  352/207/1035 aluzink tl.plechu 0,5 mm</t>
  </si>
  <si>
    <t>-1242494900</t>
  </si>
  <si>
    <t>767-4</t>
  </si>
  <si>
    <t>Demonáž ocelové konstrukce krovu k opětovnému použití včetně mechanizace nutné k demontáži</t>
  </si>
  <si>
    <t>1606793257</t>
  </si>
  <si>
    <t>767-5</t>
  </si>
  <si>
    <t>Montáž ocelové konstrukce krovu včetně dodávky a montáže prvků nutných k prostavení - dle PD</t>
  </si>
  <si>
    <t>kg</t>
  </si>
  <si>
    <t>-1339574347</t>
  </si>
  <si>
    <t>998767202</t>
  </si>
  <si>
    <t xml:space="preserve">Přesun hmot pro zámečnické konstrukce  stanovený procentní sazbou (%) z ceny vodorovná dopravní vzdálenost do 50 m v objektech výšky přes 6 do 12 m</t>
  </si>
  <si>
    <t>-835203237</t>
  </si>
  <si>
    <t>31,36+58,75+10,91+9,67+1,32</t>
  </si>
  <si>
    <t>112,01*1,1 'Přepočtené koeficientem množství</t>
  </si>
  <si>
    <t>771579191</t>
  </si>
  <si>
    <t xml:space="preserve">Montáž podlah z dlaždic keramických  Příplatek k cenám za plochu do 5 m2 jednotlivě</t>
  </si>
  <si>
    <t>-1696668575</t>
  </si>
  <si>
    <t>771579195.1</t>
  </si>
  <si>
    <t xml:space="preserve">Montáž podlah z dlaždic keramických  Příplatek k cenám za spárování cement bílý</t>
  </si>
  <si>
    <t>-433225959</t>
  </si>
  <si>
    <t>21,56+21,56+21,56</t>
  </si>
  <si>
    <t>82</t>
  </si>
  <si>
    <t>776141112.1</t>
  </si>
  <si>
    <t>83</t>
  </si>
  <si>
    <t>84</t>
  </si>
  <si>
    <t>64,68*1,1 'Přepočtené koeficientem množství</t>
  </si>
  <si>
    <t>85</t>
  </si>
  <si>
    <t>86</t>
  </si>
  <si>
    <t>87</t>
  </si>
  <si>
    <t>88</t>
  </si>
  <si>
    <t>781479191</t>
  </si>
  <si>
    <t xml:space="preserve">Montáž obkladů vnitřních stěn z dlaždic keramických  Příplatek k cenám za plochu do 10 m2 jednotlivě</t>
  </si>
  <si>
    <t>1218829141</t>
  </si>
  <si>
    <t>89</t>
  </si>
  <si>
    <t>781479195.1</t>
  </si>
  <si>
    <t xml:space="preserve">Montáž obkladů vnitřních stěn z dlaždic keramických  Příplatek k cenám za spárování cement bílý</t>
  </si>
  <si>
    <t>-1092411694</t>
  </si>
  <si>
    <t>90</t>
  </si>
  <si>
    <t>781495111</t>
  </si>
  <si>
    <t xml:space="preserve">Ostatní prvky  ostatní práce penetrace podkladu</t>
  </si>
  <si>
    <t>289404692</t>
  </si>
  <si>
    <t>91</t>
  </si>
  <si>
    <t>92</t>
  </si>
  <si>
    <t>93</t>
  </si>
  <si>
    <t>1-1</t>
  </si>
  <si>
    <t>soub</t>
  </si>
  <si>
    <t>-1773109377</t>
  </si>
  <si>
    <t>94</t>
  </si>
  <si>
    <t>1-2</t>
  </si>
  <si>
    <t>Přívaření výstuže železobetonových věnců k ocelové konstrukci střechy</t>
  </si>
  <si>
    <t>-1900617009</t>
  </si>
  <si>
    <t>95</t>
  </si>
  <si>
    <t>1-3</t>
  </si>
  <si>
    <t>dozdění protipožární stěny v místě schodiště ke střešnímu plášti</t>
  </si>
  <si>
    <t>1297445146</t>
  </si>
  <si>
    <t>3 - Zateplení - fasáda</t>
  </si>
  <si>
    <t xml:space="preserve">    764 - Konstrukce klempířské</t>
  </si>
  <si>
    <t>622131121</t>
  </si>
  <si>
    <t xml:space="preserve">Podkladní a spojovací vrstva vnějších omítaných ploch  penetrace akrylát-silikonová nanášená ručně stěn</t>
  </si>
  <si>
    <t>1625322986</t>
  </si>
  <si>
    <t>622142001</t>
  </si>
  <si>
    <t xml:space="preserve">Potažení vnějších ploch pletivem  v ploše nebo pruzích, na plném podkladu sklovláknitým vtlačením do tmelu stěn</t>
  </si>
  <si>
    <t>402030441</t>
  </si>
  <si>
    <t>622143001</t>
  </si>
  <si>
    <t xml:space="preserve">Montáž omítkových profilů  plastových nebo pozinkovaných, upevněných vtlačením do podkladní vrstvy nebo přibitím soklových</t>
  </si>
  <si>
    <t>102295467</t>
  </si>
  <si>
    <t>(24,7*2+15,4)</t>
  </si>
  <si>
    <t>55343012</t>
  </si>
  <si>
    <t>profil omítkový soklový pro omítky venkovní 20 mm</t>
  </si>
  <si>
    <t>-436338541</t>
  </si>
  <si>
    <t>64,8*1,05 'Přepočtené koeficientem množství</t>
  </si>
  <si>
    <t>622143003</t>
  </si>
  <si>
    <t xml:space="preserve">Montáž omítkových profilů  plastových nebo pozinkovaných, upevněných vtlačením do podkladní vrstvy nebo přibitím rohových s tkaninou</t>
  </si>
  <si>
    <t>768408407</t>
  </si>
  <si>
    <t>5,6*4+1,8*4</t>
  </si>
  <si>
    <t>(2,1*3+1,5*6+1,5*3+0,8+1,97*2+0,6*2+0,9*4+0,75*2+1+1,2+0,9*2+3,3+3*2)</t>
  </si>
  <si>
    <t>(1,8+0,9*2+2,1*2+1,5*4+1,5*6+0,75*2+1,5*4)</t>
  </si>
  <si>
    <t>(2,1*4+1,5*8+1,2*3)</t>
  </si>
  <si>
    <t>(2,1+1,5+0,6*2+1,2+2,1*2+1)</t>
  </si>
  <si>
    <t>(2,1*2+1,8+1,5*2+0,75*2)</t>
  </si>
  <si>
    <t>(2,1*4+1,2)</t>
  </si>
  <si>
    <t>59051480</t>
  </si>
  <si>
    <t>profil rohový Al s tkaninou kontaktního zateplení</t>
  </si>
  <si>
    <t>-651592490</t>
  </si>
  <si>
    <t>159,34*1,05 'Přepočtené koeficientem množství</t>
  </si>
  <si>
    <t>622143004</t>
  </si>
  <si>
    <t xml:space="preserve">Montáž omítkových profilů  plastových nebo pozinkovaných, upevněných vtlačením do podkladní vrstvy nebo přibitím začišťovacích samolepících pro vytvoření dilatujícího spoje s okenním rámem</t>
  </si>
  <si>
    <t>-1779908755</t>
  </si>
  <si>
    <t>59051476</t>
  </si>
  <si>
    <t>profil okenní začišťovací se sklovláknitou armovací tkaninou 9 mm/2,4 m</t>
  </si>
  <si>
    <t>-1800443284</t>
  </si>
  <si>
    <t>129,74*1,05 'Přepočtené koeficientem množství</t>
  </si>
  <si>
    <t>622211011.1</t>
  </si>
  <si>
    <t xml:space="preserve">Montáž kontaktního zateplení  z polystyrenových desek nebo z kombinovaných desek na vnější stěny, tloušťky desek přes 40 do 80 mm</t>
  </si>
  <si>
    <t>220845151</t>
  </si>
  <si>
    <t>(24,7*2+15,4)*0,3</t>
  </si>
  <si>
    <t>28376366</t>
  </si>
  <si>
    <t>deska XPS hladký povrch λ=0,034 tl 50mm</t>
  </si>
  <si>
    <t>-1880176140</t>
  </si>
  <si>
    <t>19,44*1,02 'Přepočtené koeficientem množství</t>
  </si>
  <si>
    <t>622211021</t>
  </si>
  <si>
    <t xml:space="preserve">Montáž kontaktního zateplení  z polystyrenových desek nebo z kombinovaných desek na vnější stěny, tloušťky desek přes 80 do 120 mm</t>
  </si>
  <si>
    <t>556929999</t>
  </si>
  <si>
    <t>(7,7*1,75/2*2)*2</t>
  </si>
  <si>
    <t xml:space="preserve">Součet - ocelová část štítů </t>
  </si>
  <si>
    <t>28375938</t>
  </si>
  <si>
    <t>deska EPS 70 fasádní λ=0,039 tl 100mm</t>
  </si>
  <si>
    <t>1504621335</t>
  </si>
  <si>
    <t>26,95*1,02 'Přepočtené koeficientem množství</t>
  </si>
  <si>
    <t>622211041</t>
  </si>
  <si>
    <t xml:space="preserve">Montáž kontaktního zateplení  z polystyrenových desek nebo z kombinovaných desek na vnější stěny, tloušťky desek přes 160 do 200 mm</t>
  </si>
  <si>
    <t>-665430832</t>
  </si>
  <si>
    <t>384,97-54,796-19,44-26,95</t>
  </si>
  <si>
    <t>28375954</t>
  </si>
  <si>
    <t>deska EPS 70 fasádní λ=0,039 tl 200mm</t>
  </si>
  <si>
    <t>1141895577</t>
  </si>
  <si>
    <t>283,784*1,02 'Přepočtené koeficientem množství</t>
  </si>
  <si>
    <t>622212051</t>
  </si>
  <si>
    <t>Montáž kontaktního zateplení vnějšího ostění, nadpraží nebo parapetu z polystyrenových desek hloubky špalet přes 200 do 400 mm, tloušťky desek do 40 mm</t>
  </si>
  <si>
    <t>1478736546</t>
  </si>
  <si>
    <t>(2,1*3+1,5*6+1,5*3+0,8+1,97*2+0,6*2+0,9*4+0,75*2+1+1,2+0,9*2+3,3+3*2)*0,3</t>
  </si>
  <si>
    <t>Mezisoučet pohled východní</t>
  </si>
  <si>
    <t>(1,8+0,9*2+2,1*2+1,5*4+1,5*6+0,75*2+1,5*4)*0,3</t>
  </si>
  <si>
    <t>Mezisoučet pohled západní</t>
  </si>
  <si>
    <t>(2,1*4+1,5*8+1,2*3)*0,3</t>
  </si>
  <si>
    <t>Mezisoučet pohled jižní</t>
  </si>
  <si>
    <t>28375931</t>
  </si>
  <si>
    <t>deska EPS 70 fasádní λ=0,039 tl 30mm</t>
  </si>
  <si>
    <t>-599172041</t>
  </si>
  <si>
    <t>29,532*1,1 'Přepočtené koeficientem množství</t>
  </si>
  <si>
    <t>622212051.1</t>
  </si>
  <si>
    <t>-1434582524</t>
  </si>
  <si>
    <t>(2,1+1,5+0,6*2+1,2+2,1*2+1)*0,3</t>
  </si>
  <si>
    <t>(2,1*2+1,8+1,5*2+0,75*2)*0,3</t>
  </si>
  <si>
    <t>(2,1*4+1,2)*0,3</t>
  </si>
  <si>
    <t>28375931.1</t>
  </si>
  <si>
    <t>2016990778</t>
  </si>
  <si>
    <t>9,39*1,1 'Přepočtené koeficientem množství</t>
  </si>
  <si>
    <t>622511111.1</t>
  </si>
  <si>
    <t xml:space="preserve">Omítka tenkovrstvá akrylátová vnějších ploch  probarvená, včetně penetrace podkladu mozaiková střednězrnná stěn</t>
  </si>
  <si>
    <t>487667062</t>
  </si>
  <si>
    <t>622531011.1</t>
  </si>
  <si>
    <t xml:space="preserve">Omítka tenkovrstvá silikonová vnějších ploch  probarvená, včetně penetrace podkladu zrnitá, tloušťky 1,5 mm stěn</t>
  </si>
  <si>
    <t>-1948137768</t>
  </si>
  <si>
    <t>283,784+26,95+29,532</t>
  </si>
  <si>
    <t>629991011</t>
  </si>
  <si>
    <t xml:space="preserve">Zakrytí vnějších ploch před znečištěním  včetně pozdějšího odkrytí výplní otvorů a svislých ploch fólií přilepenou lepící páskou</t>
  </si>
  <si>
    <t>583869917</t>
  </si>
  <si>
    <t>2,1*1,5*3+1,5*1,5+0,8*1,97+0,6*0,9*2+0,75*1+1,2*0,9+3,3*3</t>
  </si>
  <si>
    <t>1,8*0,9+2,1*1,5*2+1,5*1,5*2+0,75*1,5*2</t>
  </si>
  <si>
    <t>2,1*1,5*4+1,2*1,2</t>
  </si>
  <si>
    <t>629995101</t>
  </si>
  <si>
    <t>Očištění vnějších ploch tlakovou vodou omytím</t>
  </si>
  <si>
    <t>-57323088</t>
  </si>
  <si>
    <t>(24,7*4,4+12,55*1,8)*2</t>
  </si>
  <si>
    <t>Mezisoučet pohled Z+V</t>
  </si>
  <si>
    <t>15,4*6,2+7,7*1,75/2*2</t>
  </si>
  <si>
    <t>Mezisoučet pohled J</t>
  </si>
  <si>
    <t>7,7*1,75/2*2</t>
  </si>
  <si>
    <t>Mezisoučet pohled S (štít nad úrovní ploché střechy)</t>
  </si>
  <si>
    <t>941111111</t>
  </si>
  <si>
    <t xml:space="preserve">Montáž lešení řadového trubkového lehkého pracovního s podlahami  s provozním zatížením tř. 3 do 200 kg/m2 šířky tř. W06 od 0,6 do 0,9 m, výšky do 10 m</t>
  </si>
  <si>
    <t>22142144</t>
  </si>
  <si>
    <t>26,2*4,4*2+16*7,35+7,53*2</t>
  </si>
  <si>
    <t>941111211</t>
  </si>
  <si>
    <t xml:space="preserve">Montáž lešení řadového trubkového lehkého pracovního s podlahami  s provozním zatížením tř. 3 do 200 kg/m2 Příplatek za první a každý další den použití lešení k ceně -1111</t>
  </si>
  <si>
    <t>1913428714</t>
  </si>
  <si>
    <t>363,22*60 'Přepočtené koeficientem množství</t>
  </si>
  <si>
    <t>941111811</t>
  </si>
  <si>
    <t xml:space="preserve">Demontáž lešení řadového trubkového lehkého pracovního s podlahami  s provozním zatížením tř. 3 do 200 kg/m2 šířky tř. W06 od 0,6 do 0,9 m, výšky do 10 m</t>
  </si>
  <si>
    <t>1315625691</t>
  </si>
  <si>
    <t>-1822343641</t>
  </si>
  <si>
    <t>764</t>
  </si>
  <si>
    <t>Konstrukce klempířské</t>
  </si>
  <si>
    <t>764002851</t>
  </si>
  <si>
    <t>Demontáž klempířských konstrukcí oplechování parapetů do suti</t>
  </si>
  <si>
    <t>714770595</t>
  </si>
  <si>
    <t>764004801</t>
  </si>
  <si>
    <t>Demontáž klempířských konstrukcí žlabu podokapního do suti</t>
  </si>
  <si>
    <t>1613915727</t>
  </si>
  <si>
    <t>764004861</t>
  </si>
  <si>
    <t>Demontáž klempířských konstrukcí svodu do suti</t>
  </si>
  <si>
    <t>1124990143</t>
  </si>
  <si>
    <t>4,4*2</t>
  </si>
  <si>
    <t>764216644</t>
  </si>
  <si>
    <t>Oplechování parapetů z pozinkovaného plechu s povrchovou úpravou rovných celoplošně lepené, bez rohů rš 330 mm</t>
  </si>
  <si>
    <t>-1228122586</t>
  </si>
  <si>
    <t>764315625.1</t>
  </si>
  <si>
    <t>Lemování trub, konzol, držáků a ostatních kusových prvků z pozinkovaného plechu s povrchovou úpravou střech s krytinou skládanou mimo prejzovou nebo z plechu, průměr přes 200 do 300 mm</t>
  </si>
  <si>
    <t>1922763010</t>
  </si>
  <si>
    <t>764511602</t>
  </si>
  <si>
    <t>Žlab podokapní z pozinkovaného plechu s povrchovou úpravou včetně háků a čel půlkruhový rš 330 mm</t>
  </si>
  <si>
    <t>-1194329594</t>
  </si>
  <si>
    <t>27*2</t>
  </si>
  <si>
    <t>764511642</t>
  </si>
  <si>
    <t>Žlab podokapní z pozinkovaného plechu s povrchovou úpravou včetně háků a čel kotlík oválný (trychtýřový), rš žlabu/průměr svodu 330/100 mm</t>
  </si>
  <si>
    <t>1342914168</t>
  </si>
  <si>
    <t>764518622</t>
  </si>
  <si>
    <t>Svod z pozinkovaného plechu s upraveným povrchem včetně objímek, kolen a odskoků kruhový, průměru 100 mm</t>
  </si>
  <si>
    <t>-691615646</t>
  </si>
  <si>
    <t>5,6*2</t>
  </si>
  <si>
    <t>998764202</t>
  </si>
  <si>
    <t>Přesun hmot pro konstrukce klempířské stanovený procentní sazbou (%) z ceny vodorovná dopravní vzdálenost do 50 m v objektech výšky přes 6 do 12 m</t>
  </si>
  <si>
    <t>2047593947</t>
  </si>
  <si>
    <t>4 - Elektroinstalace</t>
  </si>
  <si>
    <t xml:space="preserve">    740 - Elektroinstalace</t>
  </si>
  <si>
    <t>740</t>
  </si>
  <si>
    <t>740.1</t>
  </si>
  <si>
    <t>Elektroinstalace - samostatný rozpočet</t>
  </si>
  <si>
    <t>-2008378313</t>
  </si>
  <si>
    <t>5 - ZTI</t>
  </si>
  <si>
    <t xml:space="preserve">    721 - Zdravotechnika </t>
  </si>
  <si>
    <t>721</t>
  </si>
  <si>
    <t xml:space="preserve">Zdravotechnika </t>
  </si>
  <si>
    <t>ZTI - samostatný rozpočet</t>
  </si>
  <si>
    <t>-1336783541</t>
  </si>
  <si>
    <t>6 - Vytápění</t>
  </si>
  <si>
    <t xml:space="preserve">    735 - Ústřední vytápění </t>
  </si>
  <si>
    <t>735</t>
  </si>
  <si>
    <t xml:space="preserve">Ústřední vytápění </t>
  </si>
  <si>
    <t>735-1</t>
  </si>
  <si>
    <t>Vytápění - samostatný rozpočet</t>
  </si>
  <si>
    <t>922704475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</si>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</sst>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1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 s="23" t="s">
        <v>8</v>
      </c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ht="36.96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ht="14.4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5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18</v>
      </c>
      <c r="BS5" s="24" t="s">
        <v>9</v>
      </c>
    </row>
    <row r="6" ht="36.96" customHeight="1">
      <c r="B6" s="28"/>
      <c r="C6" s="29"/>
      <c r="D6" s="37" t="s">
        <v>19</v>
      </c>
      <c r="E6" s="29"/>
      <c r="F6" s="29"/>
      <c r="G6" s="29"/>
      <c r="H6" s="29"/>
      <c r="I6" s="29"/>
      <c r="J6" s="29"/>
      <c r="K6" s="38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9</v>
      </c>
    </row>
    <row r="7" ht="14.4" customHeight="1">
      <c r="B7" s="28"/>
      <c r="C7" s="29"/>
      <c r="D7" s="40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5</v>
      </c>
      <c r="AO7" s="29"/>
      <c r="AP7" s="29"/>
      <c r="AQ7" s="31"/>
      <c r="BE7" s="39"/>
      <c r="BS7" s="24" t="s">
        <v>9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9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9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5</v>
      </c>
      <c r="AO10" s="29"/>
      <c r="AP10" s="29"/>
      <c r="AQ10" s="31"/>
      <c r="BE10" s="39"/>
      <c r="BS10" s="24" t="s">
        <v>9</v>
      </c>
    </row>
    <row r="11" ht="18.48" customHeight="1">
      <c r="B11" s="28"/>
      <c r="C11" s="29"/>
      <c r="D11" s="29"/>
      <c r="E11" s="35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29</v>
      </c>
      <c r="AL11" s="29"/>
      <c r="AM11" s="29"/>
      <c r="AN11" s="35" t="s">
        <v>5</v>
      </c>
      <c r="AO11" s="29"/>
      <c r="AP11" s="29"/>
      <c r="AQ11" s="31"/>
      <c r="BE11" s="39"/>
      <c r="BS11" s="24" t="s">
        <v>9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9</v>
      </c>
    </row>
    <row r="13" ht="14.4" customHeight="1">
      <c r="B13" s="28"/>
      <c r="C13" s="29"/>
      <c r="D13" s="40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31</v>
      </c>
      <c r="AO13" s="29"/>
      <c r="AP13" s="29"/>
      <c r="AQ13" s="31"/>
      <c r="BE13" s="39"/>
      <c r="BS13" s="24" t="s">
        <v>9</v>
      </c>
    </row>
    <row r="14">
      <c r="B14" s="28"/>
      <c r="C14" s="29"/>
      <c r="D14" s="29"/>
      <c r="E14" s="42" t="s">
        <v>31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29</v>
      </c>
      <c r="AL14" s="29"/>
      <c r="AM14" s="29"/>
      <c r="AN14" s="42" t="s">
        <v>31</v>
      </c>
      <c r="AO14" s="29"/>
      <c r="AP14" s="29"/>
      <c r="AQ14" s="31"/>
      <c r="BE14" s="39"/>
      <c r="BS14" s="24" t="s">
        <v>9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5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24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29</v>
      </c>
      <c r="AL17" s="29"/>
      <c r="AM17" s="29"/>
      <c r="AN17" s="35" t="s">
        <v>5</v>
      </c>
      <c r="AO17" s="29"/>
      <c r="AP17" s="29"/>
      <c r="AQ17" s="31"/>
      <c r="BE17" s="39"/>
      <c r="BS17" s="24" t="s">
        <v>33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9</v>
      </c>
    </row>
    <row r="19" ht="14.4" customHeight="1">
      <c r="B19" s="28"/>
      <c r="C19" s="29"/>
      <c r="D19" s="40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9</v>
      </c>
    </row>
    <row r="20" ht="16.5" customHeight="1">
      <c r="B20" s="28"/>
      <c r="C20" s="29"/>
      <c r="D20" s="29"/>
      <c r="E20" s="44" t="s">
        <v>5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35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36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37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38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39</v>
      </c>
      <c r="E26" s="54"/>
      <c r="F26" s="55" t="s">
        <v>40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41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42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43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44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45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46</v>
      </c>
      <c r="U32" s="61"/>
      <c r="V32" s="61"/>
      <c r="W32" s="61"/>
      <c r="X32" s="63" t="s">
        <v>47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46"/>
    </row>
    <row r="39" s="1" customFormat="1" ht="36.96" customHeight="1">
      <c r="B39" s="46"/>
      <c r="C39" s="72" t="s">
        <v>48</v>
      </c>
      <c r="AR39" s="46"/>
    </row>
    <row r="40" s="1" customFormat="1" ht="6.96" customHeight="1">
      <c r="B40" s="46"/>
      <c r="AR40" s="46"/>
    </row>
    <row r="41" s="3" customFormat="1" ht="14.4" customHeight="1">
      <c r="B41" s="73"/>
      <c r="C41" s="74" t="s">
        <v>16</v>
      </c>
      <c r="L41" s="3" t="str">
        <f>K5</f>
        <v>2018-01</v>
      </c>
      <c r="AR41" s="73"/>
    </row>
    <row r="42" s="4" customFormat="1" ht="36.96" customHeight="1">
      <c r="B42" s="75"/>
      <c r="C42" s="76" t="s">
        <v>19</v>
      </c>
      <c r="L42" s="77" t="str">
        <f>K6</f>
        <v>Stavební úpravy a nástavba provozního objektu v Humpolci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5"/>
    </row>
    <row r="43" s="1" customFormat="1" ht="6.96" customHeight="1">
      <c r="B43" s="46"/>
      <c r="AR43" s="46"/>
    </row>
    <row r="44" s="1" customFormat="1">
      <c r="B44" s="46"/>
      <c r="C44" s="74" t="s">
        <v>23</v>
      </c>
      <c r="L44" s="78" t="str">
        <f>IF(K8="","",K8)</f>
        <v xml:space="preserve"> </v>
      </c>
      <c r="AI44" s="74" t="s">
        <v>25</v>
      </c>
      <c r="AM44" s="79" t="str">
        <f>IF(AN8= "","",AN8)</f>
        <v>20. 1. 2018</v>
      </c>
      <c r="AN44" s="79"/>
      <c r="AR44" s="46"/>
    </row>
    <row r="45" s="1" customFormat="1" ht="6.96" customHeight="1">
      <c r="B45" s="46"/>
      <c r="AR45" s="46"/>
    </row>
    <row r="46" s="1" customFormat="1">
      <c r="B46" s="46"/>
      <c r="C46" s="74" t="s">
        <v>27</v>
      </c>
      <c r="L46" s="3" t="str">
        <f>IF(E11= "","",E11)</f>
        <v xml:space="preserve"> </v>
      </c>
      <c r="AI46" s="74" t="s">
        <v>32</v>
      </c>
      <c r="AM46" s="3" t="str">
        <f>IF(E17="","",E17)</f>
        <v xml:space="preserve"> </v>
      </c>
      <c r="AN46" s="3"/>
      <c r="AO46" s="3"/>
      <c r="AP46" s="3"/>
      <c r="AR46" s="46"/>
      <c r="AS46" s="80" t="s">
        <v>49</v>
      </c>
      <c r="AT46" s="81"/>
      <c r="AU46" s="82"/>
      <c r="AV46" s="82"/>
      <c r="AW46" s="82"/>
      <c r="AX46" s="82"/>
      <c r="AY46" s="82"/>
      <c r="AZ46" s="82"/>
      <c r="BA46" s="82"/>
      <c r="BB46" s="82"/>
      <c r="BC46" s="82"/>
      <c r="BD46" s="83"/>
    </row>
    <row r="47" s="1" customFormat="1">
      <c r="B47" s="46"/>
      <c r="C47" s="74" t="s">
        <v>30</v>
      </c>
      <c r="L47" s="3" t="str">
        <f>IF(E14= "Vyplň údaj","",E14)</f>
        <v/>
      </c>
      <c r="AR47" s="46"/>
      <c r="AS47" s="84"/>
      <c r="AT47" s="55"/>
      <c r="AU47" s="47"/>
      <c r="AV47" s="47"/>
      <c r="AW47" s="47"/>
      <c r="AX47" s="47"/>
      <c r="AY47" s="47"/>
      <c r="AZ47" s="47"/>
      <c r="BA47" s="47"/>
      <c r="BB47" s="47"/>
      <c r="BC47" s="47"/>
      <c r="BD47" s="85"/>
    </row>
    <row r="48" s="1" customFormat="1" ht="10.8" customHeight="1">
      <c r="B48" s="46"/>
      <c r="AR48" s="46"/>
      <c r="AS48" s="8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85"/>
    </row>
    <row r="49" s="1" customFormat="1" ht="29.28" customHeight="1">
      <c r="B49" s="46"/>
      <c r="C49" s="86" t="s">
        <v>50</v>
      </c>
      <c r="D49" s="87"/>
      <c r="E49" s="87"/>
      <c r="F49" s="87"/>
      <c r="G49" s="87"/>
      <c r="H49" s="88"/>
      <c r="I49" s="89" t="s">
        <v>51</v>
      </c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90" t="s">
        <v>52</v>
      </c>
      <c r="AH49" s="87"/>
      <c r="AI49" s="87"/>
      <c r="AJ49" s="87"/>
      <c r="AK49" s="87"/>
      <c r="AL49" s="87"/>
      <c r="AM49" s="87"/>
      <c r="AN49" s="89" t="s">
        <v>53</v>
      </c>
      <c r="AO49" s="87"/>
      <c r="AP49" s="87"/>
      <c r="AQ49" s="91" t="s">
        <v>54</v>
      </c>
      <c r="AR49" s="46"/>
      <c r="AS49" s="92" t="s">
        <v>55</v>
      </c>
      <c r="AT49" s="93" t="s">
        <v>56</v>
      </c>
      <c r="AU49" s="93" t="s">
        <v>57</v>
      </c>
      <c r="AV49" s="93" t="s">
        <v>58</v>
      </c>
      <c r="AW49" s="93" t="s">
        <v>59</v>
      </c>
      <c r="AX49" s="93" t="s">
        <v>60</v>
      </c>
      <c r="AY49" s="93" t="s">
        <v>61</v>
      </c>
      <c r="AZ49" s="93" t="s">
        <v>62</v>
      </c>
      <c r="BA49" s="93" t="s">
        <v>63</v>
      </c>
      <c r="BB49" s="93" t="s">
        <v>64</v>
      </c>
      <c r="BC49" s="93" t="s">
        <v>65</v>
      </c>
      <c r="BD49" s="94" t="s">
        <v>66</v>
      </c>
    </row>
    <row r="50" s="1" customFormat="1" ht="10.8" customHeight="1">
      <c r="B50" s="46"/>
      <c r="AR50" s="46"/>
      <c r="AS50" s="95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="4" customFormat="1" ht="32.4" customHeight="1">
      <c r="B51" s="75"/>
      <c r="C51" s="96" t="s">
        <v>67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8">
        <f>ROUND(SUM(AG52:AG57),2)</f>
        <v>0</v>
      </c>
      <c r="AH51" s="98"/>
      <c r="AI51" s="98"/>
      <c r="AJ51" s="98"/>
      <c r="AK51" s="98"/>
      <c r="AL51" s="98"/>
      <c r="AM51" s="98"/>
      <c r="AN51" s="99">
        <f>SUM(AG51,AT51)</f>
        <v>0</v>
      </c>
      <c r="AO51" s="99"/>
      <c r="AP51" s="99"/>
      <c r="AQ51" s="100" t="s">
        <v>5</v>
      </c>
      <c r="AR51" s="75"/>
      <c r="AS51" s="101">
        <f>ROUND(SUM(AS52:AS57),2)</f>
        <v>0</v>
      </c>
      <c r="AT51" s="102">
        <f>ROUND(SUM(AV51:AW51),2)</f>
        <v>0</v>
      </c>
      <c r="AU51" s="103">
        <f>ROUND(SUM(AU52:AU57),5)</f>
        <v>0</v>
      </c>
      <c r="AV51" s="102">
        <f>ROUND(AZ51*L26,2)</f>
        <v>0</v>
      </c>
      <c r="AW51" s="102">
        <f>ROUND(BA51*L27,2)</f>
        <v>0</v>
      </c>
      <c r="AX51" s="102">
        <f>ROUND(BB51*L26,2)</f>
        <v>0</v>
      </c>
      <c r="AY51" s="102">
        <f>ROUND(BC51*L27,2)</f>
        <v>0</v>
      </c>
      <c r="AZ51" s="102">
        <f>ROUND(SUM(AZ52:AZ57),2)</f>
        <v>0</v>
      </c>
      <c r="BA51" s="102">
        <f>ROUND(SUM(BA52:BA57),2)</f>
        <v>0</v>
      </c>
      <c r="BB51" s="102">
        <f>ROUND(SUM(BB52:BB57),2)</f>
        <v>0</v>
      </c>
      <c r="BC51" s="102">
        <f>ROUND(SUM(BC52:BC57),2)</f>
        <v>0</v>
      </c>
      <c r="BD51" s="104">
        <f>ROUND(SUM(BD52:BD57),2)</f>
        <v>0</v>
      </c>
      <c r="BS51" s="76" t="s">
        <v>68</v>
      </c>
      <c r="BT51" s="76" t="s">
        <v>69</v>
      </c>
      <c r="BU51" s="105" t="s">
        <v>70</v>
      </c>
      <c r="BV51" s="76" t="s">
        <v>71</v>
      </c>
      <c r="BW51" s="76" t="s">
        <v>7</v>
      </c>
      <c r="BX51" s="76" t="s">
        <v>72</v>
      </c>
      <c r="CL51" s="76" t="s">
        <v>5</v>
      </c>
    </row>
    <row r="52" s="5" customFormat="1" ht="16.5" customHeight="1">
      <c r="A52" s="106" t="s">
        <v>73</v>
      </c>
      <c r="B52" s="107"/>
      <c r="C52" s="108"/>
      <c r="D52" s="109" t="s">
        <v>74</v>
      </c>
      <c r="E52" s="109"/>
      <c r="F52" s="109"/>
      <c r="G52" s="109"/>
      <c r="H52" s="109"/>
      <c r="I52" s="110"/>
      <c r="J52" s="109" t="s">
        <v>75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1">
        <f>'1 - 1. NP'!J27</f>
        <v>0</v>
      </c>
      <c r="AH52" s="110"/>
      <c r="AI52" s="110"/>
      <c r="AJ52" s="110"/>
      <c r="AK52" s="110"/>
      <c r="AL52" s="110"/>
      <c r="AM52" s="110"/>
      <c r="AN52" s="111">
        <f>SUM(AG52,AT52)</f>
        <v>0</v>
      </c>
      <c r="AO52" s="110"/>
      <c r="AP52" s="110"/>
      <c r="AQ52" s="112" t="s">
        <v>76</v>
      </c>
      <c r="AR52" s="107"/>
      <c r="AS52" s="113">
        <v>0</v>
      </c>
      <c r="AT52" s="114">
        <f>ROUND(SUM(AV52:AW52),2)</f>
        <v>0</v>
      </c>
      <c r="AU52" s="115">
        <f>'1 - 1. NP'!P93</f>
        <v>0</v>
      </c>
      <c r="AV52" s="114">
        <f>'1 - 1. NP'!J30</f>
        <v>0</v>
      </c>
      <c r="AW52" s="114">
        <f>'1 - 1. NP'!J31</f>
        <v>0</v>
      </c>
      <c r="AX52" s="114">
        <f>'1 - 1. NP'!J32</f>
        <v>0</v>
      </c>
      <c r="AY52" s="114">
        <f>'1 - 1. NP'!J33</f>
        <v>0</v>
      </c>
      <c r="AZ52" s="114">
        <f>'1 - 1. NP'!F30</f>
        <v>0</v>
      </c>
      <c r="BA52" s="114">
        <f>'1 - 1. NP'!F31</f>
        <v>0</v>
      </c>
      <c r="BB52" s="114">
        <f>'1 - 1. NP'!F32</f>
        <v>0</v>
      </c>
      <c r="BC52" s="114">
        <f>'1 - 1. NP'!F33</f>
        <v>0</v>
      </c>
      <c r="BD52" s="116">
        <f>'1 - 1. NP'!F34</f>
        <v>0</v>
      </c>
      <c r="BT52" s="117" t="s">
        <v>74</v>
      </c>
      <c r="BV52" s="117" t="s">
        <v>71</v>
      </c>
      <c r="BW52" s="117" t="s">
        <v>77</v>
      </c>
      <c r="BX52" s="117" t="s">
        <v>7</v>
      </c>
      <c r="CL52" s="117" t="s">
        <v>5</v>
      </c>
      <c r="CM52" s="117" t="s">
        <v>78</v>
      </c>
    </row>
    <row r="53" s="5" customFormat="1" ht="16.5" customHeight="1">
      <c r="A53" s="106" t="s">
        <v>73</v>
      </c>
      <c r="B53" s="107"/>
      <c r="C53" s="108"/>
      <c r="D53" s="109" t="s">
        <v>78</v>
      </c>
      <c r="E53" s="109"/>
      <c r="F53" s="109"/>
      <c r="G53" s="109"/>
      <c r="H53" s="109"/>
      <c r="I53" s="110"/>
      <c r="J53" s="109" t="s">
        <v>79</v>
      </c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11">
        <f>'2 - 2. NP'!J27</f>
        <v>0</v>
      </c>
      <c r="AH53" s="110"/>
      <c r="AI53" s="110"/>
      <c r="AJ53" s="110"/>
      <c r="AK53" s="110"/>
      <c r="AL53" s="110"/>
      <c r="AM53" s="110"/>
      <c r="AN53" s="111">
        <f>SUM(AG53,AT53)</f>
        <v>0</v>
      </c>
      <c r="AO53" s="110"/>
      <c r="AP53" s="110"/>
      <c r="AQ53" s="112" t="s">
        <v>76</v>
      </c>
      <c r="AR53" s="107"/>
      <c r="AS53" s="113">
        <v>0</v>
      </c>
      <c r="AT53" s="114">
        <f>ROUND(SUM(AV53:AW53),2)</f>
        <v>0</v>
      </c>
      <c r="AU53" s="115">
        <f>'2 - 2. NP'!P95</f>
        <v>0</v>
      </c>
      <c r="AV53" s="114">
        <f>'2 - 2. NP'!J30</f>
        <v>0</v>
      </c>
      <c r="AW53" s="114">
        <f>'2 - 2. NP'!J31</f>
        <v>0</v>
      </c>
      <c r="AX53" s="114">
        <f>'2 - 2. NP'!J32</f>
        <v>0</v>
      </c>
      <c r="AY53" s="114">
        <f>'2 - 2. NP'!J33</f>
        <v>0</v>
      </c>
      <c r="AZ53" s="114">
        <f>'2 - 2. NP'!F30</f>
        <v>0</v>
      </c>
      <c r="BA53" s="114">
        <f>'2 - 2. NP'!F31</f>
        <v>0</v>
      </c>
      <c r="BB53" s="114">
        <f>'2 - 2. NP'!F32</f>
        <v>0</v>
      </c>
      <c r="BC53" s="114">
        <f>'2 - 2. NP'!F33</f>
        <v>0</v>
      </c>
      <c r="BD53" s="116">
        <f>'2 - 2. NP'!F34</f>
        <v>0</v>
      </c>
      <c r="BT53" s="117" t="s">
        <v>74</v>
      </c>
      <c r="BV53" s="117" t="s">
        <v>71</v>
      </c>
      <c r="BW53" s="117" t="s">
        <v>80</v>
      </c>
      <c r="BX53" s="117" t="s">
        <v>7</v>
      </c>
      <c r="CL53" s="117" t="s">
        <v>5</v>
      </c>
      <c r="CM53" s="117" t="s">
        <v>78</v>
      </c>
    </row>
    <row r="54" s="5" customFormat="1" ht="16.5" customHeight="1">
      <c r="A54" s="106" t="s">
        <v>73</v>
      </c>
      <c r="B54" s="107"/>
      <c r="C54" s="108"/>
      <c r="D54" s="109" t="s">
        <v>81</v>
      </c>
      <c r="E54" s="109"/>
      <c r="F54" s="109"/>
      <c r="G54" s="109"/>
      <c r="H54" s="109"/>
      <c r="I54" s="110"/>
      <c r="J54" s="109" t="s">
        <v>82</v>
      </c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11">
        <f>'3 - Zateplení - fasáda'!J27</f>
        <v>0</v>
      </c>
      <c r="AH54" s="110"/>
      <c r="AI54" s="110"/>
      <c r="AJ54" s="110"/>
      <c r="AK54" s="110"/>
      <c r="AL54" s="110"/>
      <c r="AM54" s="110"/>
      <c r="AN54" s="111">
        <f>SUM(AG54,AT54)</f>
        <v>0</v>
      </c>
      <c r="AO54" s="110"/>
      <c r="AP54" s="110"/>
      <c r="AQ54" s="112" t="s">
        <v>76</v>
      </c>
      <c r="AR54" s="107"/>
      <c r="AS54" s="113">
        <v>0</v>
      </c>
      <c r="AT54" s="114">
        <f>ROUND(SUM(AV54:AW54),2)</f>
        <v>0</v>
      </c>
      <c r="AU54" s="115">
        <f>'3 - Zateplení - fasáda'!P82</f>
        <v>0</v>
      </c>
      <c r="AV54" s="114">
        <f>'3 - Zateplení - fasáda'!J30</f>
        <v>0</v>
      </c>
      <c r="AW54" s="114">
        <f>'3 - Zateplení - fasáda'!J31</f>
        <v>0</v>
      </c>
      <c r="AX54" s="114">
        <f>'3 - Zateplení - fasáda'!J32</f>
        <v>0</v>
      </c>
      <c r="AY54" s="114">
        <f>'3 - Zateplení - fasáda'!J33</f>
        <v>0</v>
      </c>
      <c r="AZ54" s="114">
        <f>'3 - Zateplení - fasáda'!F30</f>
        <v>0</v>
      </c>
      <c r="BA54" s="114">
        <f>'3 - Zateplení - fasáda'!F31</f>
        <v>0</v>
      </c>
      <c r="BB54" s="114">
        <f>'3 - Zateplení - fasáda'!F32</f>
        <v>0</v>
      </c>
      <c r="BC54" s="114">
        <f>'3 - Zateplení - fasáda'!F33</f>
        <v>0</v>
      </c>
      <c r="BD54" s="116">
        <f>'3 - Zateplení - fasáda'!F34</f>
        <v>0</v>
      </c>
      <c r="BT54" s="117" t="s">
        <v>74</v>
      </c>
      <c r="BV54" s="117" t="s">
        <v>71</v>
      </c>
      <c r="BW54" s="117" t="s">
        <v>83</v>
      </c>
      <c r="BX54" s="117" t="s">
        <v>7</v>
      </c>
      <c r="CL54" s="117" t="s">
        <v>5</v>
      </c>
      <c r="CM54" s="117" t="s">
        <v>78</v>
      </c>
    </row>
    <row r="55" s="5" customFormat="1" ht="16.5" customHeight="1">
      <c r="A55" s="106" t="s">
        <v>73</v>
      </c>
      <c r="B55" s="107"/>
      <c r="C55" s="108"/>
      <c r="D55" s="109" t="s">
        <v>84</v>
      </c>
      <c r="E55" s="109"/>
      <c r="F55" s="109"/>
      <c r="G55" s="109"/>
      <c r="H55" s="109"/>
      <c r="I55" s="110"/>
      <c r="J55" s="109" t="s">
        <v>85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'4 - Elektroinstalace'!J27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76</v>
      </c>
      <c r="AR55" s="107"/>
      <c r="AS55" s="113">
        <v>0</v>
      </c>
      <c r="AT55" s="114">
        <f>ROUND(SUM(AV55:AW55),2)</f>
        <v>0</v>
      </c>
      <c r="AU55" s="115">
        <f>'4 - Elektroinstalace'!P78</f>
        <v>0</v>
      </c>
      <c r="AV55" s="114">
        <f>'4 - Elektroinstalace'!J30</f>
        <v>0</v>
      </c>
      <c r="AW55" s="114">
        <f>'4 - Elektroinstalace'!J31</f>
        <v>0</v>
      </c>
      <c r="AX55" s="114">
        <f>'4 - Elektroinstalace'!J32</f>
        <v>0</v>
      </c>
      <c r="AY55" s="114">
        <f>'4 - Elektroinstalace'!J33</f>
        <v>0</v>
      </c>
      <c r="AZ55" s="114">
        <f>'4 - Elektroinstalace'!F30</f>
        <v>0</v>
      </c>
      <c r="BA55" s="114">
        <f>'4 - Elektroinstalace'!F31</f>
        <v>0</v>
      </c>
      <c r="BB55" s="114">
        <f>'4 - Elektroinstalace'!F32</f>
        <v>0</v>
      </c>
      <c r="BC55" s="114">
        <f>'4 - Elektroinstalace'!F33</f>
        <v>0</v>
      </c>
      <c r="BD55" s="116">
        <f>'4 - Elektroinstalace'!F34</f>
        <v>0</v>
      </c>
      <c r="BT55" s="117" t="s">
        <v>74</v>
      </c>
      <c r="BV55" s="117" t="s">
        <v>71</v>
      </c>
      <c r="BW55" s="117" t="s">
        <v>86</v>
      </c>
      <c r="BX55" s="117" t="s">
        <v>7</v>
      </c>
      <c r="CL55" s="117" t="s">
        <v>5</v>
      </c>
      <c r="CM55" s="117" t="s">
        <v>78</v>
      </c>
    </row>
    <row r="56" s="5" customFormat="1" ht="16.5" customHeight="1">
      <c r="A56" s="106" t="s">
        <v>73</v>
      </c>
      <c r="B56" s="107"/>
      <c r="C56" s="108"/>
      <c r="D56" s="109" t="s">
        <v>87</v>
      </c>
      <c r="E56" s="109"/>
      <c r="F56" s="109"/>
      <c r="G56" s="109"/>
      <c r="H56" s="109"/>
      <c r="I56" s="110"/>
      <c r="J56" s="109" t="s">
        <v>88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'5 - ZTI'!J27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76</v>
      </c>
      <c r="AR56" s="107"/>
      <c r="AS56" s="113">
        <v>0</v>
      </c>
      <c r="AT56" s="114">
        <f>ROUND(SUM(AV56:AW56),2)</f>
        <v>0</v>
      </c>
      <c r="AU56" s="115">
        <f>'5 - ZTI'!P78</f>
        <v>0</v>
      </c>
      <c r="AV56" s="114">
        <f>'5 - ZTI'!J30</f>
        <v>0</v>
      </c>
      <c r="AW56" s="114">
        <f>'5 - ZTI'!J31</f>
        <v>0</v>
      </c>
      <c r="AX56" s="114">
        <f>'5 - ZTI'!J32</f>
        <v>0</v>
      </c>
      <c r="AY56" s="114">
        <f>'5 - ZTI'!J33</f>
        <v>0</v>
      </c>
      <c r="AZ56" s="114">
        <f>'5 - ZTI'!F30</f>
        <v>0</v>
      </c>
      <c r="BA56" s="114">
        <f>'5 - ZTI'!F31</f>
        <v>0</v>
      </c>
      <c r="BB56" s="114">
        <f>'5 - ZTI'!F32</f>
        <v>0</v>
      </c>
      <c r="BC56" s="114">
        <f>'5 - ZTI'!F33</f>
        <v>0</v>
      </c>
      <c r="BD56" s="116">
        <f>'5 - ZTI'!F34</f>
        <v>0</v>
      </c>
      <c r="BT56" s="117" t="s">
        <v>74</v>
      </c>
      <c r="BV56" s="117" t="s">
        <v>71</v>
      </c>
      <c r="BW56" s="117" t="s">
        <v>89</v>
      </c>
      <c r="BX56" s="117" t="s">
        <v>7</v>
      </c>
      <c r="CL56" s="117" t="s">
        <v>5</v>
      </c>
      <c r="CM56" s="117" t="s">
        <v>78</v>
      </c>
    </row>
    <row r="57" s="5" customFormat="1" ht="16.5" customHeight="1">
      <c r="A57" s="106" t="s">
        <v>73</v>
      </c>
      <c r="B57" s="107"/>
      <c r="C57" s="108"/>
      <c r="D57" s="109" t="s">
        <v>90</v>
      </c>
      <c r="E57" s="109"/>
      <c r="F57" s="109"/>
      <c r="G57" s="109"/>
      <c r="H57" s="109"/>
      <c r="I57" s="110"/>
      <c r="J57" s="109" t="s">
        <v>91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'6 - Vytápění'!J27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76</v>
      </c>
      <c r="AR57" s="107"/>
      <c r="AS57" s="118">
        <v>0</v>
      </c>
      <c r="AT57" s="119">
        <f>ROUND(SUM(AV57:AW57),2)</f>
        <v>0</v>
      </c>
      <c r="AU57" s="120">
        <f>'6 - Vytápění'!P78</f>
        <v>0</v>
      </c>
      <c r="AV57" s="119">
        <f>'6 - Vytápění'!J30</f>
        <v>0</v>
      </c>
      <c r="AW57" s="119">
        <f>'6 - Vytápění'!J31</f>
        <v>0</v>
      </c>
      <c r="AX57" s="119">
        <f>'6 - Vytápění'!J32</f>
        <v>0</v>
      </c>
      <c r="AY57" s="119">
        <f>'6 - Vytápění'!J33</f>
        <v>0</v>
      </c>
      <c r="AZ57" s="119">
        <f>'6 - Vytápění'!F30</f>
        <v>0</v>
      </c>
      <c r="BA57" s="119">
        <f>'6 - Vytápění'!F31</f>
        <v>0</v>
      </c>
      <c r="BB57" s="119">
        <f>'6 - Vytápění'!F32</f>
        <v>0</v>
      </c>
      <c r="BC57" s="119">
        <f>'6 - Vytápění'!F33</f>
        <v>0</v>
      </c>
      <c r="BD57" s="121">
        <f>'6 - Vytápění'!F34</f>
        <v>0</v>
      </c>
      <c r="BT57" s="117" t="s">
        <v>74</v>
      </c>
      <c r="BV57" s="117" t="s">
        <v>71</v>
      </c>
      <c r="BW57" s="117" t="s">
        <v>92</v>
      </c>
      <c r="BX57" s="117" t="s">
        <v>7</v>
      </c>
      <c r="CL57" s="117" t="s">
        <v>5</v>
      </c>
      <c r="CM57" s="117" t="s">
        <v>78</v>
      </c>
    </row>
    <row r="58" s="1" customFormat="1" ht="30" customHeight="1">
      <c r="B58" s="46"/>
      <c r="AR58" s="46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46"/>
    </row>
  </sheetData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1 - 1. NP'!C2" display="/"/>
    <hyperlink ref="A53" location="'2 - 2. NP'!C2" display="/"/>
    <hyperlink ref="A54" location="'3 - Zateplení - fasáda'!C2" display="/"/>
    <hyperlink ref="A55" location="'4 - Elektroinstalace'!C2" display="/"/>
    <hyperlink ref="A56" location="'5 - ZTI'!C2" display="/"/>
    <hyperlink ref="A57" location="'6 - Vytápění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93</v>
      </c>
      <c r="G1" s="125" t="s">
        <v>94</v>
      </c>
      <c r="H1" s="125"/>
      <c r="I1" s="126"/>
      <c r="J1" s="125" t="s">
        <v>95</v>
      </c>
      <c r="K1" s="124" t="s">
        <v>96</v>
      </c>
      <c r="L1" s="125" t="s">
        <v>97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77</v>
      </c>
    </row>
    <row r="3" ht="6.96" customHeight="1">
      <c r="B3" s="25"/>
      <c r="C3" s="26"/>
      <c r="D3" s="26"/>
      <c r="E3" s="26"/>
      <c r="F3" s="26"/>
      <c r="G3" s="26"/>
      <c r="H3" s="26"/>
      <c r="I3" s="127"/>
      <c r="J3" s="26"/>
      <c r="K3" s="27"/>
      <c r="AT3" s="24" t="s">
        <v>78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2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28"/>
      <c r="J6" s="29"/>
      <c r="K6" s="31"/>
    </row>
    <row r="7" ht="16.5" customHeight="1">
      <c r="B7" s="28"/>
      <c r="C7" s="29"/>
      <c r="D7" s="29"/>
      <c r="E7" s="129" t="str">
        <f>'Rekapitulace stavby'!K6</f>
        <v>Stavební úpravy a nástavba provozního objektu v Humpolci</v>
      </c>
      <c r="F7" s="40"/>
      <c r="G7" s="40"/>
      <c r="H7" s="40"/>
      <c r="I7" s="128"/>
      <c r="J7" s="29"/>
      <c r="K7" s="31"/>
    </row>
    <row r="8" s="1" customFormat="1">
      <c r="B8" s="46"/>
      <c r="C8" s="47"/>
      <c r="D8" s="40" t="s">
        <v>99</v>
      </c>
      <c r="E8" s="47"/>
      <c r="F8" s="47"/>
      <c r="G8" s="47"/>
      <c r="H8" s="47"/>
      <c r="I8" s="130"/>
      <c r="J8" s="47"/>
      <c r="K8" s="51"/>
    </row>
    <row r="9" s="1" customFormat="1" ht="36.96" customHeight="1">
      <c r="B9" s="46"/>
      <c r="C9" s="47"/>
      <c r="D9" s="47"/>
      <c r="E9" s="131" t="s">
        <v>100</v>
      </c>
      <c r="F9" s="47"/>
      <c r="G9" s="47"/>
      <c r="H9" s="47"/>
      <c r="I9" s="13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3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32" t="s">
        <v>25</v>
      </c>
      <c r="J12" s="133" t="str">
        <f>'Rekapitulace stavby'!AN8</f>
        <v>20. 1. 2018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32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32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0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3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2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0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32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32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0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30"/>
      <c r="J23" s="47"/>
      <c r="K23" s="51"/>
    </row>
    <row r="24" s="6" customFormat="1" ht="16.5" customHeight="1">
      <c r="B24" s="134"/>
      <c r="C24" s="135"/>
      <c r="D24" s="135"/>
      <c r="E24" s="44" t="s">
        <v>5</v>
      </c>
      <c r="F24" s="44"/>
      <c r="G24" s="44"/>
      <c r="H24" s="44"/>
      <c r="I24" s="136"/>
      <c r="J24" s="135"/>
      <c r="K24" s="13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8"/>
      <c r="J26" s="82"/>
      <c r="K26" s="139"/>
    </row>
    <row r="27" s="1" customFormat="1" ht="25.44" customHeight="1">
      <c r="B27" s="46"/>
      <c r="C27" s="47"/>
      <c r="D27" s="140" t="s">
        <v>35</v>
      </c>
      <c r="E27" s="47"/>
      <c r="F27" s="47"/>
      <c r="G27" s="47"/>
      <c r="H27" s="47"/>
      <c r="I27" s="130"/>
      <c r="J27" s="141">
        <f>ROUND(J93,2)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8"/>
      <c r="J28" s="82"/>
      <c r="K28" s="139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42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43">
        <f>ROUND(SUM(BE93:BE306), 2)</f>
        <v>0</v>
      </c>
      <c r="G30" s="47"/>
      <c r="H30" s="47"/>
      <c r="I30" s="144">
        <v>0.20999999999999999</v>
      </c>
      <c r="J30" s="143">
        <f>ROUND(ROUND((SUM(BE93:BE306)),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43">
        <f>ROUND(SUM(BF93:BF306), 2)</f>
        <v>0</v>
      </c>
      <c r="G31" s="47"/>
      <c r="H31" s="47"/>
      <c r="I31" s="144">
        <v>0.14999999999999999</v>
      </c>
      <c r="J31" s="143">
        <f>ROUND(ROUND((SUM(BF93:BF306)),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43">
        <f>ROUND(SUM(BG93:BG306), 2)</f>
        <v>0</v>
      </c>
      <c r="G32" s="47"/>
      <c r="H32" s="47"/>
      <c r="I32" s="144">
        <v>0.20999999999999999</v>
      </c>
      <c r="J32" s="143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43">
        <f>ROUND(SUM(BH93:BH306), 2)</f>
        <v>0</v>
      </c>
      <c r="G33" s="47"/>
      <c r="H33" s="47"/>
      <c r="I33" s="144">
        <v>0.14999999999999999</v>
      </c>
      <c r="J33" s="143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43">
        <f>ROUND(SUM(BI93:BI306), 2)</f>
        <v>0</v>
      </c>
      <c r="G34" s="47"/>
      <c r="H34" s="47"/>
      <c r="I34" s="144">
        <v>0</v>
      </c>
      <c r="J34" s="14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0"/>
      <c r="J35" s="47"/>
      <c r="K35" s="51"/>
    </row>
    <row r="36" s="1" customFormat="1" ht="25.44" customHeight="1">
      <c r="B36" s="46"/>
      <c r="C36" s="145"/>
      <c r="D36" s="146" t="s">
        <v>45</v>
      </c>
      <c r="E36" s="88"/>
      <c r="F36" s="88"/>
      <c r="G36" s="147" t="s">
        <v>46</v>
      </c>
      <c r="H36" s="148" t="s">
        <v>47</v>
      </c>
      <c r="I36" s="149"/>
      <c r="J36" s="150">
        <f>SUM(J27:J34)</f>
        <v>0</v>
      </c>
      <c r="K36" s="15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3"/>
      <c r="J41" s="71"/>
      <c r="K41" s="154"/>
    </row>
    <row r="42" s="1" customFormat="1" ht="36.96" customHeight="1">
      <c r="B42" s="46"/>
      <c r="C42" s="30" t="s">
        <v>101</v>
      </c>
      <c r="D42" s="47"/>
      <c r="E42" s="47"/>
      <c r="F42" s="47"/>
      <c r="G42" s="47"/>
      <c r="H42" s="47"/>
      <c r="I42" s="13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30"/>
      <c r="J44" s="47"/>
      <c r="K44" s="51"/>
    </row>
    <row r="45" s="1" customFormat="1" ht="16.5" customHeight="1">
      <c r="B45" s="46"/>
      <c r="C45" s="47"/>
      <c r="D45" s="47"/>
      <c r="E45" s="129" t="str">
        <f>E7</f>
        <v>Stavební úpravy a nástavba provozního objektu v Humpolci</v>
      </c>
      <c r="F45" s="40"/>
      <c r="G45" s="40"/>
      <c r="H45" s="40"/>
      <c r="I45" s="130"/>
      <c r="J45" s="47"/>
      <c r="K45" s="51"/>
    </row>
    <row r="46" s="1" customFormat="1" ht="14.4" customHeight="1">
      <c r="B46" s="46"/>
      <c r="C46" s="40" t="s">
        <v>99</v>
      </c>
      <c r="D46" s="47"/>
      <c r="E46" s="47"/>
      <c r="F46" s="47"/>
      <c r="G46" s="47"/>
      <c r="H46" s="47"/>
      <c r="I46" s="130"/>
      <c r="J46" s="47"/>
      <c r="K46" s="51"/>
    </row>
    <row r="47" s="1" customFormat="1" ht="17.25" customHeight="1">
      <c r="B47" s="46"/>
      <c r="C47" s="47"/>
      <c r="D47" s="47"/>
      <c r="E47" s="131" t="str">
        <f>E9</f>
        <v>1 - 1. NP</v>
      </c>
      <c r="F47" s="47"/>
      <c r="G47" s="47"/>
      <c r="H47" s="47"/>
      <c r="I47" s="13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32" t="s">
        <v>25</v>
      </c>
      <c r="J49" s="133" t="str">
        <f>IF(J12="","",J12)</f>
        <v>20. 1. 2018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32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30"/>
      <c r="J52" s="15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0"/>
      <c r="J53" s="47"/>
      <c r="K53" s="51"/>
    </row>
    <row r="54" s="1" customFormat="1" ht="29.28" customHeight="1">
      <c r="B54" s="46"/>
      <c r="C54" s="156" t="s">
        <v>102</v>
      </c>
      <c r="D54" s="145"/>
      <c r="E54" s="145"/>
      <c r="F54" s="145"/>
      <c r="G54" s="145"/>
      <c r="H54" s="145"/>
      <c r="I54" s="157"/>
      <c r="J54" s="158" t="s">
        <v>103</v>
      </c>
      <c r="K54" s="15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0"/>
      <c r="J55" s="47"/>
      <c r="K55" s="51"/>
    </row>
    <row r="56" s="1" customFormat="1" ht="29.28" customHeight="1">
      <c r="B56" s="46"/>
      <c r="C56" s="160" t="s">
        <v>104</v>
      </c>
      <c r="D56" s="47"/>
      <c r="E56" s="47"/>
      <c r="F56" s="47"/>
      <c r="G56" s="47"/>
      <c r="H56" s="47"/>
      <c r="I56" s="130"/>
      <c r="J56" s="141">
        <f>J93</f>
        <v>0</v>
      </c>
      <c r="K56" s="51"/>
      <c r="AU56" s="24" t="s">
        <v>105</v>
      </c>
    </row>
    <row r="57" s="7" customFormat="1" ht="24.96" customHeight="1">
      <c r="B57" s="161"/>
      <c r="C57" s="162"/>
      <c r="D57" s="163" t="s">
        <v>106</v>
      </c>
      <c r="E57" s="164"/>
      <c r="F57" s="164"/>
      <c r="G57" s="164"/>
      <c r="H57" s="164"/>
      <c r="I57" s="165"/>
      <c r="J57" s="166">
        <f>J94</f>
        <v>0</v>
      </c>
      <c r="K57" s="167"/>
    </row>
    <row r="58" s="8" customFormat="1" ht="19.92" customHeight="1">
      <c r="B58" s="168"/>
      <c r="C58" s="169"/>
      <c r="D58" s="170" t="s">
        <v>107</v>
      </c>
      <c r="E58" s="171"/>
      <c r="F58" s="171"/>
      <c r="G58" s="171"/>
      <c r="H58" s="171"/>
      <c r="I58" s="172"/>
      <c r="J58" s="173">
        <f>J95</f>
        <v>0</v>
      </c>
      <c r="K58" s="174"/>
    </row>
    <row r="59" s="8" customFormat="1" ht="19.92" customHeight="1">
      <c r="B59" s="168"/>
      <c r="C59" s="169"/>
      <c r="D59" s="170" t="s">
        <v>108</v>
      </c>
      <c r="E59" s="171"/>
      <c r="F59" s="171"/>
      <c r="G59" s="171"/>
      <c r="H59" s="171"/>
      <c r="I59" s="172"/>
      <c r="J59" s="173">
        <f>J102</f>
        <v>0</v>
      </c>
      <c r="K59" s="174"/>
    </row>
    <row r="60" s="8" customFormat="1" ht="19.92" customHeight="1">
      <c r="B60" s="168"/>
      <c r="C60" s="169"/>
      <c r="D60" s="170" t="s">
        <v>109</v>
      </c>
      <c r="E60" s="171"/>
      <c r="F60" s="171"/>
      <c r="G60" s="171"/>
      <c r="H60" s="171"/>
      <c r="I60" s="172"/>
      <c r="J60" s="173">
        <f>J132</f>
        <v>0</v>
      </c>
      <c r="K60" s="174"/>
    </row>
    <row r="61" s="8" customFormat="1" ht="19.92" customHeight="1">
      <c r="B61" s="168"/>
      <c r="C61" s="169"/>
      <c r="D61" s="170" t="s">
        <v>110</v>
      </c>
      <c r="E61" s="171"/>
      <c r="F61" s="171"/>
      <c r="G61" s="171"/>
      <c r="H61" s="171"/>
      <c r="I61" s="172"/>
      <c r="J61" s="173">
        <f>J144</f>
        <v>0</v>
      </c>
      <c r="K61" s="174"/>
    </row>
    <row r="62" s="8" customFormat="1" ht="19.92" customHeight="1">
      <c r="B62" s="168"/>
      <c r="C62" s="169"/>
      <c r="D62" s="170" t="s">
        <v>111</v>
      </c>
      <c r="E62" s="171"/>
      <c r="F62" s="171"/>
      <c r="G62" s="171"/>
      <c r="H62" s="171"/>
      <c r="I62" s="172"/>
      <c r="J62" s="173">
        <f>J171</f>
        <v>0</v>
      </c>
      <c r="K62" s="174"/>
    </row>
    <row r="63" s="8" customFormat="1" ht="19.92" customHeight="1">
      <c r="B63" s="168"/>
      <c r="C63" s="169"/>
      <c r="D63" s="170" t="s">
        <v>112</v>
      </c>
      <c r="E63" s="171"/>
      <c r="F63" s="171"/>
      <c r="G63" s="171"/>
      <c r="H63" s="171"/>
      <c r="I63" s="172"/>
      <c r="J63" s="173">
        <f>J203</f>
        <v>0</v>
      </c>
      <c r="K63" s="174"/>
    </row>
    <row r="64" s="8" customFormat="1" ht="19.92" customHeight="1">
      <c r="B64" s="168"/>
      <c r="C64" s="169"/>
      <c r="D64" s="170" t="s">
        <v>113</v>
      </c>
      <c r="E64" s="171"/>
      <c r="F64" s="171"/>
      <c r="G64" s="171"/>
      <c r="H64" s="171"/>
      <c r="I64" s="172"/>
      <c r="J64" s="173">
        <f>J208</f>
        <v>0</v>
      </c>
      <c r="K64" s="174"/>
    </row>
    <row r="65" s="7" customFormat="1" ht="24.96" customHeight="1">
      <c r="B65" s="161"/>
      <c r="C65" s="162"/>
      <c r="D65" s="163" t="s">
        <v>114</v>
      </c>
      <c r="E65" s="164"/>
      <c r="F65" s="164"/>
      <c r="G65" s="164"/>
      <c r="H65" s="164"/>
      <c r="I65" s="165"/>
      <c r="J65" s="166">
        <f>J210</f>
        <v>0</v>
      </c>
      <c r="K65" s="167"/>
    </row>
    <row r="66" s="8" customFormat="1" ht="19.92" customHeight="1">
      <c r="B66" s="168"/>
      <c r="C66" s="169"/>
      <c r="D66" s="170" t="s">
        <v>115</v>
      </c>
      <c r="E66" s="171"/>
      <c r="F66" s="171"/>
      <c r="G66" s="171"/>
      <c r="H66" s="171"/>
      <c r="I66" s="172"/>
      <c r="J66" s="173">
        <f>J211</f>
        <v>0</v>
      </c>
      <c r="K66" s="174"/>
    </row>
    <row r="67" s="8" customFormat="1" ht="19.92" customHeight="1">
      <c r="B67" s="168"/>
      <c r="C67" s="169"/>
      <c r="D67" s="170" t="s">
        <v>116</v>
      </c>
      <c r="E67" s="171"/>
      <c r="F67" s="171"/>
      <c r="G67" s="171"/>
      <c r="H67" s="171"/>
      <c r="I67" s="172"/>
      <c r="J67" s="173">
        <f>J220</f>
        <v>0</v>
      </c>
      <c r="K67" s="174"/>
    </row>
    <row r="68" s="8" customFormat="1" ht="19.92" customHeight="1">
      <c r="B68" s="168"/>
      <c r="C68" s="169"/>
      <c r="D68" s="170" t="s">
        <v>117</v>
      </c>
      <c r="E68" s="171"/>
      <c r="F68" s="171"/>
      <c r="G68" s="171"/>
      <c r="H68" s="171"/>
      <c r="I68" s="172"/>
      <c r="J68" s="173">
        <f>J227</f>
        <v>0</v>
      </c>
      <c r="K68" s="174"/>
    </row>
    <row r="69" s="8" customFormat="1" ht="19.92" customHeight="1">
      <c r="B69" s="168"/>
      <c r="C69" s="169"/>
      <c r="D69" s="170" t="s">
        <v>118</v>
      </c>
      <c r="E69" s="171"/>
      <c r="F69" s="171"/>
      <c r="G69" s="171"/>
      <c r="H69" s="171"/>
      <c r="I69" s="172"/>
      <c r="J69" s="173">
        <f>J238</f>
        <v>0</v>
      </c>
      <c r="K69" s="174"/>
    </row>
    <row r="70" s="8" customFormat="1" ht="19.92" customHeight="1">
      <c r="B70" s="168"/>
      <c r="C70" s="169"/>
      <c r="D70" s="170" t="s">
        <v>119</v>
      </c>
      <c r="E70" s="171"/>
      <c r="F70" s="171"/>
      <c r="G70" s="171"/>
      <c r="H70" s="171"/>
      <c r="I70" s="172"/>
      <c r="J70" s="173">
        <f>J269</f>
        <v>0</v>
      </c>
      <c r="K70" s="174"/>
    </row>
    <row r="71" s="8" customFormat="1" ht="19.92" customHeight="1">
      <c r="B71" s="168"/>
      <c r="C71" s="169"/>
      <c r="D71" s="170" t="s">
        <v>120</v>
      </c>
      <c r="E71" s="171"/>
      <c r="F71" s="171"/>
      <c r="G71" s="171"/>
      <c r="H71" s="171"/>
      <c r="I71" s="172"/>
      <c r="J71" s="173">
        <f>J285</f>
        <v>0</v>
      </c>
      <c r="K71" s="174"/>
    </row>
    <row r="72" s="8" customFormat="1" ht="19.92" customHeight="1">
      <c r="B72" s="168"/>
      <c r="C72" s="169"/>
      <c r="D72" s="170" t="s">
        <v>121</v>
      </c>
      <c r="E72" s="171"/>
      <c r="F72" s="171"/>
      <c r="G72" s="171"/>
      <c r="H72" s="171"/>
      <c r="I72" s="172"/>
      <c r="J72" s="173">
        <f>J296</f>
        <v>0</v>
      </c>
      <c r="K72" s="174"/>
    </row>
    <row r="73" s="7" customFormat="1" ht="24.96" customHeight="1">
      <c r="B73" s="161"/>
      <c r="C73" s="162"/>
      <c r="D73" s="163" t="s">
        <v>122</v>
      </c>
      <c r="E73" s="164"/>
      <c r="F73" s="164"/>
      <c r="G73" s="164"/>
      <c r="H73" s="164"/>
      <c r="I73" s="165"/>
      <c r="J73" s="166">
        <f>J305</f>
        <v>0</v>
      </c>
      <c r="K73" s="167"/>
    </row>
    <row r="74" s="1" customFormat="1" ht="21.84" customHeight="1">
      <c r="B74" s="46"/>
      <c r="C74" s="47"/>
      <c r="D74" s="47"/>
      <c r="E74" s="47"/>
      <c r="F74" s="47"/>
      <c r="G74" s="47"/>
      <c r="H74" s="47"/>
      <c r="I74" s="130"/>
      <c r="J74" s="47"/>
      <c r="K74" s="51"/>
    </row>
    <row r="75" s="1" customFormat="1" ht="6.96" customHeight="1">
      <c r="B75" s="67"/>
      <c r="C75" s="68"/>
      <c r="D75" s="68"/>
      <c r="E75" s="68"/>
      <c r="F75" s="68"/>
      <c r="G75" s="68"/>
      <c r="H75" s="68"/>
      <c r="I75" s="152"/>
      <c r="J75" s="68"/>
      <c r="K75" s="69"/>
    </row>
    <row r="79" s="1" customFormat="1" ht="6.96" customHeight="1">
      <c r="B79" s="70"/>
      <c r="C79" s="71"/>
      <c r="D79" s="71"/>
      <c r="E79" s="71"/>
      <c r="F79" s="71"/>
      <c r="G79" s="71"/>
      <c r="H79" s="71"/>
      <c r="I79" s="153"/>
      <c r="J79" s="71"/>
      <c r="K79" s="71"/>
      <c r="L79" s="46"/>
    </row>
    <row r="80" s="1" customFormat="1" ht="36.96" customHeight="1">
      <c r="B80" s="46"/>
      <c r="C80" s="72" t="s">
        <v>123</v>
      </c>
      <c r="L80" s="46"/>
    </row>
    <row r="81" s="1" customFormat="1" ht="6.96" customHeight="1">
      <c r="B81" s="46"/>
      <c r="L81" s="46"/>
    </row>
    <row r="82" s="1" customFormat="1" ht="14.4" customHeight="1">
      <c r="B82" s="46"/>
      <c r="C82" s="74" t="s">
        <v>19</v>
      </c>
      <c r="L82" s="46"/>
    </row>
    <row r="83" s="1" customFormat="1" ht="16.5" customHeight="1">
      <c r="B83" s="46"/>
      <c r="E83" s="175" t="str">
        <f>E7</f>
        <v>Stavební úpravy a nástavba provozního objektu v Humpolci</v>
      </c>
      <c r="F83" s="74"/>
      <c r="G83" s="74"/>
      <c r="H83" s="74"/>
      <c r="L83" s="46"/>
    </row>
    <row r="84" s="1" customFormat="1" ht="14.4" customHeight="1">
      <c r="B84" s="46"/>
      <c r="C84" s="74" t="s">
        <v>99</v>
      </c>
      <c r="L84" s="46"/>
    </row>
    <row r="85" s="1" customFormat="1" ht="17.25" customHeight="1">
      <c r="B85" s="46"/>
      <c r="E85" s="77" t="str">
        <f>E9</f>
        <v>1 - 1. NP</v>
      </c>
      <c r="F85" s="1"/>
      <c r="G85" s="1"/>
      <c r="H85" s="1"/>
      <c r="L85" s="46"/>
    </row>
    <row r="86" s="1" customFormat="1" ht="6.96" customHeight="1">
      <c r="B86" s="46"/>
      <c r="L86" s="46"/>
    </row>
    <row r="87" s="1" customFormat="1" ht="18" customHeight="1">
      <c r="B87" s="46"/>
      <c r="C87" s="74" t="s">
        <v>23</v>
      </c>
      <c r="F87" s="176" t="str">
        <f>F12</f>
        <v xml:space="preserve"> </v>
      </c>
      <c r="I87" s="177" t="s">
        <v>25</v>
      </c>
      <c r="J87" s="79" t="str">
        <f>IF(J12="","",J12)</f>
        <v>20. 1. 2018</v>
      </c>
      <c r="L87" s="46"/>
    </row>
    <row r="88" s="1" customFormat="1" ht="6.96" customHeight="1">
      <c r="B88" s="46"/>
      <c r="L88" s="46"/>
    </row>
    <row r="89" s="1" customFormat="1">
      <c r="B89" s="46"/>
      <c r="C89" s="74" t="s">
        <v>27</v>
      </c>
      <c r="F89" s="176" t="str">
        <f>E15</f>
        <v xml:space="preserve"> </v>
      </c>
      <c r="I89" s="177" t="s">
        <v>32</v>
      </c>
      <c r="J89" s="176" t="str">
        <f>E21</f>
        <v xml:space="preserve"> </v>
      </c>
      <c r="L89" s="46"/>
    </row>
    <row r="90" s="1" customFormat="1" ht="14.4" customHeight="1">
      <c r="B90" s="46"/>
      <c r="C90" s="74" t="s">
        <v>30</v>
      </c>
      <c r="F90" s="176" t="str">
        <f>IF(E18="","",E18)</f>
        <v/>
      </c>
      <c r="L90" s="46"/>
    </row>
    <row r="91" s="1" customFormat="1" ht="10.32" customHeight="1">
      <c r="B91" s="46"/>
      <c r="L91" s="46"/>
    </row>
    <row r="92" s="9" customFormat="1" ht="29.28" customHeight="1">
      <c r="B92" s="178"/>
      <c r="C92" s="179" t="s">
        <v>124</v>
      </c>
      <c r="D92" s="180" t="s">
        <v>54</v>
      </c>
      <c r="E92" s="180" t="s">
        <v>50</v>
      </c>
      <c r="F92" s="180" t="s">
        <v>125</v>
      </c>
      <c r="G92" s="180" t="s">
        <v>126</v>
      </c>
      <c r="H92" s="180" t="s">
        <v>127</v>
      </c>
      <c r="I92" s="181" t="s">
        <v>128</v>
      </c>
      <c r="J92" s="180" t="s">
        <v>103</v>
      </c>
      <c r="K92" s="182" t="s">
        <v>129</v>
      </c>
      <c r="L92" s="178"/>
      <c r="M92" s="92" t="s">
        <v>130</v>
      </c>
      <c r="N92" s="93" t="s">
        <v>39</v>
      </c>
      <c r="O92" s="93" t="s">
        <v>131</v>
      </c>
      <c r="P92" s="93" t="s">
        <v>132</v>
      </c>
      <c r="Q92" s="93" t="s">
        <v>133</v>
      </c>
      <c r="R92" s="93" t="s">
        <v>134</v>
      </c>
      <c r="S92" s="93" t="s">
        <v>135</v>
      </c>
      <c r="T92" s="94" t="s">
        <v>136</v>
      </c>
    </row>
    <row r="93" s="1" customFormat="1" ht="29.28" customHeight="1">
      <c r="B93" s="46"/>
      <c r="C93" s="96" t="s">
        <v>104</v>
      </c>
      <c r="J93" s="183">
        <f>BK93</f>
        <v>0</v>
      </c>
      <c r="L93" s="46"/>
      <c r="M93" s="95"/>
      <c r="N93" s="82"/>
      <c r="O93" s="82"/>
      <c r="P93" s="184">
        <f>P94+P210+P305</f>
        <v>0</v>
      </c>
      <c r="Q93" s="82"/>
      <c r="R93" s="184">
        <f>R94+R210+R305</f>
        <v>25.850699759999998</v>
      </c>
      <c r="S93" s="82"/>
      <c r="T93" s="185">
        <f>T94+T210+T305</f>
        <v>27.762550600000008</v>
      </c>
      <c r="AT93" s="24" t="s">
        <v>68</v>
      </c>
      <c r="AU93" s="24" t="s">
        <v>105</v>
      </c>
      <c r="BK93" s="186">
        <f>BK94+BK210+BK305</f>
        <v>0</v>
      </c>
    </row>
    <row r="94" s="10" customFormat="1" ht="37.44" customHeight="1">
      <c r="B94" s="187"/>
      <c r="D94" s="188" t="s">
        <v>68</v>
      </c>
      <c r="E94" s="189" t="s">
        <v>137</v>
      </c>
      <c r="F94" s="189" t="s">
        <v>138</v>
      </c>
      <c r="I94" s="190"/>
      <c r="J94" s="191">
        <f>BK94</f>
        <v>0</v>
      </c>
      <c r="L94" s="187"/>
      <c r="M94" s="192"/>
      <c r="N94" s="193"/>
      <c r="O94" s="193"/>
      <c r="P94" s="194">
        <f>P95+P102+P132+P144+P171+P203+P208</f>
        <v>0</v>
      </c>
      <c r="Q94" s="193"/>
      <c r="R94" s="194">
        <f>R95+R102+R132+R144+R171+R203+R208</f>
        <v>21.985683649999999</v>
      </c>
      <c r="S94" s="193"/>
      <c r="T94" s="195">
        <f>T95+T102+T132+T144+T171+T203+T208</f>
        <v>24.568829000000008</v>
      </c>
      <c r="AR94" s="188" t="s">
        <v>74</v>
      </c>
      <c r="AT94" s="196" t="s">
        <v>68</v>
      </c>
      <c r="AU94" s="196" t="s">
        <v>69</v>
      </c>
      <c r="AY94" s="188" t="s">
        <v>139</v>
      </c>
      <c r="BK94" s="197">
        <f>BK95+BK102+BK132+BK144+BK171+BK203+BK208</f>
        <v>0</v>
      </c>
    </row>
    <row r="95" s="10" customFormat="1" ht="19.92" customHeight="1">
      <c r="B95" s="187"/>
      <c r="D95" s="188" t="s">
        <v>68</v>
      </c>
      <c r="E95" s="198" t="s">
        <v>74</v>
      </c>
      <c r="F95" s="198" t="s">
        <v>140</v>
      </c>
      <c r="I95" s="190"/>
      <c r="J95" s="199">
        <f>BK95</f>
        <v>0</v>
      </c>
      <c r="L95" s="187"/>
      <c r="M95" s="192"/>
      <c r="N95" s="193"/>
      <c r="O95" s="193"/>
      <c r="P95" s="194">
        <f>SUM(P96:P101)</f>
        <v>0</v>
      </c>
      <c r="Q95" s="193"/>
      <c r="R95" s="194">
        <f>SUM(R96:R101)</f>
        <v>0</v>
      </c>
      <c r="S95" s="193"/>
      <c r="T95" s="195">
        <f>SUM(T96:T101)</f>
        <v>0</v>
      </c>
      <c r="AR95" s="188" t="s">
        <v>74</v>
      </c>
      <c r="AT95" s="196" t="s">
        <v>68</v>
      </c>
      <c r="AU95" s="196" t="s">
        <v>74</v>
      </c>
      <c r="AY95" s="188" t="s">
        <v>139</v>
      </c>
      <c r="BK95" s="197">
        <f>SUM(BK96:BK101)</f>
        <v>0</v>
      </c>
    </row>
    <row r="96" s="1" customFormat="1" ht="25.5" customHeight="1">
      <c r="B96" s="200"/>
      <c r="C96" s="201" t="s">
        <v>74</v>
      </c>
      <c r="D96" s="201" t="s">
        <v>141</v>
      </c>
      <c r="E96" s="202" t="s">
        <v>142</v>
      </c>
      <c r="F96" s="203" t="s">
        <v>143</v>
      </c>
      <c r="G96" s="204" t="s">
        <v>144</v>
      </c>
      <c r="H96" s="205">
        <v>27</v>
      </c>
      <c r="I96" s="206"/>
      <c r="J96" s="207">
        <f>ROUND(I96*H96,2)</f>
        <v>0</v>
      </c>
      <c r="K96" s="203" t="s">
        <v>145</v>
      </c>
      <c r="L96" s="46"/>
      <c r="M96" s="208" t="s">
        <v>5</v>
      </c>
      <c r="N96" s="209" t="s">
        <v>40</v>
      </c>
      <c r="O96" s="47"/>
      <c r="P96" s="210">
        <f>O96*H96</f>
        <v>0</v>
      </c>
      <c r="Q96" s="210">
        <v>0</v>
      </c>
      <c r="R96" s="210">
        <f>Q96*H96</f>
        <v>0</v>
      </c>
      <c r="S96" s="210">
        <v>0</v>
      </c>
      <c r="T96" s="211">
        <f>S96*H96</f>
        <v>0</v>
      </c>
      <c r="AR96" s="24" t="s">
        <v>84</v>
      </c>
      <c r="AT96" s="24" t="s">
        <v>141</v>
      </c>
      <c r="AU96" s="24" t="s">
        <v>78</v>
      </c>
      <c r="AY96" s="24" t="s">
        <v>139</v>
      </c>
      <c r="BE96" s="212">
        <f>IF(N96="základní",J96,0)</f>
        <v>0</v>
      </c>
      <c r="BF96" s="212">
        <f>IF(N96="snížená",J96,0)</f>
        <v>0</v>
      </c>
      <c r="BG96" s="212">
        <f>IF(N96="zákl. přenesená",J96,0)</f>
        <v>0</v>
      </c>
      <c r="BH96" s="212">
        <f>IF(N96="sníž. přenesená",J96,0)</f>
        <v>0</v>
      </c>
      <c r="BI96" s="212">
        <f>IF(N96="nulová",J96,0)</f>
        <v>0</v>
      </c>
      <c r="BJ96" s="24" t="s">
        <v>74</v>
      </c>
      <c r="BK96" s="212">
        <f>ROUND(I96*H96,2)</f>
        <v>0</v>
      </c>
      <c r="BL96" s="24" t="s">
        <v>84</v>
      </c>
      <c r="BM96" s="24" t="s">
        <v>146</v>
      </c>
    </row>
    <row r="97" s="11" customFormat="1">
      <c r="B97" s="213"/>
      <c r="D97" s="214" t="s">
        <v>147</v>
      </c>
      <c r="E97" s="215" t="s">
        <v>5</v>
      </c>
      <c r="F97" s="216" t="s">
        <v>148</v>
      </c>
      <c r="H97" s="217">
        <v>27</v>
      </c>
      <c r="I97" s="218"/>
      <c r="L97" s="213"/>
      <c r="M97" s="219"/>
      <c r="N97" s="220"/>
      <c r="O97" s="220"/>
      <c r="P97" s="220"/>
      <c r="Q97" s="220"/>
      <c r="R97" s="220"/>
      <c r="S97" s="220"/>
      <c r="T97" s="221"/>
      <c r="AT97" s="215" t="s">
        <v>147</v>
      </c>
      <c r="AU97" s="215" t="s">
        <v>78</v>
      </c>
      <c r="AV97" s="11" t="s">
        <v>78</v>
      </c>
      <c r="AW97" s="11" t="s">
        <v>33</v>
      </c>
      <c r="AX97" s="11" t="s">
        <v>69</v>
      </c>
      <c r="AY97" s="215" t="s">
        <v>139</v>
      </c>
    </row>
    <row r="98" s="12" customFormat="1">
      <c r="B98" s="222"/>
      <c r="D98" s="214" t="s">
        <v>147</v>
      </c>
      <c r="E98" s="223" t="s">
        <v>5</v>
      </c>
      <c r="F98" s="224" t="s">
        <v>149</v>
      </c>
      <c r="H98" s="225">
        <v>27</v>
      </c>
      <c r="I98" s="226"/>
      <c r="L98" s="222"/>
      <c r="M98" s="227"/>
      <c r="N98" s="228"/>
      <c r="O98" s="228"/>
      <c r="P98" s="228"/>
      <c r="Q98" s="228"/>
      <c r="R98" s="228"/>
      <c r="S98" s="228"/>
      <c r="T98" s="229"/>
      <c r="AT98" s="223" t="s">
        <v>147</v>
      </c>
      <c r="AU98" s="223" t="s">
        <v>78</v>
      </c>
      <c r="AV98" s="12" t="s">
        <v>84</v>
      </c>
      <c r="AW98" s="12" t="s">
        <v>33</v>
      </c>
      <c r="AX98" s="12" t="s">
        <v>74</v>
      </c>
      <c r="AY98" s="223" t="s">
        <v>139</v>
      </c>
    </row>
    <row r="99" s="1" customFormat="1" ht="38.25" customHeight="1">
      <c r="B99" s="200"/>
      <c r="C99" s="201" t="s">
        <v>78</v>
      </c>
      <c r="D99" s="201" t="s">
        <v>141</v>
      </c>
      <c r="E99" s="202" t="s">
        <v>150</v>
      </c>
      <c r="F99" s="203" t="s">
        <v>151</v>
      </c>
      <c r="G99" s="204" t="s">
        <v>144</v>
      </c>
      <c r="H99" s="205">
        <v>27</v>
      </c>
      <c r="I99" s="206"/>
      <c r="J99" s="207">
        <f>ROUND(I99*H99,2)</f>
        <v>0</v>
      </c>
      <c r="K99" s="203" t="s">
        <v>145</v>
      </c>
      <c r="L99" s="46"/>
      <c r="M99" s="208" t="s">
        <v>5</v>
      </c>
      <c r="N99" s="209" t="s">
        <v>40</v>
      </c>
      <c r="O99" s="47"/>
      <c r="P99" s="210">
        <f>O99*H99</f>
        <v>0</v>
      </c>
      <c r="Q99" s="210">
        <v>0</v>
      </c>
      <c r="R99" s="210">
        <f>Q99*H99</f>
        <v>0</v>
      </c>
      <c r="S99" s="210">
        <v>0</v>
      </c>
      <c r="T99" s="211">
        <f>S99*H99</f>
        <v>0</v>
      </c>
      <c r="AR99" s="24" t="s">
        <v>84</v>
      </c>
      <c r="AT99" s="24" t="s">
        <v>141</v>
      </c>
      <c r="AU99" s="24" t="s">
        <v>78</v>
      </c>
      <c r="AY99" s="24" t="s">
        <v>139</v>
      </c>
      <c r="BE99" s="212">
        <f>IF(N99="základní",J99,0)</f>
        <v>0</v>
      </c>
      <c r="BF99" s="212">
        <f>IF(N99="snížená",J99,0)</f>
        <v>0</v>
      </c>
      <c r="BG99" s="212">
        <f>IF(N99="zákl. přenesená",J99,0)</f>
        <v>0</v>
      </c>
      <c r="BH99" s="212">
        <f>IF(N99="sníž. přenesená",J99,0)</f>
        <v>0</v>
      </c>
      <c r="BI99" s="212">
        <f>IF(N99="nulová",J99,0)</f>
        <v>0</v>
      </c>
      <c r="BJ99" s="24" t="s">
        <v>74</v>
      </c>
      <c r="BK99" s="212">
        <f>ROUND(I99*H99,2)</f>
        <v>0</v>
      </c>
      <c r="BL99" s="24" t="s">
        <v>84</v>
      </c>
      <c r="BM99" s="24" t="s">
        <v>152</v>
      </c>
    </row>
    <row r="100" s="1" customFormat="1" ht="25.5" customHeight="1">
      <c r="B100" s="200"/>
      <c r="C100" s="201" t="s">
        <v>81</v>
      </c>
      <c r="D100" s="201" t="s">
        <v>141</v>
      </c>
      <c r="E100" s="202" t="s">
        <v>153</v>
      </c>
      <c r="F100" s="203" t="s">
        <v>154</v>
      </c>
      <c r="G100" s="204" t="s">
        <v>144</v>
      </c>
      <c r="H100" s="205">
        <v>27</v>
      </c>
      <c r="I100" s="206"/>
      <c r="J100" s="207">
        <f>ROUND(I100*H100,2)</f>
        <v>0</v>
      </c>
      <c r="K100" s="203" t="s">
        <v>145</v>
      </c>
      <c r="L100" s="46"/>
      <c r="M100" s="208" t="s">
        <v>5</v>
      </c>
      <c r="N100" s="209" t="s">
        <v>40</v>
      </c>
      <c r="O100" s="47"/>
      <c r="P100" s="210">
        <f>O100*H100</f>
        <v>0</v>
      </c>
      <c r="Q100" s="210">
        <v>0</v>
      </c>
      <c r="R100" s="210">
        <f>Q100*H100</f>
        <v>0</v>
      </c>
      <c r="S100" s="210">
        <v>0</v>
      </c>
      <c r="T100" s="211">
        <f>S100*H100</f>
        <v>0</v>
      </c>
      <c r="AR100" s="24" t="s">
        <v>84</v>
      </c>
      <c r="AT100" s="24" t="s">
        <v>141</v>
      </c>
      <c r="AU100" s="24" t="s">
        <v>78</v>
      </c>
      <c r="AY100" s="24" t="s">
        <v>139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24" t="s">
        <v>74</v>
      </c>
      <c r="BK100" s="212">
        <f>ROUND(I100*H100,2)</f>
        <v>0</v>
      </c>
      <c r="BL100" s="24" t="s">
        <v>84</v>
      </c>
      <c r="BM100" s="24" t="s">
        <v>155</v>
      </c>
    </row>
    <row r="101" s="1" customFormat="1" ht="25.5" customHeight="1">
      <c r="B101" s="200"/>
      <c r="C101" s="201" t="s">
        <v>84</v>
      </c>
      <c r="D101" s="201" t="s">
        <v>141</v>
      </c>
      <c r="E101" s="202" t="s">
        <v>156</v>
      </c>
      <c r="F101" s="203" t="s">
        <v>157</v>
      </c>
      <c r="G101" s="204" t="s">
        <v>144</v>
      </c>
      <c r="H101" s="205">
        <v>27</v>
      </c>
      <c r="I101" s="206"/>
      <c r="J101" s="207">
        <f>ROUND(I101*H101,2)</f>
        <v>0</v>
      </c>
      <c r="K101" s="203" t="s">
        <v>145</v>
      </c>
      <c r="L101" s="46"/>
      <c r="M101" s="208" t="s">
        <v>5</v>
      </c>
      <c r="N101" s="209" t="s">
        <v>40</v>
      </c>
      <c r="O101" s="47"/>
      <c r="P101" s="210">
        <f>O101*H101</f>
        <v>0</v>
      </c>
      <c r="Q101" s="210">
        <v>0</v>
      </c>
      <c r="R101" s="210">
        <f>Q101*H101</f>
        <v>0</v>
      </c>
      <c r="S101" s="210">
        <v>0</v>
      </c>
      <c r="T101" s="211">
        <f>S101*H101</f>
        <v>0</v>
      </c>
      <c r="AR101" s="24" t="s">
        <v>84</v>
      </c>
      <c r="AT101" s="24" t="s">
        <v>141</v>
      </c>
      <c r="AU101" s="24" t="s">
        <v>78</v>
      </c>
      <c r="AY101" s="24" t="s">
        <v>139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4" t="s">
        <v>74</v>
      </c>
      <c r="BK101" s="212">
        <f>ROUND(I101*H101,2)</f>
        <v>0</v>
      </c>
      <c r="BL101" s="24" t="s">
        <v>84</v>
      </c>
      <c r="BM101" s="24" t="s">
        <v>158</v>
      </c>
    </row>
    <row r="102" s="10" customFormat="1" ht="29.88" customHeight="1">
      <c r="B102" s="187"/>
      <c r="D102" s="188" t="s">
        <v>68</v>
      </c>
      <c r="E102" s="198" t="s">
        <v>81</v>
      </c>
      <c r="F102" s="198" t="s">
        <v>159</v>
      </c>
      <c r="I102" s="190"/>
      <c r="J102" s="199">
        <f>BK102</f>
        <v>0</v>
      </c>
      <c r="L102" s="187"/>
      <c r="M102" s="192"/>
      <c r="N102" s="193"/>
      <c r="O102" s="193"/>
      <c r="P102" s="194">
        <f>SUM(P103:P131)</f>
        <v>0</v>
      </c>
      <c r="Q102" s="193"/>
      <c r="R102" s="194">
        <f>SUM(R103:R131)</f>
        <v>5.1294703100000003</v>
      </c>
      <c r="S102" s="193"/>
      <c r="T102" s="195">
        <f>SUM(T103:T131)</f>
        <v>0</v>
      </c>
      <c r="AR102" s="188" t="s">
        <v>74</v>
      </c>
      <c r="AT102" s="196" t="s">
        <v>68</v>
      </c>
      <c r="AU102" s="196" t="s">
        <v>74</v>
      </c>
      <c r="AY102" s="188" t="s">
        <v>139</v>
      </c>
      <c r="BK102" s="197">
        <f>SUM(BK103:BK131)</f>
        <v>0</v>
      </c>
    </row>
    <row r="103" s="1" customFormat="1" ht="25.5" customHeight="1">
      <c r="B103" s="200"/>
      <c r="C103" s="201" t="s">
        <v>87</v>
      </c>
      <c r="D103" s="201" t="s">
        <v>141</v>
      </c>
      <c r="E103" s="202" t="s">
        <v>160</v>
      </c>
      <c r="F103" s="203" t="s">
        <v>161</v>
      </c>
      <c r="G103" s="204" t="s">
        <v>162</v>
      </c>
      <c r="H103" s="205">
        <v>0.072999999999999995</v>
      </c>
      <c r="I103" s="206"/>
      <c r="J103" s="207">
        <f>ROUND(I103*H103,2)</f>
        <v>0</v>
      </c>
      <c r="K103" s="203" t="s">
        <v>145</v>
      </c>
      <c r="L103" s="46"/>
      <c r="M103" s="208" t="s">
        <v>5</v>
      </c>
      <c r="N103" s="209" t="s">
        <v>40</v>
      </c>
      <c r="O103" s="47"/>
      <c r="P103" s="210">
        <f>O103*H103</f>
        <v>0</v>
      </c>
      <c r="Q103" s="210">
        <v>0.019539999999999998</v>
      </c>
      <c r="R103" s="210">
        <f>Q103*H103</f>
        <v>0.0014264199999999999</v>
      </c>
      <c r="S103" s="210">
        <v>0</v>
      </c>
      <c r="T103" s="211">
        <f>S103*H103</f>
        <v>0</v>
      </c>
      <c r="AR103" s="24" t="s">
        <v>84</v>
      </c>
      <c r="AT103" s="24" t="s">
        <v>141</v>
      </c>
      <c r="AU103" s="24" t="s">
        <v>78</v>
      </c>
      <c r="AY103" s="24" t="s">
        <v>139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4" t="s">
        <v>74</v>
      </c>
      <c r="BK103" s="212">
        <f>ROUND(I103*H103,2)</f>
        <v>0</v>
      </c>
      <c r="BL103" s="24" t="s">
        <v>84</v>
      </c>
      <c r="BM103" s="24" t="s">
        <v>163</v>
      </c>
    </row>
    <row r="104" s="1" customFormat="1" ht="16.5" customHeight="1">
      <c r="B104" s="200"/>
      <c r="C104" s="230" t="s">
        <v>90</v>
      </c>
      <c r="D104" s="230" t="s">
        <v>164</v>
      </c>
      <c r="E104" s="231" t="s">
        <v>165</v>
      </c>
      <c r="F104" s="232" t="s">
        <v>166</v>
      </c>
      <c r="G104" s="233" t="s">
        <v>162</v>
      </c>
      <c r="H104" s="234">
        <v>0.072999999999999995</v>
      </c>
      <c r="I104" s="235"/>
      <c r="J104" s="236">
        <f>ROUND(I104*H104,2)</f>
        <v>0</v>
      </c>
      <c r="K104" s="232" t="s">
        <v>145</v>
      </c>
      <c r="L104" s="237"/>
      <c r="M104" s="238" t="s">
        <v>5</v>
      </c>
      <c r="N104" s="239" t="s">
        <v>40</v>
      </c>
      <c r="O104" s="47"/>
      <c r="P104" s="210">
        <f>O104*H104</f>
        <v>0</v>
      </c>
      <c r="Q104" s="210">
        <v>1</v>
      </c>
      <c r="R104" s="210">
        <f>Q104*H104</f>
        <v>0.072999999999999995</v>
      </c>
      <c r="S104" s="210">
        <v>0</v>
      </c>
      <c r="T104" s="211">
        <f>S104*H104</f>
        <v>0</v>
      </c>
      <c r="AR104" s="24" t="s">
        <v>167</v>
      </c>
      <c r="AT104" s="24" t="s">
        <v>164</v>
      </c>
      <c r="AU104" s="24" t="s">
        <v>78</v>
      </c>
      <c r="AY104" s="24" t="s">
        <v>139</v>
      </c>
      <c r="BE104" s="212">
        <f>IF(N104="základní",J104,0)</f>
        <v>0</v>
      </c>
      <c r="BF104" s="212">
        <f>IF(N104="snížená",J104,0)</f>
        <v>0</v>
      </c>
      <c r="BG104" s="212">
        <f>IF(N104="zákl. přenesená",J104,0)</f>
        <v>0</v>
      </c>
      <c r="BH104" s="212">
        <f>IF(N104="sníž. přenesená",J104,0)</f>
        <v>0</v>
      </c>
      <c r="BI104" s="212">
        <f>IF(N104="nulová",J104,0)</f>
        <v>0</v>
      </c>
      <c r="BJ104" s="24" t="s">
        <v>74</v>
      </c>
      <c r="BK104" s="212">
        <f>ROUND(I104*H104,2)</f>
        <v>0</v>
      </c>
      <c r="BL104" s="24" t="s">
        <v>84</v>
      </c>
      <c r="BM104" s="24" t="s">
        <v>168</v>
      </c>
    </row>
    <row r="105" s="11" customFormat="1">
      <c r="B105" s="213"/>
      <c r="D105" s="214" t="s">
        <v>147</v>
      </c>
      <c r="E105" s="215" t="s">
        <v>5</v>
      </c>
      <c r="F105" s="216" t="s">
        <v>169</v>
      </c>
      <c r="H105" s="217">
        <v>0.072999999999999995</v>
      </c>
      <c r="I105" s="218"/>
      <c r="L105" s="213"/>
      <c r="M105" s="219"/>
      <c r="N105" s="220"/>
      <c r="O105" s="220"/>
      <c r="P105" s="220"/>
      <c r="Q105" s="220"/>
      <c r="R105" s="220"/>
      <c r="S105" s="220"/>
      <c r="T105" s="221"/>
      <c r="AT105" s="215" t="s">
        <v>147</v>
      </c>
      <c r="AU105" s="215" t="s">
        <v>78</v>
      </c>
      <c r="AV105" s="11" t="s">
        <v>78</v>
      </c>
      <c r="AW105" s="11" t="s">
        <v>33</v>
      </c>
      <c r="AX105" s="11" t="s">
        <v>69</v>
      </c>
      <c r="AY105" s="215" t="s">
        <v>139</v>
      </c>
    </row>
    <row r="106" s="12" customFormat="1">
      <c r="B106" s="222"/>
      <c r="D106" s="214" t="s">
        <v>147</v>
      </c>
      <c r="E106" s="223" t="s">
        <v>5</v>
      </c>
      <c r="F106" s="224" t="s">
        <v>149</v>
      </c>
      <c r="H106" s="225">
        <v>0.072999999999999995</v>
      </c>
      <c r="I106" s="226"/>
      <c r="L106" s="222"/>
      <c r="M106" s="227"/>
      <c r="N106" s="228"/>
      <c r="O106" s="228"/>
      <c r="P106" s="228"/>
      <c r="Q106" s="228"/>
      <c r="R106" s="228"/>
      <c r="S106" s="228"/>
      <c r="T106" s="229"/>
      <c r="AT106" s="223" t="s">
        <v>147</v>
      </c>
      <c r="AU106" s="223" t="s">
        <v>78</v>
      </c>
      <c r="AV106" s="12" t="s">
        <v>84</v>
      </c>
      <c r="AW106" s="12" t="s">
        <v>33</v>
      </c>
      <c r="AX106" s="12" t="s">
        <v>74</v>
      </c>
      <c r="AY106" s="223" t="s">
        <v>139</v>
      </c>
    </row>
    <row r="107" s="1" customFormat="1" ht="25.5" customHeight="1">
      <c r="B107" s="200"/>
      <c r="C107" s="201" t="s">
        <v>170</v>
      </c>
      <c r="D107" s="201" t="s">
        <v>141</v>
      </c>
      <c r="E107" s="202" t="s">
        <v>171</v>
      </c>
      <c r="F107" s="203" t="s">
        <v>172</v>
      </c>
      <c r="G107" s="204" t="s">
        <v>162</v>
      </c>
      <c r="H107" s="205">
        <v>0.46999999999999997</v>
      </c>
      <c r="I107" s="206"/>
      <c r="J107" s="207">
        <f>ROUND(I107*H107,2)</f>
        <v>0</v>
      </c>
      <c r="K107" s="203" t="s">
        <v>145</v>
      </c>
      <c r="L107" s="46"/>
      <c r="M107" s="208" t="s">
        <v>5</v>
      </c>
      <c r="N107" s="209" t="s">
        <v>40</v>
      </c>
      <c r="O107" s="47"/>
      <c r="P107" s="210">
        <f>O107*H107</f>
        <v>0</v>
      </c>
      <c r="Q107" s="210">
        <v>0.017090000000000001</v>
      </c>
      <c r="R107" s="210">
        <f>Q107*H107</f>
        <v>0.0080322999999999992</v>
      </c>
      <c r="S107" s="210">
        <v>0</v>
      </c>
      <c r="T107" s="211">
        <f>S107*H107</f>
        <v>0</v>
      </c>
      <c r="AR107" s="24" t="s">
        <v>84</v>
      </c>
      <c r="AT107" s="24" t="s">
        <v>141</v>
      </c>
      <c r="AU107" s="24" t="s">
        <v>78</v>
      </c>
      <c r="AY107" s="24" t="s">
        <v>139</v>
      </c>
      <c r="BE107" s="212">
        <f>IF(N107="základní",J107,0)</f>
        <v>0</v>
      </c>
      <c r="BF107" s="212">
        <f>IF(N107="snížená",J107,0)</f>
        <v>0</v>
      </c>
      <c r="BG107" s="212">
        <f>IF(N107="zákl. přenesená",J107,0)</f>
        <v>0</v>
      </c>
      <c r="BH107" s="212">
        <f>IF(N107="sníž. přenesená",J107,0)</f>
        <v>0</v>
      </c>
      <c r="BI107" s="212">
        <f>IF(N107="nulová",J107,0)</f>
        <v>0</v>
      </c>
      <c r="BJ107" s="24" t="s">
        <v>74</v>
      </c>
      <c r="BK107" s="212">
        <f>ROUND(I107*H107,2)</f>
        <v>0</v>
      </c>
      <c r="BL107" s="24" t="s">
        <v>84</v>
      </c>
      <c r="BM107" s="24" t="s">
        <v>173</v>
      </c>
    </row>
    <row r="108" s="1" customFormat="1" ht="16.5" customHeight="1">
      <c r="B108" s="200"/>
      <c r="C108" s="230" t="s">
        <v>174</v>
      </c>
      <c r="D108" s="230" t="s">
        <v>164</v>
      </c>
      <c r="E108" s="231" t="s">
        <v>175</v>
      </c>
      <c r="F108" s="232" t="s">
        <v>176</v>
      </c>
      <c r="G108" s="233" t="s">
        <v>162</v>
      </c>
      <c r="H108" s="234">
        <v>0.46999999999999997</v>
      </c>
      <c r="I108" s="235"/>
      <c r="J108" s="236">
        <f>ROUND(I108*H108,2)</f>
        <v>0</v>
      </c>
      <c r="K108" s="232" t="s">
        <v>145</v>
      </c>
      <c r="L108" s="237"/>
      <c r="M108" s="238" t="s">
        <v>5</v>
      </c>
      <c r="N108" s="239" t="s">
        <v>40</v>
      </c>
      <c r="O108" s="47"/>
      <c r="P108" s="210">
        <f>O108*H108</f>
        <v>0</v>
      </c>
      <c r="Q108" s="210">
        <v>1</v>
      </c>
      <c r="R108" s="210">
        <f>Q108*H108</f>
        <v>0.46999999999999997</v>
      </c>
      <c r="S108" s="210">
        <v>0</v>
      </c>
      <c r="T108" s="211">
        <f>S108*H108</f>
        <v>0</v>
      </c>
      <c r="AR108" s="24" t="s">
        <v>167</v>
      </c>
      <c r="AT108" s="24" t="s">
        <v>164</v>
      </c>
      <c r="AU108" s="24" t="s">
        <v>78</v>
      </c>
      <c r="AY108" s="24" t="s">
        <v>139</v>
      </c>
      <c r="BE108" s="212">
        <f>IF(N108="základní",J108,0)</f>
        <v>0</v>
      </c>
      <c r="BF108" s="212">
        <f>IF(N108="snížená",J108,0)</f>
        <v>0</v>
      </c>
      <c r="BG108" s="212">
        <f>IF(N108="zákl. přenesená",J108,0)</f>
        <v>0</v>
      </c>
      <c r="BH108" s="212">
        <f>IF(N108="sníž. přenesená",J108,0)</f>
        <v>0</v>
      </c>
      <c r="BI108" s="212">
        <f>IF(N108="nulová",J108,0)</f>
        <v>0</v>
      </c>
      <c r="BJ108" s="24" t="s">
        <v>74</v>
      </c>
      <c r="BK108" s="212">
        <f>ROUND(I108*H108,2)</f>
        <v>0</v>
      </c>
      <c r="BL108" s="24" t="s">
        <v>84</v>
      </c>
      <c r="BM108" s="24" t="s">
        <v>177</v>
      </c>
    </row>
    <row r="109" s="1" customFormat="1" ht="16.5" customHeight="1">
      <c r="B109" s="200"/>
      <c r="C109" s="201" t="s">
        <v>178</v>
      </c>
      <c r="D109" s="201" t="s">
        <v>141</v>
      </c>
      <c r="E109" s="202" t="s">
        <v>179</v>
      </c>
      <c r="F109" s="203" t="s">
        <v>180</v>
      </c>
      <c r="G109" s="204" t="s">
        <v>181</v>
      </c>
      <c r="H109" s="205">
        <v>23.23</v>
      </c>
      <c r="I109" s="206"/>
      <c r="J109" s="207">
        <f>ROUND(I109*H109,2)</f>
        <v>0</v>
      </c>
      <c r="K109" s="203" t="s">
        <v>5</v>
      </c>
      <c r="L109" s="46"/>
      <c r="M109" s="208" t="s">
        <v>5</v>
      </c>
      <c r="N109" s="209" t="s">
        <v>40</v>
      </c>
      <c r="O109" s="47"/>
      <c r="P109" s="210">
        <f>O109*H109</f>
        <v>0</v>
      </c>
      <c r="Q109" s="210">
        <v>8.0000000000000007E-05</v>
      </c>
      <c r="R109" s="210">
        <f>Q109*H109</f>
        <v>0.0018584000000000003</v>
      </c>
      <c r="S109" s="210">
        <v>0</v>
      </c>
      <c r="T109" s="211">
        <f>S109*H109</f>
        <v>0</v>
      </c>
      <c r="AR109" s="24" t="s">
        <v>84</v>
      </c>
      <c r="AT109" s="24" t="s">
        <v>141</v>
      </c>
      <c r="AU109" s="24" t="s">
        <v>78</v>
      </c>
      <c r="AY109" s="24" t="s">
        <v>139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4" t="s">
        <v>74</v>
      </c>
      <c r="BK109" s="212">
        <f>ROUND(I109*H109,2)</f>
        <v>0</v>
      </c>
      <c r="BL109" s="24" t="s">
        <v>84</v>
      </c>
      <c r="BM109" s="24" t="s">
        <v>182</v>
      </c>
    </row>
    <row r="110" s="11" customFormat="1">
      <c r="B110" s="213"/>
      <c r="D110" s="214" t="s">
        <v>147</v>
      </c>
      <c r="E110" s="215" t="s">
        <v>5</v>
      </c>
      <c r="F110" s="216" t="s">
        <v>183</v>
      </c>
      <c r="H110" s="217">
        <v>11.1</v>
      </c>
      <c r="I110" s="218"/>
      <c r="L110" s="213"/>
      <c r="M110" s="219"/>
      <c r="N110" s="220"/>
      <c r="O110" s="220"/>
      <c r="P110" s="220"/>
      <c r="Q110" s="220"/>
      <c r="R110" s="220"/>
      <c r="S110" s="220"/>
      <c r="T110" s="221"/>
      <c r="AT110" s="215" t="s">
        <v>147</v>
      </c>
      <c r="AU110" s="215" t="s">
        <v>78</v>
      </c>
      <c r="AV110" s="11" t="s">
        <v>78</v>
      </c>
      <c r="AW110" s="11" t="s">
        <v>33</v>
      </c>
      <c r="AX110" s="11" t="s">
        <v>69</v>
      </c>
      <c r="AY110" s="215" t="s">
        <v>139</v>
      </c>
    </row>
    <row r="111" s="11" customFormat="1">
      <c r="B111" s="213"/>
      <c r="D111" s="214" t="s">
        <v>147</v>
      </c>
      <c r="E111" s="215" t="s">
        <v>5</v>
      </c>
      <c r="F111" s="216" t="s">
        <v>184</v>
      </c>
      <c r="H111" s="217">
        <v>2.5</v>
      </c>
      <c r="I111" s="218"/>
      <c r="L111" s="213"/>
      <c r="M111" s="219"/>
      <c r="N111" s="220"/>
      <c r="O111" s="220"/>
      <c r="P111" s="220"/>
      <c r="Q111" s="220"/>
      <c r="R111" s="220"/>
      <c r="S111" s="220"/>
      <c r="T111" s="221"/>
      <c r="AT111" s="215" t="s">
        <v>147</v>
      </c>
      <c r="AU111" s="215" t="s">
        <v>78</v>
      </c>
      <c r="AV111" s="11" t="s">
        <v>78</v>
      </c>
      <c r="AW111" s="11" t="s">
        <v>33</v>
      </c>
      <c r="AX111" s="11" t="s">
        <v>69</v>
      </c>
      <c r="AY111" s="215" t="s">
        <v>139</v>
      </c>
    </row>
    <row r="112" s="11" customFormat="1">
      <c r="B112" s="213"/>
      <c r="D112" s="214" t="s">
        <v>147</v>
      </c>
      <c r="E112" s="215" t="s">
        <v>5</v>
      </c>
      <c r="F112" s="216" t="s">
        <v>185</v>
      </c>
      <c r="H112" s="217">
        <v>3.02</v>
      </c>
      <c r="I112" s="218"/>
      <c r="L112" s="213"/>
      <c r="M112" s="219"/>
      <c r="N112" s="220"/>
      <c r="O112" s="220"/>
      <c r="P112" s="220"/>
      <c r="Q112" s="220"/>
      <c r="R112" s="220"/>
      <c r="S112" s="220"/>
      <c r="T112" s="221"/>
      <c r="AT112" s="215" t="s">
        <v>147</v>
      </c>
      <c r="AU112" s="215" t="s">
        <v>78</v>
      </c>
      <c r="AV112" s="11" t="s">
        <v>78</v>
      </c>
      <c r="AW112" s="11" t="s">
        <v>33</v>
      </c>
      <c r="AX112" s="11" t="s">
        <v>69</v>
      </c>
      <c r="AY112" s="215" t="s">
        <v>139</v>
      </c>
    </row>
    <row r="113" s="11" customFormat="1">
      <c r="B113" s="213"/>
      <c r="D113" s="214" t="s">
        <v>147</v>
      </c>
      <c r="E113" s="215" t="s">
        <v>5</v>
      </c>
      <c r="F113" s="216" t="s">
        <v>186</v>
      </c>
      <c r="H113" s="217">
        <v>4.0599999999999996</v>
      </c>
      <c r="I113" s="218"/>
      <c r="L113" s="213"/>
      <c r="M113" s="219"/>
      <c r="N113" s="220"/>
      <c r="O113" s="220"/>
      <c r="P113" s="220"/>
      <c r="Q113" s="220"/>
      <c r="R113" s="220"/>
      <c r="S113" s="220"/>
      <c r="T113" s="221"/>
      <c r="AT113" s="215" t="s">
        <v>147</v>
      </c>
      <c r="AU113" s="215" t="s">
        <v>78</v>
      </c>
      <c r="AV113" s="11" t="s">
        <v>78</v>
      </c>
      <c r="AW113" s="11" t="s">
        <v>33</v>
      </c>
      <c r="AX113" s="11" t="s">
        <v>69</v>
      </c>
      <c r="AY113" s="215" t="s">
        <v>139</v>
      </c>
    </row>
    <row r="114" s="11" customFormat="1">
      <c r="B114" s="213"/>
      <c r="D114" s="214" t="s">
        <v>147</v>
      </c>
      <c r="E114" s="215" t="s">
        <v>5</v>
      </c>
      <c r="F114" s="216" t="s">
        <v>187</v>
      </c>
      <c r="H114" s="217">
        <v>0.94999999999999996</v>
      </c>
      <c r="I114" s="218"/>
      <c r="L114" s="213"/>
      <c r="M114" s="219"/>
      <c r="N114" s="220"/>
      <c r="O114" s="220"/>
      <c r="P114" s="220"/>
      <c r="Q114" s="220"/>
      <c r="R114" s="220"/>
      <c r="S114" s="220"/>
      <c r="T114" s="221"/>
      <c r="AT114" s="215" t="s">
        <v>147</v>
      </c>
      <c r="AU114" s="215" t="s">
        <v>78</v>
      </c>
      <c r="AV114" s="11" t="s">
        <v>78</v>
      </c>
      <c r="AW114" s="11" t="s">
        <v>33</v>
      </c>
      <c r="AX114" s="11" t="s">
        <v>69</v>
      </c>
      <c r="AY114" s="215" t="s">
        <v>139</v>
      </c>
    </row>
    <row r="115" s="11" customFormat="1">
      <c r="B115" s="213"/>
      <c r="D115" s="214" t="s">
        <v>147</v>
      </c>
      <c r="E115" s="215" t="s">
        <v>5</v>
      </c>
      <c r="F115" s="216" t="s">
        <v>188</v>
      </c>
      <c r="H115" s="217">
        <v>1.1000000000000001</v>
      </c>
      <c r="I115" s="218"/>
      <c r="L115" s="213"/>
      <c r="M115" s="219"/>
      <c r="N115" s="220"/>
      <c r="O115" s="220"/>
      <c r="P115" s="220"/>
      <c r="Q115" s="220"/>
      <c r="R115" s="220"/>
      <c r="S115" s="220"/>
      <c r="T115" s="221"/>
      <c r="AT115" s="215" t="s">
        <v>147</v>
      </c>
      <c r="AU115" s="215" t="s">
        <v>78</v>
      </c>
      <c r="AV115" s="11" t="s">
        <v>78</v>
      </c>
      <c r="AW115" s="11" t="s">
        <v>33</v>
      </c>
      <c r="AX115" s="11" t="s">
        <v>69</v>
      </c>
      <c r="AY115" s="215" t="s">
        <v>139</v>
      </c>
    </row>
    <row r="116" s="11" customFormat="1">
      <c r="B116" s="213"/>
      <c r="D116" s="214" t="s">
        <v>147</v>
      </c>
      <c r="E116" s="215" t="s">
        <v>5</v>
      </c>
      <c r="F116" s="216" t="s">
        <v>189</v>
      </c>
      <c r="H116" s="217">
        <v>0.5</v>
      </c>
      <c r="I116" s="218"/>
      <c r="L116" s="213"/>
      <c r="M116" s="219"/>
      <c r="N116" s="220"/>
      <c r="O116" s="220"/>
      <c r="P116" s="220"/>
      <c r="Q116" s="220"/>
      <c r="R116" s="220"/>
      <c r="S116" s="220"/>
      <c r="T116" s="221"/>
      <c r="AT116" s="215" t="s">
        <v>147</v>
      </c>
      <c r="AU116" s="215" t="s">
        <v>78</v>
      </c>
      <c r="AV116" s="11" t="s">
        <v>78</v>
      </c>
      <c r="AW116" s="11" t="s">
        <v>33</v>
      </c>
      <c r="AX116" s="11" t="s">
        <v>69</v>
      </c>
      <c r="AY116" s="215" t="s">
        <v>139</v>
      </c>
    </row>
    <row r="117" s="12" customFormat="1">
      <c r="B117" s="222"/>
      <c r="D117" s="214" t="s">
        <v>147</v>
      </c>
      <c r="E117" s="223" t="s">
        <v>5</v>
      </c>
      <c r="F117" s="224" t="s">
        <v>149</v>
      </c>
      <c r="H117" s="225">
        <v>23.23</v>
      </c>
      <c r="I117" s="226"/>
      <c r="L117" s="222"/>
      <c r="M117" s="227"/>
      <c r="N117" s="228"/>
      <c r="O117" s="228"/>
      <c r="P117" s="228"/>
      <c r="Q117" s="228"/>
      <c r="R117" s="228"/>
      <c r="S117" s="228"/>
      <c r="T117" s="229"/>
      <c r="AT117" s="223" t="s">
        <v>147</v>
      </c>
      <c r="AU117" s="223" t="s">
        <v>78</v>
      </c>
      <c r="AV117" s="12" t="s">
        <v>84</v>
      </c>
      <c r="AW117" s="12" t="s">
        <v>33</v>
      </c>
      <c r="AX117" s="12" t="s">
        <v>74</v>
      </c>
      <c r="AY117" s="223" t="s">
        <v>139</v>
      </c>
    </row>
    <row r="118" s="1" customFormat="1" ht="25.5" customHeight="1">
      <c r="B118" s="200"/>
      <c r="C118" s="201" t="s">
        <v>167</v>
      </c>
      <c r="D118" s="201" t="s">
        <v>141</v>
      </c>
      <c r="E118" s="202" t="s">
        <v>190</v>
      </c>
      <c r="F118" s="203" t="s">
        <v>191</v>
      </c>
      <c r="G118" s="204" t="s">
        <v>192</v>
      </c>
      <c r="H118" s="205">
        <v>30.632000000000001</v>
      </c>
      <c r="I118" s="206"/>
      <c r="J118" s="207">
        <f>ROUND(I118*H118,2)</f>
        <v>0</v>
      </c>
      <c r="K118" s="203" t="s">
        <v>145</v>
      </c>
      <c r="L118" s="46"/>
      <c r="M118" s="208" t="s">
        <v>5</v>
      </c>
      <c r="N118" s="209" t="s">
        <v>40</v>
      </c>
      <c r="O118" s="47"/>
      <c r="P118" s="210">
        <f>O118*H118</f>
        <v>0</v>
      </c>
      <c r="Q118" s="210">
        <v>0.069169999999999995</v>
      </c>
      <c r="R118" s="210">
        <f>Q118*H118</f>
        <v>2.1188154400000001</v>
      </c>
      <c r="S118" s="210">
        <v>0</v>
      </c>
      <c r="T118" s="211">
        <f>S118*H118</f>
        <v>0</v>
      </c>
      <c r="AR118" s="24" t="s">
        <v>84</v>
      </c>
      <c r="AT118" s="24" t="s">
        <v>141</v>
      </c>
      <c r="AU118" s="24" t="s">
        <v>78</v>
      </c>
      <c r="AY118" s="24" t="s">
        <v>139</v>
      </c>
      <c r="BE118" s="212">
        <f>IF(N118="základní",J118,0)</f>
        <v>0</v>
      </c>
      <c r="BF118" s="212">
        <f>IF(N118="snížená",J118,0)</f>
        <v>0</v>
      </c>
      <c r="BG118" s="212">
        <f>IF(N118="zákl. přenesená",J118,0)</f>
        <v>0</v>
      </c>
      <c r="BH118" s="212">
        <f>IF(N118="sníž. přenesená",J118,0)</f>
        <v>0</v>
      </c>
      <c r="BI118" s="212">
        <f>IF(N118="nulová",J118,0)</f>
        <v>0</v>
      </c>
      <c r="BJ118" s="24" t="s">
        <v>74</v>
      </c>
      <c r="BK118" s="212">
        <f>ROUND(I118*H118,2)</f>
        <v>0</v>
      </c>
      <c r="BL118" s="24" t="s">
        <v>84</v>
      </c>
      <c r="BM118" s="24" t="s">
        <v>193</v>
      </c>
    </row>
    <row r="119" s="11" customFormat="1">
      <c r="B119" s="213"/>
      <c r="D119" s="214" t="s">
        <v>147</v>
      </c>
      <c r="E119" s="215" t="s">
        <v>5</v>
      </c>
      <c r="F119" s="216" t="s">
        <v>194</v>
      </c>
      <c r="H119" s="217">
        <v>24.132000000000001</v>
      </c>
      <c r="I119" s="218"/>
      <c r="L119" s="213"/>
      <c r="M119" s="219"/>
      <c r="N119" s="220"/>
      <c r="O119" s="220"/>
      <c r="P119" s="220"/>
      <c r="Q119" s="220"/>
      <c r="R119" s="220"/>
      <c r="S119" s="220"/>
      <c r="T119" s="221"/>
      <c r="AT119" s="215" t="s">
        <v>147</v>
      </c>
      <c r="AU119" s="215" t="s">
        <v>78</v>
      </c>
      <c r="AV119" s="11" t="s">
        <v>78</v>
      </c>
      <c r="AW119" s="11" t="s">
        <v>33</v>
      </c>
      <c r="AX119" s="11" t="s">
        <v>69</v>
      </c>
      <c r="AY119" s="215" t="s">
        <v>139</v>
      </c>
    </row>
    <row r="120" s="11" customFormat="1">
      <c r="B120" s="213"/>
      <c r="D120" s="214" t="s">
        <v>147</v>
      </c>
      <c r="E120" s="215" t="s">
        <v>5</v>
      </c>
      <c r="F120" s="216" t="s">
        <v>195</v>
      </c>
      <c r="H120" s="217">
        <v>6.5</v>
      </c>
      <c r="I120" s="218"/>
      <c r="L120" s="213"/>
      <c r="M120" s="219"/>
      <c r="N120" s="220"/>
      <c r="O120" s="220"/>
      <c r="P120" s="220"/>
      <c r="Q120" s="220"/>
      <c r="R120" s="220"/>
      <c r="S120" s="220"/>
      <c r="T120" s="221"/>
      <c r="AT120" s="215" t="s">
        <v>147</v>
      </c>
      <c r="AU120" s="215" t="s">
        <v>78</v>
      </c>
      <c r="AV120" s="11" t="s">
        <v>78</v>
      </c>
      <c r="AW120" s="11" t="s">
        <v>33</v>
      </c>
      <c r="AX120" s="11" t="s">
        <v>69</v>
      </c>
      <c r="AY120" s="215" t="s">
        <v>139</v>
      </c>
    </row>
    <row r="121" s="12" customFormat="1">
      <c r="B121" s="222"/>
      <c r="D121" s="214" t="s">
        <v>147</v>
      </c>
      <c r="E121" s="223" t="s">
        <v>5</v>
      </c>
      <c r="F121" s="224" t="s">
        <v>149</v>
      </c>
      <c r="H121" s="225">
        <v>30.632000000000001</v>
      </c>
      <c r="I121" s="226"/>
      <c r="L121" s="222"/>
      <c r="M121" s="227"/>
      <c r="N121" s="228"/>
      <c r="O121" s="228"/>
      <c r="P121" s="228"/>
      <c r="Q121" s="228"/>
      <c r="R121" s="228"/>
      <c r="S121" s="228"/>
      <c r="T121" s="229"/>
      <c r="AT121" s="223" t="s">
        <v>147</v>
      </c>
      <c r="AU121" s="223" t="s">
        <v>78</v>
      </c>
      <c r="AV121" s="12" t="s">
        <v>84</v>
      </c>
      <c r="AW121" s="12" t="s">
        <v>33</v>
      </c>
      <c r="AX121" s="12" t="s">
        <v>74</v>
      </c>
      <c r="AY121" s="223" t="s">
        <v>139</v>
      </c>
    </row>
    <row r="122" s="1" customFormat="1" ht="25.5" customHeight="1">
      <c r="B122" s="200"/>
      <c r="C122" s="201" t="s">
        <v>196</v>
      </c>
      <c r="D122" s="201" t="s">
        <v>141</v>
      </c>
      <c r="E122" s="202" t="s">
        <v>197</v>
      </c>
      <c r="F122" s="203" t="s">
        <v>198</v>
      </c>
      <c r="G122" s="204" t="s">
        <v>192</v>
      </c>
      <c r="H122" s="205">
        <v>23.763000000000002</v>
      </c>
      <c r="I122" s="206"/>
      <c r="J122" s="207">
        <f>ROUND(I122*H122,2)</f>
        <v>0</v>
      </c>
      <c r="K122" s="203" t="s">
        <v>145</v>
      </c>
      <c r="L122" s="46"/>
      <c r="M122" s="208" t="s">
        <v>5</v>
      </c>
      <c r="N122" s="209" t="s">
        <v>40</v>
      </c>
      <c r="O122" s="47"/>
      <c r="P122" s="210">
        <f>O122*H122</f>
        <v>0</v>
      </c>
      <c r="Q122" s="210">
        <v>0.10325</v>
      </c>
      <c r="R122" s="210">
        <f>Q122*H122</f>
        <v>2.45352975</v>
      </c>
      <c r="S122" s="210">
        <v>0</v>
      </c>
      <c r="T122" s="211">
        <f>S122*H122</f>
        <v>0</v>
      </c>
      <c r="AR122" s="24" t="s">
        <v>84</v>
      </c>
      <c r="AT122" s="24" t="s">
        <v>141</v>
      </c>
      <c r="AU122" s="24" t="s">
        <v>78</v>
      </c>
      <c r="AY122" s="24" t="s">
        <v>139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4" t="s">
        <v>74</v>
      </c>
      <c r="BK122" s="212">
        <f>ROUND(I122*H122,2)</f>
        <v>0</v>
      </c>
      <c r="BL122" s="24" t="s">
        <v>84</v>
      </c>
      <c r="BM122" s="24" t="s">
        <v>199</v>
      </c>
    </row>
    <row r="123" s="11" customFormat="1">
      <c r="B123" s="213"/>
      <c r="D123" s="214" t="s">
        <v>147</v>
      </c>
      <c r="E123" s="215" t="s">
        <v>5</v>
      </c>
      <c r="F123" s="216" t="s">
        <v>200</v>
      </c>
      <c r="H123" s="217">
        <v>7.8520000000000003</v>
      </c>
      <c r="I123" s="218"/>
      <c r="L123" s="213"/>
      <c r="M123" s="219"/>
      <c r="N123" s="220"/>
      <c r="O123" s="220"/>
      <c r="P123" s="220"/>
      <c r="Q123" s="220"/>
      <c r="R123" s="220"/>
      <c r="S123" s="220"/>
      <c r="T123" s="221"/>
      <c r="AT123" s="215" t="s">
        <v>147</v>
      </c>
      <c r="AU123" s="215" t="s">
        <v>78</v>
      </c>
      <c r="AV123" s="11" t="s">
        <v>78</v>
      </c>
      <c r="AW123" s="11" t="s">
        <v>33</v>
      </c>
      <c r="AX123" s="11" t="s">
        <v>69</v>
      </c>
      <c r="AY123" s="215" t="s">
        <v>139</v>
      </c>
    </row>
    <row r="124" s="11" customFormat="1">
      <c r="B124" s="213"/>
      <c r="D124" s="214" t="s">
        <v>147</v>
      </c>
      <c r="E124" s="215" t="s">
        <v>5</v>
      </c>
      <c r="F124" s="216" t="s">
        <v>201</v>
      </c>
      <c r="H124" s="217">
        <v>10.555999999999999</v>
      </c>
      <c r="I124" s="218"/>
      <c r="L124" s="213"/>
      <c r="M124" s="219"/>
      <c r="N124" s="220"/>
      <c r="O124" s="220"/>
      <c r="P124" s="220"/>
      <c r="Q124" s="220"/>
      <c r="R124" s="220"/>
      <c r="S124" s="220"/>
      <c r="T124" s="221"/>
      <c r="AT124" s="215" t="s">
        <v>147</v>
      </c>
      <c r="AU124" s="215" t="s">
        <v>78</v>
      </c>
      <c r="AV124" s="11" t="s">
        <v>78</v>
      </c>
      <c r="AW124" s="11" t="s">
        <v>33</v>
      </c>
      <c r="AX124" s="11" t="s">
        <v>69</v>
      </c>
      <c r="AY124" s="215" t="s">
        <v>139</v>
      </c>
    </row>
    <row r="125" s="11" customFormat="1">
      <c r="B125" s="213"/>
      <c r="D125" s="214" t="s">
        <v>147</v>
      </c>
      <c r="E125" s="215" t="s">
        <v>5</v>
      </c>
      <c r="F125" s="216" t="s">
        <v>202</v>
      </c>
      <c r="H125" s="217">
        <v>1.9950000000000001</v>
      </c>
      <c r="I125" s="218"/>
      <c r="L125" s="213"/>
      <c r="M125" s="219"/>
      <c r="N125" s="220"/>
      <c r="O125" s="220"/>
      <c r="P125" s="220"/>
      <c r="Q125" s="220"/>
      <c r="R125" s="220"/>
      <c r="S125" s="220"/>
      <c r="T125" s="221"/>
      <c r="AT125" s="215" t="s">
        <v>147</v>
      </c>
      <c r="AU125" s="215" t="s">
        <v>78</v>
      </c>
      <c r="AV125" s="11" t="s">
        <v>78</v>
      </c>
      <c r="AW125" s="11" t="s">
        <v>33</v>
      </c>
      <c r="AX125" s="11" t="s">
        <v>69</v>
      </c>
      <c r="AY125" s="215" t="s">
        <v>139</v>
      </c>
    </row>
    <row r="126" s="11" customFormat="1">
      <c r="B126" s="213"/>
      <c r="D126" s="214" t="s">
        <v>147</v>
      </c>
      <c r="E126" s="215" t="s">
        <v>5</v>
      </c>
      <c r="F126" s="216" t="s">
        <v>203</v>
      </c>
      <c r="H126" s="217">
        <v>2.3100000000000001</v>
      </c>
      <c r="I126" s="218"/>
      <c r="L126" s="213"/>
      <c r="M126" s="219"/>
      <c r="N126" s="220"/>
      <c r="O126" s="220"/>
      <c r="P126" s="220"/>
      <c r="Q126" s="220"/>
      <c r="R126" s="220"/>
      <c r="S126" s="220"/>
      <c r="T126" s="221"/>
      <c r="AT126" s="215" t="s">
        <v>147</v>
      </c>
      <c r="AU126" s="215" t="s">
        <v>78</v>
      </c>
      <c r="AV126" s="11" t="s">
        <v>78</v>
      </c>
      <c r="AW126" s="11" t="s">
        <v>33</v>
      </c>
      <c r="AX126" s="11" t="s">
        <v>69</v>
      </c>
      <c r="AY126" s="215" t="s">
        <v>139</v>
      </c>
    </row>
    <row r="127" s="11" customFormat="1">
      <c r="B127" s="213"/>
      <c r="D127" s="214" t="s">
        <v>147</v>
      </c>
      <c r="E127" s="215" t="s">
        <v>5</v>
      </c>
      <c r="F127" s="216" t="s">
        <v>204</v>
      </c>
      <c r="H127" s="217">
        <v>1.05</v>
      </c>
      <c r="I127" s="218"/>
      <c r="L127" s="213"/>
      <c r="M127" s="219"/>
      <c r="N127" s="220"/>
      <c r="O127" s="220"/>
      <c r="P127" s="220"/>
      <c r="Q127" s="220"/>
      <c r="R127" s="220"/>
      <c r="S127" s="220"/>
      <c r="T127" s="221"/>
      <c r="AT127" s="215" t="s">
        <v>147</v>
      </c>
      <c r="AU127" s="215" t="s">
        <v>78</v>
      </c>
      <c r="AV127" s="11" t="s">
        <v>78</v>
      </c>
      <c r="AW127" s="11" t="s">
        <v>33</v>
      </c>
      <c r="AX127" s="11" t="s">
        <v>69</v>
      </c>
      <c r="AY127" s="215" t="s">
        <v>139</v>
      </c>
    </row>
    <row r="128" s="12" customFormat="1">
      <c r="B128" s="222"/>
      <c r="D128" s="214" t="s">
        <v>147</v>
      </c>
      <c r="E128" s="223" t="s">
        <v>5</v>
      </c>
      <c r="F128" s="224" t="s">
        <v>149</v>
      </c>
      <c r="H128" s="225">
        <v>23.763000000000002</v>
      </c>
      <c r="I128" s="226"/>
      <c r="L128" s="222"/>
      <c r="M128" s="227"/>
      <c r="N128" s="228"/>
      <c r="O128" s="228"/>
      <c r="P128" s="228"/>
      <c r="Q128" s="228"/>
      <c r="R128" s="228"/>
      <c r="S128" s="228"/>
      <c r="T128" s="229"/>
      <c r="AT128" s="223" t="s">
        <v>147</v>
      </c>
      <c r="AU128" s="223" t="s">
        <v>78</v>
      </c>
      <c r="AV128" s="12" t="s">
        <v>84</v>
      </c>
      <c r="AW128" s="12" t="s">
        <v>33</v>
      </c>
      <c r="AX128" s="12" t="s">
        <v>74</v>
      </c>
      <c r="AY128" s="223" t="s">
        <v>139</v>
      </c>
    </row>
    <row r="129" s="1" customFormat="1" ht="16.5" customHeight="1">
      <c r="B129" s="200"/>
      <c r="C129" s="201" t="s">
        <v>205</v>
      </c>
      <c r="D129" s="201" t="s">
        <v>141</v>
      </c>
      <c r="E129" s="202" t="s">
        <v>206</v>
      </c>
      <c r="F129" s="203" t="s">
        <v>207</v>
      </c>
      <c r="G129" s="204" t="s">
        <v>181</v>
      </c>
      <c r="H129" s="205">
        <v>23.399999999999999</v>
      </c>
      <c r="I129" s="206"/>
      <c r="J129" s="207">
        <f>ROUND(I129*H129,2)</f>
        <v>0</v>
      </c>
      <c r="K129" s="203" t="s">
        <v>145</v>
      </c>
      <c r="L129" s="46"/>
      <c r="M129" s="208" t="s">
        <v>5</v>
      </c>
      <c r="N129" s="209" t="s">
        <v>40</v>
      </c>
      <c r="O129" s="47"/>
      <c r="P129" s="210">
        <f>O129*H129</f>
        <v>0</v>
      </c>
      <c r="Q129" s="210">
        <v>0.00012</v>
      </c>
      <c r="R129" s="210">
        <f>Q129*H129</f>
        <v>0.0028079999999999997</v>
      </c>
      <c r="S129" s="210">
        <v>0</v>
      </c>
      <c r="T129" s="211">
        <f>S129*H129</f>
        <v>0</v>
      </c>
      <c r="AR129" s="24" t="s">
        <v>84</v>
      </c>
      <c r="AT129" s="24" t="s">
        <v>141</v>
      </c>
      <c r="AU129" s="24" t="s">
        <v>78</v>
      </c>
      <c r="AY129" s="24" t="s">
        <v>139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4" t="s">
        <v>74</v>
      </c>
      <c r="BK129" s="212">
        <f>ROUND(I129*H129,2)</f>
        <v>0</v>
      </c>
      <c r="BL129" s="24" t="s">
        <v>84</v>
      </c>
      <c r="BM129" s="24" t="s">
        <v>208</v>
      </c>
    </row>
    <row r="130" s="11" customFormat="1">
      <c r="B130" s="213"/>
      <c r="D130" s="214" t="s">
        <v>147</v>
      </c>
      <c r="E130" s="215" t="s">
        <v>5</v>
      </c>
      <c r="F130" s="216" t="s">
        <v>209</v>
      </c>
      <c r="H130" s="217">
        <v>23.399999999999999</v>
      </c>
      <c r="I130" s="218"/>
      <c r="L130" s="213"/>
      <c r="M130" s="219"/>
      <c r="N130" s="220"/>
      <c r="O130" s="220"/>
      <c r="P130" s="220"/>
      <c r="Q130" s="220"/>
      <c r="R130" s="220"/>
      <c r="S130" s="220"/>
      <c r="T130" s="221"/>
      <c r="AT130" s="215" t="s">
        <v>147</v>
      </c>
      <c r="AU130" s="215" t="s">
        <v>78</v>
      </c>
      <c r="AV130" s="11" t="s">
        <v>78</v>
      </c>
      <c r="AW130" s="11" t="s">
        <v>33</v>
      </c>
      <c r="AX130" s="11" t="s">
        <v>69</v>
      </c>
      <c r="AY130" s="215" t="s">
        <v>139</v>
      </c>
    </row>
    <row r="131" s="12" customFormat="1">
      <c r="B131" s="222"/>
      <c r="D131" s="214" t="s">
        <v>147</v>
      </c>
      <c r="E131" s="223" t="s">
        <v>5</v>
      </c>
      <c r="F131" s="224" t="s">
        <v>149</v>
      </c>
      <c r="H131" s="225">
        <v>23.399999999999999</v>
      </c>
      <c r="I131" s="226"/>
      <c r="L131" s="222"/>
      <c r="M131" s="227"/>
      <c r="N131" s="228"/>
      <c r="O131" s="228"/>
      <c r="P131" s="228"/>
      <c r="Q131" s="228"/>
      <c r="R131" s="228"/>
      <c r="S131" s="228"/>
      <c r="T131" s="229"/>
      <c r="AT131" s="223" t="s">
        <v>147</v>
      </c>
      <c r="AU131" s="223" t="s">
        <v>78</v>
      </c>
      <c r="AV131" s="12" t="s">
        <v>84</v>
      </c>
      <c r="AW131" s="12" t="s">
        <v>33</v>
      </c>
      <c r="AX131" s="12" t="s">
        <v>74</v>
      </c>
      <c r="AY131" s="223" t="s">
        <v>139</v>
      </c>
    </row>
    <row r="132" s="10" customFormat="1" ht="29.88" customHeight="1">
      <c r="B132" s="187"/>
      <c r="D132" s="188" t="s">
        <v>68</v>
      </c>
      <c r="E132" s="198" t="s">
        <v>84</v>
      </c>
      <c r="F132" s="198" t="s">
        <v>210</v>
      </c>
      <c r="I132" s="190"/>
      <c r="J132" s="199">
        <f>BK132</f>
        <v>0</v>
      </c>
      <c r="L132" s="187"/>
      <c r="M132" s="192"/>
      <c r="N132" s="193"/>
      <c r="O132" s="193"/>
      <c r="P132" s="194">
        <f>SUM(P133:P143)</f>
        <v>0</v>
      </c>
      <c r="Q132" s="193"/>
      <c r="R132" s="194">
        <f>SUM(R133:R143)</f>
        <v>5.3475570999999995</v>
      </c>
      <c r="S132" s="193"/>
      <c r="T132" s="195">
        <f>SUM(T133:T143)</f>
        <v>0</v>
      </c>
      <c r="AR132" s="188" t="s">
        <v>74</v>
      </c>
      <c r="AT132" s="196" t="s">
        <v>68</v>
      </c>
      <c r="AU132" s="196" t="s">
        <v>74</v>
      </c>
      <c r="AY132" s="188" t="s">
        <v>139</v>
      </c>
      <c r="BK132" s="197">
        <f>SUM(BK133:BK143)</f>
        <v>0</v>
      </c>
    </row>
    <row r="133" s="1" customFormat="1" ht="25.5" customHeight="1">
      <c r="B133" s="200"/>
      <c r="C133" s="201" t="s">
        <v>211</v>
      </c>
      <c r="D133" s="201" t="s">
        <v>141</v>
      </c>
      <c r="E133" s="202" t="s">
        <v>212</v>
      </c>
      <c r="F133" s="203" t="s">
        <v>213</v>
      </c>
      <c r="G133" s="204" t="s">
        <v>144</v>
      </c>
      <c r="H133" s="205">
        <v>2.0209999999999999</v>
      </c>
      <c r="I133" s="206"/>
      <c r="J133" s="207">
        <f>ROUND(I133*H133,2)</f>
        <v>0</v>
      </c>
      <c r="K133" s="203" t="s">
        <v>145</v>
      </c>
      <c r="L133" s="46"/>
      <c r="M133" s="208" t="s">
        <v>5</v>
      </c>
      <c r="N133" s="209" t="s">
        <v>40</v>
      </c>
      <c r="O133" s="47"/>
      <c r="P133" s="210">
        <f>O133*H133</f>
        <v>0</v>
      </c>
      <c r="Q133" s="210">
        <v>2.4533700000000001</v>
      </c>
      <c r="R133" s="210">
        <f>Q133*H133</f>
        <v>4.9582607699999999</v>
      </c>
      <c r="S133" s="210">
        <v>0</v>
      </c>
      <c r="T133" s="211">
        <f>S133*H133</f>
        <v>0</v>
      </c>
      <c r="AR133" s="24" t="s">
        <v>84</v>
      </c>
      <c r="AT133" s="24" t="s">
        <v>141</v>
      </c>
      <c r="AU133" s="24" t="s">
        <v>78</v>
      </c>
      <c r="AY133" s="24" t="s">
        <v>139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4" t="s">
        <v>74</v>
      </c>
      <c r="BK133" s="212">
        <f>ROUND(I133*H133,2)</f>
        <v>0</v>
      </c>
      <c r="BL133" s="24" t="s">
        <v>84</v>
      </c>
      <c r="BM133" s="24" t="s">
        <v>214</v>
      </c>
    </row>
    <row r="134" s="11" customFormat="1">
      <c r="B134" s="213"/>
      <c r="D134" s="214" t="s">
        <v>147</v>
      </c>
      <c r="E134" s="215" t="s">
        <v>5</v>
      </c>
      <c r="F134" s="216" t="s">
        <v>215</v>
      </c>
      <c r="H134" s="217">
        <v>1.5920000000000001</v>
      </c>
      <c r="I134" s="218"/>
      <c r="L134" s="213"/>
      <c r="M134" s="219"/>
      <c r="N134" s="220"/>
      <c r="O134" s="220"/>
      <c r="P134" s="220"/>
      <c r="Q134" s="220"/>
      <c r="R134" s="220"/>
      <c r="S134" s="220"/>
      <c r="T134" s="221"/>
      <c r="AT134" s="215" t="s">
        <v>147</v>
      </c>
      <c r="AU134" s="215" t="s">
        <v>78</v>
      </c>
      <c r="AV134" s="11" t="s">
        <v>78</v>
      </c>
      <c r="AW134" s="11" t="s">
        <v>33</v>
      </c>
      <c r="AX134" s="11" t="s">
        <v>69</v>
      </c>
      <c r="AY134" s="215" t="s">
        <v>139</v>
      </c>
    </row>
    <row r="135" s="11" customFormat="1">
      <c r="B135" s="213"/>
      <c r="D135" s="214" t="s">
        <v>147</v>
      </c>
      <c r="E135" s="215" t="s">
        <v>5</v>
      </c>
      <c r="F135" s="216" t="s">
        <v>216</v>
      </c>
      <c r="H135" s="217">
        <v>0.42899999999999999</v>
      </c>
      <c r="I135" s="218"/>
      <c r="L135" s="213"/>
      <c r="M135" s="219"/>
      <c r="N135" s="220"/>
      <c r="O135" s="220"/>
      <c r="P135" s="220"/>
      <c r="Q135" s="220"/>
      <c r="R135" s="220"/>
      <c r="S135" s="220"/>
      <c r="T135" s="221"/>
      <c r="AT135" s="215" t="s">
        <v>147</v>
      </c>
      <c r="AU135" s="215" t="s">
        <v>78</v>
      </c>
      <c r="AV135" s="11" t="s">
        <v>78</v>
      </c>
      <c r="AW135" s="11" t="s">
        <v>33</v>
      </c>
      <c r="AX135" s="11" t="s">
        <v>69</v>
      </c>
      <c r="AY135" s="215" t="s">
        <v>139</v>
      </c>
    </row>
    <row r="136" s="12" customFormat="1">
      <c r="B136" s="222"/>
      <c r="D136" s="214" t="s">
        <v>147</v>
      </c>
      <c r="E136" s="223" t="s">
        <v>5</v>
      </c>
      <c r="F136" s="224" t="s">
        <v>149</v>
      </c>
      <c r="H136" s="225">
        <v>2.0209999999999999</v>
      </c>
      <c r="I136" s="226"/>
      <c r="L136" s="222"/>
      <c r="M136" s="227"/>
      <c r="N136" s="228"/>
      <c r="O136" s="228"/>
      <c r="P136" s="228"/>
      <c r="Q136" s="228"/>
      <c r="R136" s="228"/>
      <c r="S136" s="228"/>
      <c r="T136" s="229"/>
      <c r="AT136" s="223" t="s">
        <v>147</v>
      </c>
      <c r="AU136" s="223" t="s">
        <v>78</v>
      </c>
      <c r="AV136" s="12" t="s">
        <v>84</v>
      </c>
      <c r="AW136" s="12" t="s">
        <v>33</v>
      </c>
      <c r="AX136" s="12" t="s">
        <v>74</v>
      </c>
      <c r="AY136" s="223" t="s">
        <v>139</v>
      </c>
    </row>
    <row r="137" s="1" customFormat="1" ht="25.5" customHeight="1">
      <c r="B137" s="200"/>
      <c r="C137" s="201" t="s">
        <v>217</v>
      </c>
      <c r="D137" s="201" t="s">
        <v>141</v>
      </c>
      <c r="E137" s="202" t="s">
        <v>218</v>
      </c>
      <c r="F137" s="203" t="s">
        <v>219</v>
      </c>
      <c r="G137" s="204" t="s">
        <v>162</v>
      </c>
      <c r="H137" s="205">
        <v>0.10100000000000001</v>
      </c>
      <c r="I137" s="206"/>
      <c r="J137" s="207">
        <f>ROUND(I137*H137,2)</f>
        <v>0</v>
      </c>
      <c r="K137" s="203" t="s">
        <v>145</v>
      </c>
      <c r="L137" s="46"/>
      <c r="M137" s="208" t="s">
        <v>5</v>
      </c>
      <c r="N137" s="209" t="s">
        <v>40</v>
      </c>
      <c r="O137" s="47"/>
      <c r="P137" s="210">
        <f>O137*H137</f>
        <v>0</v>
      </c>
      <c r="Q137" s="210">
        <v>1.04887</v>
      </c>
      <c r="R137" s="210">
        <f>Q137*H137</f>
        <v>0.10593587</v>
      </c>
      <c r="S137" s="210">
        <v>0</v>
      </c>
      <c r="T137" s="211">
        <f>S137*H137</f>
        <v>0</v>
      </c>
      <c r="AR137" s="24" t="s">
        <v>84</v>
      </c>
      <c r="AT137" s="24" t="s">
        <v>141</v>
      </c>
      <c r="AU137" s="24" t="s">
        <v>78</v>
      </c>
      <c r="AY137" s="24" t="s">
        <v>139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4" t="s">
        <v>74</v>
      </c>
      <c r="BK137" s="212">
        <f>ROUND(I137*H137,2)</f>
        <v>0</v>
      </c>
      <c r="BL137" s="24" t="s">
        <v>84</v>
      </c>
      <c r="BM137" s="24" t="s">
        <v>220</v>
      </c>
    </row>
    <row r="138" s="1" customFormat="1" ht="25.5" customHeight="1">
      <c r="B138" s="200"/>
      <c r="C138" s="201" t="s">
        <v>221</v>
      </c>
      <c r="D138" s="201" t="s">
        <v>141</v>
      </c>
      <c r="E138" s="202" t="s">
        <v>222</v>
      </c>
      <c r="F138" s="203" t="s">
        <v>223</v>
      </c>
      <c r="G138" s="204" t="s">
        <v>192</v>
      </c>
      <c r="H138" s="205">
        <v>22.103000000000002</v>
      </c>
      <c r="I138" s="206"/>
      <c r="J138" s="207">
        <f>ROUND(I138*H138,2)</f>
        <v>0</v>
      </c>
      <c r="K138" s="203" t="s">
        <v>145</v>
      </c>
      <c r="L138" s="46"/>
      <c r="M138" s="208" t="s">
        <v>5</v>
      </c>
      <c r="N138" s="209" t="s">
        <v>40</v>
      </c>
      <c r="O138" s="47"/>
      <c r="P138" s="210">
        <f>O138*H138</f>
        <v>0</v>
      </c>
      <c r="Q138" s="210">
        <v>0.01282</v>
      </c>
      <c r="R138" s="210">
        <f>Q138*H138</f>
        <v>0.28336046000000004</v>
      </c>
      <c r="S138" s="210">
        <v>0</v>
      </c>
      <c r="T138" s="211">
        <f>S138*H138</f>
        <v>0</v>
      </c>
      <c r="AR138" s="24" t="s">
        <v>84</v>
      </c>
      <c r="AT138" s="24" t="s">
        <v>141</v>
      </c>
      <c r="AU138" s="24" t="s">
        <v>78</v>
      </c>
      <c r="AY138" s="24" t="s">
        <v>139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24" t="s">
        <v>74</v>
      </c>
      <c r="BK138" s="212">
        <f>ROUND(I138*H138,2)</f>
        <v>0</v>
      </c>
      <c r="BL138" s="24" t="s">
        <v>84</v>
      </c>
      <c r="BM138" s="24" t="s">
        <v>224</v>
      </c>
    </row>
    <row r="139" s="11" customFormat="1">
      <c r="B139" s="213"/>
      <c r="D139" s="214" t="s">
        <v>147</v>
      </c>
      <c r="E139" s="215" t="s">
        <v>5</v>
      </c>
      <c r="F139" s="216" t="s">
        <v>225</v>
      </c>
      <c r="H139" s="217">
        <v>13.263</v>
      </c>
      <c r="I139" s="218"/>
      <c r="L139" s="213"/>
      <c r="M139" s="219"/>
      <c r="N139" s="220"/>
      <c r="O139" s="220"/>
      <c r="P139" s="220"/>
      <c r="Q139" s="220"/>
      <c r="R139" s="220"/>
      <c r="S139" s="220"/>
      <c r="T139" s="221"/>
      <c r="AT139" s="215" t="s">
        <v>147</v>
      </c>
      <c r="AU139" s="215" t="s">
        <v>78</v>
      </c>
      <c r="AV139" s="11" t="s">
        <v>78</v>
      </c>
      <c r="AW139" s="11" t="s">
        <v>33</v>
      </c>
      <c r="AX139" s="11" t="s">
        <v>69</v>
      </c>
      <c r="AY139" s="215" t="s">
        <v>139</v>
      </c>
    </row>
    <row r="140" s="11" customFormat="1">
      <c r="B140" s="213"/>
      <c r="D140" s="214" t="s">
        <v>147</v>
      </c>
      <c r="E140" s="215" t="s">
        <v>5</v>
      </c>
      <c r="F140" s="216" t="s">
        <v>226</v>
      </c>
      <c r="H140" s="217">
        <v>8.8399999999999999</v>
      </c>
      <c r="I140" s="218"/>
      <c r="L140" s="213"/>
      <c r="M140" s="219"/>
      <c r="N140" s="220"/>
      <c r="O140" s="220"/>
      <c r="P140" s="220"/>
      <c r="Q140" s="220"/>
      <c r="R140" s="220"/>
      <c r="S140" s="220"/>
      <c r="T140" s="221"/>
      <c r="AT140" s="215" t="s">
        <v>147</v>
      </c>
      <c r="AU140" s="215" t="s">
        <v>78</v>
      </c>
      <c r="AV140" s="11" t="s">
        <v>78</v>
      </c>
      <c r="AW140" s="11" t="s">
        <v>33</v>
      </c>
      <c r="AX140" s="11" t="s">
        <v>69</v>
      </c>
      <c r="AY140" s="215" t="s">
        <v>139</v>
      </c>
    </row>
    <row r="141" s="12" customFormat="1">
      <c r="B141" s="222"/>
      <c r="D141" s="214" t="s">
        <v>147</v>
      </c>
      <c r="E141" s="223" t="s">
        <v>5</v>
      </c>
      <c r="F141" s="224" t="s">
        <v>149</v>
      </c>
      <c r="H141" s="225">
        <v>22.103000000000002</v>
      </c>
      <c r="I141" s="226"/>
      <c r="L141" s="222"/>
      <c r="M141" s="227"/>
      <c r="N141" s="228"/>
      <c r="O141" s="228"/>
      <c r="P141" s="228"/>
      <c r="Q141" s="228"/>
      <c r="R141" s="228"/>
      <c r="S141" s="228"/>
      <c r="T141" s="229"/>
      <c r="AT141" s="223" t="s">
        <v>147</v>
      </c>
      <c r="AU141" s="223" t="s">
        <v>78</v>
      </c>
      <c r="AV141" s="12" t="s">
        <v>84</v>
      </c>
      <c r="AW141" s="12" t="s">
        <v>33</v>
      </c>
      <c r="AX141" s="12" t="s">
        <v>74</v>
      </c>
      <c r="AY141" s="223" t="s">
        <v>139</v>
      </c>
    </row>
    <row r="142" s="12" customFormat="1">
      <c r="B142" s="222"/>
      <c r="D142" s="214" t="s">
        <v>147</v>
      </c>
      <c r="E142" s="223" t="s">
        <v>5</v>
      </c>
      <c r="F142" s="224" t="s">
        <v>149</v>
      </c>
      <c r="H142" s="225">
        <v>0</v>
      </c>
      <c r="I142" s="226"/>
      <c r="L142" s="222"/>
      <c r="M142" s="227"/>
      <c r="N142" s="228"/>
      <c r="O142" s="228"/>
      <c r="P142" s="228"/>
      <c r="Q142" s="228"/>
      <c r="R142" s="228"/>
      <c r="S142" s="228"/>
      <c r="T142" s="229"/>
      <c r="AT142" s="223" t="s">
        <v>147</v>
      </c>
      <c r="AU142" s="223" t="s">
        <v>78</v>
      </c>
      <c r="AV142" s="12" t="s">
        <v>84</v>
      </c>
      <c r="AW142" s="12" t="s">
        <v>33</v>
      </c>
      <c r="AX142" s="12" t="s">
        <v>69</v>
      </c>
      <c r="AY142" s="223" t="s">
        <v>139</v>
      </c>
    </row>
    <row r="143" s="1" customFormat="1" ht="25.5" customHeight="1">
      <c r="B143" s="200"/>
      <c r="C143" s="201" t="s">
        <v>227</v>
      </c>
      <c r="D143" s="201" t="s">
        <v>141</v>
      </c>
      <c r="E143" s="202" t="s">
        <v>228</v>
      </c>
      <c r="F143" s="203" t="s">
        <v>229</v>
      </c>
      <c r="G143" s="204" t="s">
        <v>192</v>
      </c>
      <c r="H143" s="205">
        <v>22.103000000000002</v>
      </c>
      <c r="I143" s="206"/>
      <c r="J143" s="207">
        <f>ROUND(I143*H143,2)</f>
        <v>0</v>
      </c>
      <c r="K143" s="203" t="s">
        <v>145</v>
      </c>
      <c r="L143" s="46"/>
      <c r="M143" s="208" t="s">
        <v>5</v>
      </c>
      <c r="N143" s="209" t="s">
        <v>40</v>
      </c>
      <c r="O143" s="47"/>
      <c r="P143" s="210">
        <f>O143*H143</f>
        <v>0</v>
      </c>
      <c r="Q143" s="210">
        <v>0</v>
      </c>
      <c r="R143" s="210">
        <f>Q143*H143</f>
        <v>0</v>
      </c>
      <c r="S143" s="210">
        <v>0</v>
      </c>
      <c r="T143" s="211">
        <f>S143*H143</f>
        <v>0</v>
      </c>
      <c r="AR143" s="24" t="s">
        <v>84</v>
      </c>
      <c r="AT143" s="24" t="s">
        <v>141</v>
      </c>
      <c r="AU143" s="24" t="s">
        <v>78</v>
      </c>
      <c r="AY143" s="24" t="s">
        <v>139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24" t="s">
        <v>74</v>
      </c>
      <c r="BK143" s="212">
        <f>ROUND(I143*H143,2)</f>
        <v>0</v>
      </c>
      <c r="BL143" s="24" t="s">
        <v>84</v>
      </c>
      <c r="BM143" s="24" t="s">
        <v>230</v>
      </c>
    </row>
    <row r="144" s="10" customFormat="1" ht="29.88" customHeight="1">
      <c r="B144" s="187"/>
      <c r="D144" s="188" t="s">
        <v>68</v>
      </c>
      <c r="E144" s="198" t="s">
        <v>90</v>
      </c>
      <c r="F144" s="198" t="s">
        <v>231</v>
      </c>
      <c r="I144" s="190"/>
      <c r="J144" s="199">
        <f>BK144</f>
        <v>0</v>
      </c>
      <c r="L144" s="187"/>
      <c r="M144" s="192"/>
      <c r="N144" s="193"/>
      <c r="O144" s="193"/>
      <c r="P144" s="194">
        <f>SUM(P145:P170)</f>
        <v>0</v>
      </c>
      <c r="Q144" s="193"/>
      <c r="R144" s="194">
        <f>SUM(R145:R170)</f>
        <v>11.49383624</v>
      </c>
      <c r="S144" s="193"/>
      <c r="T144" s="195">
        <f>SUM(T145:T170)</f>
        <v>0</v>
      </c>
      <c r="AR144" s="188" t="s">
        <v>74</v>
      </c>
      <c r="AT144" s="196" t="s">
        <v>68</v>
      </c>
      <c r="AU144" s="196" t="s">
        <v>74</v>
      </c>
      <c r="AY144" s="188" t="s">
        <v>139</v>
      </c>
      <c r="BK144" s="197">
        <f>SUM(BK145:BK170)</f>
        <v>0</v>
      </c>
    </row>
    <row r="145" s="1" customFormat="1" ht="38.25" customHeight="1">
      <c r="B145" s="200"/>
      <c r="C145" s="201" t="s">
        <v>11</v>
      </c>
      <c r="D145" s="201" t="s">
        <v>141</v>
      </c>
      <c r="E145" s="202" t="s">
        <v>232</v>
      </c>
      <c r="F145" s="203" t="s">
        <v>233</v>
      </c>
      <c r="G145" s="204" t="s">
        <v>192</v>
      </c>
      <c r="H145" s="205">
        <v>96.323999999999998</v>
      </c>
      <c r="I145" s="206"/>
      <c r="J145" s="207">
        <f>ROUND(I145*H145,2)</f>
        <v>0</v>
      </c>
      <c r="K145" s="203" t="s">
        <v>145</v>
      </c>
      <c r="L145" s="46"/>
      <c r="M145" s="208" t="s">
        <v>5</v>
      </c>
      <c r="N145" s="209" t="s">
        <v>40</v>
      </c>
      <c r="O145" s="47"/>
      <c r="P145" s="210">
        <f>O145*H145</f>
        <v>0</v>
      </c>
      <c r="Q145" s="210">
        <v>0.017330000000000002</v>
      </c>
      <c r="R145" s="210">
        <f>Q145*H145</f>
        <v>1.66929492</v>
      </c>
      <c r="S145" s="210">
        <v>0</v>
      </c>
      <c r="T145" s="211">
        <f>S145*H145</f>
        <v>0</v>
      </c>
      <c r="AR145" s="24" t="s">
        <v>84</v>
      </c>
      <c r="AT145" s="24" t="s">
        <v>141</v>
      </c>
      <c r="AU145" s="24" t="s">
        <v>78</v>
      </c>
      <c r="AY145" s="24" t="s">
        <v>139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24" t="s">
        <v>74</v>
      </c>
      <c r="BK145" s="212">
        <f>ROUND(I145*H145,2)</f>
        <v>0</v>
      </c>
      <c r="BL145" s="24" t="s">
        <v>84</v>
      </c>
      <c r="BM145" s="24" t="s">
        <v>234</v>
      </c>
    </row>
    <row r="146" s="11" customFormat="1">
      <c r="B146" s="213"/>
      <c r="D146" s="214" t="s">
        <v>147</v>
      </c>
      <c r="E146" s="215" t="s">
        <v>5</v>
      </c>
      <c r="F146" s="216" t="s">
        <v>235</v>
      </c>
      <c r="H146" s="217">
        <v>48.264000000000003</v>
      </c>
      <c r="I146" s="218"/>
      <c r="L146" s="213"/>
      <c r="M146" s="219"/>
      <c r="N146" s="220"/>
      <c r="O146" s="220"/>
      <c r="P146" s="220"/>
      <c r="Q146" s="220"/>
      <c r="R146" s="220"/>
      <c r="S146" s="220"/>
      <c r="T146" s="221"/>
      <c r="AT146" s="215" t="s">
        <v>147</v>
      </c>
      <c r="AU146" s="215" t="s">
        <v>78</v>
      </c>
      <c r="AV146" s="11" t="s">
        <v>78</v>
      </c>
      <c r="AW146" s="11" t="s">
        <v>33</v>
      </c>
      <c r="AX146" s="11" t="s">
        <v>69</v>
      </c>
      <c r="AY146" s="215" t="s">
        <v>139</v>
      </c>
    </row>
    <row r="147" s="11" customFormat="1">
      <c r="B147" s="213"/>
      <c r="D147" s="214" t="s">
        <v>147</v>
      </c>
      <c r="E147" s="215" t="s">
        <v>5</v>
      </c>
      <c r="F147" s="216" t="s">
        <v>236</v>
      </c>
      <c r="H147" s="217">
        <v>40.560000000000002</v>
      </c>
      <c r="I147" s="218"/>
      <c r="L147" s="213"/>
      <c r="M147" s="219"/>
      <c r="N147" s="220"/>
      <c r="O147" s="220"/>
      <c r="P147" s="220"/>
      <c r="Q147" s="220"/>
      <c r="R147" s="220"/>
      <c r="S147" s="220"/>
      <c r="T147" s="221"/>
      <c r="AT147" s="215" t="s">
        <v>147</v>
      </c>
      <c r="AU147" s="215" t="s">
        <v>78</v>
      </c>
      <c r="AV147" s="11" t="s">
        <v>78</v>
      </c>
      <c r="AW147" s="11" t="s">
        <v>33</v>
      </c>
      <c r="AX147" s="11" t="s">
        <v>69</v>
      </c>
      <c r="AY147" s="215" t="s">
        <v>139</v>
      </c>
    </row>
    <row r="148" s="11" customFormat="1">
      <c r="B148" s="213"/>
      <c r="D148" s="214" t="s">
        <v>147</v>
      </c>
      <c r="E148" s="215" t="s">
        <v>5</v>
      </c>
      <c r="F148" s="216" t="s">
        <v>237</v>
      </c>
      <c r="H148" s="217">
        <v>7.5</v>
      </c>
      <c r="I148" s="218"/>
      <c r="L148" s="213"/>
      <c r="M148" s="219"/>
      <c r="N148" s="220"/>
      <c r="O148" s="220"/>
      <c r="P148" s="220"/>
      <c r="Q148" s="220"/>
      <c r="R148" s="220"/>
      <c r="S148" s="220"/>
      <c r="T148" s="221"/>
      <c r="AT148" s="215" t="s">
        <v>147</v>
      </c>
      <c r="AU148" s="215" t="s">
        <v>78</v>
      </c>
      <c r="AV148" s="11" t="s">
        <v>78</v>
      </c>
      <c r="AW148" s="11" t="s">
        <v>33</v>
      </c>
      <c r="AX148" s="11" t="s">
        <v>69</v>
      </c>
      <c r="AY148" s="215" t="s">
        <v>139</v>
      </c>
    </row>
    <row r="149" s="12" customFormat="1">
      <c r="B149" s="222"/>
      <c r="D149" s="214" t="s">
        <v>147</v>
      </c>
      <c r="E149" s="223" t="s">
        <v>5</v>
      </c>
      <c r="F149" s="224" t="s">
        <v>149</v>
      </c>
      <c r="H149" s="225">
        <v>96.323999999999998</v>
      </c>
      <c r="I149" s="226"/>
      <c r="L149" s="222"/>
      <c r="M149" s="227"/>
      <c r="N149" s="228"/>
      <c r="O149" s="228"/>
      <c r="P149" s="228"/>
      <c r="Q149" s="228"/>
      <c r="R149" s="228"/>
      <c r="S149" s="228"/>
      <c r="T149" s="229"/>
      <c r="AT149" s="223" t="s">
        <v>147</v>
      </c>
      <c r="AU149" s="223" t="s">
        <v>78</v>
      </c>
      <c r="AV149" s="12" t="s">
        <v>84</v>
      </c>
      <c r="AW149" s="12" t="s">
        <v>33</v>
      </c>
      <c r="AX149" s="12" t="s">
        <v>74</v>
      </c>
      <c r="AY149" s="223" t="s">
        <v>139</v>
      </c>
    </row>
    <row r="150" s="1" customFormat="1" ht="16.5" customHeight="1">
      <c r="B150" s="200"/>
      <c r="C150" s="201" t="s">
        <v>238</v>
      </c>
      <c r="D150" s="201" t="s">
        <v>141</v>
      </c>
      <c r="E150" s="202" t="s">
        <v>239</v>
      </c>
      <c r="F150" s="203" t="s">
        <v>240</v>
      </c>
      <c r="G150" s="204" t="s">
        <v>192</v>
      </c>
      <c r="H150" s="205">
        <v>31.32</v>
      </c>
      <c r="I150" s="206"/>
      <c r="J150" s="207">
        <f>ROUND(I150*H150,2)</f>
        <v>0</v>
      </c>
      <c r="K150" s="203" t="s">
        <v>145</v>
      </c>
      <c r="L150" s="46"/>
      <c r="M150" s="208" t="s">
        <v>5</v>
      </c>
      <c r="N150" s="209" t="s">
        <v>40</v>
      </c>
      <c r="O150" s="47"/>
      <c r="P150" s="210">
        <f>O150*H150</f>
        <v>0</v>
      </c>
      <c r="Q150" s="210">
        <v>0.032730000000000002</v>
      </c>
      <c r="R150" s="210">
        <f>Q150*H150</f>
        <v>1.0251036</v>
      </c>
      <c r="S150" s="210">
        <v>0</v>
      </c>
      <c r="T150" s="211">
        <f>S150*H150</f>
        <v>0</v>
      </c>
      <c r="AR150" s="24" t="s">
        <v>84</v>
      </c>
      <c r="AT150" s="24" t="s">
        <v>141</v>
      </c>
      <c r="AU150" s="24" t="s">
        <v>78</v>
      </c>
      <c r="AY150" s="24" t="s">
        <v>139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24" t="s">
        <v>74</v>
      </c>
      <c r="BK150" s="212">
        <f>ROUND(I150*H150,2)</f>
        <v>0</v>
      </c>
      <c r="BL150" s="24" t="s">
        <v>84</v>
      </c>
      <c r="BM150" s="24" t="s">
        <v>241</v>
      </c>
    </row>
    <row r="151" s="11" customFormat="1">
      <c r="B151" s="213"/>
      <c r="D151" s="214" t="s">
        <v>147</v>
      </c>
      <c r="E151" s="215" t="s">
        <v>5</v>
      </c>
      <c r="F151" s="216" t="s">
        <v>242</v>
      </c>
      <c r="H151" s="217">
        <v>31.32</v>
      </c>
      <c r="I151" s="218"/>
      <c r="L151" s="213"/>
      <c r="M151" s="219"/>
      <c r="N151" s="220"/>
      <c r="O151" s="220"/>
      <c r="P151" s="220"/>
      <c r="Q151" s="220"/>
      <c r="R151" s="220"/>
      <c r="S151" s="220"/>
      <c r="T151" s="221"/>
      <c r="AT151" s="215" t="s">
        <v>147</v>
      </c>
      <c r="AU151" s="215" t="s">
        <v>78</v>
      </c>
      <c r="AV151" s="11" t="s">
        <v>78</v>
      </c>
      <c r="AW151" s="11" t="s">
        <v>33</v>
      </c>
      <c r="AX151" s="11" t="s">
        <v>69</v>
      </c>
      <c r="AY151" s="215" t="s">
        <v>139</v>
      </c>
    </row>
    <row r="152" s="12" customFormat="1">
      <c r="B152" s="222"/>
      <c r="D152" s="214" t="s">
        <v>147</v>
      </c>
      <c r="E152" s="223" t="s">
        <v>5</v>
      </c>
      <c r="F152" s="224" t="s">
        <v>149</v>
      </c>
      <c r="H152" s="225">
        <v>31.32</v>
      </c>
      <c r="I152" s="226"/>
      <c r="L152" s="222"/>
      <c r="M152" s="227"/>
      <c r="N152" s="228"/>
      <c r="O152" s="228"/>
      <c r="P152" s="228"/>
      <c r="Q152" s="228"/>
      <c r="R152" s="228"/>
      <c r="S152" s="228"/>
      <c r="T152" s="229"/>
      <c r="AT152" s="223" t="s">
        <v>147</v>
      </c>
      <c r="AU152" s="223" t="s">
        <v>78</v>
      </c>
      <c r="AV152" s="12" t="s">
        <v>84</v>
      </c>
      <c r="AW152" s="12" t="s">
        <v>33</v>
      </c>
      <c r="AX152" s="12" t="s">
        <v>74</v>
      </c>
      <c r="AY152" s="223" t="s">
        <v>139</v>
      </c>
    </row>
    <row r="153" s="1" customFormat="1" ht="25.5" customHeight="1">
      <c r="B153" s="200"/>
      <c r="C153" s="201" t="s">
        <v>243</v>
      </c>
      <c r="D153" s="201" t="s">
        <v>141</v>
      </c>
      <c r="E153" s="202" t="s">
        <v>244</v>
      </c>
      <c r="F153" s="203" t="s">
        <v>245</v>
      </c>
      <c r="G153" s="204" t="s">
        <v>192</v>
      </c>
      <c r="H153" s="205">
        <v>76.230000000000004</v>
      </c>
      <c r="I153" s="206"/>
      <c r="J153" s="207">
        <f>ROUND(I153*H153,2)</f>
        <v>0</v>
      </c>
      <c r="K153" s="203" t="s">
        <v>5</v>
      </c>
      <c r="L153" s="46"/>
      <c r="M153" s="208" t="s">
        <v>5</v>
      </c>
      <c r="N153" s="209" t="s">
        <v>40</v>
      </c>
      <c r="O153" s="47"/>
      <c r="P153" s="210">
        <f>O153*H153</f>
        <v>0</v>
      </c>
      <c r="Q153" s="210">
        <v>0.01575</v>
      </c>
      <c r="R153" s="210">
        <f>Q153*H153</f>
        <v>1.2006225000000002</v>
      </c>
      <c r="S153" s="210">
        <v>0</v>
      </c>
      <c r="T153" s="211">
        <f>S153*H153</f>
        <v>0</v>
      </c>
      <c r="AR153" s="24" t="s">
        <v>84</v>
      </c>
      <c r="AT153" s="24" t="s">
        <v>141</v>
      </c>
      <c r="AU153" s="24" t="s">
        <v>78</v>
      </c>
      <c r="AY153" s="24" t="s">
        <v>139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24" t="s">
        <v>74</v>
      </c>
      <c r="BK153" s="212">
        <f>ROUND(I153*H153,2)</f>
        <v>0</v>
      </c>
      <c r="BL153" s="24" t="s">
        <v>84</v>
      </c>
      <c r="BM153" s="24" t="s">
        <v>246</v>
      </c>
    </row>
    <row r="154" s="11" customFormat="1">
      <c r="B154" s="213"/>
      <c r="D154" s="214" t="s">
        <v>147</v>
      </c>
      <c r="E154" s="215" t="s">
        <v>5</v>
      </c>
      <c r="F154" s="216" t="s">
        <v>247</v>
      </c>
      <c r="H154" s="217">
        <v>47.880000000000003</v>
      </c>
      <c r="I154" s="218"/>
      <c r="L154" s="213"/>
      <c r="M154" s="219"/>
      <c r="N154" s="220"/>
      <c r="O154" s="220"/>
      <c r="P154" s="220"/>
      <c r="Q154" s="220"/>
      <c r="R154" s="220"/>
      <c r="S154" s="220"/>
      <c r="T154" s="221"/>
      <c r="AT154" s="215" t="s">
        <v>147</v>
      </c>
      <c r="AU154" s="215" t="s">
        <v>78</v>
      </c>
      <c r="AV154" s="11" t="s">
        <v>78</v>
      </c>
      <c r="AW154" s="11" t="s">
        <v>33</v>
      </c>
      <c r="AX154" s="11" t="s">
        <v>69</v>
      </c>
      <c r="AY154" s="215" t="s">
        <v>139</v>
      </c>
    </row>
    <row r="155" s="11" customFormat="1">
      <c r="B155" s="213"/>
      <c r="D155" s="214" t="s">
        <v>147</v>
      </c>
      <c r="E155" s="215" t="s">
        <v>5</v>
      </c>
      <c r="F155" s="216" t="s">
        <v>248</v>
      </c>
      <c r="H155" s="217">
        <v>28.350000000000001</v>
      </c>
      <c r="I155" s="218"/>
      <c r="L155" s="213"/>
      <c r="M155" s="219"/>
      <c r="N155" s="220"/>
      <c r="O155" s="220"/>
      <c r="P155" s="220"/>
      <c r="Q155" s="220"/>
      <c r="R155" s="220"/>
      <c r="S155" s="220"/>
      <c r="T155" s="221"/>
      <c r="AT155" s="215" t="s">
        <v>147</v>
      </c>
      <c r="AU155" s="215" t="s">
        <v>78</v>
      </c>
      <c r="AV155" s="11" t="s">
        <v>78</v>
      </c>
      <c r="AW155" s="11" t="s">
        <v>33</v>
      </c>
      <c r="AX155" s="11" t="s">
        <v>69</v>
      </c>
      <c r="AY155" s="215" t="s">
        <v>139</v>
      </c>
    </row>
    <row r="156" s="12" customFormat="1">
      <c r="B156" s="222"/>
      <c r="D156" s="214" t="s">
        <v>147</v>
      </c>
      <c r="E156" s="223" t="s">
        <v>5</v>
      </c>
      <c r="F156" s="224" t="s">
        <v>149</v>
      </c>
      <c r="H156" s="225">
        <v>76.230000000000004</v>
      </c>
      <c r="I156" s="226"/>
      <c r="L156" s="222"/>
      <c r="M156" s="227"/>
      <c r="N156" s="228"/>
      <c r="O156" s="228"/>
      <c r="P156" s="228"/>
      <c r="Q156" s="228"/>
      <c r="R156" s="228"/>
      <c r="S156" s="228"/>
      <c r="T156" s="229"/>
      <c r="AT156" s="223" t="s">
        <v>147</v>
      </c>
      <c r="AU156" s="223" t="s">
        <v>78</v>
      </c>
      <c r="AV156" s="12" t="s">
        <v>84</v>
      </c>
      <c r="AW156" s="12" t="s">
        <v>33</v>
      </c>
      <c r="AX156" s="12" t="s">
        <v>74</v>
      </c>
      <c r="AY156" s="223" t="s">
        <v>139</v>
      </c>
    </row>
    <row r="157" s="1" customFormat="1" ht="25.5" customHeight="1">
      <c r="B157" s="200"/>
      <c r="C157" s="201" t="s">
        <v>249</v>
      </c>
      <c r="D157" s="201" t="s">
        <v>141</v>
      </c>
      <c r="E157" s="202" t="s">
        <v>250</v>
      </c>
      <c r="F157" s="203" t="s">
        <v>251</v>
      </c>
      <c r="G157" s="204" t="s">
        <v>144</v>
      </c>
      <c r="H157" s="205">
        <v>1.9730000000000001</v>
      </c>
      <c r="I157" s="206"/>
      <c r="J157" s="207">
        <f>ROUND(I157*H157,2)</f>
        <v>0</v>
      </c>
      <c r="K157" s="203" t="s">
        <v>145</v>
      </c>
      <c r="L157" s="46"/>
      <c r="M157" s="208" t="s">
        <v>5</v>
      </c>
      <c r="N157" s="209" t="s">
        <v>40</v>
      </c>
      <c r="O157" s="47"/>
      <c r="P157" s="210">
        <f>O157*H157</f>
        <v>0</v>
      </c>
      <c r="Q157" s="210">
        <v>2.2563399999999998</v>
      </c>
      <c r="R157" s="210">
        <f>Q157*H157</f>
        <v>4.4517588199999993</v>
      </c>
      <c r="S157" s="210">
        <v>0</v>
      </c>
      <c r="T157" s="211">
        <f>S157*H157</f>
        <v>0</v>
      </c>
      <c r="AR157" s="24" t="s">
        <v>84</v>
      </c>
      <c r="AT157" s="24" t="s">
        <v>141</v>
      </c>
      <c r="AU157" s="24" t="s">
        <v>78</v>
      </c>
      <c r="AY157" s="24" t="s">
        <v>139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24" t="s">
        <v>74</v>
      </c>
      <c r="BK157" s="212">
        <f>ROUND(I157*H157,2)</f>
        <v>0</v>
      </c>
      <c r="BL157" s="24" t="s">
        <v>84</v>
      </c>
      <c r="BM157" s="24" t="s">
        <v>252</v>
      </c>
    </row>
    <row r="158" s="11" customFormat="1">
      <c r="B158" s="213"/>
      <c r="D158" s="214" t="s">
        <v>147</v>
      </c>
      <c r="E158" s="215" t="s">
        <v>5</v>
      </c>
      <c r="F158" s="216" t="s">
        <v>253</v>
      </c>
      <c r="H158" s="217">
        <v>1.9730000000000001</v>
      </c>
      <c r="I158" s="218"/>
      <c r="L158" s="213"/>
      <c r="M158" s="219"/>
      <c r="N158" s="220"/>
      <c r="O158" s="220"/>
      <c r="P158" s="220"/>
      <c r="Q158" s="220"/>
      <c r="R158" s="220"/>
      <c r="S158" s="220"/>
      <c r="T158" s="221"/>
      <c r="AT158" s="215" t="s">
        <v>147</v>
      </c>
      <c r="AU158" s="215" t="s">
        <v>78</v>
      </c>
      <c r="AV158" s="11" t="s">
        <v>78</v>
      </c>
      <c r="AW158" s="11" t="s">
        <v>33</v>
      </c>
      <c r="AX158" s="11" t="s">
        <v>69</v>
      </c>
      <c r="AY158" s="215" t="s">
        <v>139</v>
      </c>
    </row>
    <row r="159" s="12" customFormat="1">
      <c r="B159" s="222"/>
      <c r="D159" s="214" t="s">
        <v>147</v>
      </c>
      <c r="E159" s="223" t="s">
        <v>5</v>
      </c>
      <c r="F159" s="224" t="s">
        <v>149</v>
      </c>
      <c r="H159" s="225">
        <v>1.9730000000000001</v>
      </c>
      <c r="I159" s="226"/>
      <c r="L159" s="222"/>
      <c r="M159" s="227"/>
      <c r="N159" s="228"/>
      <c r="O159" s="228"/>
      <c r="P159" s="228"/>
      <c r="Q159" s="228"/>
      <c r="R159" s="228"/>
      <c r="S159" s="228"/>
      <c r="T159" s="229"/>
      <c r="AT159" s="223" t="s">
        <v>147</v>
      </c>
      <c r="AU159" s="223" t="s">
        <v>78</v>
      </c>
      <c r="AV159" s="12" t="s">
        <v>84</v>
      </c>
      <c r="AW159" s="12" t="s">
        <v>33</v>
      </c>
      <c r="AX159" s="12" t="s">
        <v>74</v>
      </c>
      <c r="AY159" s="223" t="s">
        <v>139</v>
      </c>
    </row>
    <row r="160" s="12" customFormat="1">
      <c r="B160" s="222"/>
      <c r="D160" s="214" t="s">
        <v>147</v>
      </c>
      <c r="E160" s="223" t="s">
        <v>5</v>
      </c>
      <c r="F160" s="224" t="s">
        <v>149</v>
      </c>
      <c r="H160" s="225">
        <v>0</v>
      </c>
      <c r="I160" s="226"/>
      <c r="L160" s="222"/>
      <c r="M160" s="227"/>
      <c r="N160" s="228"/>
      <c r="O160" s="228"/>
      <c r="P160" s="228"/>
      <c r="Q160" s="228"/>
      <c r="R160" s="228"/>
      <c r="S160" s="228"/>
      <c r="T160" s="229"/>
      <c r="AT160" s="223" t="s">
        <v>147</v>
      </c>
      <c r="AU160" s="223" t="s">
        <v>78</v>
      </c>
      <c r="AV160" s="12" t="s">
        <v>84</v>
      </c>
      <c r="AW160" s="12" t="s">
        <v>33</v>
      </c>
      <c r="AX160" s="12" t="s">
        <v>69</v>
      </c>
      <c r="AY160" s="223" t="s">
        <v>139</v>
      </c>
    </row>
    <row r="161" s="1" customFormat="1" ht="25.5" customHeight="1">
      <c r="B161" s="200"/>
      <c r="C161" s="201" t="s">
        <v>254</v>
      </c>
      <c r="D161" s="201" t="s">
        <v>141</v>
      </c>
      <c r="E161" s="202" t="s">
        <v>255</v>
      </c>
      <c r="F161" s="203" t="s">
        <v>256</v>
      </c>
      <c r="G161" s="204" t="s">
        <v>192</v>
      </c>
      <c r="H161" s="205">
        <v>3.9380000000000002</v>
      </c>
      <c r="I161" s="206"/>
      <c r="J161" s="207">
        <f>ROUND(I161*H161,2)</f>
        <v>0</v>
      </c>
      <c r="K161" s="203" t="s">
        <v>145</v>
      </c>
      <c r="L161" s="46"/>
      <c r="M161" s="208" t="s">
        <v>5</v>
      </c>
      <c r="N161" s="209" t="s">
        <v>40</v>
      </c>
      <c r="O161" s="47"/>
      <c r="P161" s="210">
        <f>O161*H161</f>
        <v>0</v>
      </c>
      <c r="Q161" s="210">
        <v>0.0378</v>
      </c>
      <c r="R161" s="210">
        <f>Q161*H161</f>
        <v>0.1488564</v>
      </c>
      <c r="S161" s="210">
        <v>0</v>
      </c>
      <c r="T161" s="211">
        <f>S161*H161</f>
        <v>0</v>
      </c>
      <c r="AR161" s="24" t="s">
        <v>84</v>
      </c>
      <c r="AT161" s="24" t="s">
        <v>141</v>
      </c>
      <c r="AU161" s="24" t="s">
        <v>78</v>
      </c>
      <c r="AY161" s="24" t="s">
        <v>139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24" t="s">
        <v>74</v>
      </c>
      <c r="BK161" s="212">
        <f>ROUND(I161*H161,2)</f>
        <v>0</v>
      </c>
      <c r="BL161" s="24" t="s">
        <v>84</v>
      </c>
      <c r="BM161" s="24" t="s">
        <v>257</v>
      </c>
    </row>
    <row r="162" s="11" customFormat="1">
      <c r="B162" s="213"/>
      <c r="D162" s="214" t="s">
        <v>147</v>
      </c>
      <c r="E162" s="215" t="s">
        <v>5</v>
      </c>
      <c r="F162" s="216" t="s">
        <v>258</v>
      </c>
      <c r="H162" s="217">
        <v>3.9380000000000002</v>
      </c>
      <c r="I162" s="218"/>
      <c r="L162" s="213"/>
      <c r="M162" s="219"/>
      <c r="N162" s="220"/>
      <c r="O162" s="220"/>
      <c r="P162" s="220"/>
      <c r="Q162" s="220"/>
      <c r="R162" s="220"/>
      <c r="S162" s="220"/>
      <c r="T162" s="221"/>
      <c r="AT162" s="215" t="s">
        <v>147</v>
      </c>
      <c r="AU162" s="215" t="s">
        <v>78</v>
      </c>
      <c r="AV162" s="11" t="s">
        <v>78</v>
      </c>
      <c r="AW162" s="11" t="s">
        <v>33</v>
      </c>
      <c r="AX162" s="11" t="s">
        <v>69</v>
      </c>
      <c r="AY162" s="215" t="s">
        <v>139</v>
      </c>
    </row>
    <row r="163" s="12" customFormat="1">
      <c r="B163" s="222"/>
      <c r="D163" s="214" t="s">
        <v>147</v>
      </c>
      <c r="E163" s="223" t="s">
        <v>5</v>
      </c>
      <c r="F163" s="224" t="s">
        <v>149</v>
      </c>
      <c r="H163" s="225">
        <v>3.9380000000000002</v>
      </c>
      <c r="I163" s="226"/>
      <c r="L163" s="222"/>
      <c r="M163" s="227"/>
      <c r="N163" s="228"/>
      <c r="O163" s="228"/>
      <c r="P163" s="228"/>
      <c r="Q163" s="228"/>
      <c r="R163" s="228"/>
      <c r="S163" s="228"/>
      <c r="T163" s="229"/>
      <c r="AT163" s="223" t="s">
        <v>147</v>
      </c>
      <c r="AU163" s="223" t="s">
        <v>78</v>
      </c>
      <c r="AV163" s="12" t="s">
        <v>84</v>
      </c>
      <c r="AW163" s="12" t="s">
        <v>33</v>
      </c>
      <c r="AX163" s="12" t="s">
        <v>74</v>
      </c>
      <c r="AY163" s="223" t="s">
        <v>139</v>
      </c>
    </row>
    <row r="164" s="1" customFormat="1" ht="25.5" customHeight="1">
      <c r="B164" s="200"/>
      <c r="C164" s="201" t="s">
        <v>259</v>
      </c>
      <c r="D164" s="201" t="s">
        <v>141</v>
      </c>
      <c r="E164" s="202" t="s">
        <v>260</v>
      </c>
      <c r="F164" s="203" t="s">
        <v>261</v>
      </c>
      <c r="G164" s="204" t="s">
        <v>144</v>
      </c>
      <c r="H164" s="205">
        <v>1.5189999999999999</v>
      </c>
      <c r="I164" s="206"/>
      <c r="J164" s="207">
        <f>ROUND(I164*H164,2)</f>
        <v>0</v>
      </c>
      <c r="K164" s="203" t="s">
        <v>145</v>
      </c>
      <c r="L164" s="46"/>
      <c r="M164" s="208" t="s">
        <v>5</v>
      </c>
      <c r="N164" s="209" t="s">
        <v>40</v>
      </c>
      <c r="O164" s="47"/>
      <c r="P164" s="210">
        <f>O164*H164</f>
        <v>0</v>
      </c>
      <c r="Q164" s="210">
        <v>1.7</v>
      </c>
      <c r="R164" s="210">
        <f>Q164*H164</f>
        <v>2.5822999999999996</v>
      </c>
      <c r="S164" s="210">
        <v>0</v>
      </c>
      <c r="T164" s="211">
        <f>S164*H164</f>
        <v>0</v>
      </c>
      <c r="AR164" s="24" t="s">
        <v>84</v>
      </c>
      <c r="AT164" s="24" t="s">
        <v>141</v>
      </c>
      <c r="AU164" s="24" t="s">
        <v>78</v>
      </c>
      <c r="AY164" s="24" t="s">
        <v>139</v>
      </c>
      <c r="BE164" s="212">
        <f>IF(N164="základní",J164,0)</f>
        <v>0</v>
      </c>
      <c r="BF164" s="212">
        <f>IF(N164="snížená",J164,0)</f>
        <v>0</v>
      </c>
      <c r="BG164" s="212">
        <f>IF(N164="zákl. přenesená",J164,0)</f>
        <v>0</v>
      </c>
      <c r="BH164" s="212">
        <f>IF(N164="sníž. přenesená",J164,0)</f>
        <v>0</v>
      </c>
      <c r="BI164" s="212">
        <f>IF(N164="nulová",J164,0)</f>
        <v>0</v>
      </c>
      <c r="BJ164" s="24" t="s">
        <v>74</v>
      </c>
      <c r="BK164" s="212">
        <f>ROUND(I164*H164,2)</f>
        <v>0</v>
      </c>
      <c r="BL164" s="24" t="s">
        <v>84</v>
      </c>
      <c r="BM164" s="24" t="s">
        <v>262</v>
      </c>
    </row>
    <row r="165" s="11" customFormat="1">
      <c r="B165" s="213"/>
      <c r="D165" s="214" t="s">
        <v>147</v>
      </c>
      <c r="E165" s="215" t="s">
        <v>5</v>
      </c>
      <c r="F165" s="216" t="s">
        <v>263</v>
      </c>
      <c r="H165" s="217">
        <v>1.5189999999999999</v>
      </c>
      <c r="I165" s="218"/>
      <c r="L165" s="213"/>
      <c r="M165" s="219"/>
      <c r="N165" s="220"/>
      <c r="O165" s="220"/>
      <c r="P165" s="220"/>
      <c r="Q165" s="220"/>
      <c r="R165" s="220"/>
      <c r="S165" s="220"/>
      <c r="T165" s="221"/>
      <c r="AT165" s="215" t="s">
        <v>147</v>
      </c>
      <c r="AU165" s="215" t="s">
        <v>78</v>
      </c>
      <c r="AV165" s="11" t="s">
        <v>78</v>
      </c>
      <c r="AW165" s="11" t="s">
        <v>33</v>
      </c>
      <c r="AX165" s="11" t="s">
        <v>69</v>
      </c>
      <c r="AY165" s="215" t="s">
        <v>139</v>
      </c>
    </row>
    <row r="166" s="12" customFormat="1">
      <c r="B166" s="222"/>
      <c r="D166" s="214" t="s">
        <v>147</v>
      </c>
      <c r="E166" s="223" t="s">
        <v>5</v>
      </c>
      <c r="F166" s="224" t="s">
        <v>149</v>
      </c>
      <c r="H166" s="225">
        <v>1.5189999999999999</v>
      </c>
      <c r="I166" s="226"/>
      <c r="L166" s="222"/>
      <c r="M166" s="227"/>
      <c r="N166" s="228"/>
      <c r="O166" s="228"/>
      <c r="P166" s="228"/>
      <c r="Q166" s="228"/>
      <c r="R166" s="228"/>
      <c r="S166" s="228"/>
      <c r="T166" s="229"/>
      <c r="AT166" s="223" t="s">
        <v>147</v>
      </c>
      <c r="AU166" s="223" t="s">
        <v>78</v>
      </c>
      <c r="AV166" s="12" t="s">
        <v>84</v>
      </c>
      <c r="AW166" s="12" t="s">
        <v>33</v>
      </c>
      <c r="AX166" s="12" t="s">
        <v>74</v>
      </c>
      <c r="AY166" s="223" t="s">
        <v>139</v>
      </c>
    </row>
    <row r="167" s="1" customFormat="1" ht="25.5" customHeight="1">
      <c r="B167" s="200"/>
      <c r="C167" s="201" t="s">
        <v>10</v>
      </c>
      <c r="D167" s="201" t="s">
        <v>141</v>
      </c>
      <c r="E167" s="202" t="s">
        <v>264</v>
      </c>
      <c r="F167" s="203" t="s">
        <v>265</v>
      </c>
      <c r="G167" s="204" t="s">
        <v>266</v>
      </c>
      <c r="H167" s="205">
        <v>12</v>
      </c>
      <c r="I167" s="206"/>
      <c r="J167" s="207">
        <f>ROUND(I167*H167,2)</f>
        <v>0</v>
      </c>
      <c r="K167" s="203" t="s">
        <v>145</v>
      </c>
      <c r="L167" s="46"/>
      <c r="M167" s="208" t="s">
        <v>5</v>
      </c>
      <c r="N167" s="209" t="s">
        <v>40</v>
      </c>
      <c r="O167" s="47"/>
      <c r="P167" s="210">
        <f>O167*H167</f>
        <v>0</v>
      </c>
      <c r="Q167" s="210">
        <v>0.016979999999999999</v>
      </c>
      <c r="R167" s="210">
        <f>Q167*H167</f>
        <v>0.20376</v>
      </c>
      <c r="S167" s="210">
        <v>0</v>
      </c>
      <c r="T167" s="211">
        <f>S167*H167</f>
        <v>0</v>
      </c>
      <c r="AR167" s="24" t="s">
        <v>84</v>
      </c>
      <c r="AT167" s="24" t="s">
        <v>141</v>
      </c>
      <c r="AU167" s="24" t="s">
        <v>78</v>
      </c>
      <c r="AY167" s="24" t="s">
        <v>139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24" t="s">
        <v>74</v>
      </c>
      <c r="BK167" s="212">
        <f>ROUND(I167*H167,2)</f>
        <v>0</v>
      </c>
      <c r="BL167" s="24" t="s">
        <v>84</v>
      </c>
      <c r="BM167" s="24" t="s">
        <v>267</v>
      </c>
    </row>
    <row r="168" s="1" customFormat="1" ht="16.5" customHeight="1">
      <c r="B168" s="200"/>
      <c r="C168" s="230" t="s">
        <v>268</v>
      </c>
      <c r="D168" s="230" t="s">
        <v>164</v>
      </c>
      <c r="E168" s="231" t="s">
        <v>269</v>
      </c>
      <c r="F168" s="232" t="s">
        <v>270</v>
      </c>
      <c r="G168" s="233" t="s">
        <v>266</v>
      </c>
      <c r="H168" s="234">
        <v>4</v>
      </c>
      <c r="I168" s="235"/>
      <c r="J168" s="236">
        <f>ROUND(I168*H168,2)</f>
        <v>0</v>
      </c>
      <c r="K168" s="232" t="s">
        <v>145</v>
      </c>
      <c r="L168" s="237"/>
      <c r="M168" s="238" t="s">
        <v>5</v>
      </c>
      <c r="N168" s="239" t="s">
        <v>40</v>
      </c>
      <c r="O168" s="47"/>
      <c r="P168" s="210">
        <f>O168*H168</f>
        <v>0</v>
      </c>
      <c r="Q168" s="210">
        <v>0.017250000000000001</v>
      </c>
      <c r="R168" s="210">
        <f>Q168*H168</f>
        <v>0.069000000000000006</v>
      </c>
      <c r="S168" s="210">
        <v>0</v>
      </c>
      <c r="T168" s="211">
        <f>S168*H168</f>
        <v>0</v>
      </c>
      <c r="AR168" s="24" t="s">
        <v>167</v>
      </c>
      <c r="AT168" s="24" t="s">
        <v>164</v>
      </c>
      <c r="AU168" s="24" t="s">
        <v>78</v>
      </c>
      <c r="AY168" s="24" t="s">
        <v>139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24" t="s">
        <v>74</v>
      </c>
      <c r="BK168" s="212">
        <f>ROUND(I168*H168,2)</f>
        <v>0</v>
      </c>
      <c r="BL168" s="24" t="s">
        <v>84</v>
      </c>
      <c r="BM168" s="24" t="s">
        <v>271</v>
      </c>
    </row>
    <row r="169" s="1" customFormat="1" ht="16.5" customHeight="1">
      <c r="B169" s="200"/>
      <c r="C169" s="230" t="s">
        <v>272</v>
      </c>
      <c r="D169" s="230" t="s">
        <v>164</v>
      </c>
      <c r="E169" s="231" t="s">
        <v>273</v>
      </c>
      <c r="F169" s="232" t="s">
        <v>274</v>
      </c>
      <c r="G169" s="233" t="s">
        <v>266</v>
      </c>
      <c r="H169" s="234">
        <v>7</v>
      </c>
      <c r="I169" s="235"/>
      <c r="J169" s="236">
        <f>ROUND(I169*H169,2)</f>
        <v>0</v>
      </c>
      <c r="K169" s="232" t="s">
        <v>145</v>
      </c>
      <c r="L169" s="237"/>
      <c r="M169" s="238" t="s">
        <v>5</v>
      </c>
      <c r="N169" s="239" t="s">
        <v>40</v>
      </c>
      <c r="O169" s="47"/>
      <c r="P169" s="210">
        <f>O169*H169</f>
        <v>0</v>
      </c>
      <c r="Q169" s="210">
        <v>0.018020000000000001</v>
      </c>
      <c r="R169" s="210">
        <f>Q169*H169</f>
        <v>0.12614</v>
      </c>
      <c r="S169" s="210">
        <v>0</v>
      </c>
      <c r="T169" s="211">
        <f>S169*H169</f>
        <v>0</v>
      </c>
      <c r="AR169" s="24" t="s">
        <v>167</v>
      </c>
      <c r="AT169" s="24" t="s">
        <v>164</v>
      </c>
      <c r="AU169" s="24" t="s">
        <v>78</v>
      </c>
      <c r="AY169" s="24" t="s">
        <v>139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24" t="s">
        <v>74</v>
      </c>
      <c r="BK169" s="212">
        <f>ROUND(I169*H169,2)</f>
        <v>0</v>
      </c>
      <c r="BL169" s="24" t="s">
        <v>84</v>
      </c>
      <c r="BM169" s="24" t="s">
        <v>275</v>
      </c>
    </row>
    <row r="170" s="1" customFormat="1" ht="16.5" customHeight="1">
      <c r="B170" s="200"/>
      <c r="C170" s="230" t="s">
        <v>276</v>
      </c>
      <c r="D170" s="230" t="s">
        <v>164</v>
      </c>
      <c r="E170" s="231" t="s">
        <v>277</v>
      </c>
      <c r="F170" s="232" t="s">
        <v>278</v>
      </c>
      <c r="G170" s="233" t="s">
        <v>266</v>
      </c>
      <c r="H170" s="234">
        <v>1</v>
      </c>
      <c r="I170" s="235"/>
      <c r="J170" s="236">
        <f>ROUND(I170*H170,2)</f>
        <v>0</v>
      </c>
      <c r="K170" s="232" t="s">
        <v>145</v>
      </c>
      <c r="L170" s="237"/>
      <c r="M170" s="238" t="s">
        <v>5</v>
      </c>
      <c r="N170" s="239" t="s">
        <v>40</v>
      </c>
      <c r="O170" s="47"/>
      <c r="P170" s="210">
        <f>O170*H170</f>
        <v>0</v>
      </c>
      <c r="Q170" s="210">
        <v>0.017000000000000001</v>
      </c>
      <c r="R170" s="210">
        <f>Q170*H170</f>
        <v>0.017000000000000001</v>
      </c>
      <c r="S170" s="210">
        <v>0</v>
      </c>
      <c r="T170" s="211">
        <f>S170*H170</f>
        <v>0</v>
      </c>
      <c r="AR170" s="24" t="s">
        <v>279</v>
      </c>
      <c r="AT170" s="24" t="s">
        <v>164</v>
      </c>
      <c r="AU170" s="24" t="s">
        <v>78</v>
      </c>
      <c r="AY170" s="24" t="s">
        <v>139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24" t="s">
        <v>74</v>
      </c>
      <c r="BK170" s="212">
        <f>ROUND(I170*H170,2)</f>
        <v>0</v>
      </c>
      <c r="BL170" s="24" t="s">
        <v>238</v>
      </c>
      <c r="BM170" s="24" t="s">
        <v>280</v>
      </c>
    </row>
    <row r="171" s="10" customFormat="1" ht="29.88" customHeight="1">
      <c r="B171" s="187"/>
      <c r="D171" s="188" t="s">
        <v>68</v>
      </c>
      <c r="E171" s="198" t="s">
        <v>196</v>
      </c>
      <c r="F171" s="198" t="s">
        <v>281</v>
      </c>
      <c r="I171" s="190"/>
      <c r="J171" s="199">
        <f>BK171</f>
        <v>0</v>
      </c>
      <c r="L171" s="187"/>
      <c r="M171" s="192"/>
      <c r="N171" s="193"/>
      <c r="O171" s="193"/>
      <c r="P171" s="194">
        <f>SUM(P172:P202)</f>
        <v>0</v>
      </c>
      <c r="Q171" s="193"/>
      <c r="R171" s="194">
        <f>SUM(R172:R202)</f>
        <v>0.014820000000000002</v>
      </c>
      <c r="S171" s="193"/>
      <c r="T171" s="195">
        <f>SUM(T172:T202)</f>
        <v>24.568829000000008</v>
      </c>
      <c r="AR171" s="188" t="s">
        <v>74</v>
      </c>
      <c r="AT171" s="196" t="s">
        <v>68</v>
      </c>
      <c r="AU171" s="196" t="s">
        <v>74</v>
      </c>
      <c r="AY171" s="188" t="s">
        <v>139</v>
      </c>
      <c r="BK171" s="197">
        <f>SUM(BK172:BK202)</f>
        <v>0</v>
      </c>
    </row>
    <row r="172" s="1" customFormat="1" ht="38.25" customHeight="1">
      <c r="B172" s="200"/>
      <c r="C172" s="201" t="s">
        <v>282</v>
      </c>
      <c r="D172" s="201" t="s">
        <v>141</v>
      </c>
      <c r="E172" s="202" t="s">
        <v>283</v>
      </c>
      <c r="F172" s="203" t="s">
        <v>284</v>
      </c>
      <c r="G172" s="204" t="s">
        <v>192</v>
      </c>
      <c r="H172" s="205">
        <v>370.5</v>
      </c>
      <c r="I172" s="206"/>
      <c r="J172" s="207">
        <f>ROUND(I172*H172,2)</f>
        <v>0</v>
      </c>
      <c r="K172" s="203" t="s">
        <v>145</v>
      </c>
      <c r="L172" s="46"/>
      <c r="M172" s="208" t="s">
        <v>5</v>
      </c>
      <c r="N172" s="209" t="s">
        <v>40</v>
      </c>
      <c r="O172" s="47"/>
      <c r="P172" s="210">
        <f>O172*H172</f>
        <v>0</v>
      </c>
      <c r="Q172" s="210">
        <v>4.0000000000000003E-05</v>
      </c>
      <c r="R172" s="210">
        <f>Q172*H172</f>
        <v>0.014820000000000002</v>
      </c>
      <c r="S172" s="210">
        <v>0</v>
      </c>
      <c r="T172" s="211">
        <f>S172*H172</f>
        <v>0</v>
      </c>
      <c r="AR172" s="24" t="s">
        <v>84</v>
      </c>
      <c r="AT172" s="24" t="s">
        <v>141</v>
      </c>
      <c r="AU172" s="24" t="s">
        <v>78</v>
      </c>
      <c r="AY172" s="24" t="s">
        <v>139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24" t="s">
        <v>74</v>
      </c>
      <c r="BK172" s="212">
        <f>ROUND(I172*H172,2)</f>
        <v>0</v>
      </c>
      <c r="BL172" s="24" t="s">
        <v>84</v>
      </c>
      <c r="BM172" s="24" t="s">
        <v>285</v>
      </c>
    </row>
    <row r="173" s="11" customFormat="1">
      <c r="B173" s="213"/>
      <c r="D173" s="214" t="s">
        <v>147</v>
      </c>
      <c r="E173" s="215" t="s">
        <v>5</v>
      </c>
      <c r="F173" s="216" t="s">
        <v>286</v>
      </c>
      <c r="H173" s="217">
        <v>370.5</v>
      </c>
      <c r="I173" s="218"/>
      <c r="L173" s="213"/>
      <c r="M173" s="219"/>
      <c r="N173" s="220"/>
      <c r="O173" s="220"/>
      <c r="P173" s="220"/>
      <c r="Q173" s="220"/>
      <c r="R173" s="220"/>
      <c r="S173" s="220"/>
      <c r="T173" s="221"/>
      <c r="AT173" s="215" t="s">
        <v>147</v>
      </c>
      <c r="AU173" s="215" t="s">
        <v>78</v>
      </c>
      <c r="AV173" s="11" t="s">
        <v>78</v>
      </c>
      <c r="AW173" s="11" t="s">
        <v>33</v>
      </c>
      <c r="AX173" s="11" t="s">
        <v>69</v>
      </c>
      <c r="AY173" s="215" t="s">
        <v>139</v>
      </c>
    </row>
    <row r="174" s="12" customFormat="1">
      <c r="B174" s="222"/>
      <c r="D174" s="214" t="s">
        <v>147</v>
      </c>
      <c r="E174" s="223" t="s">
        <v>5</v>
      </c>
      <c r="F174" s="224" t="s">
        <v>149</v>
      </c>
      <c r="H174" s="225">
        <v>370.5</v>
      </c>
      <c r="I174" s="226"/>
      <c r="L174" s="222"/>
      <c r="M174" s="227"/>
      <c r="N174" s="228"/>
      <c r="O174" s="228"/>
      <c r="P174" s="228"/>
      <c r="Q174" s="228"/>
      <c r="R174" s="228"/>
      <c r="S174" s="228"/>
      <c r="T174" s="229"/>
      <c r="AT174" s="223" t="s">
        <v>147</v>
      </c>
      <c r="AU174" s="223" t="s">
        <v>78</v>
      </c>
      <c r="AV174" s="12" t="s">
        <v>84</v>
      </c>
      <c r="AW174" s="12" t="s">
        <v>33</v>
      </c>
      <c r="AX174" s="12" t="s">
        <v>74</v>
      </c>
      <c r="AY174" s="223" t="s">
        <v>139</v>
      </c>
    </row>
    <row r="175" s="1" customFormat="1" ht="25.5" customHeight="1">
      <c r="B175" s="200"/>
      <c r="C175" s="201" t="s">
        <v>287</v>
      </c>
      <c r="D175" s="201" t="s">
        <v>141</v>
      </c>
      <c r="E175" s="202" t="s">
        <v>288</v>
      </c>
      <c r="F175" s="203" t="s">
        <v>289</v>
      </c>
      <c r="G175" s="204" t="s">
        <v>192</v>
      </c>
      <c r="H175" s="205">
        <v>3.77</v>
      </c>
      <c r="I175" s="206"/>
      <c r="J175" s="207">
        <f>ROUND(I175*H175,2)</f>
        <v>0</v>
      </c>
      <c r="K175" s="203" t="s">
        <v>145</v>
      </c>
      <c r="L175" s="46"/>
      <c r="M175" s="208" t="s">
        <v>5</v>
      </c>
      <c r="N175" s="209" t="s">
        <v>40</v>
      </c>
      <c r="O175" s="47"/>
      <c r="P175" s="210">
        <f>O175*H175</f>
        <v>0</v>
      </c>
      <c r="Q175" s="210">
        <v>0</v>
      </c>
      <c r="R175" s="210">
        <f>Q175*H175</f>
        <v>0</v>
      </c>
      <c r="S175" s="210">
        <v>0.13100000000000001</v>
      </c>
      <c r="T175" s="211">
        <f>S175*H175</f>
        <v>0.49387000000000003</v>
      </c>
      <c r="AR175" s="24" t="s">
        <v>84</v>
      </c>
      <c r="AT175" s="24" t="s">
        <v>141</v>
      </c>
      <c r="AU175" s="24" t="s">
        <v>78</v>
      </c>
      <c r="AY175" s="24" t="s">
        <v>139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24" t="s">
        <v>74</v>
      </c>
      <c r="BK175" s="212">
        <f>ROUND(I175*H175,2)</f>
        <v>0</v>
      </c>
      <c r="BL175" s="24" t="s">
        <v>84</v>
      </c>
      <c r="BM175" s="24" t="s">
        <v>290</v>
      </c>
    </row>
    <row r="176" s="11" customFormat="1">
      <c r="B176" s="213"/>
      <c r="D176" s="214" t="s">
        <v>147</v>
      </c>
      <c r="E176" s="215" t="s">
        <v>5</v>
      </c>
      <c r="F176" s="216" t="s">
        <v>291</v>
      </c>
      <c r="H176" s="217">
        <v>3.77</v>
      </c>
      <c r="I176" s="218"/>
      <c r="L176" s="213"/>
      <c r="M176" s="219"/>
      <c r="N176" s="220"/>
      <c r="O176" s="220"/>
      <c r="P176" s="220"/>
      <c r="Q176" s="220"/>
      <c r="R176" s="220"/>
      <c r="S176" s="220"/>
      <c r="T176" s="221"/>
      <c r="AT176" s="215" t="s">
        <v>147</v>
      </c>
      <c r="AU176" s="215" t="s">
        <v>78</v>
      </c>
      <c r="AV176" s="11" t="s">
        <v>78</v>
      </c>
      <c r="AW176" s="11" t="s">
        <v>33</v>
      </c>
      <c r="AX176" s="11" t="s">
        <v>69</v>
      </c>
      <c r="AY176" s="215" t="s">
        <v>139</v>
      </c>
    </row>
    <row r="177" s="12" customFormat="1">
      <c r="B177" s="222"/>
      <c r="D177" s="214" t="s">
        <v>147</v>
      </c>
      <c r="E177" s="223" t="s">
        <v>5</v>
      </c>
      <c r="F177" s="224" t="s">
        <v>149</v>
      </c>
      <c r="H177" s="225">
        <v>3.77</v>
      </c>
      <c r="I177" s="226"/>
      <c r="L177" s="222"/>
      <c r="M177" s="227"/>
      <c r="N177" s="228"/>
      <c r="O177" s="228"/>
      <c r="P177" s="228"/>
      <c r="Q177" s="228"/>
      <c r="R177" s="228"/>
      <c r="S177" s="228"/>
      <c r="T177" s="229"/>
      <c r="AT177" s="223" t="s">
        <v>147</v>
      </c>
      <c r="AU177" s="223" t="s">
        <v>78</v>
      </c>
      <c r="AV177" s="12" t="s">
        <v>84</v>
      </c>
      <c r="AW177" s="12" t="s">
        <v>33</v>
      </c>
      <c r="AX177" s="12" t="s">
        <v>74</v>
      </c>
      <c r="AY177" s="223" t="s">
        <v>139</v>
      </c>
    </row>
    <row r="178" s="1" customFormat="1" ht="25.5" customHeight="1">
      <c r="B178" s="200"/>
      <c r="C178" s="201" t="s">
        <v>292</v>
      </c>
      <c r="D178" s="201" t="s">
        <v>141</v>
      </c>
      <c r="E178" s="202" t="s">
        <v>293</v>
      </c>
      <c r="F178" s="203" t="s">
        <v>294</v>
      </c>
      <c r="G178" s="204" t="s">
        <v>192</v>
      </c>
      <c r="H178" s="205">
        <v>7.7999999999999998</v>
      </c>
      <c r="I178" s="206"/>
      <c r="J178" s="207">
        <f>ROUND(I178*H178,2)</f>
        <v>0</v>
      </c>
      <c r="K178" s="203" t="s">
        <v>145</v>
      </c>
      <c r="L178" s="46"/>
      <c r="M178" s="208" t="s">
        <v>5</v>
      </c>
      <c r="N178" s="209" t="s">
        <v>40</v>
      </c>
      <c r="O178" s="47"/>
      <c r="P178" s="210">
        <f>O178*H178</f>
        <v>0</v>
      </c>
      <c r="Q178" s="210">
        <v>0</v>
      </c>
      <c r="R178" s="210">
        <f>Q178*H178</f>
        <v>0</v>
      </c>
      <c r="S178" s="210">
        <v>0.26100000000000001</v>
      </c>
      <c r="T178" s="211">
        <f>S178*H178</f>
        <v>2.0358000000000001</v>
      </c>
      <c r="AR178" s="24" t="s">
        <v>84</v>
      </c>
      <c r="AT178" s="24" t="s">
        <v>141</v>
      </c>
      <c r="AU178" s="24" t="s">
        <v>78</v>
      </c>
      <c r="AY178" s="24" t="s">
        <v>139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24" t="s">
        <v>74</v>
      </c>
      <c r="BK178" s="212">
        <f>ROUND(I178*H178,2)</f>
        <v>0</v>
      </c>
      <c r="BL178" s="24" t="s">
        <v>84</v>
      </c>
      <c r="BM178" s="24" t="s">
        <v>295</v>
      </c>
    </row>
    <row r="179" s="11" customFormat="1">
      <c r="B179" s="213"/>
      <c r="D179" s="214" t="s">
        <v>147</v>
      </c>
      <c r="E179" s="215" t="s">
        <v>5</v>
      </c>
      <c r="F179" s="216" t="s">
        <v>296</v>
      </c>
      <c r="H179" s="217">
        <v>7.7999999999999998</v>
      </c>
      <c r="I179" s="218"/>
      <c r="L179" s="213"/>
      <c r="M179" s="219"/>
      <c r="N179" s="220"/>
      <c r="O179" s="220"/>
      <c r="P179" s="220"/>
      <c r="Q179" s="220"/>
      <c r="R179" s="220"/>
      <c r="S179" s="220"/>
      <c r="T179" s="221"/>
      <c r="AT179" s="215" t="s">
        <v>147</v>
      </c>
      <c r="AU179" s="215" t="s">
        <v>78</v>
      </c>
      <c r="AV179" s="11" t="s">
        <v>78</v>
      </c>
      <c r="AW179" s="11" t="s">
        <v>33</v>
      </c>
      <c r="AX179" s="11" t="s">
        <v>69</v>
      </c>
      <c r="AY179" s="215" t="s">
        <v>139</v>
      </c>
    </row>
    <row r="180" s="12" customFormat="1">
      <c r="B180" s="222"/>
      <c r="D180" s="214" t="s">
        <v>147</v>
      </c>
      <c r="E180" s="223" t="s">
        <v>5</v>
      </c>
      <c r="F180" s="224" t="s">
        <v>149</v>
      </c>
      <c r="H180" s="225">
        <v>7.7999999999999998</v>
      </c>
      <c r="I180" s="226"/>
      <c r="L180" s="222"/>
      <c r="M180" s="227"/>
      <c r="N180" s="228"/>
      <c r="O180" s="228"/>
      <c r="P180" s="228"/>
      <c r="Q180" s="228"/>
      <c r="R180" s="228"/>
      <c r="S180" s="228"/>
      <c r="T180" s="229"/>
      <c r="AT180" s="223" t="s">
        <v>147</v>
      </c>
      <c r="AU180" s="223" t="s">
        <v>78</v>
      </c>
      <c r="AV180" s="12" t="s">
        <v>84</v>
      </c>
      <c r="AW180" s="12" t="s">
        <v>33</v>
      </c>
      <c r="AX180" s="12" t="s">
        <v>74</v>
      </c>
      <c r="AY180" s="223" t="s">
        <v>139</v>
      </c>
    </row>
    <row r="181" s="1" customFormat="1" ht="25.5" customHeight="1">
      <c r="B181" s="200"/>
      <c r="C181" s="201" t="s">
        <v>297</v>
      </c>
      <c r="D181" s="201" t="s">
        <v>141</v>
      </c>
      <c r="E181" s="202" t="s">
        <v>298</v>
      </c>
      <c r="F181" s="203" t="s">
        <v>299</v>
      </c>
      <c r="G181" s="204" t="s">
        <v>144</v>
      </c>
      <c r="H181" s="205">
        <v>4.0679999999999996</v>
      </c>
      <c r="I181" s="206"/>
      <c r="J181" s="207">
        <f>ROUND(I181*H181,2)</f>
        <v>0</v>
      </c>
      <c r="K181" s="203" t="s">
        <v>145</v>
      </c>
      <c r="L181" s="46"/>
      <c r="M181" s="208" t="s">
        <v>5</v>
      </c>
      <c r="N181" s="209" t="s">
        <v>40</v>
      </c>
      <c r="O181" s="47"/>
      <c r="P181" s="210">
        <f>O181*H181</f>
        <v>0</v>
      </c>
      <c r="Q181" s="210">
        <v>0</v>
      </c>
      <c r="R181" s="210">
        <f>Q181*H181</f>
        <v>0</v>
      </c>
      <c r="S181" s="210">
        <v>1.95</v>
      </c>
      <c r="T181" s="211">
        <f>S181*H181</f>
        <v>7.932599999999999</v>
      </c>
      <c r="AR181" s="24" t="s">
        <v>84</v>
      </c>
      <c r="AT181" s="24" t="s">
        <v>141</v>
      </c>
      <c r="AU181" s="24" t="s">
        <v>78</v>
      </c>
      <c r="AY181" s="24" t="s">
        <v>139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24" t="s">
        <v>74</v>
      </c>
      <c r="BK181" s="212">
        <f>ROUND(I181*H181,2)</f>
        <v>0</v>
      </c>
      <c r="BL181" s="24" t="s">
        <v>84</v>
      </c>
      <c r="BM181" s="24" t="s">
        <v>300</v>
      </c>
    </row>
    <row r="182" s="11" customFormat="1">
      <c r="B182" s="213"/>
      <c r="D182" s="214" t="s">
        <v>147</v>
      </c>
      <c r="E182" s="215" t="s">
        <v>5</v>
      </c>
      <c r="F182" s="216" t="s">
        <v>301</v>
      </c>
      <c r="H182" s="217">
        <v>4.0679999999999996</v>
      </c>
      <c r="I182" s="218"/>
      <c r="L182" s="213"/>
      <c r="M182" s="219"/>
      <c r="N182" s="220"/>
      <c r="O182" s="220"/>
      <c r="P182" s="220"/>
      <c r="Q182" s="220"/>
      <c r="R182" s="220"/>
      <c r="S182" s="220"/>
      <c r="T182" s="221"/>
      <c r="AT182" s="215" t="s">
        <v>147</v>
      </c>
      <c r="AU182" s="215" t="s">
        <v>78</v>
      </c>
      <c r="AV182" s="11" t="s">
        <v>78</v>
      </c>
      <c r="AW182" s="11" t="s">
        <v>33</v>
      </c>
      <c r="AX182" s="11" t="s">
        <v>69</v>
      </c>
      <c r="AY182" s="215" t="s">
        <v>139</v>
      </c>
    </row>
    <row r="183" s="12" customFormat="1">
      <c r="B183" s="222"/>
      <c r="D183" s="214" t="s">
        <v>147</v>
      </c>
      <c r="E183" s="223" t="s">
        <v>5</v>
      </c>
      <c r="F183" s="224" t="s">
        <v>149</v>
      </c>
      <c r="H183" s="225">
        <v>4.0679999999999996</v>
      </c>
      <c r="I183" s="226"/>
      <c r="L183" s="222"/>
      <c r="M183" s="227"/>
      <c r="N183" s="228"/>
      <c r="O183" s="228"/>
      <c r="P183" s="228"/>
      <c r="Q183" s="228"/>
      <c r="R183" s="228"/>
      <c r="S183" s="228"/>
      <c r="T183" s="229"/>
      <c r="AT183" s="223" t="s">
        <v>147</v>
      </c>
      <c r="AU183" s="223" t="s">
        <v>78</v>
      </c>
      <c r="AV183" s="12" t="s">
        <v>84</v>
      </c>
      <c r="AW183" s="12" t="s">
        <v>33</v>
      </c>
      <c r="AX183" s="12" t="s">
        <v>74</v>
      </c>
      <c r="AY183" s="223" t="s">
        <v>139</v>
      </c>
    </row>
    <row r="184" s="1" customFormat="1" ht="16.5" customHeight="1">
      <c r="B184" s="200"/>
      <c r="C184" s="201" t="s">
        <v>302</v>
      </c>
      <c r="D184" s="201" t="s">
        <v>141</v>
      </c>
      <c r="E184" s="202" t="s">
        <v>303</v>
      </c>
      <c r="F184" s="203" t="s">
        <v>304</v>
      </c>
      <c r="G184" s="204" t="s">
        <v>144</v>
      </c>
      <c r="H184" s="205">
        <v>3.5</v>
      </c>
      <c r="I184" s="206"/>
      <c r="J184" s="207">
        <f>ROUND(I184*H184,2)</f>
        <v>0</v>
      </c>
      <c r="K184" s="203" t="s">
        <v>5</v>
      </c>
      <c r="L184" s="46"/>
      <c r="M184" s="208" t="s">
        <v>5</v>
      </c>
      <c r="N184" s="209" t="s">
        <v>40</v>
      </c>
      <c r="O184" s="47"/>
      <c r="P184" s="210">
        <f>O184*H184</f>
        <v>0</v>
      </c>
      <c r="Q184" s="210">
        <v>0</v>
      </c>
      <c r="R184" s="210">
        <f>Q184*H184</f>
        <v>0</v>
      </c>
      <c r="S184" s="210">
        <v>2.3999999999999999</v>
      </c>
      <c r="T184" s="211">
        <f>S184*H184</f>
        <v>8.4000000000000004</v>
      </c>
      <c r="AR184" s="24" t="s">
        <v>84</v>
      </c>
      <c r="AT184" s="24" t="s">
        <v>141</v>
      </c>
      <c r="AU184" s="24" t="s">
        <v>78</v>
      </c>
      <c r="AY184" s="24" t="s">
        <v>139</v>
      </c>
      <c r="BE184" s="212">
        <f>IF(N184="základní",J184,0)</f>
        <v>0</v>
      </c>
      <c r="BF184" s="212">
        <f>IF(N184="snížená",J184,0)</f>
        <v>0</v>
      </c>
      <c r="BG184" s="212">
        <f>IF(N184="zákl. přenesená",J184,0)</f>
        <v>0</v>
      </c>
      <c r="BH184" s="212">
        <f>IF(N184="sníž. přenesená",J184,0)</f>
        <v>0</v>
      </c>
      <c r="BI184" s="212">
        <f>IF(N184="nulová",J184,0)</f>
        <v>0</v>
      </c>
      <c r="BJ184" s="24" t="s">
        <v>74</v>
      </c>
      <c r="BK184" s="212">
        <f>ROUND(I184*H184,2)</f>
        <v>0</v>
      </c>
      <c r="BL184" s="24" t="s">
        <v>84</v>
      </c>
      <c r="BM184" s="24" t="s">
        <v>305</v>
      </c>
    </row>
    <row r="185" s="1" customFormat="1" ht="25.5" customHeight="1">
      <c r="B185" s="200"/>
      <c r="C185" s="201" t="s">
        <v>306</v>
      </c>
      <c r="D185" s="201" t="s">
        <v>141</v>
      </c>
      <c r="E185" s="202" t="s">
        <v>307</v>
      </c>
      <c r="F185" s="203" t="s">
        <v>308</v>
      </c>
      <c r="G185" s="204" t="s">
        <v>144</v>
      </c>
      <c r="H185" s="205">
        <v>1.5</v>
      </c>
      <c r="I185" s="206"/>
      <c r="J185" s="207">
        <f>ROUND(I185*H185,2)</f>
        <v>0</v>
      </c>
      <c r="K185" s="203" t="s">
        <v>5</v>
      </c>
      <c r="L185" s="46"/>
      <c r="M185" s="208" t="s">
        <v>5</v>
      </c>
      <c r="N185" s="209" t="s">
        <v>40</v>
      </c>
      <c r="O185" s="47"/>
      <c r="P185" s="210">
        <f>O185*H185</f>
        <v>0</v>
      </c>
      <c r="Q185" s="210">
        <v>0</v>
      </c>
      <c r="R185" s="210">
        <f>Q185*H185</f>
        <v>0</v>
      </c>
      <c r="S185" s="210">
        <v>2.2000000000000002</v>
      </c>
      <c r="T185" s="211">
        <f>S185*H185</f>
        <v>3.3000000000000003</v>
      </c>
      <c r="AR185" s="24" t="s">
        <v>84</v>
      </c>
      <c r="AT185" s="24" t="s">
        <v>141</v>
      </c>
      <c r="AU185" s="24" t="s">
        <v>78</v>
      </c>
      <c r="AY185" s="24" t="s">
        <v>139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24" t="s">
        <v>74</v>
      </c>
      <c r="BK185" s="212">
        <f>ROUND(I185*H185,2)</f>
        <v>0</v>
      </c>
      <c r="BL185" s="24" t="s">
        <v>84</v>
      </c>
      <c r="BM185" s="24" t="s">
        <v>309</v>
      </c>
    </row>
    <row r="186" s="1" customFormat="1" ht="25.5" customHeight="1">
      <c r="B186" s="200"/>
      <c r="C186" s="201" t="s">
        <v>310</v>
      </c>
      <c r="D186" s="201" t="s">
        <v>141</v>
      </c>
      <c r="E186" s="202" t="s">
        <v>311</v>
      </c>
      <c r="F186" s="203" t="s">
        <v>312</v>
      </c>
      <c r="G186" s="204" t="s">
        <v>192</v>
      </c>
      <c r="H186" s="205">
        <v>6.3040000000000003</v>
      </c>
      <c r="I186" s="206"/>
      <c r="J186" s="207">
        <f>ROUND(I186*H186,2)</f>
        <v>0</v>
      </c>
      <c r="K186" s="203" t="s">
        <v>145</v>
      </c>
      <c r="L186" s="46"/>
      <c r="M186" s="208" t="s">
        <v>5</v>
      </c>
      <c r="N186" s="209" t="s">
        <v>40</v>
      </c>
      <c r="O186" s="47"/>
      <c r="P186" s="210">
        <f>O186*H186</f>
        <v>0</v>
      </c>
      <c r="Q186" s="210">
        <v>0</v>
      </c>
      <c r="R186" s="210">
        <f>Q186*H186</f>
        <v>0</v>
      </c>
      <c r="S186" s="210">
        <v>0.075999999999999998</v>
      </c>
      <c r="T186" s="211">
        <f>S186*H186</f>
        <v>0.47910400000000003</v>
      </c>
      <c r="AR186" s="24" t="s">
        <v>84</v>
      </c>
      <c r="AT186" s="24" t="s">
        <v>141</v>
      </c>
      <c r="AU186" s="24" t="s">
        <v>78</v>
      </c>
      <c r="AY186" s="24" t="s">
        <v>139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24" t="s">
        <v>74</v>
      </c>
      <c r="BK186" s="212">
        <f>ROUND(I186*H186,2)</f>
        <v>0</v>
      </c>
      <c r="BL186" s="24" t="s">
        <v>84</v>
      </c>
      <c r="BM186" s="24" t="s">
        <v>313</v>
      </c>
    </row>
    <row r="187" s="11" customFormat="1">
      <c r="B187" s="213"/>
      <c r="D187" s="214" t="s">
        <v>147</v>
      </c>
      <c r="E187" s="215" t="s">
        <v>5</v>
      </c>
      <c r="F187" s="216" t="s">
        <v>314</v>
      </c>
      <c r="H187" s="217">
        <v>6.3040000000000003</v>
      </c>
      <c r="I187" s="218"/>
      <c r="L187" s="213"/>
      <c r="M187" s="219"/>
      <c r="N187" s="220"/>
      <c r="O187" s="220"/>
      <c r="P187" s="220"/>
      <c r="Q187" s="220"/>
      <c r="R187" s="220"/>
      <c r="S187" s="220"/>
      <c r="T187" s="221"/>
      <c r="AT187" s="215" t="s">
        <v>147</v>
      </c>
      <c r="AU187" s="215" t="s">
        <v>78</v>
      </c>
      <c r="AV187" s="11" t="s">
        <v>78</v>
      </c>
      <c r="AW187" s="11" t="s">
        <v>33</v>
      </c>
      <c r="AX187" s="11" t="s">
        <v>69</v>
      </c>
      <c r="AY187" s="215" t="s">
        <v>139</v>
      </c>
    </row>
    <row r="188" s="12" customFormat="1">
      <c r="B188" s="222"/>
      <c r="D188" s="214" t="s">
        <v>147</v>
      </c>
      <c r="E188" s="223" t="s">
        <v>5</v>
      </c>
      <c r="F188" s="224" t="s">
        <v>149</v>
      </c>
      <c r="H188" s="225">
        <v>6.3040000000000003</v>
      </c>
      <c r="I188" s="226"/>
      <c r="L188" s="222"/>
      <c r="M188" s="227"/>
      <c r="N188" s="228"/>
      <c r="O188" s="228"/>
      <c r="P188" s="228"/>
      <c r="Q188" s="228"/>
      <c r="R188" s="228"/>
      <c r="S188" s="228"/>
      <c r="T188" s="229"/>
      <c r="AT188" s="223" t="s">
        <v>147</v>
      </c>
      <c r="AU188" s="223" t="s">
        <v>78</v>
      </c>
      <c r="AV188" s="12" t="s">
        <v>84</v>
      </c>
      <c r="AW188" s="12" t="s">
        <v>33</v>
      </c>
      <c r="AX188" s="12" t="s">
        <v>74</v>
      </c>
      <c r="AY188" s="223" t="s">
        <v>139</v>
      </c>
    </row>
    <row r="189" s="1" customFormat="1" ht="25.5" customHeight="1">
      <c r="B189" s="200"/>
      <c r="C189" s="201" t="s">
        <v>279</v>
      </c>
      <c r="D189" s="201" t="s">
        <v>141</v>
      </c>
      <c r="E189" s="202" t="s">
        <v>315</v>
      </c>
      <c r="F189" s="203" t="s">
        <v>316</v>
      </c>
      <c r="G189" s="204" t="s">
        <v>192</v>
      </c>
      <c r="H189" s="205">
        <v>2.625</v>
      </c>
      <c r="I189" s="206"/>
      <c r="J189" s="207">
        <f>ROUND(I189*H189,2)</f>
        <v>0</v>
      </c>
      <c r="K189" s="203" t="s">
        <v>145</v>
      </c>
      <c r="L189" s="46"/>
      <c r="M189" s="208" t="s">
        <v>5</v>
      </c>
      <c r="N189" s="209" t="s">
        <v>40</v>
      </c>
      <c r="O189" s="47"/>
      <c r="P189" s="210">
        <f>O189*H189</f>
        <v>0</v>
      </c>
      <c r="Q189" s="210">
        <v>0</v>
      </c>
      <c r="R189" s="210">
        <f>Q189*H189</f>
        <v>0</v>
      </c>
      <c r="S189" s="210">
        <v>0.063</v>
      </c>
      <c r="T189" s="211">
        <f>S189*H189</f>
        <v>0.16537499999999999</v>
      </c>
      <c r="AR189" s="24" t="s">
        <v>84</v>
      </c>
      <c r="AT189" s="24" t="s">
        <v>141</v>
      </c>
      <c r="AU189" s="24" t="s">
        <v>78</v>
      </c>
      <c r="AY189" s="24" t="s">
        <v>139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24" t="s">
        <v>74</v>
      </c>
      <c r="BK189" s="212">
        <f>ROUND(I189*H189,2)</f>
        <v>0</v>
      </c>
      <c r="BL189" s="24" t="s">
        <v>84</v>
      </c>
      <c r="BM189" s="24" t="s">
        <v>317</v>
      </c>
    </row>
    <row r="190" s="11" customFormat="1">
      <c r="B190" s="213"/>
      <c r="D190" s="214" t="s">
        <v>147</v>
      </c>
      <c r="E190" s="215" t="s">
        <v>5</v>
      </c>
      <c r="F190" s="216" t="s">
        <v>318</v>
      </c>
      <c r="H190" s="217">
        <v>2.625</v>
      </c>
      <c r="I190" s="218"/>
      <c r="L190" s="213"/>
      <c r="M190" s="219"/>
      <c r="N190" s="220"/>
      <c r="O190" s="220"/>
      <c r="P190" s="220"/>
      <c r="Q190" s="220"/>
      <c r="R190" s="220"/>
      <c r="S190" s="220"/>
      <c r="T190" s="221"/>
      <c r="AT190" s="215" t="s">
        <v>147</v>
      </c>
      <c r="AU190" s="215" t="s">
        <v>78</v>
      </c>
      <c r="AV190" s="11" t="s">
        <v>78</v>
      </c>
      <c r="AW190" s="11" t="s">
        <v>33</v>
      </c>
      <c r="AX190" s="11" t="s">
        <v>69</v>
      </c>
      <c r="AY190" s="215" t="s">
        <v>139</v>
      </c>
    </row>
    <row r="191" s="12" customFormat="1">
      <c r="B191" s="222"/>
      <c r="D191" s="214" t="s">
        <v>147</v>
      </c>
      <c r="E191" s="223" t="s">
        <v>5</v>
      </c>
      <c r="F191" s="224" t="s">
        <v>149</v>
      </c>
      <c r="H191" s="225">
        <v>2.625</v>
      </c>
      <c r="I191" s="226"/>
      <c r="L191" s="222"/>
      <c r="M191" s="227"/>
      <c r="N191" s="228"/>
      <c r="O191" s="228"/>
      <c r="P191" s="228"/>
      <c r="Q191" s="228"/>
      <c r="R191" s="228"/>
      <c r="S191" s="228"/>
      <c r="T191" s="229"/>
      <c r="AT191" s="223" t="s">
        <v>147</v>
      </c>
      <c r="AU191" s="223" t="s">
        <v>78</v>
      </c>
      <c r="AV191" s="12" t="s">
        <v>84</v>
      </c>
      <c r="AW191" s="12" t="s">
        <v>33</v>
      </c>
      <c r="AX191" s="12" t="s">
        <v>74</v>
      </c>
      <c r="AY191" s="223" t="s">
        <v>139</v>
      </c>
    </row>
    <row r="192" s="1" customFormat="1" ht="38.25" customHeight="1">
      <c r="B192" s="200"/>
      <c r="C192" s="201" t="s">
        <v>319</v>
      </c>
      <c r="D192" s="201" t="s">
        <v>141</v>
      </c>
      <c r="E192" s="202" t="s">
        <v>320</v>
      </c>
      <c r="F192" s="203" t="s">
        <v>321</v>
      </c>
      <c r="G192" s="204" t="s">
        <v>192</v>
      </c>
      <c r="H192" s="205">
        <v>1.5760000000000001</v>
      </c>
      <c r="I192" s="206"/>
      <c r="J192" s="207">
        <f>ROUND(I192*H192,2)</f>
        <v>0</v>
      </c>
      <c r="K192" s="203" t="s">
        <v>145</v>
      </c>
      <c r="L192" s="46"/>
      <c r="M192" s="208" t="s">
        <v>5</v>
      </c>
      <c r="N192" s="209" t="s">
        <v>40</v>
      </c>
      <c r="O192" s="47"/>
      <c r="P192" s="210">
        <f>O192*H192</f>
        <v>0</v>
      </c>
      <c r="Q192" s="210">
        <v>0</v>
      </c>
      <c r="R192" s="210">
        <f>Q192*H192</f>
        <v>0</v>
      </c>
      <c r="S192" s="210">
        <v>0.17999999999999999</v>
      </c>
      <c r="T192" s="211">
        <f>S192*H192</f>
        <v>0.28367999999999999</v>
      </c>
      <c r="AR192" s="24" t="s">
        <v>84</v>
      </c>
      <c r="AT192" s="24" t="s">
        <v>141</v>
      </c>
      <c r="AU192" s="24" t="s">
        <v>78</v>
      </c>
      <c r="AY192" s="24" t="s">
        <v>139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24" t="s">
        <v>74</v>
      </c>
      <c r="BK192" s="212">
        <f>ROUND(I192*H192,2)</f>
        <v>0</v>
      </c>
      <c r="BL192" s="24" t="s">
        <v>84</v>
      </c>
      <c r="BM192" s="24" t="s">
        <v>322</v>
      </c>
    </row>
    <row r="193" s="11" customFormat="1">
      <c r="B193" s="213"/>
      <c r="D193" s="214" t="s">
        <v>147</v>
      </c>
      <c r="E193" s="215" t="s">
        <v>5</v>
      </c>
      <c r="F193" s="216" t="s">
        <v>323</v>
      </c>
      <c r="H193" s="217">
        <v>1.5760000000000001</v>
      </c>
      <c r="I193" s="218"/>
      <c r="L193" s="213"/>
      <c r="M193" s="219"/>
      <c r="N193" s="220"/>
      <c r="O193" s="220"/>
      <c r="P193" s="220"/>
      <c r="Q193" s="220"/>
      <c r="R193" s="220"/>
      <c r="S193" s="220"/>
      <c r="T193" s="221"/>
      <c r="AT193" s="215" t="s">
        <v>147</v>
      </c>
      <c r="AU193" s="215" t="s">
        <v>78</v>
      </c>
      <c r="AV193" s="11" t="s">
        <v>78</v>
      </c>
      <c r="AW193" s="11" t="s">
        <v>33</v>
      </c>
      <c r="AX193" s="11" t="s">
        <v>69</v>
      </c>
      <c r="AY193" s="215" t="s">
        <v>139</v>
      </c>
    </row>
    <row r="194" s="12" customFormat="1">
      <c r="B194" s="222"/>
      <c r="D194" s="214" t="s">
        <v>147</v>
      </c>
      <c r="E194" s="223" t="s">
        <v>5</v>
      </c>
      <c r="F194" s="224" t="s">
        <v>149</v>
      </c>
      <c r="H194" s="225">
        <v>1.5760000000000001</v>
      </c>
      <c r="I194" s="226"/>
      <c r="L194" s="222"/>
      <c r="M194" s="227"/>
      <c r="N194" s="228"/>
      <c r="O194" s="228"/>
      <c r="P194" s="228"/>
      <c r="Q194" s="228"/>
      <c r="R194" s="228"/>
      <c r="S194" s="228"/>
      <c r="T194" s="229"/>
      <c r="AT194" s="223" t="s">
        <v>147</v>
      </c>
      <c r="AU194" s="223" t="s">
        <v>78</v>
      </c>
      <c r="AV194" s="12" t="s">
        <v>84</v>
      </c>
      <c r="AW194" s="12" t="s">
        <v>33</v>
      </c>
      <c r="AX194" s="12" t="s">
        <v>74</v>
      </c>
      <c r="AY194" s="223" t="s">
        <v>139</v>
      </c>
    </row>
    <row r="195" s="1" customFormat="1" ht="38.25" customHeight="1">
      <c r="B195" s="200"/>
      <c r="C195" s="201" t="s">
        <v>324</v>
      </c>
      <c r="D195" s="201" t="s">
        <v>141</v>
      </c>
      <c r="E195" s="202" t="s">
        <v>325</v>
      </c>
      <c r="F195" s="203" t="s">
        <v>326</v>
      </c>
      <c r="G195" s="204" t="s">
        <v>192</v>
      </c>
      <c r="H195" s="205">
        <v>1.6799999999999999</v>
      </c>
      <c r="I195" s="206"/>
      <c r="J195" s="207">
        <f>ROUND(I195*H195,2)</f>
        <v>0</v>
      </c>
      <c r="K195" s="203" t="s">
        <v>145</v>
      </c>
      <c r="L195" s="46"/>
      <c r="M195" s="208" t="s">
        <v>5</v>
      </c>
      <c r="N195" s="209" t="s">
        <v>40</v>
      </c>
      <c r="O195" s="47"/>
      <c r="P195" s="210">
        <f>O195*H195</f>
        <v>0</v>
      </c>
      <c r="Q195" s="210">
        <v>0</v>
      </c>
      <c r="R195" s="210">
        <f>Q195*H195</f>
        <v>0</v>
      </c>
      <c r="S195" s="210">
        <v>0.27000000000000002</v>
      </c>
      <c r="T195" s="211">
        <f>S195*H195</f>
        <v>0.4536</v>
      </c>
      <c r="AR195" s="24" t="s">
        <v>84</v>
      </c>
      <c r="AT195" s="24" t="s">
        <v>141</v>
      </c>
      <c r="AU195" s="24" t="s">
        <v>78</v>
      </c>
      <c r="AY195" s="24" t="s">
        <v>139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24" t="s">
        <v>74</v>
      </c>
      <c r="BK195" s="212">
        <f>ROUND(I195*H195,2)</f>
        <v>0</v>
      </c>
      <c r="BL195" s="24" t="s">
        <v>84</v>
      </c>
      <c r="BM195" s="24" t="s">
        <v>327</v>
      </c>
    </row>
    <row r="196" s="11" customFormat="1">
      <c r="B196" s="213"/>
      <c r="D196" s="214" t="s">
        <v>147</v>
      </c>
      <c r="E196" s="215" t="s">
        <v>5</v>
      </c>
      <c r="F196" s="216" t="s">
        <v>328</v>
      </c>
      <c r="H196" s="217">
        <v>1.6799999999999999</v>
      </c>
      <c r="I196" s="218"/>
      <c r="L196" s="213"/>
      <c r="M196" s="219"/>
      <c r="N196" s="220"/>
      <c r="O196" s="220"/>
      <c r="P196" s="220"/>
      <c r="Q196" s="220"/>
      <c r="R196" s="220"/>
      <c r="S196" s="220"/>
      <c r="T196" s="221"/>
      <c r="AT196" s="215" t="s">
        <v>147</v>
      </c>
      <c r="AU196" s="215" t="s">
        <v>78</v>
      </c>
      <c r="AV196" s="11" t="s">
        <v>78</v>
      </c>
      <c r="AW196" s="11" t="s">
        <v>33</v>
      </c>
      <c r="AX196" s="11" t="s">
        <v>69</v>
      </c>
      <c r="AY196" s="215" t="s">
        <v>139</v>
      </c>
    </row>
    <row r="197" s="12" customFormat="1">
      <c r="B197" s="222"/>
      <c r="D197" s="214" t="s">
        <v>147</v>
      </c>
      <c r="E197" s="223" t="s">
        <v>5</v>
      </c>
      <c r="F197" s="224" t="s">
        <v>149</v>
      </c>
      <c r="H197" s="225">
        <v>1.6799999999999999</v>
      </c>
      <c r="I197" s="226"/>
      <c r="L197" s="222"/>
      <c r="M197" s="227"/>
      <c r="N197" s="228"/>
      <c r="O197" s="228"/>
      <c r="P197" s="228"/>
      <c r="Q197" s="228"/>
      <c r="R197" s="228"/>
      <c r="S197" s="228"/>
      <c r="T197" s="229"/>
      <c r="AT197" s="223" t="s">
        <v>147</v>
      </c>
      <c r="AU197" s="223" t="s">
        <v>78</v>
      </c>
      <c r="AV197" s="12" t="s">
        <v>84</v>
      </c>
      <c r="AW197" s="12" t="s">
        <v>33</v>
      </c>
      <c r="AX197" s="12" t="s">
        <v>74</v>
      </c>
      <c r="AY197" s="223" t="s">
        <v>139</v>
      </c>
    </row>
    <row r="198" s="12" customFormat="1">
      <c r="B198" s="222"/>
      <c r="D198" s="214" t="s">
        <v>147</v>
      </c>
      <c r="E198" s="223" t="s">
        <v>5</v>
      </c>
      <c r="F198" s="224" t="s">
        <v>149</v>
      </c>
      <c r="H198" s="225">
        <v>0</v>
      </c>
      <c r="I198" s="226"/>
      <c r="L198" s="222"/>
      <c r="M198" s="227"/>
      <c r="N198" s="228"/>
      <c r="O198" s="228"/>
      <c r="P198" s="228"/>
      <c r="Q198" s="228"/>
      <c r="R198" s="228"/>
      <c r="S198" s="228"/>
      <c r="T198" s="229"/>
      <c r="AT198" s="223" t="s">
        <v>147</v>
      </c>
      <c r="AU198" s="223" t="s">
        <v>78</v>
      </c>
      <c r="AV198" s="12" t="s">
        <v>84</v>
      </c>
      <c r="AW198" s="12" t="s">
        <v>33</v>
      </c>
      <c r="AX198" s="12" t="s">
        <v>69</v>
      </c>
      <c r="AY198" s="223" t="s">
        <v>139</v>
      </c>
    </row>
    <row r="199" s="1" customFormat="1" ht="38.25" customHeight="1">
      <c r="B199" s="200"/>
      <c r="C199" s="201" t="s">
        <v>329</v>
      </c>
      <c r="D199" s="201" t="s">
        <v>141</v>
      </c>
      <c r="E199" s="202" t="s">
        <v>330</v>
      </c>
      <c r="F199" s="203" t="s">
        <v>331</v>
      </c>
      <c r="G199" s="204" t="s">
        <v>144</v>
      </c>
      <c r="H199" s="205">
        <v>0.33600000000000002</v>
      </c>
      <c r="I199" s="206"/>
      <c r="J199" s="207">
        <f>ROUND(I199*H199,2)</f>
        <v>0</v>
      </c>
      <c r="K199" s="203" t="s">
        <v>145</v>
      </c>
      <c r="L199" s="46"/>
      <c r="M199" s="208" t="s">
        <v>5</v>
      </c>
      <c r="N199" s="209" t="s">
        <v>40</v>
      </c>
      <c r="O199" s="47"/>
      <c r="P199" s="210">
        <f>O199*H199</f>
        <v>0</v>
      </c>
      <c r="Q199" s="210">
        <v>0</v>
      </c>
      <c r="R199" s="210">
        <f>Q199*H199</f>
        <v>0</v>
      </c>
      <c r="S199" s="210">
        <v>1.8</v>
      </c>
      <c r="T199" s="211">
        <f>S199*H199</f>
        <v>0.6048</v>
      </c>
      <c r="AR199" s="24" t="s">
        <v>84</v>
      </c>
      <c r="AT199" s="24" t="s">
        <v>141</v>
      </c>
      <c r="AU199" s="24" t="s">
        <v>78</v>
      </c>
      <c r="AY199" s="24" t="s">
        <v>139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24" t="s">
        <v>74</v>
      </c>
      <c r="BK199" s="212">
        <f>ROUND(I199*H199,2)</f>
        <v>0</v>
      </c>
      <c r="BL199" s="24" t="s">
        <v>84</v>
      </c>
      <c r="BM199" s="24" t="s">
        <v>332</v>
      </c>
    </row>
    <row r="200" s="11" customFormat="1">
      <c r="B200" s="213"/>
      <c r="D200" s="214" t="s">
        <v>147</v>
      </c>
      <c r="E200" s="215" t="s">
        <v>5</v>
      </c>
      <c r="F200" s="216" t="s">
        <v>333</v>
      </c>
      <c r="H200" s="217">
        <v>0.33600000000000002</v>
      </c>
      <c r="I200" s="218"/>
      <c r="L200" s="213"/>
      <c r="M200" s="219"/>
      <c r="N200" s="220"/>
      <c r="O200" s="220"/>
      <c r="P200" s="220"/>
      <c r="Q200" s="220"/>
      <c r="R200" s="220"/>
      <c r="S200" s="220"/>
      <c r="T200" s="221"/>
      <c r="AT200" s="215" t="s">
        <v>147</v>
      </c>
      <c r="AU200" s="215" t="s">
        <v>78</v>
      </c>
      <c r="AV200" s="11" t="s">
        <v>78</v>
      </c>
      <c r="AW200" s="11" t="s">
        <v>33</v>
      </c>
      <c r="AX200" s="11" t="s">
        <v>69</v>
      </c>
      <c r="AY200" s="215" t="s">
        <v>139</v>
      </c>
    </row>
    <row r="201" s="12" customFormat="1">
      <c r="B201" s="222"/>
      <c r="D201" s="214" t="s">
        <v>147</v>
      </c>
      <c r="E201" s="223" t="s">
        <v>5</v>
      </c>
      <c r="F201" s="224" t="s">
        <v>149</v>
      </c>
      <c r="H201" s="225">
        <v>0.33600000000000002</v>
      </c>
      <c r="I201" s="226"/>
      <c r="L201" s="222"/>
      <c r="M201" s="227"/>
      <c r="N201" s="228"/>
      <c r="O201" s="228"/>
      <c r="P201" s="228"/>
      <c r="Q201" s="228"/>
      <c r="R201" s="228"/>
      <c r="S201" s="228"/>
      <c r="T201" s="229"/>
      <c r="AT201" s="223" t="s">
        <v>147</v>
      </c>
      <c r="AU201" s="223" t="s">
        <v>78</v>
      </c>
      <c r="AV201" s="12" t="s">
        <v>84</v>
      </c>
      <c r="AW201" s="12" t="s">
        <v>33</v>
      </c>
      <c r="AX201" s="12" t="s">
        <v>74</v>
      </c>
      <c r="AY201" s="223" t="s">
        <v>139</v>
      </c>
    </row>
    <row r="202" s="1" customFormat="1" ht="25.5" customHeight="1">
      <c r="B202" s="200"/>
      <c r="C202" s="201" t="s">
        <v>334</v>
      </c>
      <c r="D202" s="201" t="s">
        <v>141</v>
      </c>
      <c r="E202" s="202" t="s">
        <v>335</v>
      </c>
      <c r="F202" s="203" t="s">
        <v>336</v>
      </c>
      <c r="G202" s="204" t="s">
        <v>266</v>
      </c>
      <c r="H202" s="205">
        <v>28</v>
      </c>
      <c r="I202" s="206"/>
      <c r="J202" s="207">
        <f>ROUND(I202*H202,2)</f>
        <v>0</v>
      </c>
      <c r="K202" s="203" t="s">
        <v>145</v>
      </c>
      <c r="L202" s="46"/>
      <c r="M202" s="208" t="s">
        <v>5</v>
      </c>
      <c r="N202" s="209" t="s">
        <v>40</v>
      </c>
      <c r="O202" s="47"/>
      <c r="P202" s="210">
        <f>O202*H202</f>
        <v>0</v>
      </c>
      <c r="Q202" s="210">
        <v>0</v>
      </c>
      <c r="R202" s="210">
        <f>Q202*H202</f>
        <v>0</v>
      </c>
      <c r="S202" s="210">
        <v>0.014999999999999999</v>
      </c>
      <c r="T202" s="211">
        <f>S202*H202</f>
        <v>0.41999999999999998</v>
      </c>
      <c r="AR202" s="24" t="s">
        <v>84</v>
      </c>
      <c r="AT202" s="24" t="s">
        <v>141</v>
      </c>
      <c r="AU202" s="24" t="s">
        <v>78</v>
      </c>
      <c r="AY202" s="24" t="s">
        <v>139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24" t="s">
        <v>74</v>
      </c>
      <c r="BK202" s="212">
        <f>ROUND(I202*H202,2)</f>
        <v>0</v>
      </c>
      <c r="BL202" s="24" t="s">
        <v>84</v>
      </c>
      <c r="BM202" s="24" t="s">
        <v>337</v>
      </c>
    </row>
    <row r="203" s="10" customFormat="1" ht="29.88" customHeight="1">
      <c r="B203" s="187"/>
      <c r="D203" s="188" t="s">
        <v>68</v>
      </c>
      <c r="E203" s="198" t="s">
        <v>338</v>
      </c>
      <c r="F203" s="198" t="s">
        <v>339</v>
      </c>
      <c r="I203" s="190"/>
      <c r="J203" s="199">
        <f>BK203</f>
        <v>0</v>
      </c>
      <c r="L203" s="187"/>
      <c r="M203" s="192"/>
      <c r="N203" s="193"/>
      <c r="O203" s="193"/>
      <c r="P203" s="194">
        <f>SUM(P204:P207)</f>
        <v>0</v>
      </c>
      <c r="Q203" s="193"/>
      <c r="R203" s="194">
        <f>SUM(R204:R207)</f>
        <v>0</v>
      </c>
      <c r="S203" s="193"/>
      <c r="T203" s="195">
        <f>SUM(T204:T207)</f>
        <v>0</v>
      </c>
      <c r="AR203" s="188" t="s">
        <v>74</v>
      </c>
      <c r="AT203" s="196" t="s">
        <v>68</v>
      </c>
      <c r="AU203" s="196" t="s">
        <v>74</v>
      </c>
      <c r="AY203" s="188" t="s">
        <v>139</v>
      </c>
      <c r="BK203" s="197">
        <f>SUM(BK204:BK207)</f>
        <v>0</v>
      </c>
    </row>
    <row r="204" s="1" customFormat="1" ht="25.5" customHeight="1">
      <c r="B204" s="200"/>
      <c r="C204" s="201" t="s">
        <v>340</v>
      </c>
      <c r="D204" s="201" t="s">
        <v>141</v>
      </c>
      <c r="E204" s="202" t="s">
        <v>341</v>
      </c>
      <c r="F204" s="203" t="s">
        <v>342</v>
      </c>
      <c r="G204" s="204" t="s">
        <v>162</v>
      </c>
      <c r="H204" s="205">
        <v>27.763000000000002</v>
      </c>
      <c r="I204" s="206"/>
      <c r="J204" s="207">
        <f>ROUND(I204*H204,2)</f>
        <v>0</v>
      </c>
      <c r="K204" s="203" t="s">
        <v>145</v>
      </c>
      <c r="L204" s="46"/>
      <c r="M204" s="208" t="s">
        <v>5</v>
      </c>
      <c r="N204" s="209" t="s">
        <v>40</v>
      </c>
      <c r="O204" s="47"/>
      <c r="P204" s="210">
        <f>O204*H204</f>
        <v>0</v>
      </c>
      <c r="Q204" s="210">
        <v>0</v>
      </c>
      <c r="R204" s="210">
        <f>Q204*H204</f>
        <v>0</v>
      </c>
      <c r="S204" s="210">
        <v>0</v>
      </c>
      <c r="T204" s="211">
        <f>S204*H204</f>
        <v>0</v>
      </c>
      <c r="AR204" s="24" t="s">
        <v>84</v>
      </c>
      <c r="AT204" s="24" t="s">
        <v>141</v>
      </c>
      <c r="AU204" s="24" t="s">
        <v>78</v>
      </c>
      <c r="AY204" s="24" t="s">
        <v>139</v>
      </c>
      <c r="BE204" s="212">
        <f>IF(N204="základní",J204,0)</f>
        <v>0</v>
      </c>
      <c r="BF204" s="212">
        <f>IF(N204="snížená",J204,0)</f>
        <v>0</v>
      </c>
      <c r="BG204" s="212">
        <f>IF(N204="zákl. přenesená",J204,0)</f>
        <v>0</v>
      </c>
      <c r="BH204" s="212">
        <f>IF(N204="sníž. přenesená",J204,0)</f>
        <v>0</v>
      </c>
      <c r="BI204" s="212">
        <f>IF(N204="nulová",J204,0)</f>
        <v>0</v>
      </c>
      <c r="BJ204" s="24" t="s">
        <v>74</v>
      </c>
      <c r="BK204" s="212">
        <f>ROUND(I204*H204,2)</f>
        <v>0</v>
      </c>
      <c r="BL204" s="24" t="s">
        <v>84</v>
      </c>
      <c r="BM204" s="24" t="s">
        <v>343</v>
      </c>
    </row>
    <row r="205" s="1" customFormat="1" ht="25.5" customHeight="1">
      <c r="B205" s="200"/>
      <c r="C205" s="201" t="s">
        <v>344</v>
      </c>
      <c r="D205" s="201" t="s">
        <v>141</v>
      </c>
      <c r="E205" s="202" t="s">
        <v>345</v>
      </c>
      <c r="F205" s="203" t="s">
        <v>346</v>
      </c>
      <c r="G205" s="204" t="s">
        <v>162</v>
      </c>
      <c r="H205" s="205">
        <v>138.815</v>
      </c>
      <c r="I205" s="206"/>
      <c r="J205" s="207">
        <f>ROUND(I205*H205,2)</f>
        <v>0</v>
      </c>
      <c r="K205" s="203" t="s">
        <v>145</v>
      </c>
      <c r="L205" s="46"/>
      <c r="M205" s="208" t="s">
        <v>5</v>
      </c>
      <c r="N205" s="209" t="s">
        <v>40</v>
      </c>
      <c r="O205" s="47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AR205" s="24" t="s">
        <v>84</v>
      </c>
      <c r="AT205" s="24" t="s">
        <v>141</v>
      </c>
      <c r="AU205" s="24" t="s">
        <v>78</v>
      </c>
      <c r="AY205" s="24" t="s">
        <v>139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24" t="s">
        <v>74</v>
      </c>
      <c r="BK205" s="212">
        <f>ROUND(I205*H205,2)</f>
        <v>0</v>
      </c>
      <c r="BL205" s="24" t="s">
        <v>84</v>
      </c>
      <c r="BM205" s="24" t="s">
        <v>347</v>
      </c>
    </row>
    <row r="206" s="11" customFormat="1">
      <c r="B206" s="213"/>
      <c r="D206" s="214" t="s">
        <v>147</v>
      </c>
      <c r="F206" s="216" t="s">
        <v>348</v>
      </c>
      <c r="H206" s="217">
        <v>138.815</v>
      </c>
      <c r="I206" s="218"/>
      <c r="L206" s="213"/>
      <c r="M206" s="219"/>
      <c r="N206" s="220"/>
      <c r="O206" s="220"/>
      <c r="P206" s="220"/>
      <c r="Q206" s="220"/>
      <c r="R206" s="220"/>
      <c r="S206" s="220"/>
      <c r="T206" s="221"/>
      <c r="AT206" s="215" t="s">
        <v>147</v>
      </c>
      <c r="AU206" s="215" t="s">
        <v>78</v>
      </c>
      <c r="AV206" s="11" t="s">
        <v>78</v>
      </c>
      <c r="AW206" s="11" t="s">
        <v>6</v>
      </c>
      <c r="AX206" s="11" t="s">
        <v>74</v>
      </c>
      <c r="AY206" s="215" t="s">
        <v>139</v>
      </c>
    </row>
    <row r="207" s="1" customFormat="1" ht="25.5" customHeight="1">
      <c r="B207" s="200"/>
      <c r="C207" s="201" t="s">
        <v>349</v>
      </c>
      <c r="D207" s="201" t="s">
        <v>141</v>
      </c>
      <c r="E207" s="202" t="s">
        <v>350</v>
      </c>
      <c r="F207" s="203" t="s">
        <v>351</v>
      </c>
      <c r="G207" s="204" t="s">
        <v>162</v>
      </c>
      <c r="H207" s="205">
        <v>27.321000000000002</v>
      </c>
      <c r="I207" s="206"/>
      <c r="J207" s="207">
        <f>ROUND(I207*H207,2)</f>
        <v>0</v>
      </c>
      <c r="K207" s="203" t="s">
        <v>145</v>
      </c>
      <c r="L207" s="46"/>
      <c r="M207" s="208" t="s">
        <v>5</v>
      </c>
      <c r="N207" s="209" t="s">
        <v>40</v>
      </c>
      <c r="O207" s="47"/>
      <c r="P207" s="210">
        <f>O207*H207</f>
        <v>0</v>
      </c>
      <c r="Q207" s="210">
        <v>0</v>
      </c>
      <c r="R207" s="210">
        <f>Q207*H207</f>
        <v>0</v>
      </c>
      <c r="S207" s="210">
        <v>0</v>
      </c>
      <c r="T207" s="211">
        <f>S207*H207</f>
        <v>0</v>
      </c>
      <c r="AR207" s="24" t="s">
        <v>84</v>
      </c>
      <c r="AT207" s="24" t="s">
        <v>141</v>
      </c>
      <c r="AU207" s="24" t="s">
        <v>78</v>
      </c>
      <c r="AY207" s="24" t="s">
        <v>139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24" t="s">
        <v>74</v>
      </c>
      <c r="BK207" s="212">
        <f>ROUND(I207*H207,2)</f>
        <v>0</v>
      </c>
      <c r="BL207" s="24" t="s">
        <v>84</v>
      </c>
      <c r="BM207" s="24" t="s">
        <v>352</v>
      </c>
    </row>
    <row r="208" s="10" customFormat="1" ht="29.88" customHeight="1">
      <c r="B208" s="187"/>
      <c r="D208" s="188" t="s">
        <v>68</v>
      </c>
      <c r="E208" s="198" t="s">
        <v>353</v>
      </c>
      <c r="F208" s="198" t="s">
        <v>354</v>
      </c>
      <c r="I208" s="190"/>
      <c r="J208" s="199">
        <f>BK208</f>
        <v>0</v>
      </c>
      <c r="L208" s="187"/>
      <c r="M208" s="192"/>
      <c r="N208" s="193"/>
      <c r="O208" s="193"/>
      <c r="P208" s="194">
        <f>P209</f>
        <v>0</v>
      </c>
      <c r="Q208" s="193"/>
      <c r="R208" s="194">
        <f>R209</f>
        <v>0</v>
      </c>
      <c r="S208" s="193"/>
      <c r="T208" s="195">
        <f>T209</f>
        <v>0</v>
      </c>
      <c r="AR208" s="188" t="s">
        <v>74</v>
      </c>
      <c r="AT208" s="196" t="s">
        <v>68</v>
      </c>
      <c r="AU208" s="196" t="s">
        <v>74</v>
      </c>
      <c r="AY208" s="188" t="s">
        <v>139</v>
      </c>
      <c r="BK208" s="197">
        <f>BK209</f>
        <v>0</v>
      </c>
    </row>
    <row r="209" s="1" customFormat="1" ht="38.25" customHeight="1">
      <c r="B209" s="200"/>
      <c r="C209" s="201" t="s">
        <v>355</v>
      </c>
      <c r="D209" s="201" t="s">
        <v>141</v>
      </c>
      <c r="E209" s="202" t="s">
        <v>356</v>
      </c>
      <c r="F209" s="203" t="s">
        <v>357</v>
      </c>
      <c r="G209" s="204" t="s">
        <v>162</v>
      </c>
      <c r="H209" s="205">
        <v>21.969000000000001</v>
      </c>
      <c r="I209" s="206"/>
      <c r="J209" s="207">
        <f>ROUND(I209*H209,2)</f>
        <v>0</v>
      </c>
      <c r="K209" s="203" t="s">
        <v>145</v>
      </c>
      <c r="L209" s="46"/>
      <c r="M209" s="208" t="s">
        <v>5</v>
      </c>
      <c r="N209" s="209" t="s">
        <v>40</v>
      </c>
      <c r="O209" s="47"/>
      <c r="P209" s="210">
        <f>O209*H209</f>
        <v>0</v>
      </c>
      <c r="Q209" s="210">
        <v>0</v>
      </c>
      <c r="R209" s="210">
        <f>Q209*H209</f>
        <v>0</v>
      </c>
      <c r="S209" s="210">
        <v>0</v>
      </c>
      <c r="T209" s="211">
        <f>S209*H209</f>
        <v>0</v>
      </c>
      <c r="AR209" s="24" t="s">
        <v>84</v>
      </c>
      <c r="AT209" s="24" t="s">
        <v>141</v>
      </c>
      <c r="AU209" s="24" t="s">
        <v>78</v>
      </c>
      <c r="AY209" s="24" t="s">
        <v>139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24" t="s">
        <v>74</v>
      </c>
      <c r="BK209" s="212">
        <f>ROUND(I209*H209,2)</f>
        <v>0</v>
      </c>
      <c r="BL209" s="24" t="s">
        <v>84</v>
      </c>
      <c r="BM209" s="24" t="s">
        <v>358</v>
      </c>
    </row>
    <row r="210" s="10" customFormat="1" ht="37.44" customHeight="1">
      <c r="B210" s="187"/>
      <c r="D210" s="188" t="s">
        <v>68</v>
      </c>
      <c r="E210" s="189" t="s">
        <v>359</v>
      </c>
      <c r="F210" s="189" t="s">
        <v>360</v>
      </c>
      <c r="I210" s="190"/>
      <c r="J210" s="191">
        <f>BK210</f>
        <v>0</v>
      </c>
      <c r="L210" s="187"/>
      <c r="M210" s="192"/>
      <c r="N210" s="193"/>
      <c r="O210" s="193"/>
      <c r="P210" s="194">
        <f>P211+P220+P227+P238+P269+P285+P296</f>
        <v>0</v>
      </c>
      <c r="Q210" s="193"/>
      <c r="R210" s="194">
        <f>R211+R220+R227+R238+R269+R285+R296</f>
        <v>3.86501611</v>
      </c>
      <c r="S210" s="193"/>
      <c r="T210" s="195">
        <f>T211+T220+T227+T238+T269+T285+T296</f>
        <v>3.1937216000000004</v>
      </c>
      <c r="AR210" s="188" t="s">
        <v>78</v>
      </c>
      <c r="AT210" s="196" t="s">
        <v>68</v>
      </c>
      <c r="AU210" s="196" t="s">
        <v>69</v>
      </c>
      <c r="AY210" s="188" t="s">
        <v>139</v>
      </c>
      <c r="BK210" s="197">
        <f>BK211+BK220+BK227+BK238+BK269+BK285+BK296</f>
        <v>0</v>
      </c>
    </row>
    <row r="211" s="10" customFormat="1" ht="19.92" customHeight="1">
      <c r="B211" s="187"/>
      <c r="D211" s="188" t="s">
        <v>68</v>
      </c>
      <c r="E211" s="198" t="s">
        <v>361</v>
      </c>
      <c r="F211" s="198" t="s">
        <v>362</v>
      </c>
      <c r="I211" s="190"/>
      <c r="J211" s="199">
        <f>BK211</f>
        <v>0</v>
      </c>
      <c r="L211" s="187"/>
      <c r="M211" s="192"/>
      <c r="N211" s="193"/>
      <c r="O211" s="193"/>
      <c r="P211" s="194">
        <f>SUM(P212:P219)</f>
        <v>0</v>
      </c>
      <c r="Q211" s="193"/>
      <c r="R211" s="194">
        <f>SUM(R212:R219)</f>
        <v>0.29613</v>
      </c>
      <c r="S211" s="193"/>
      <c r="T211" s="195">
        <f>SUM(T212:T219)</f>
        <v>0</v>
      </c>
      <c r="AR211" s="188" t="s">
        <v>78</v>
      </c>
      <c r="AT211" s="196" t="s">
        <v>68</v>
      </c>
      <c r="AU211" s="196" t="s">
        <v>74</v>
      </c>
      <c r="AY211" s="188" t="s">
        <v>139</v>
      </c>
      <c r="BK211" s="197">
        <f>SUM(BK212:BK219)</f>
        <v>0</v>
      </c>
    </row>
    <row r="212" s="1" customFormat="1" ht="25.5" customHeight="1">
      <c r="B212" s="200"/>
      <c r="C212" s="201" t="s">
        <v>363</v>
      </c>
      <c r="D212" s="201" t="s">
        <v>141</v>
      </c>
      <c r="E212" s="202" t="s">
        <v>364</v>
      </c>
      <c r="F212" s="203" t="s">
        <v>365</v>
      </c>
      <c r="G212" s="204" t="s">
        <v>192</v>
      </c>
      <c r="H212" s="205">
        <v>22.48</v>
      </c>
      <c r="I212" s="206"/>
      <c r="J212" s="207">
        <f>ROUND(I212*H212,2)</f>
        <v>0</v>
      </c>
      <c r="K212" s="203" t="s">
        <v>145</v>
      </c>
      <c r="L212" s="46"/>
      <c r="M212" s="208" t="s">
        <v>5</v>
      </c>
      <c r="N212" s="209" t="s">
        <v>40</v>
      </c>
      <c r="O212" s="47"/>
      <c r="P212" s="210">
        <f>O212*H212</f>
        <v>0</v>
      </c>
      <c r="Q212" s="210">
        <v>0.0030000000000000001</v>
      </c>
      <c r="R212" s="210">
        <f>Q212*H212</f>
        <v>0.06744</v>
      </c>
      <c r="S212" s="210">
        <v>0</v>
      </c>
      <c r="T212" s="211">
        <f>S212*H212</f>
        <v>0</v>
      </c>
      <c r="AR212" s="24" t="s">
        <v>238</v>
      </c>
      <c r="AT212" s="24" t="s">
        <v>141</v>
      </c>
      <c r="AU212" s="24" t="s">
        <v>78</v>
      </c>
      <c r="AY212" s="24" t="s">
        <v>139</v>
      </c>
      <c r="BE212" s="212">
        <f>IF(N212="základní",J212,0)</f>
        <v>0</v>
      </c>
      <c r="BF212" s="212">
        <f>IF(N212="snížená",J212,0)</f>
        <v>0</v>
      </c>
      <c r="BG212" s="212">
        <f>IF(N212="zákl. přenesená",J212,0)</f>
        <v>0</v>
      </c>
      <c r="BH212" s="212">
        <f>IF(N212="sníž. přenesená",J212,0)</f>
        <v>0</v>
      </c>
      <c r="BI212" s="212">
        <f>IF(N212="nulová",J212,0)</f>
        <v>0</v>
      </c>
      <c r="BJ212" s="24" t="s">
        <v>74</v>
      </c>
      <c r="BK212" s="212">
        <f>ROUND(I212*H212,2)</f>
        <v>0</v>
      </c>
      <c r="BL212" s="24" t="s">
        <v>238</v>
      </c>
      <c r="BM212" s="24" t="s">
        <v>366</v>
      </c>
    </row>
    <row r="213" s="11" customFormat="1">
      <c r="B213" s="213"/>
      <c r="D213" s="214" t="s">
        <v>147</v>
      </c>
      <c r="E213" s="215" t="s">
        <v>5</v>
      </c>
      <c r="F213" s="216" t="s">
        <v>367</v>
      </c>
      <c r="H213" s="217">
        <v>22.48</v>
      </c>
      <c r="I213" s="218"/>
      <c r="L213" s="213"/>
      <c r="M213" s="219"/>
      <c r="N213" s="220"/>
      <c r="O213" s="220"/>
      <c r="P213" s="220"/>
      <c r="Q213" s="220"/>
      <c r="R213" s="220"/>
      <c r="S213" s="220"/>
      <c r="T213" s="221"/>
      <c r="AT213" s="215" t="s">
        <v>147</v>
      </c>
      <c r="AU213" s="215" t="s">
        <v>78</v>
      </c>
      <c r="AV213" s="11" t="s">
        <v>78</v>
      </c>
      <c r="AW213" s="11" t="s">
        <v>33</v>
      </c>
      <c r="AX213" s="11" t="s">
        <v>69</v>
      </c>
      <c r="AY213" s="215" t="s">
        <v>139</v>
      </c>
    </row>
    <row r="214" s="12" customFormat="1">
      <c r="B214" s="222"/>
      <c r="D214" s="214" t="s">
        <v>147</v>
      </c>
      <c r="E214" s="223" t="s">
        <v>5</v>
      </c>
      <c r="F214" s="224" t="s">
        <v>149</v>
      </c>
      <c r="H214" s="225">
        <v>22.48</v>
      </c>
      <c r="I214" s="226"/>
      <c r="L214" s="222"/>
      <c r="M214" s="227"/>
      <c r="N214" s="228"/>
      <c r="O214" s="228"/>
      <c r="P214" s="228"/>
      <c r="Q214" s="228"/>
      <c r="R214" s="228"/>
      <c r="S214" s="228"/>
      <c r="T214" s="229"/>
      <c r="AT214" s="223" t="s">
        <v>147</v>
      </c>
      <c r="AU214" s="223" t="s">
        <v>78</v>
      </c>
      <c r="AV214" s="12" t="s">
        <v>84</v>
      </c>
      <c r="AW214" s="12" t="s">
        <v>33</v>
      </c>
      <c r="AX214" s="12" t="s">
        <v>74</v>
      </c>
      <c r="AY214" s="223" t="s">
        <v>139</v>
      </c>
    </row>
    <row r="215" s="1" customFormat="1" ht="25.5" customHeight="1">
      <c r="B215" s="200"/>
      <c r="C215" s="201" t="s">
        <v>368</v>
      </c>
      <c r="D215" s="201" t="s">
        <v>141</v>
      </c>
      <c r="E215" s="202" t="s">
        <v>369</v>
      </c>
      <c r="F215" s="203" t="s">
        <v>370</v>
      </c>
      <c r="G215" s="204" t="s">
        <v>192</v>
      </c>
      <c r="H215" s="205">
        <v>76.230000000000004</v>
      </c>
      <c r="I215" s="206"/>
      <c r="J215" s="207">
        <f>ROUND(I215*H215,2)</f>
        <v>0</v>
      </c>
      <c r="K215" s="203" t="s">
        <v>145</v>
      </c>
      <c r="L215" s="46"/>
      <c r="M215" s="208" t="s">
        <v>5</v>
      </c>
      <c r="N215" s="209" t="s">
        <v>40</v>
      </c>
      <c r="O215" s="47"/>
      <c r="P215" s="210">
        <f>O215*H215</f>
        <v>0</v>
      </c>
      <c r="Q215" s="210">
        <v>0.0030000000000000001</v>
      </c>
      <c r="R215" s="210">
        <f>Q215*H215</f>
        <v>0.22869</v>
      </c>
      <c r="S215" s="210">
        <v>0</v>
      </c>
      <c r="T215" s="211">
        <f>S215*H215</f>
        <v>0</v>
      </c>
      <c r="AR215" s="24" t="s">
        <v>238</v>
      </c>
      <c r="AT215" s="24" t="s">
        <v>141</v>
      </c>
      <c r="AU215" s="24" t="s">
        <v>78</v>
      </c>
      <c r="AY215" s="24" t="s">
        <v>139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24" t="s">
        <v>74</v>
      </c>
      <c r="BK215" s="212">
        <f>ROUND(I215*H215,2)</f>
        <v>0</v>
      </c>
      <c r="BL215" s="24" t="s">
        <v>238</v>
      </c>
      <c r="BM215" s="24" t="s">
        <v>371</v>
      </c>
    </row>
    <row r="216" s="11" customFormat="1">
      <c r="B216" s="213"/>
      <c r="D216" s="214" t="s">
        <v>147</v>
      </c>
      <c r="E216" s="215" t="s">
        <v>5</v>
      </c>
      <c r="F216" s="216" t="s">
        <v>247</v>
      </c>
      <c r="H216" s="217">
        <v>47.880000000000003</v>
      </c>
      <c r="I216" s="218"/>
      <c r="L216" s="213"/>
      <c r="M216" s="219"/>
      <c r="N216" s="220"/>
      <c r="O216" s="220"/>
      <c r="P216" s="220"/>
      <c r="Q216" s="220"/>
      <c r="R216" s="220"/>
      <c r="S216" s="220"/>
      <c r="T216" s="221"/>
      <c r="AT216" s="215" t="s">
        <v>147</v>
      </c>
      <c r="AU216" s="215" t="s">
        <v>78</v>
      </c>
      <c r="AV216" s="11" t="s">
        <v>78</v>
      </c>
      <c r="AW216" s="11" t="s">
        <v>33</v>
      </c>
      <c r="AX216" s="11" t="s">
        <v>69</v>
      </c>
      <c r="AY216" s="215" t="s">
        <v>139</v>
      </c>
    </row>
    <row r="217" s="11" customFormat="1">
      <c r="B217" s="213"/>
      <c r="D217" s="214" t="s">
        <v>147</v>
      </c>
      <c r="E217" s="215" t="s">
        <v>5</v>
      </c>
      <c r="F217" s="216" t="s">
        <v>248</v>
      </c>
      <c r="H217" s="217">
        <v>28.350000000000001</v>
      </c>
      <c r="I217" s="218"/>
      <c r="L217" s="213"/>
      <c r="M217" s="219"/>
      <c r="N217" s="220"/>
      <c r="O217" s="220"/>
      <c r="P217" s="220"/>
      <c r="Q217" s="220"/>
      <c r="R217" s="220"/>
      <c r="S217" s="220"/>
      <c r="T217" s="221"/>
      <c r="AT217" s="215" t="s">
        <v>147</v>
      </c>
      <c r="AU217" s="215" t="s">
        <v>78</v>
      </c>
      <c r="AV217" s="11" t="s">
        <v>78</v>
      </c>
      <c r="AW217" s="11" t="s">
        <v>33</v>
      </c>
      <c r="AX217" s="11" t="s">
        <v>69</v>
      </c>
      <c r="AY217" s="215" t="s">
        <v>139</v>
      </c>
    </row>
    <row r="218" s="12" customFormat="1">
      <c r="B218" s="222"/>
      <c r="D218" s="214" t="s">
        <v>147</v>
      </c>
      <c r="E218" s="223" t="s">
        <v>5</v>
      </c>
      <c r="F218" s="224" t="s">
        <v>149</v>
      </c>
      <c r="H218" s="225">
        <v>76.230000000000004</v>
      </c>
      <c r="I218" s="226"/>
      <c r="L218" s="222"/>
      <c r="M218" s="227"/>
      <c r="N218" s="228"/>
      <c r="O218" s="228"/>
      <c r="P218" s="228"/>
      <c r="Q218" s="228"/>
      <c r="R218" s="228"/>
      <c r="S218" s="228"/>
      <c r="T218" s="229"/>
      <c r="AT218" s="223" t="s">
        <v>147</v>
      </c>
      <c r="AU218" s="223" t="s">
        <v>78</v>
      </c>
      <c r="AV218" s="12" t="s">
        <v>84</v>
      </c>
      <c r="AW218" s="12" t="s">
        <v>33</v>
      </c>
      <c r="AX218" s="12" t="s">
        <v>74</v>
      </c>
      <c r="AY218" s="223" t="s">
        <v>139</v>
      </c>
    </row>
    <row r="219" s="1" customFormat="1" ht="38.25" customHeight="1">
      <c r="B219" s="200"/>
      <c r="C219" s="201" t="s">
        <v>372</v>
      </c>
      <c r="D219" s="201" t="s">
        <v>141</v>
      </c>
      <c r="E219" s="202" t="s">
        <v>373</v>
      </c>
      <c r="F219" s="203" t="s">
        <v>374</v>
      </c>
      <c r="G219" s="204" t="s">
        <v>375</v>
      </c>
      <c r="H219" s="240"/>
      <c r="I219" s="206"/>
      <c r="J219" s="207">
        <f>ROUND(I219*H219,2)</f>
        <v>0</v>
      </c>
      <c r="K219" s="203" t="s">
        <v>145</v>
      </c>
      <c r="L219" s="46"/>
      <c r="M219" s="208" t="s">
        <v>5</v>
      </c>
      <c r="N219" s="209" t="s">
        <v>40</v>
      </c>
      <c r="O219" s="47"/>
      <c r="P219" s="210">
        <f>O219*H219</f>
        <v>0</v>
      </c>
      <c r="Q219" s="210">
        <v>0</v>
      </c>
      <c r="R219" s="210">
        <f>Q219*H219</f>
        <v>0</v>
      </c>
      <c r="S219" s="210">
        <v>0</v>
      </c>
      <c r="T219" s="211">
        <f>S219*H219</f>
        <v>0</v>
      </c>
      <c r="AR219" s="24" t="s">
        <v>238</v>
      </c>
      <c r="AT219" s="24" t="s">
        <v>141</v>
      </c>
      <c r="AU219" s="24" t="s">
        <v>78</v>
      </c>
      <c r="AY219" s="24" t="s">
        <v>139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24" t="s">
        <v>74</v>
      </c>
      <c r="BK219" s="212">
        <f>ROUND(I219*H219,2)</f>
        <v>0</v>
      </c>
      <c r="BL219" s="24" t="s">
        <v>238</v>
      </c>
      <c r="BM219" s="24" t="s">
        <v>376</v>
      </c>
    </row>
    <row r="220" s="10" customFormat="1" ht="29.88" customHeight="1">
      <c r="B220" s="187"/>
      <c r="D220" s="188" t="s">
        <v>68</v>
      </c>
      <c r="E220" s="198" t="s">
        <v>377</v>
      </c>
      <c r="F220" s="198" t="s">
        <v>378</v>
      </c>
      <c r="I220" s="190"/>
      <c r="J220" s="199">
        <f>BK220</f>
        <v>0</v>
      </c>
      <c r="L220" s="187"/>
      <c r="M220" s="192"/>
      <c r="N220" s="193"/>
      <c r="O220" s="193"/>
      <c r="P220" s="194">
        <f>SUM(P221:P226)</f>
        <v>0</v>
      </c>
      <c r="Q220" s="193"/>
      <c r="R220" s="194">
        <f>SUM(R221:R226)</f>
        <v>0</v>
      </c>
      <c r="S220" s="193"/>
      <c r="T220" s="195">
        <f>SUM(T221:T226)</f>
        <v>0.44161000000000006</v>
      </c>
      <c r="AR220" s="188" t="s">
        <v>78</v>
      </c>
      <c r="AT220" s="196" t="s">
        <v>68</v>
      </c>
      <c r="AU220" s="196" t="s">
        <v>74</v>
      </c>
      <c r="AY220" s="188" t="s">
        <v>139</v>
      </c>
      <c r="BK220" s="197">
        <f>SUM(BK221:BK226)</f>
        <v>0</v>
      </c>
    </row>
    <row r="221" s="1" customFormat="1" ht="16.5" customHeight="1">
      <c r="B221" s="200"/>
      <c r="C221" s="201" t="s">
        <v>379</v>
      </c>
      <c r="D221" s="201" t="s">
        <v>141</v>
      </c>
      <c r="E221" s="202" t="s">
        <v>380</v>
      </c>
      <c r="F221" s="203" t="s">
        <v>381</v>
      </c>
      <c r="G221" s="204" t="s">
        <v>382</v>
      </c>
      <c r="H221" s="205">
        <v>3</v>
      </c>
      <c r="I221" s="206"/>
      <c r="J221" s="207">
        <f>ROUND(I221*H221,2)</f>
        <v>0</v>
      </c>
      <c r="K221" s="203" t="s">
        <v>145</v>
      </c>
      <c r="L221" s="46"/>
      <c r="M221" s="208" t="s">
        <v>5</v>
      </c>
      <c r="N221" s="209" t="s">
        <v>40</v>
      </c>
      <c r="O221" s="47"/>
      <c r="P221" s="210">
        <f>O221*H221</f>
        <v>0</v>
      </c>
      <c r="Q221" s="210">
        <v>0</v>
      </c>
      <c r="R221" s="210">
        <f>Q221*H221</f>
        <v>0</v>
      </c>
      <c r="S221" s="210">
        <v>0.01933</v>
      </c>
      <c r="T221" s="211">
        <f>S221*H221</f>
        <v>0.05799</v>
      </c>
      <c r="AR221" s="24" t="s">
        <v>238</v>
      </c>
      <c r="AT221" s="24" t="s">
        <v>141</v>
      </c>
      <c r="AU221" s="24" t="s">
        <v>78</v>
      </c>
      <c r="AY221" s="24" t="s">
        <v>139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24" t="s">
        <v>74</v>
      </c>
      <c r="BK221" s="212">
        <f>ROUND(I221*H221,2)</f>
        <v>0</v>
      </c>
      <c r="BL221" s="24" t="s">
        <v>238</v>
      </c>
      <c r="BM221" s="24" t="s">
        <v>383</v>
      </c>
    </row>
    <row r="222" s="1" customFormat="1" ht="16.5" customHeight="1">
      <c r="B222" s="200"/>
      <c r="C222" s="201" t="s">
        <v>384</v>
      </c>
      <c r="D222" s="201" t="s">
        <v>141</v>
      </c>
      <c r="E222" s="202" t="s">
        <v>385</v>
      </c>
      <c r="F222" s="203" t="s">
        <v>386</v>
      </c>
      <c r="G222" s="204" t="s">
        <v>382</v>
      </c>
      <c r="H222" s="205">
        <v>3</v>
      </c>
      <c r="I222" s="206"/>
      <c r="J222" s="207">
        <f>ROUND(I222*H222,2)</f>
        <v>0</v>
      </c>
      <c r="K222" s="203" t="s">
        <v>145</v>
      </c>
      <c r="L222" s="46"/>
      <c r="M222" s="208" t="s">
        <v>5</v>
      </c>
      <c r="N222" s="209" t="s">
        <v>40</v>
      </c>
      <c r="O222" s="47"/>
      <c r="P222" s="210">
        <f>O222*H222</f>
        <v>0</v>
      </c>
      <c r="Q222" s="210">
        <v>0</v>
      </c>
      <c r="R222" s="210">
        <f>Q222*H222</f>
        <v>0</v>
      </c>
      <c r="S222" s="210">
        <v>0.03968</v>
      </c>
      <c r="T222" s="211">
        <f>S222*H222</f>
        <v>0.11904000000000001</v>
      </c>
      <c r="AR222" s="24" t="s">
        <v>238</v>
      </c>
      <c r="AT222" s="24" t="s">
        <v>141</v>
      </c>
      <c r="AU222" s="24" t="s">
        <v>78</v>
      </c>
      <c r="AY222" s="24" t="s">
        <v>139</v>
      </c>
      <c r="BE222" s="212">
        <f>IF(N222="základní",J222,0)</f>
        <v>0</v>
      </c>
      <c r="BF222" s="212">
        <f>IF(N222="snížená",J222,0)</f>
        <v>0</v>
      </c>
      <c r="BG222" s="212">
        <f>IF(N222="zákl. přenesená",J222,0)</f>
        <v>0</v>
      </c>
      <c r="BH222" s="212">
        <f>IF(N222="sníž. přenesená",J222,0)</f>
        <v>0</v>
      </c>
      <c r="BI222" s="212">
        <f>IF(N222="nulová",J222,0)</f>
        <v>0</v>
      </c>
      <c r="BJ222" s="24" t="s">
        <v>74</v>
      </c>
      <c r="BK222" s="212">
        <f>ROUND(I222*H222,2)</f>
        <v>0</v>
      </c>
      <c r="BL222" s="24" t="s">
        <v>238</v>
      </c>
      <c r="BM222" s="24" t="s">
        <v>387</v>
      </c>
    </row>
    <row r="223" s="1" customFormat="1" ht="16.5" customHeight="1">
      <c r="B223" s="200"/>
      <c r="C223" s="201" t="s">
        <v>388</v>
      </c>
      <c r="D223" s="201" t="s">
        <v>141</v>
      </c>
      <c r="E223" s="202" t="s">
        <v>389</v>
      </c>
      <c r="F223" s="203" t="s">
        <v>390</v>
      </c>
      <c r="G223" s="204" t="s">
        <v>382</v>
      </c>
      <c r="H223" s="205">
        <v>4</v>
      </c>
      <c r="I223" s="206"/>
      <c r="J223" s="207">
        <f>ROUND(I223*H223,2)</f>
        <v>0</v>
      </c>
      <c r="K223" s="203" t="s">
        <v>145</v>
      </c>
      <c r="L223" s="46"/>
      <c r="M223" s="208" t="s">
        <v>5</v>
      </c>
      <c r="N223" s="209" t="s">
        <v>40</v>
      </c>
      <c r="O223" s="47"/>
      <c r="P223" s="210">
        <f>O223*H223</f>
        <v>0</v>
      </c>
      <c r="Q223" s="210">
        <v>0</v>
      </c>
      <c r="R223" s="210">
        <f>Q223*H223</f>
        <v>0</v>
      </c>
      <c r="S223" s="210">
        <v>0.019460000000000002</v>
      </c>
      <c r="T223" s="211">
        <f>S223*H223</f>
        <v>0.077840000000000006</v>
      </c>
      <c r="AR223" s="24" t="s">
        <v>238</v>
      </c>
      <c r="AT223" s="24" t="s">
        <v>141</v>
      </c>
      <c r="AU223" s="24" t="s">
        <v>78</v>
      </c>
      <c r="AY223" s="24" t="s">
        <v>139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24" t="s">
        <v>74</v>
      </c>
      <c r="BK223" s="212">
        <f>ROUND(I223*H223,2)</f>
        <v>0</v>
      </c>
      <c r="BL223" s="24" t="s">
        <v>238</v>
      </c>
      <c r="BM223" s="24" t="s">
        <v>391</v>
      </c>
    </row>
    <row r="224" s="1" customFormat="1" ht="16.5" customHeight="1">
      <c r="B224" s="200"/>
      <c r="C224" s="201" t="s">
        <v>392</v>
      </c>
      <c r="D224" s="201" t="s">
        <v>141</v>
      </c>
      <c r="E224" s="202" t="s">
        <v>393</v>
      </c>
      <c r="F224" s="203" t="s">
        <v>394</v>
      </c>
      <c r="G224" s="204" t="s">
        <v>382</v>
      </c>
      <c r="H224" s="205">
        <v>2</v>
      </c>
      <c r="I224" s="206"/>
      <c r="J224" s="207">
        <f>ROUND(I224*H224,2)</f>
        <v>0</v>
      </c>
      <c r="K224" s="203" t="s">
        <v>145</v>
      </c>
      <c r="L224" s="46"/>
      <c r="M224" s="208" t="s">
        <v>5</v>
      </c>
      <c r="N224" s="209" t="s">
        <v>40</v>
      </c>
      <c r="O224" s="47"/>
      <c r="P224" s="210">
        <f>O224*H224</f>
        <v>0</v>
      </c>
      <c r="Q224" s="210">
        <v>0</v>
      </c>
      <c r="R224" s="210">
        <f>Q224*H224</f>
        <v>0</v>
      </c>
      <c r="S224" s="210">
        <v>0.087999999999999995</v>
      </c>
      <c r="T224" s="211">
        <f>S224*H224</f>
        <v>0.17599999999999999</v>
      </c>
      <c r="AR224" s="24" t="s">
        <v>238</v>
      </c>
      <c r="AT224" s="24" t="s">
        <v>141</v>
      </c>
      <c r="AU224" s="24" t="s">
        <v>78</v>
      </c>
      <c r="AY224" s="24" t="s">
        <v>139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24" t="s">
        <v>74</v>
      </c>
      <c r="BK224" s="212">
        <f>ROUND(I224*H224,2)</f>
        <v>0</v>
      </c>
      <c r="BL224" s="24" t="s">
        <v>238</v>
      </c>
      <c r="BM224" s="24" t="s">
        <v>395</v>
      </c>
    </row>
    <row r="225" s="1" customFormat="1" ht="16.5" customHeight="1">
      <c r="B225" s="200"/>
      <c r="C225" s="201" t="s">
        <v>396</v>
      </c>
      <c r="D225" s="201" t="s">
        <v>141</v>
      </c>
      <c r="E225" s="202" t="s">
        <v>397</v>
      </c>
      <c r="F225" s="203" t="s">
        <v>398</v>
      </c>
      <c r="G225" s="204" t="s">
        <v>382</v>
      </c>
      <c r="H225" s="205">
        <v>4</v>
      </c>
      <c r="I225" s="206"/>
      <c r="J225" s="207">
        <f>ROUND(I225*H225,2)</f>
        <v>0</v>
      </c>
      <c r="K225" s="203" t="s">
        <v>145</v>
      </c>
      <c r="L225" s="46"/>
      <c r="M225" s="208" t="s">
        <v>5</v>
      </c>
      <c r="N225" s="209" t="s">
        <v>40</v>
      </c>
      <c r="O225" s="47"/>
      <c r="P225" s="210">
        <f>O225*H225</f>
        <v>0</v>
      </c>
      <c r="Q225" s="210">
        <v>0</v>
      </c>
      <c r="R225" s="210">
        <f>Q225*H225</f>
        <v>0</v>
      </c>
      <c r="S225" s="210">
        <v>0.00156</v>
      </c>
      <c r="T225" s="211">
        <f>S225*H225</f>
        <v>0.0062399999999999999</v>
      </c>
      <c r="AR225" s="24" t="s">
        <v>238</v>
      </c>
      <c r="AT225" s="24" t="s">
        <v>141</v>
      </c>
      <c r="AU225" s="24" t="s">
        <v>78</v>
      </c>
      <c r="AY225" s="24" t="s">
        <v>139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24" t="s">
        <v>74</v>
      </c>
      <c r="BK225" s="212">
        <f>ROUND(I225*H225,2)</f>
        <v>0</v>
      </c>
      <c r="BL225" s="24" t="s">
        <v>238</v>
      </c>
      <c r="BM225" s="24" t="s">
        <v>399</v>
      </c>
    </row>
    <row r="226" s="1" customFormat="1" ht="16.5" customHeight="1">
      <c r="B226" s="200"/>
      <c r="C226" s="201" t="s">
        <v>400</v>
      </c>
      <c r="D226" s="201" t="s">
        <v>141</v>
      </c>
      <c r="E226" s="202" t="s">
        <v>401</v>
      </c>
      <c r="F226" s="203" t="s">
        <v>402</v>
      </c>
      <c r="G226" s="204" t="s">
        <v>266</v>
      </c>
      <c r="H226" s="205">
        <v>2</v>
      </c>
      <c r="I226" s="206"/>
      <c r="J226" s="207">
        <f>ROUND(I226*H226,2)</f>
        <v>0</v>
      </c>
      <c r="K226" s="203" t="s">
        <v>145</v>
      </c>
      <c r="L226" s="46"/>
      <c r="M226" s="208" t="s">
        <v>5</v>
      </c>
      <c r="N226" s="209" t="s">
        <v>40</v>
      </c>
      <c r="O226" s="47"/>
      <c r="P226" s="210">
        <f>O226*H226</f>
        <v>0</v>
      </c>
      <c r="Q226" s="210">
        <v>0</v>
      </c>
      <c r="R226" s="210">
        <f>Q226*H226</f>
        <v>0</v>
      </c>
      <c r="S226" s="210">
        <v>0.0022499999999999998</v>
      </c>
      <c r="T226" s="211">
        <f>S226*H226</f>
        <v>0.0044999999999999997</v>
      </c>
      <c r="AR226" s="24" t="s">
        <v>238</v>
      </c>
      <c r="AT226" s="24" t="s">
        <v>141</v>
      </c>
      <c r="AU226" s="24" t="s">
        <v>78</v>
      </c>
      <c r="AY226" s="24" t="s">
        <v>139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24" t="s">
        <v>74</v>
      </c>
      <c r="BK226" s="212">
        <f>ROUND(I226*H226,2)</f>
        <v>0</v>
      </c>
      <c r="BL226" s="24" t="s">
        <v>238</v>
      </c>
      <c r="BM226" s="24" t="s">
        <v>403</v>
      </c>
    </row>
    <row r="227" s="10" customFormat="1" ht="29.88" customHeight="1">
      <c r="B227" s="187"/>
      <c r="D227" s="188" t="s">
        <v>68</v>
      </c>
      <c r="E227" s="198" t="s">
        <v>404</v>
      </c>
      <c r="F227" s="198" t="s">
        <v>405</v>
      </c>
      <c r="I227" s="190"/>
      <c r="J227" s="199">
        <f>BK227</f>
        <v>0</v>
      </c>
      <c r="L227" s="187"/>
      <c r="M227" s="192"/>
      <c r="N227" s="193"/>
      <c r="O227" s="193"/>
      <c r="P227" s="194">
        <f>SUM(P228:P237)</f>
        <v>0</v>
      </c>
      <c r="Q227" s="193"/>
      <c r="R227" s="194">
        <f>SUM(R228:R237)</f>
        <v>0.60436099999999993</v>
      </c>
      <c r="S227" s="193"/>
      <c r="T227" s="195">
        <f>SUM(T228:T237)</f>
        <v>0</v>
      </c>
      <c r="AR227" s="188" t="s">
        <v>78</v>
      </c>
      <c r="AT227" s="196" t="s">
        <v>68</v>
      </c>
      <c r="AU227" s="196" t="s">
        <v>74</v>
      </c>
      <c r="AY227" s="188" t="s">
        <v>139</v>
      </c>
      <c r="BK227" s="197">
        <f>SUM(BK228:BK237)</f>
        <v>0</v>
      </c>
    </row>
    <row r="228" s="1" customFormat="1" ht="38.25" customHeight="1">
      <c r="B228" s="200"/>
      <c r="C228" s="201" t="s">
        <v>406</v>
      </c>
      <c r="D228" s="201" t="s">
        <v>141</v>
      </c>
      <c r="E228" s="202" t="s">
        <v>407</v>
      </c>
      <c r="F228" s="203" t="s">
        <v>408</v>
      </c>
      <c r="G228" s="204" t="s">
        <v>192</v>
      </c>
      <c r="H228" s="205">
        <v>14.85</v>
      </c>
      <c r="I228" s="206"/>
      <c r="J228" s="207">
        <f>ROUND(I228*H228,2)</f>
        <v>0</v>
      </c>
      <c r="K228" s="203" t="s">
        <v>145</v>
      </c>
      <c r="L228" s="46"/>
      <c r="M228" s="208" t="s">
        <v>5</v>
      </c>
      <c r="N228" s="209" t="s">
        <v>40</v>
      </c>
      <c r="O228" s="47"/>
      <c r="P228" s="210">
        <f>O228*H228</f>
        <v>0</v>
      </c>
      <c r="Q228" s="210">
        <v>0.00025999999999999998</v>
      </c>
      <c r="R228" s="210">
        <f>Q228*H228</f>
        <v>0.0038609999999999994</v>
      </c>
      <c r="S228" s="210">
        <v>0</v>
      </c>
      <c r="T228" s="211">
        <f>S228*H228</f>
        <v>0</v>
      </c>
      <c r="AR228" s="24" t="s">
        <v>238</v>
      </c>
      <c r="AT228" s="24" t="s">
        <v>141</v>
      </c>
      <c r="AU228" s="24" t="s">
        <v>78</v>
      </c>
      <c r="AY228" s="24" t="s">
        <v>139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24" t="s">
        <v>74</v>
      </c>
      <c r="BK228" s="212">
        <f>ROUND(I228*H228,2)</f>
        <v>0</v>
      </c>
      <c r="BL228" s="24" t="s">
        <v>238</v>
      </c>
      <c r="BM228" s="24" t="s">
        <v>409</v>
      </c>
    </row>
    <row r="229" s="1" customFormat="1" ht="16.5" customHeight="1">
      <c r="B229" s="200"/>
      <c r="C229" s="230" t="s">
        <v>410</v>
      </c>
      <c r="D229" s="230" t="s">
        <v>164</v>
      </c>
      <c r="E229" s="231" t="s">
        <v>411</v>
      </c>
      <c r="F229" s="232" t="s">
        <v>412</v>
      </c>
      <c r="G229" s="233" t="s">
        <v>266</v>
      </c>
      <c r="H229" s="234">
        <v>4</v>
      </c>
      <c r="I229" s="235"/>
      <c r="J229" s="236">
        <f>ROUND(I229*H229,2)</f>
        <v>0</v>
      </c>
      <c r="K229" s="232" t="s">
        <v>145</v>
      </c>
      <c r="L229" s="237"/>
      <c r="M229" s="238" t="s">
        <v>5</v>
      </c>
      <c r="N229" s="239" t="s">
        <v>40</v>
      </c>
      <c r="O229" s="47"/>
      <c r="P229" s="210">
        <f>O229*H229</f>
        <v>0</v>
      </c>
      <c r="Q229" s="210">
        <v>0.054399999999999997</v>
      </c>
      <c r="R229" s="210">
        <f>Q229*H229</f>
        <v>0.21759999999999999</v>
      </c>
      <c r="S229" s="210">
        <v>0</v>
      </c>
      <c r="T229" s="211">
        <f>S229*H229</f>
        <v>0</v>
      </c>
      <c r="AR229" s="24" t="s">
        <v>279</v>
      </c>
      <c r="AT229" s="24" t="s">
        <v>164</v>
      </c>
      <c r="AU229" s="24" t="s">
        <v>78</v>
      </c>
      <c r="AY229" s="24" t="s">
        <v>139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24" t="s">
        <v>74</v>
      </c>
      <c r="BK229" s="212">
        <f>ROUND(I229*H229,2)</f>
        <v>0</v>
      </c>
      <c r="BL229" s="24" t="s">
        <v>238</v>
      </c>
      <c r="BM229" s="24" t="s">
        <v>413</v>
      </c>
    </row>
    <row r="230" s="1" customFormat="1" ht="16.5" customHeight="1">
      <c r="B230" s="200"/>
      <c r="C230" s="230" t="s">
        <v>414</v>
      </c>
      <c r="D230" s="230" t="s">
        <v>164</v>
      </c>
      <c r="E230" s="231" t="s">
        <v>415</v>
      </c>
      <c r="F230" s="232" t="s">
        <v>416</v>
      </c>
      <c r="G230" s="233" t="s">
        <v>266</v>
      </c>
      <c r="H230" s="234">
        <v>1</v>
      </c>
      <c r="I230" s="235"/>
      <c r="J230" s="236">
        <f>ROUND(I230*H230,2)</f>
        <v>0</v>
      </c>
      <c r="K230" s="232" t="s">
        <v>145</v>
      </c>
      <c r="L230" s="237"/>
      <c r="M230" s="238" t="s">
        <v>5</v>
      </c>
      <c r="N230" s="239" t="s">
        <v>40</v>
      </c>
      <c r="O230" s="47"/>
      <c r="P230" s="210">
        <f>O230*H230</f>
        <v>0</v>
      </c>
      <c r="Q230" s="210">
        <v>0.038899999999999997</v>
      </c>
      <c r="R230" s="210">
        <f>Q230*H230</f>
        <v>0.038899999999999997</v>
      </c>
      <c r="S230" s="210">
        <v>0</v>
      </c>
      <c r="T230" s="211">
        <f>S230*H230</f>
        <v>0</v>
      </c>
      <c r="AR230" s="24" t="s">
        <v>279</v>
      </c>
      <c r="AT230" s="24" t="s">
        <v>164</v>
      </c>
      <c r="AU230" s="24" t="s">
        <v>78</v>
      </c>
      <c r="AY230" s="24" t="s">
        <v>139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24" t="s">
        <v>74</v>
      </c>
      <c r="BK230" s="212">
        <f>ROUND(I230*H230,2)</f>
        <v>0</v>
      </c>
      <c r="BL230" s="24" t="s">
        <v>238</v>
      </c>
      <c r="BM230" s="24" t="s">
        <v>417</v>
      </c>
    </row>
    <row r="231" s="1" customFormat="1" ht="25.5" customHeight="1">
      <c r="B231" s="200"/>
      <c r="C231" s="201" t="s">
        <v>418</v>
      </c>
      <c r="D231" s="201" t="s">
        <v>141</v>
      </c>
      <c r="E231" s="202" t="s">
        <v>419</v>
      </c>
      <c r="F231" s="203" t="s">
        <v>420</v>
      </c>
      <c r="G231" s="204" t="s">
        <v>192</v>
      </c>
      <c r="H231" s="205">
        <v>14.85</v>
      </c>
      <c r="I231" s="206"/>
      <c r="J231" s="207">
        <f>ROUND(I231*H231,2)</f>
        <v>0</v>
      </c>
      <c r="K231" s="203" t="s">
        <v>5</v>
      </c>
      <c r="L231" s="46"/>
      <c r="M231" s="208" t="s">
        <v>5</v>
      </c>
      <c r="N231" s="209" t="s">
        <v>40</v>
      </c>
      <c r="O231" s="47"/>
      <c r="P231" s="210">
        <f>O231*H231</f>
        <v>0</v>
      </c>
      <c r="Q231" s="210">
        <v>0</v>
      </c>
      <c r="R231" s="210">
        <f>Q231*H231</f>
        <v>0</v>
      </c>
      <c r="S231" s="210">
        <v>0</v>
      </c>
      <c r="T231" s="211">
        <f>S231*H231</f>
        <v>0</v>
      </c>
      <c r="AR231" s="24" t="s">
        <v>238</v>
      </c>
      <c r="AT231" s="24" t="s">
        <v>141</v>
      </c>
      <c r="AU231" s="24" t="s">
        <v>78</v>
      </c>
      <c r="AY231" s="24" t="s">
        <v>139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24" t="s">
        <v>74</v>
      </c>
      <c r="BK231" s="212">
        <f>ROUND(I231*H231,2)</f>
        <v>0</v>
      </c>
      <c r="BL231" s="24" t="s">
        <v>238</v>
      </c>
      <c r="BM231" s="24" t="s">
        <v>421</v>
      </c>
    </row>
    <row r="232" s="11" customFormat="1">
      <c r="B232" s="213"/>
      <c r="D232" s="214" t="s">
        <v>147</v>
      </c>
      <c r="E232" s="215" t="s">
        <v>5</v>
      </c>
      <c r="F232" s="216" t="s">
        <v>422</v>
      </c>
      <c r="H232" s="217">
        <v>14.85</v>
      </c>
      <c r="I232" s="218"/>
      <c r="L232" s="213"/>
      <c r="M232" s="219"/>
      <c r="N232" s="220"/>
      <c r="O232" s="220"/>
      <c r="P232" s="220"/>
      <c r="Q232" s="220"/>
      <c r="R232" s="220"/>
      <c r="S232" s="220"/>
      <c r="T232" s="221"/>
      <c r="AT232" s="215" t="s">
        <v>147</v>
      </c>
      <c r="AU232" s="215" t="s">
        <v>78</v>
      </c>
      <c r="AV232" s="11" t="s">
        <v>78</v>
      </c>
      <c r="AW232" s="11" t="s">
        <v>33</v>
      </c>
      <c r="AX232" s="11" t="s">
        <v>69</v>
      </c>
      <c r="AY232" s="215" t="s">
        <v>139</v>
      </c>
    </row>
    <row r="233" s="12" customFormat="1">
      <c r="B233" s="222"/>
      <c r="D233" s="214" t="s">
        <v>147</v>
      </c>
      <c r="E233" s="223" t="s">
        <v>5</v>
      </c>
      <c r="F233" s="224" t="s">
        <v>149</v>
      </c>
      <c r="H233" s="225">
        <v>14.85</v>
      </c>
      <c r="I233" s="226"/>
      <c r="L233" s="222"/>
      <c r="M233" s="227"/>
      <c r="N233" s="228"/>
      <c r="O233" s="228"/>
      <c r="P233" s="228"/>
      <c r="Q233" s="228"/>
      <c r="R233" s="228"/>
      <c r="S233" s="228"/>
      <c r="T233" s="229"/>
      <c r="AT233" s="223" t="s">
        <v>147</v>
      </c>
      <c r="AU233" s="223" t="s">
        <v>78</v>
      </c>
      <c r="AV233" s="12" t="s">
        <v>84</v>
      </c>
      <c r="AW233" s="12" t="s">
        <v>33</v>
      </c>
      <c r="AX233" s="12" t="s">
        <v>74</v>
      </c>
      <c r="AY233" s="223" t="s">
        <v>139</v>
      </c>
    </row>
    <row r="234" s="1" customFormat="1" ht="25.5" customHeight="1">
      <c r="B234" s="200"/>
      <c r="C234" s="201" t="s">
        <v>423</v>
      </c>
      <c r="D234" s="201" t="s">
        <v>141</v>
      </c>
      <c r="E234" s="202" t="s">
        <v>424</v>
      </c>
      <c r="F234" s="203" t="s">
        <v>425</v>
      </c>
      <c r="G234" s="204" t="s">
        <v>266</v>
      </c>
      <c r="H234" s="205">
        <v>12</v>
      </c>
      <c r="I234" s="206"/>
      <c r="J234" s="207">
        <f>ROUND(I234*H234,2)</f>
        <v>0</v>
      </c>
      <c r="K234" s="203" t="s">
        <v>145</v>
      </c>
      <c r="L234" s="46"/>
      <c r="M234" s="208" t="s">
        <v>5</v>
      </c>
      <c r="N234" s="209" t="s">
        <v>40</v>
      </c>
      <c r="O234" s="47"/>
      <c r="P234" s="210">
        <f>O234*H234</f>
        <v>0</v>
      </c>
      <c r="Q234" s="210">
        <v>0</v>
      </c>
      <c r="R234" s="210">
        <f>Q234*H234</f>
        <v>0</v>
      </c>
      <c r="S234" s="210">
        <v>0</v>
      </c>
      <c r="T234" s="211">
        <f>S234*H234</f>
        <v>0</v>
      </c>
      <c r="AR234" s="24" t="s">
        <v>238</v>
      </c>
      <c r="AT234" s="24" t="s">
        <v>141</v>
      </c>
      <c r="AU234" s="24" t="s">
        <v>78</v>
      </c>
      <c r="AY234" s="24" t="s">
        <v>139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24" t="s">
        <v>74</v>
      </c>
      <c r="BK234" s="212">
        <f>ROUND(I234*H234,2)</f>
        <v>0</v>
      </c>
      <c r="BL234" s="24" t="s">
        <v>238</v>
      </c>
      <c r="BM234" s="24" t="s">
        <v>426</v>
      </c>
    </row>
    <row r="235" s="1" customFormat="1" ht="16.5" customHeight="1">
      <c r="B235" s="200"/>
      <c r="C235" s="230" t="s">
        <v>427</v>
      </c>
      <c r="D235" s="230" t="s">
        <v>164</v>
      </c>
      <c r="E235" s="231" t="s">
        <v>428</v>
      </c>
      <c r="F235" s="232" t="s">
        <v>429</v>
      </c>
      <c r="G235" s="233" t="s">
        <v>266</v>
      </c>
      <c r="H235" s="234">
        <v>7</v>
      </c>
      <c r="I235" s="235"/>
      <c r="J235" s="236">
        <f>ROUND(I235*H235,2)</f>
        <v>0</v>
      </c>
      <c r="K235" s="232" t="s">
        <v>5</v>
      </c>
      <c r="L235" s="237"/>
      <c r="M235" s="238" t="s">
        <v>5</v>
      </c>
      <c r="N235" s="239" t="s">
        <v>40</v>
      </c>
      <c r="O235" s="47"/>
      <c r="P235" s="210">
        <f>O235*H235</f>
        <v>0</v>
      </c>
      <c r="Q235" s="210">
        <v>0.025000000000000001</v>
      </c>
      <c r="R235" s="210">
        <f>Q235*H235</f>
        <v>0.17500000000000002</v>
      </c>
      <c r="S235" s="210">
        <v>0</v>
      </c>
      <c r="T235" s="211">
        <f>S235*H235</f>
        <v>0</v>
      </c>
      <c r="AR235" s="24" t="s">
        <v>279</v>
      </c>
      <c r="AT235" s="24" t="s">
        <v>164</v>
      </c>
      <c r="AU235" s="24" t="s">
        <v>78</v>
      </c>
      <c r="AY235" s="24" t="s">
        <v>139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24" t="s">
        <v>74</v>
      </c>
      <c r="BK235" s="212">
        <f>ROUND(I235*H235,2)</f>
        <v>0</v>
      </c>
      <c r="BL235" s="24" t="s">
        <v>238</v>
      </c>
      <c r="BM235" s="24" t="s">
        <v>430</v>
      </c>
    </row>
    <row r="236" s="1" customFormat="1" ht="16.5" customHeight="1">
      <c r="B236" s="200"/>
      <c r="C236" s="230" t="s">
        <v>431</v>
      </c>
      <c r="D236" s="230" t="s">
        <v>164</v>
      </c>
      <c r="E236" s="231" t="s">
        <v>432</v>
      </c>
      <c r="F236" s="232" t="s">
        <v>433</v>
      </c>
      <c r="G236" s="233" t="s">
        <v>266</v>
      </c>
      <c r="H236" s="234">
        <v>4</v>
      </c>
      <c r="I236" s="235"/>
      <c r="J236" s="236">
        <f>ROUND(I236*H236,2)</f>
        <v>0</v>
      </c>
      <c r="K236" s="232" t="s">
        <v>5</v>
      </c>
      <c r="L236" s="237"/>
      <c r="M236" s="238" t="s">
        <v>5</v>
      </c>
      <c r="N236" s="239" t="s">
        <v>40</v>
      </c>
      <c r="O236" s="47"/>
      <c r="P236" s="210">
        <f>O236*H236</f>
        <v>0</v>
      </c>
      <c r="Q236" s="210">
        <v>0.023</v>
      </c>
      <c r="R236" s="210">
        <f>Q236*H236</f>
        <v>0.091999999999999998</v>
      </c>
      <c r="S236" s="210">
        <v>0</v>
      </c>
      <c r="T236" s="211">
        <f>S236*H236</f>
        <v>0</v>
      </c>
      <c r="AR236" s="24" t="s">
        <v>279</v>
      </c>
      <c r="AT236" s="24" t="s">
        <v>164</v>
      </c>
      <c r="AU236" s="24" t="s">
        <v>78</v>
      </c>
      <c r="AY236" s="24" t="s">
        <v>139</v>
      </c>
      <c r="BE236" s="212">
        <f>IF(N236="základní",J236,0)</f>
        <v>0</v>
      </c>
      <c r="BF236" s="212">
        <f>IF(N236="snížená",J236,0)</f>
        <v>0</v>
      </c>
      <c r="BG236" s="212">
        <f>IF(N236="zákl. přenesená",J236,0)</f>
        <v>0</v>
      </c>
      <c r="BH236" s="212">
        <f>IF(N236="sníž. přenesená",J236,0)</f>
        <v>0</v>
      </c>
      <c r="BI236" s="212">
        <f>IF(N236="nulová",J236,0)</f>
        <v>0</v>
      </c>
      <c r="BJ236" s="24" t="s">
        <v>74</v>
      </c>
      <c r="BK236" s="212">
        <f>ROUND(I236*H236,2)</f>
        <v>0</v>
      </c>
      <c r="BL236" s="24" t="s">
        <v>238</v>
      </c>
      <c r="BM236" s="24" t="s">
        <v>434</v>
      </c>
    </row>
    <row r="237" s="1" customFormat="1" ht="25.5" customHeight="1">
      <c r="B237" s="200"/>
      <c r="C237" s="230" t="s">
        <v>435</v>
      </c>
      <c r="D237" s="230" t="s">
        <v>164</v>
      </c>
      <c r="E237" s="231" t="s">
        <v>436</v>
      </c>
      <c r="F237" s="232" t="s">
        <v>437</v>
      </c>
      <c r="G237" s="233" t="s">
        <v>266</v>
      </c>
      <c r="H237" s="234">
        <v>1</v>
      </c>
      <c r="I237" s="235"/>
      <c r="J237" s="236">
        <f>ROUND(I237*H237,2)</f>
        <v>0</v>
      </c>
      <c r="K237" s="232" t="s">
        <v>5</v>
      </c>
      <c r="L237" s="237"/>
      <c r="M237" s="238" t="s">
        <v>5</v>
      </c>
      <c r="N237" s="239" t="s">
        <v>40</v>
      </c>
      <c r="O237" s="47"/>
      <c r="P237" s="210">
        <f>O237*H237</f>
        <v>0</v>
      </c>
      <c r="Q237" s="210">
        <v>0.076999999999999999</v>
      </c>
      <c r="R237" s="210">
        <f>Q237*H237</f>
        <v>0.076999999999999999</v>
      </c>
      <c r="S237" s="210">
        <v>0</v>
      </c>
      <c r="T237" s="211">
        <f>S237*H237</f>
        <v>0</v>
      </c>
      <c r="AR237" s="24" t="s">
        <v>279</v>
      </c>
      <c r="AT237" s="24" t="s">
        <v>164</v>
      </c>
      <c r="AU237" s="24" t="s">
        <v>78</v>
      </c>
      <c r="AY237" s="24" t="s">
        <v>139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24" t="s">
        <v>74</v>
      </c>
      <c r="BK237" s="212">
        <f>ROUND(I237*H237,2)</f>
        <v>0</v>
      </c>
      <c r="BL237" s="24" t="s">
        <v>238</v>
      </c>
      <c r="BM237" s="24" t="s">
        <v>438</v>
      </c>
    </row>
    <row r="238" s="10" customFormat="1" ht="29.88" customHeight="1">
      <c r="B238" s="187"/>
      <c r="D238" s="188" t="s">
        <v>68</v>
      </c>
      <c r="E238" s="198" t="s">
        <v>439</v>
      </c>
      <c r="F238" s="198" t="s">
        <v>440</v>
      </c>
      <c r="I238" s="190"/>
      <c r="J238" s="199">
        <f>BK238</f>
        <v>0</v>
      </c>
      <c r="L238" s="187"/>
      <c r="M238" s="192"/>
      <c r="N238" s="193"/>
      <c r="O238" s="193"/>
      <c r="P238" s="194">
        <f>SUM(P239:P268)</f>
        <v>0</v>
      </c>
      <c r="Q238" s="193"/>
      <c r="R238" s="194">
        <f>SUM(R239:R268)</f>
        <v>1.29870324</v>
      </c>
      <c r="S238" s="193"/>
      <c r="T238" s="195">
        <f>SUM(T239:T268)</f>
        <v>0.61190560000000005</v>
      </c>
      <c r="AR238" s="188" t="s">
        <v>78</v>
      </c>
      <c r="AT238" s="196" t="s">
        <v>68</v>
      </c>
      <c r="AU238" s="196" t="s">
        <v>74</v>
      </c>
      <c r="AY238" s="188" t="s">
        <v>139</v>
      </c>
      <c r="BK238" s="197">
        <f>SUM(BK239:BK268)</f>
        <v>0</v>
      </c>
    </row>
    <row r="239" s="1" customFormat="1" ht="25.5" customHeight="1">
      <c r="B239" s="200"/>
      <c r="C239" s="201" t="s">
        <v>441</v>
      </c>
      <c r="D239" s="201" t="s">
        <v>141</v>
      </c>
      <c r="E239" s="202" t="s">
        <v>442</v>
      </c>
      <c r="F239" s="203" t="s">
        <v>443</v>
      </c>
      <c r="G239" s="204" t="s">
        <v>181</v>
      </c>
      <c r="H239" s="205">
        <v>53.759999999999998</v>
      </c>
      <c r="I239" s="206"/>
      <c r="J239" s="207">
        <f>ROUND(I239*H239,2)</f>
        <v>0</v>
      </c>
      <c r="K239" s="203" t="s">
        <v>5</v>
      </c>
      <c r="L239" s="46"/>
      <c r="M239" s="208" t="s">
        <v>5</v>
      </c>
      <c r="N239" s="209" t="s">
        <v>40</v>
      </c>
      <c r="O239" s="47"/>
      <c r="P239" s="210">
        <f>O239*H239</f>
        <v>0</v>
      </c>
      <c r="Q239" s="210">
        <v>0.00117</v>
      </c>
      <c r="R239" s="210">
        <f>Q239*H239</f>
        <v>0.062899200000000002</v>
      </c>
      <c r="S239" s="210">
        <v>0</v>
      </c>
      <c r="T239" s="211">
        <f>S239*H239</f>
        <v>0</v>
      </c>
      <c r="AR239" s="24" t="s">
        <v>238</v>
      </c>
      <c r="AT239" s="24" t="s">
        <v>141</v>
      </c>
      <c r="AU239" s="24" t="s">
        <v>78</v>
      </c>
      <c r="AY239" s="24" t="s">
        <v>139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24" t="s">
        <v>74</v>
      </c>
      <c r="BK239" s="212">
        <f>ROUND(I239*H239,2)</f>
        <v>0</v>
      </c>
      <c r="BL239" s="24" t="s">
        <v>238</v>
      </c>
      <c r="BM239" s="24" t="s">
        <v>444</v>
      </c>
    </row>
    <row r="240" s="11" customFormat="1">
      <c r="B240" s="213"/>
      <c r="D240" s="214" t="s">
        <v>147</v>
      </c>
      <c r="E240" s="215" t="s">
        <v>5</v>
      </c>
      <c r="F240" s="216" t="s">
        <v>445</v>
      </c>
      <c r="H240" s="217">
        <v>53.759999999999998</v>
      </c>
      <c r="I240" s="218"/>
      <c r="L240" s="213"/>
      <c r="M240" s="219"/>
      <c r="N240" s="220"/>
      <c r="O240" s="220"/>
      <c r="P240" s="220"/>
      <c r="Q240" s="220"/>
      <c r="R240" s="220"/>
      <c r="S240" s="220"/>
      <c r="T240" s="221"/>
      <c r="AT240" s="215" t="s">
        <v>147</v>
      </c>
      <c r="AU240" s="215" t="s">
        <v>78</v>
      </c>
      <c r="AV240" s="11" t="s">
        <v>78</v>
      </c>
      <c r="AW240" s="11" t="s">
        <v>33</v>
      </c>
      <c r="AX240" s="11" t="s">
        <v>69</v>
      </c>
      <c r="AY240" s="215" t="s">
        <v>139</v>
      </c>
    </row>
    <row r="241" s="12" customFormat="1">
      <c r="B241" s="222"/>
      <c r="D241" s="214" t="s">
        <v>147</v>
      </c>
      <c r="E241" s="223" t="s">
        <v>5</v>
      </c>
      <c r="F241" s="224" t="s">
        <v>149</v>
      </c>
      <c r="H241" s="225">
        <v>53.759999999999998</v>
      </c>
      <c r="I241" s="226"/>
      <c r="L241" s="222"/>
      <c r="M241" s="227"/>
      <c r="N241" s="228"/>
      <c r="O241" s="228"/>
      <c r="P241" s="228"/>
      <c r="Q241" s="228"/>
      <c r="R241" s="228"/>
      <c r="S241" s="228"/>
      <c r="T241" s="229"/>
      <c r="AT241" s="223" t="s">
        <v>147</v>
      </c>
      <c r="AU241" s="223" t="s">
        <v>78</v>
      </c>
      <c r="AV241" s="12" t="s">
        <v>84</v>
      </c>
      <c r="AW241" s="12" t="s">
        <v>33</v>
      </c>
      <c r="AX241" s="12" t="s">
        <v>74</v>
      </c>
      <c r="AY241" s="223" t="s">
        <v>139</v>
      </c>
    </row>
    <row r="242" s="12" customFormat="1">
      <c r="B242" s="222"/>
      <c r="D242" s="214" t="s">
        <v>147</v>
      </c>
      <c r="E242" s="223" t="s">
        <v>5</v>
      </c>
      <c r="F242" s="224" t="s">
        <v>149</v>
      </c>
      <c r="H242" s="225">
        <v>0</v>
      </c>
      <c r="I242" s="226"/>
      <c r="L242" s="222"/>
      <c r="M242" s="227"/>
      <c r="N242" s="228"/>
      <c r="O242" s="228"/>
      <c r="P242" s="228"/>
      <c r="Q242" s="228"/>
      <c r="R242" s="228"/>
      <c r="S242" s="228"/>
      <c r="T242" s="229"/>
      <c r="AT242" s="223" t="s">
        <v>147</v>
      </c>
      <c r="AU242" s="223" t="s">
        <v>78</v>
      </c>
      <c r="AV242" s="12" t="s">
        <v>84</v>
      </c>
      <c r="AW242" s="12" t="s">
        <v>33</v>
      </c>
      <c r="AX242" s="12" t="s">
        <v>69</v>
      </c>
      <c r="AY242" s="223" t="s">
        <v>139</v>
      </c>
    </row>
    <row r="243" s="1" customFormat="1" ht="16.5" customHeight="1">
      <c r="B243" s="200"/>
      <c r="C243" s="230" t="s">
        <v>446</v>
      </c>
      <c r="D243" s="230" t="s">
        <v>164</v>
      </c>
      <c r="E243" s="231" t="s">
        <v>447</v>
      </c>
      <c r="F243" s="232" t="s">
        <v>448</v>
      </c>
      <c r="G243" s="233" t="s">
        <v>192</v>
      </c>
      <c r="H243" s="234">
        <v>14.784000000000001</v>
      </c>
      <c r="I243" s="235"/>
      <c r="J243" s="236">
        <f>ROUND(I243*H243,2)</f>
        <v>0</v>
      </c>
      <c r="K243" s="232" t="s">
        <v>145</v>
      </c>
      <c r="L243" s="237"/>
      <c r="M243" s="238" t="s">
        <v>5</v>
      </c>
      <c r="N243" s="239" t="s">
        <v>40</v>
      </c>
      <c r="O243" s="47"/>
      <c r="P243" s="210">
        <f>O243*H243</f>
        <v>0</v>
      </c>
      <c r="Q243" s="210">
        <v>0.018200000000000001</v>
      </c>
      <c r="R243" s="210">
        <f>Q243*H243</f>
        <v>0.26906880000000005</v>
      </c>
      <c r="S243" s="210">
        <v>0</v>
      </c>
      <c r="T243" s="211">
        <f>S243*H243</f>
        <v>0</v>
      </c>
      <c r="AR243" s="24" t="s">
        <v>279</v>
      </c>
      <c r="AT243" s="24" t="s">
        <v>164</v>
      </c>
      <c r="AU243" s="24" t="s">
        <v>78</v>
      </c>
      <c r="AY243" s="24" t="s">
        <v>139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24" t="s">
        <v>74</v>
      </c>
      <c r="BK243" s="212">
        <f>ROUND(I243*H243,2)</f>
        <v>0</v>
      </c>
      <c r="BL243" s="24" t="s">
        <v>238</v>
      </c>
      <c r="BM243" s="24" t="s">
        <v>449</v>
      </c>
    </row>
    <row r="244" s="11" customFormat="1">
      <c r="B244" s="213"/>
      <c r="D244" s="214" t="s">
        <v>147</v>
      </c>
      <c r="E244" s="215" t="s">
        <v>5</v>
      </c>
      <c r="F244" s="216" t="s">
        <v>450</v>
      </c>
      <c r="H244" s="217">
        <v>13.44</v>
      </c>
      <c r="I244" s="218"/>
      <c r="L244" s="213"/>
      <c r="M244" s="219"/>
      <c r="N244" s="220"/>
      <c r="O244" s="220"/>
      <c r="P244" s="220"/>
      <c r="Q244" s="220"/>
      <c r="R244" s="220"/>
      <c r="S244" s="220"/>
      <c r="T244" s="221"/>
      <c r="AT244" s="215" t="s">
        <v>147</v>
      </c>
      <c r="AU244" s="215" t="s">
        <v>78</v>
      </c>
      <c r="AV244" s="11" t="s">
        <v>78</v>
      </c>
      <c r="AW244" s="11" t="s">
        <v>33</v>
      </c>
      <c r="AX244" s="11" t="s">
        <v>69</v>
      </c>
      <c r="AY244" s="215" t="s">
        <v>139</v>
      </c>
    </row>
    <row r="245" s="12" customFormat="1">
      <c r="B245" s="222"/>
      <c r="D245" s="214" t="s">
        <v>147</v>
      </c>
      <c r="E245" s="223" t="s">
        <v>5</v>
      </c>
      <c r="F245" s="224" t="s">
        <v>149</v>
      </c>
      <c r="H245" s="225">
        <v>13.44</v>
      </c>
      <c r="I245" s="226"/>
      <c r="L245" s="222"/>
      <c r="M245" s="227"/>
      <c r="N245" s="228"/>
      <c r="O245" s="228"/>
      <c r="P245" s="228"/>
      <c r="Q245" s="228"/>
      <c r="R245" s="228"/>
      <c r="S245" s="228"/>
      <c r="T245" s="229"/>
      <c r="AT245" s="223" t="s">
        <v>147</v>
      </c>
      <c r="AU245" s="223" t="s">
        <v>78</v>
      </c>
      <c r="AV245" s="12" t="s">
        <v>84</v>
      </c>
      <c r="AW245" s="12" t="s">
        <v>33</v>
      </c>
      <c r="AX245" s="12" t="s">
        <v>74</v>
      </c>
      <c r="AY245" s="223" t="s">
        <v>139</v>
      </c>
    </row>
    <row r="246" s="12" customFormat="1">
      <c r="B246" s="222"/>
      <c r="D246" s="214" t="s">
        <v>147</v>
      </c>
      <c r="E246" s="223" t="s">
        <v>5</v>
      </c>
      <c r="F246" s="224" t="s">
        <v>149</v>
      </c>
      <c r="H246" s="225">
        <v>0</v>
      </c>
      <c r="I246" s="226"/>
      <c r="L246" s="222"/>
      <c r="M246" s="227"/>
      <c r="N246" s="228"/>
      <c r="O246" s="228"/>
      <c r="P246" s="228"/>
      <c r="Q246" s="228"/>
      <c r="R246" s="228"/>
      <c r="S246" s="228"/>
      <c r="T246" s="229"/>
      <c r="AT246" s="223" t="s">
        <v>147</v>
      </c>
      <c r="AU246" s="223" t="s">
        <v>78</v>
      </c>
      <c r="AV246" s="12" t="s">
        <v>84</v>
      </c>
      <c r="AW246" s="12" t="s">
        <v>33</v>
      </c>
      <c r="AX246" s="12" t="s">
        <v>69</v>
      </c>
      <c r="AY246" s="223" t="s">
        <v>139</v>
      </c>
    </row>
    <row r="247" s="11" customFormat="1">
      <c r="B247" s="213"/>
      <c r="D247" s="214" t="s">
        <v>147</v>
      </c>
      <c r="F247" s="216" t="s">
        <v>451</v>
      </c>
      <c r="H247" s="217">
        <v>14.784000000000001</v>
      </c>
      <c r="I247" s="218"/>
      <c r="L247" s="213"/>
      <c r="M247" s="219"/>
      <c r="N247" s="220"/>
      <c r="O247" s="220"/>
      <c r="P247" s="220"/>
      <c r="Q247" s="220"/>
      <c r="R247" s="220"/>
      <c r="S247" s="220"/>
      <c r="T247" s="221"/>
      <c r="AT247" s="215" t="s">
        <v>147</v>
      </c>
      <c r="AU247" s="215" t="s">
        <v>78</v>
      </c>
      <c r="AV247" s="11" t="s">
        <v>78</v>
      </c>
      <c r="AW247" s="11" t="s">
        <v>6</v>
      </c>
      <c r="AX247" s="11" t="s">
        <v>74</v>
      </c>
      <c r="AY247" s="215" t="s">
        <v>139</v>
      </c>
    </row>
    <row r="248" s="1" customFormat="1" ht="25.5" customHeight="1">
      <c r="B248" s="200"/>
      <c r="C248" s="201" t="s">
        <v>452</v>
      </c>
      <c r="D248" s="201" t="s">
        <v>141</v>
      </c>
      <c r="E248" s="202" t="s">
        <v>453</v>
      </c>
      <c r="F248" s="203" t="s">
        <v>454</v>
      </c>
      <c r="G248" s="204" t="s">
        <v>192</v>
      </c>
      <c r="H248" s="205">
        <v>22.48</v>
      </c>
      <c r="I248" s="206"/>
      <c r="J248" s="207">
        <f>ROUND(I248*H248,2)</f>
        <v>0</v>
      </c>
      <c r="K248" s="203" t="s">
        <v>145</v>
      </c>
      <c r="L248" s="46"/>
      <c r="M248" s="208" t="s">
        <v>5</v>
      </c>
      <c r="N248" s="209" t="s">
        <v>40</v>
      </c>
      <c r="O248" s="47"/>
      <c r="P248" s="210">
        <f>O248*H248</f>
        <v>0</v>
      </c>
      <c r="Q248" s="210">
        <v>0.0041700000000000001</v>
      </c>
      <c r="R248" s="210">
        <f>Q248*H248</f>
        <v>0.093741600000000008</v>
      </c>
      <c r="S248" s="210">
        <v>0</v>
      </c>
      <c r="T248" s="211">
        <f>S248*H248</f>
        <v>0</v>
      </c>
      <c r="AR248" s="24" t="s">
        <v>238</v>
      </c>
      <c r="AT248" s="24" t="s">
        <v>141</v>
      </c>
      <c r="AU248" s="24" t="s">
        <v>78</v>
      </c>
      <c r="AY248" s="24" t="s">
        <v>139</v>
      </c>
      <c r="BE248" s="212">
        <f>IF(N248="základní",J248,0)</f>
        <v>0</v>
      </c>
      <c r="BF248" s="212">
        <f>IF(N248="snížená",J248,0)</f>
        <v>0</v>
      </c>
      <c r="BG248" s="212">
        <f>IF(N248="zákl. přenesená",J248,0)</f>
        <v>0</v>
      </c>
      <c r="BH248" s="212">
        <f>IF(N248="sníž. přenesená",J248,0)</f>
        <v>0</v>
      </c>
      <c r="BI248" s="212">
        <f>IF(N248="nulová",J248,0)</f>
        <v>0</v>
      </c>
      <c r="BJ248" s="24" t="s">
        <v>74</v>
      </c>
      <c r="BK248" s="212">
        <f>ROUND(I248*H248,2)</f>
        <v>0</v>
      </c>
      <c r="BL248" s="24" t="s">
        <v>238</v>
      </c>
      <c r="BM248" s="24" t="s">
        <v>455</v>
      </c>
    </row>
    <row r="249" s="11" customFormat="1">
      <c r="B249" s="213"/>
      <c r="D249" s="214" t="s">
        <v>147</v>
      </c>
      <c r="E249" s="215" t="s">
        <v>5</v>
      </c>
      <c r="F249" s="216" t="s">
        <v>367</v>
      </c>
      <c r="H249" s="217">
        <v>22.48</v>
      </c>
      <c r="I249" s="218"/>
      <c r="L249" s="213"/>
      <c r="M249" s="219"/>
      <c r="N249" s="220"/>
      <c r="O249" s="220"/>
      <c r="P249" s="220"/>
      <c r="Q249" s="220"/>
      <c r="R249" s="220"/>
      <c r="S249" s="220"/>
      <c r="T249" s="221"/>
      <c r="AT249" s="215" t="s">
        <v>147</v>
      </c>
      <c r="AU249" s="215" t="s">
        <v>78</v>
      </c>
      <c r="AV249" s="11" t="s">
        <v>78</v>
      </c>
      <c r="AW249" s="11" t="s">
        <v>33</v>
      </c>
      <c r="AX249" s="11" t="s">
        <v>69</v>
      </c>
      <c r="AY249" s="215" t="s">
        <v>139</v>
      </c>
    </row>
    <row r="250" s="12" customFormat="1">
      <c r="B250" s="222"/>
      <c r="D250" s="214" t="s">
        <v>147</v>
      </c>
      <c r="E250" s="223" t="s">
        <v>5</v>
      </c>
      <c r="F250" s="224" t="s">
        <v>149</v>
      </c>
      <c r="H250" s="225">
        <v>22.48</v>
      </c>
      <c r="I250" s="226"/>
      <c r="L250" s="222"/>
      <c r="M250" s="227"/>
      <c r="N250" s="228"/>
      <c r="O250" s="228"/>
      <c r="P250" s="228"/>
      <c r="Q250" s="228"/>
      <c r="R250" s="228"/>
      <c r="S250" s="228"/>
      <c r="T250" s="229"/>
      <c r="AT250" s="223" t="s">
        <v>147</v>
      </c>
      <c r="AU250" s="223" t="s">
        <v>78</v>
      </c>
      <c r="AV250" s="12" t="s">
        <v>84</v>
      </c>
      <c r="AW250" s="12" t="s">
        <v>33</v>
      </c>
      <c r="AX250" s="12" t="s">
        <v>74</v>
      </c>
      <c r="AY250" s="223" t="s">
        <v>139</v>
      </c>
    </row>
    <row r="251" s="1" customFormat="1" ht="16.5" customHeight="1">
      <c r="B251" s="200"/>
      <c r="C251" s="230" t="s">
        <v>456</v>
      </c>
      <c r="D251" s="230" t="s">
        <v>164</v>
      </c>
      <c r="E251" s="231" t="s">
        <v>447</v>
      </c>
      <c r="F251" s="232" t="s">
        <v>448</v>
      </c>
      <c r="G251" s="233" t="s">
        <v>192</v>
      </c>
      <c r="H251" s="234">
        <v>24.728000000000002</v>
      </c>
      <c r="I251" s="235"/>
      <c r="J251" s="236">
        <f>ROUND(I251*H251,2)</f>
        <v>0</v>
      </c>
      <c r="K251" s="232" t="s">
        <v>145</v>
      </c>
      <c r="L251" s="237"/>
      <c r="M251" s="238" t="s">
        <v>5</v>
      </c>
      <c r="N251" s="239" t="s">
        <v>40</v>
      </c>
      <c r="O251" s="47"/>
      <c r="P251" s="210">
        <f>O251*H251</f>
        <v>0</v>
      </c>
      <c r="Q251" s="210">
        <v>0.018200000000000001</v>
      </c>
      <c r="R251" s="210">
        <f>Q251*H251</f>
        <v>0.45004960000000005</v>
      </c>
      <c r="S251" s="210">
        <v>0</v>
      </c>
      <c r="T251" s="211">
        <f>S251*H251</f>
        <v>0</v>
      </c>
      <c r="AR251" s="24" t="s">
        <v>279</v>
      </c>
      <c r="AT251" s="24" t="s">
        <v>164</v>
      </c>
      <c r="AU251" s="24" t="s">
        <v>78</v>
      </c>
      <c r="AY251" s="24" t="s">
        <v>139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24" t="s">
        <v>74</v>
      </c>
      <c r="BK251" s="212">
        <f>ROUND(I251*H251,2)</f>
        <v>0</v>
      </c>
      <c r="BL251" s="24" t="s">
        <v>238</v>
      </c>
      <c r="BM251" s="24" t="s">
        <v>457</v>
      </c>
    </row>
    <row r="252" s="11" customFormat="1">
      <c r="B252" s="213"/>
      <c r="D252" s="214" t="s">
        <v>147</v>
      </c>
      <c r="F252" s="216" t="s">
        <v>458</v>
      </c>
      <c r="H252" s="217">
        <v>24.728000000000002</v>
      </c>
      <c r="I252" s="218"/>
      <c r="L252" s="213"/>
      <c r="M252" s="219"/>
      <c r="N252" s="220"/>
      <c r="O252" s="220"/>
      <c r="P252" s="220"/>
      <c r="Q252" s="220"/>
      <c r="R252" s="220"/>
      <c r="S252" s="220"/>
      <c r="T252" s="221"/>
      <c r="AT252" s="215" t="s">
        <v>147</v>
      </c>
      <c r="AU252" s="215" t="s">
        <v>78</v>
      </c>
      <c r="AV252" s="11" t="s">
        <v>78</v>
      </c>
      <c r="AW252" s="11" t="s">
        <v>6</v>
      </c>
      <c r="AX252" s="11" t="s">
        <v>74</v>
      </c>
      <c r="AY252" s="215" t="s">
        <v>139</v>
      </c>
    </row>
    <row r="253" s="1" customFormat="1" ht="16.5" customHeight="1">
      <c r="B253" s="200"/>
      <c r="C253" s="201" t="s">
        <v>459</v>
      </c>
      <c r="D253" s="201" t="s">
        <v>141</v>
      </c>
      <c r="E253" s="202" t="s">
        <v>460</v>
      </c>
      <c r="F253" s="203" t="s">
        <v>461</v>
      </c>
      <c r="G253" s="204" t="s">
        <v>192</v>
      </c>
      <c r="H253" s="205">
        <v>22.48</v>
      </c>
      <c r="I253" s="206"/>
      <c r="J253" s="207">
        <f>ROUND(I253*H253,2)</f>
        <v>0</v>
      </c>
      <c r="K253" s="203" t="s">
        <v>145</v>
      </c>
      <c r="L253" s="46"/>
      <c r="M253" s="208" t="s">
        <v>5</v>
      </c>
      <c r="N253" s="209" t="s">
        <v>40</v>
      </c>
      <c r="O253" s="47"/>
      <c r="P253" s="210">
        <f>O253*H253</f>
        <v>0</v>
      </c>
      <c r="Q253" s="210">
        <v>0</v>
      </c>
      <c r="R253" s="210">
        <f>Q253*H253</f>
        <v>0</v>
      </c>
      <c r="S253" s="210">
        <v>0.027220000000000001</v>
      </c>
      <c r="T253" s="211">
        <f>S253*H253</f>
        <v>0.61190560000000005</v>
      </c>
      <c r="AR253" s="24" t="s">
        <v>238</v>
      </c>
      <c r="AT253" s="24" t="s">
        <v>141</v>
      </c>
      <c r="AU253" s="24" t="s">
        <v>78</v>
      </c>
      <c r="AY253" s="24" t="s">
        <v>139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24" t="s">
        <v>74</v>
      </c>
      <c r="BK253" s="212">
        <f>ROUND(I253*H253,2)</f>
        <v>0</v>
      </c>
      <c r="BL253" s="24" t="s">
        <v>238</v>
      </c>
      <c r="BM253" s="24" t="s">
        <v>462</v>
      </c>
    </row>
    <row r="254" s="11" customFormat="1">
      <c r="B254" s="213"/>
      <c r="D254" s="214" t="s">
        <v>147</v>
      </c>
      <c r="E254" s="215" t="s">
        <v>5</v>
      </c>
      <c r="F254" s="216" t="s">
        <v>367</v>
      </c>
      <c r="H254" s="217">
        <v>22.48</v>
      </c>
      <c r="I254" s="218"/>
      <c r="L254" s="213"/>
      <c r="M254" s="219"/>
      <c r="N254" s="220"/>
      <c r="O254" s="220"/>
      <c r="P254" s="220"/>
      <c r="Q254" s="220"/>
      <c r="R254" s="220"/>
      <c r="S254" s="220"/>
      <c r="T254" s="221"/>
      <c r="AT254" s="215" t="s">
        <v>147</v>
      </c>
      <c r="AU254" s="215" t="s">
        <v>78</v>
      </c>
      <c r="AV254" s="11" t="s">
        <v>78</v>
      </c>
      <c r="AW254" s="11" t="s">
        <v>33</v>
      </c>
      <c r="AX254" s="11" t="s">
        <v>69</v>
      </c>
      <c r="AY254" s="215" t="s">
        <v>139</v>
      </c>
    </row>
    <row r="255" s="12" customFormat="1">
      <c r="B255" s="222"/>
      <c r="D255" s="214" t="s">
        <v>147</v>
      </c>
      <c r="E255" s="223" t="s">
        <v>5</v>
      </c>
      <c r="F255" s="224" t="s">
        <v>149</v>
      </c>
      <c r="H255" s="225">
        <v>22.48</v>
      </c>
      <c r="I255" s="226"/>
      <c r="L255" s="222"/>
      <c r="M255" s="227"/>
      <c r="N255" s="228"/>
      <c r="O255" s="228"/>
      <c r="P255" s="228"/>
      <c r="Q255" s="228"/>
      <c r="R255" s="228"/>
      <c r="S255" s="228"/>
      <c r="T255" s="229"/>
      <c r="AT255" s="223" t="s">
        <v>147</v>
      </c>
      <c r="AU255" s="223" t="s">
        <v>78</v>
      </c>
      <c r="AV255" s="12" t="s">
        <v>84</v>
      </c>
      <c r="AW255" s="12" t="s">
        <v>33</v>
      </c>
      <c r="AX255" s="12" t="s">
        <v>74</v>
      </c>
      <c r="AY255" s="223" t="s">
        <v>139</v>
      </c>
    </row>
    <row r="256" s="1" customFormat="1" ht="16.5" customHeight="1">
      <c r="B256" s="200"/>
      <c r="C256" s="201" t="s">
        <v>463</v>
      </c>
      <c r="D256" s="201" t="s">
        <v>141</v>
      </c>
      <c r="E256" s="202" t="s">
        <v>464</v>
      </c>
      <c r="F256" s="203" t="s">
        <v>465</v>
      </c>
      <c r="G256" s="204" t="s">
        <v>181</v>
      </c>
      <c r="H256" s="205">
        <v>26.879999999999999</v>
      </c>
      <c r="I256" s="206"/>
      <c r="J256" s="207">
        <f>ROUND(I256*H256,2)</f>
        <v>0</v>
      </c>
      <c r="K256" s="203" t="s">
        <v>145</v>
      </c>
      <c r="L256" s="46"/>
      <c r="M256" s="208" t="s">
        <v>5</v>
      </c>
      <c r="N256" s="209" t="s">
        <v>40</v>
      </c>
      <c r="O256" s="47"/>
      <c r="P256" s="210">
        <f>O256*H256</f>
        <v>0</v>
      </c>
      <c r="Q256" s="210">
        <v>0.00034000000000000002</v>
      </c>
      <c r="R256" s="210">
        <f>Q256*H256</f>
        <v>0.0091392000000000001</v>
      </c>
      <c r="S256" s="210">
        <v>0</v>
      </c>
      <c r="T256" s="211">
        <f>S256*H256</f>
        <v>0</v>
      </c>
      <c r="AR256" s="24" t="s">
        <v>238</v>
      </c>
      <c r="AT256" s="24" t="s">
        <v>141</v>
      </c>
      <c r="AU256" s="24" t="s">
        <v>78</v>
      </c>
      <c r="AY256" s="24" t="s">
        <v>139</v>
      </c>
      <c r="BE256" s="212">
        <f>IF(N256="základní",J256,0)</f>
        <v>0</v>
      </c>
      <c r="BF256" s="212">
        <f>IF(N256="snížená",J256,0)</f>
        <v>0</v>
      </c>
      <c r="BG256" s="212">
        <f>IF(N256="zákl. přenesená",J256,0)</f>
        <v>0</v>
      </c>
      <c r="BH256" s="212">
        <f>IF(N256="sníž. přenesená",J256,0)</f>
        <v>0</v>
      </c>
      <c r="BI256" s="212">
        <f>IF(N256="nulová",J256,0)</f>
        <v>0</v>
      </c>
      <c r="BJ256" s="24" t="s">
        <v>74</v>
      </c>
      <c r="BK256" s="212">
        <f>ROUND(I256*H256,2)</f>
        <v>0</v>
      </c>
      <c r="BL256" s="24" t="s">
        <v>238</v>
      </c>
      <c r="BM256" s="24" t="s">
        <v>466</v>
      </c>
    </row>
    <row r="257" s="11" customFormat="1">
      <c r="B257" s="213"/>
      <c r="D257" s="214" t="s">
        <v>147</v>
      </c>
      <c r="E257" s="215" t="s">
        <v>5</v>
      </c>
      <c r="F257" s="216" t="s">
        <v>467</v>
      </c>
      <c r="H257" s="217">
        <v>26.879999999999999</v>
      </c>
      <c r="I257" s="218"/>
      <c r="L257" s="213"/>
      <c r="M257" s="219"/>
      <c r="N257" s="220"/>
      <c r="O257" s="220"/>
      <c r="P257" s="220"/>
      <c r="Q257" s="220"/>
      <c r="R257" s="220"/>
      <c r="S257" s="220"/>
      <c r="T257" s="221"/>
      <c r="AT257" s="215" t="s">
        <v>147</v>
      </c>
      <c r="AU257" s="215" t="s">
        <v>78</v>
      </c>
      <c r="AV257" s="11" t="s">
        <v>78</v>
      </c>
      <c r="AW257" s="11" t="s">
        <v>33</v>
      </c>
      <c r="AX257" s="11" t="s">
        <v>69</v>
      </c>
      <c r="AY257" s="215" t="s">
        <v>139</v>
      </c>
    </row>
    <row r="258" s="12" customFormat="1">
      <c r="B258" s="222"/>
      <c r="D258" s="214" t="s">
        <v>147</v>
      </c>
      <c r="E258" s="223" t="s">
        <v>5</v>
      </c>
      <c r="F258" s="224" t="s">
        <v>149</v>
      </c>
      <c r="H258" s="225">
        <v>26.879999999999999</v>
      </c>
      <c r="I258" s="226"/>
      <c r="L258" s="222"/>
      <c r="M258" s="227"/>
      <c r="N258" s="228"/>
      <c r="O258" s="228"/>
      <c r="P258" s="228"/>
      <c r="Q258" s="228"/>
      <c r="R258" s="228"/>
      <c r="S258" s="228"/>
      <c r="T258" s="229"/>
      <c r="AT258" s="223" t="s">
        <v>147</v>
      </c>
      <c r="AU258" s="223" t="s">
        <v>78</v>
      </c>
      <c r="AV258" s="12" t="s">
        <v>84</v>
      </c>
      <c r="AW258" s="12" t="s">
        <v>33</v>
      </c>
      <c r="AX258" s="12" t="s">
        <v>74</v>
      </c>
      <c r="AY258" s="223" t="s">
        <v>139</v>
      </c>
    </row>
    <row r="259" s="12" customFormat="1">
      <c r="B259" s="222"/>
      <c r="D259" s="214" t="s">
        <v>147</v>
      </c>
      <c r="E259" s="223" t="s">
        <v>5</v>
      </c>
      <c r="F259" s="224" t="s">
        <v>149</v>
      </c>
      <c r="H259" s="225">
        <v>0</v>
      </c>
      <c r="I259" s="226"/>
      <c r="L259" s="222"/>
      <c r="M259" s="227"/>
      <c r="N259" s="228"/>
      <c r="O259" s="228"/>
      <c r="P259" s="228"/>
      <c r="Q259" s="228"/>
      <c r="R259" s="228"/>
      <c r="S259" s="228"/>
      <c r="T259" s="229"/>
      <c r="AT259" s="223" t="s">
        <v>147</v>
      </c>
      <c r="AU259" s="223" t="s">
        <v>78</v>
      </c>
      <c r="AV259" s="12" t="s">
        <v>84</v>
      </c>
      <c r="AW259" s="12" t="s">
        <v>33</v>
      </c>
      <c r="AX259" s="12" t="s">
        <v>69</v>
      </c>
      <c r="AY259" s="223" t="s">
        <v>139</v>
      </c>
    </row>
    <row r="260" s="1" customFormat="1" ht="16.5" customHeight="1">
      <c r="B260" s="200"/>
      <c r="C260" s="230" t="s">
        <v>468</v>
      </c>
      <c r="D260" s="230" t="s">
        <v>164</v>
      </c>
      <c r="E260" s="231" t="s">
        <v>469</v>
      </c>
      <c r="F260" s="232" t="s">
        <v>470</v>
      </c>
      <c r="G260" s="233" t="s">
        <v>181</v>
      </c>
      <c r="H260" s="234">
        <v>29.568000000000001</v>
      </c>
      <c r="I260" s="235"/>
      <c r="J260" s="236">
        <f>ROUND(I260*H260,2)</f>
        <v>0</v>
      </c>
      <c r="K260" s="232" t="s">
        <v>145</v>
      </c>
      <c r="L260" s="237"/>
      <c r="M260" s="238" t="s">
        <v>5</v>
      </c>
      <c r="N260" s="239" t="s">
        <v>40</v>
      </c>
      <c r="O260" s="47"/>
      <c r="P260" s="210">
        <f>O260*H260</f>
        <v>0</v>
      </c>
      <c r="Q260" s="210">
        <v>3.0000000000000001E-05</v>
      </c>
      <c r="R260" s="210">
        <f>Q260*H260</f>
        <v>0.00088704000000000007</v>
      </c>
      <c r="S260" s="210">
        <v>0</v>
      </c>
      <c r="T260" s="211">
        <f>S260*H260</f>
        <v>0</v>
      </c>
      <c r="AR260" s="24" t="s">
        <v>279</v>
      </c>
      <c r="AT260" s="24" t="s">
        <v>164</v>
      </c>
      <c r="AU260" s="24" t="s">
        <v>78</v>
      </c>
      <c r="AY260" s="24" t="s">
        <v>139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24" t="s">
        <v>74</v>
      </c>
      <c r="BK260" s="212">
        <f>ROUND(I260*H260,2)</f>
        <v>0</v>
      </c>
      <c r="BL260" s="24" t="s">
        <v>238</v>
      </c>
      <c r="BM260" s="24" t="s">
        <v>471</v>
      </c>
    </row>
    <row r="261" s="11" customFormat="1">
      <c r="B261" s="213"/>
      <c r="D261" s="214" t="s">
        <v>147</v>
      </c>
      <c r="F261" s="216" t="s">
        <v>472</v>
      </c>
      <c r="H261" s="217">
        <v>29.568000000000001</v>
      </c>
      <c r="I261" s="218"/>
      <c r="L261" s="213"/>
      <c r="M261" s="219"/>
      <c r="N261" s="220"/>
      <c r="O261" s="220"/>
      <c r="P261" s="220"/>
      <c r="Q261" s="220"/>
      <c r="R261" s="220"/>
      <c r="S261" s="220"/>
      <c r="T261" s="221"/>
      <c r="AT261" s="215" t="s">
        <v>147</v>
      </c>
      <c r="AU261" s="215" t="s">
        <v>78</v>
      </c>
      <c r="AV261" s="11" t="s">
        <v>78</v>
      </c>
      <c r="AW261" s="11" t="s">
        <v>6</v>
      </c>
      <c r="AX261" s="11" t="s">
        <v>74</v>
      </c>
      <c r="AY261" s="215" t="s">
        <v>139</v>
      </c>
    </row>
    <row r="262" s="1" customFormat="1" ht="25.5" customHeight="1">
      <c r="B262" s="200"/>
      <c r="C262" s="201" t="s">
        <v>473</v>
      </c>
      <c r="D262" s="201" t="s">
        <v>141</v>
      </c>
      <c r="E262" s="202" t="s">
        <v>474</v>
      </c>
      <c r="F262" s="203" t="s">
        <v>475</v>
      </c>
      <c r="G262" s="204" t="s">
        <v>192</v>
      </c>
      <c r="H262" s="205">
        <v>22.48</v>
      </c>
      <c r="I262" s="206"/>
      <c r="J262" s="207">
        <f>ROUND(I262*H262,2)</f>
        <v>0</v>
      </c>
      <c r="K262" s="203" t="s">
        <v>145</v>
      </c>
      <c r="L262" s="46"/>
      <c r="M262" s="208" t="s">
        <v>5</v>
      </c>
      <c r="N262" s="209" t="s">
        <v>40</v>
      </c>
      <c r="O262" s="47"/>
      <c r="P262" s="210">
        <f>O262*H262</f>
        <v>0</v>
      </c>
      <c r="Q262" s="210">
        <v>0.0077000000000000002</v>
      </c>
      <c r="R262" s="210">
        <f>Q262*H262</f>
        <v>0.173096</v>
      </c>
      <c r="S262" s="210">
        <v>0</v>
      </c>
      <c r="T262" s="211">
        <f>S262*H262</f>
        <v>0</v>
      </c>
      <c r="AR262" s="24" t="s">
        <v>238</v>
      </c>
      <c r="AT262" s="24" t="s">
        <v>141</v>
      </c>
      <c r="AU262" s="24" t="s">
        <v>78</v>
      </c>
      <c r="AY262" s="24" t="s">
        <v>139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24" t="s">
        <v>74</v>
      </c>
      <c r="BK262" s="212">
        <f>ROUND(I262*H262,2)</f>
        <v>0</v>
      </c>
      <c r="BL262" s="24" t="s">
        <v>238</v>
      </c>
      <c r="BM262" s="24" t="s">
        <v>476</v>
      </c>
    </row>
    <row r="263" s="11" customFormat="1">
      <c r="B263" s="213"/>
      <c r="D263" s="214" t="s">
        <v>147</v>
      </c>
      <c r="E263" s="215" t="s">
        <v>5</v>
      </c>
      <c r="F263" s="216" t="s">
        <v>367</v>
      </c>
      <c r="H263" s="217">
        <v>22.48</v>
      </c>
      <c r="I263" s="218"/>
      <c r="L263" s="213"/>
      <c r="M263" s="219"/>
      <c r="N263" s="220"/>
      <c r="O263" s="220"/>
      <c r="P263" s="220"/>
      <c r="Q263" s="220"/>
      <c r="R263" s="220"/>
      <c r="S263" s="220"/>
      <c r="T263" s="221"/>
      <c r="AT263" s="215" t="s">
        <v>147</v>
      </c>
      <c r="AU263" s="215" t="s">
        <v>78</v>
      </c>
      <c r="AV263" s="11" t="s">
        <v>78</v>
      </c>
      <c r="AW263" s="11" t="s">
        <v>33</v>
      </c>
      <c r="AX263" s="11" t="s">
        <v>69</v>
      </c>
      <c r="AY263" s="215" t="s">
        <v>139</v>
      </c>
    </row>
    <row r="264" s="13" customFormat="1">
      <c r="B264" s="241"/>
      <c r="D264" s="214" t="s">
        <v>147</v>
      </c>
      <c r="E264" s="242" t="s">
        <v>5</v>
      </c>
      <c r="F264" s="243" t="s">
        <v>477</v>
      </c>
      <c r="H264" s="244">
        <v>22.48</v>
      </c>
      <c r="I264" s="245"/>
      <c r="L264" s="241"/>
      <c r="M264" s="246"/>
      <c r="N264" s="247"/>
      <c r="O264" s="247"/>
      <c r="P264" s="247"/>
      <c r="Q264" s="247"/>
      <c r="R264" s="247"/>
      <c r="S264" s="247"/>
      <c r="T264" s="248"/>
      <c r="AT264" s="242" t="s">
        <v>147</v>
      </c>
      <c r="AU264" s="242" t="s">
        <v>78</v>
      </c>
      <c r="AV264" s="13" t="s">
        <v>81</v>
      </c>
      <c r="AW264" s="13" t="s">
        <v>33</v>
      </c>
      <c r="AX264" s="13" t="s">
        <v>69</v>
      </c>
      <c r="AY264" s="242" t="s">
        <v>139</v>
      </c>
    </row>
    <row r="265" s="12" customFormat="1">
      <c r="B265" s="222"/>
      <c r="D265" s="214" t="s">
        <v>147</v>
      </c>
      <c r="E265" s="223" t="s">
        <v>5</v>
      </c>
      <c r="F265" s="224" t="s">
        <v>149</v>
      </c>
      <c r="H265" s="225">
        <v>22.48</v>
      </c>
      <c r="I265" s="226"/>
      <c r="L265" s="222"/>
      <c r="M265" s="227"/>
      <c r="N265" s="228"/>
      <c r="O265" s="228"/>
      <c r="P265" s="228"/>
      <c r="Q265" s="228"/>
      <c r="R265" s="228"/>
      <c r="S265" s="228"/>
      <c r="T265" s="229"/>
      <c r="AT265" s="223" t="s">
        <v>147</v>
      </c>
      <c r="AU265" s="223" t="s">
        <v>78</v>
      </c>
      <c r="AV265" s="12" t="s">
        <v>84</v>
      </c>
      <c r="AW265" s="12" t="s">
        <v>33</v>
      </c>
      <c r="AX265" s="12" t="s">
        <v>74</v>
      </c>
      <c r="AY265" s="223" t="s">
        <v>139</v>
      </c>
    </row>
    <row r="266" s="1" customFormat="1" ht="25.5" customHeight="1">
      <c r="B266" s="200"/>
      <c r="C266" s="201" t="s">
        <v>478</v>
      </c>
      <c r="D266" s="201" t="s">
        <v>141</v>
      </c>
      <c r="E266" s="202" t="s">
        <v>479</v>
      </c>
      <c r="F266" s="203" t="s">
        <v>480</v>
      </c>
      <c r="G266" s="204" t="s">
        <v>192</v>
      </c>
      <c r="H266" s="205">
        <v>124.26000000000001</v>
      </c>
      <c r="I266" s="206"/>
      <c r="J266" s="207">
        <f>ROUND(I266*H266,2)</f>
        <v>0</v>
      </c>
      <c r="K266" s="203" t="s">
        <v>145</v>
      </c>
      <c r="L266" s="46"/>
      <c r="M266" s="208" t="s">
        <v>5</v>
      </c>
      <c r="N266" s="209" t="s">
        <v>40</v>
      </c>
      <c r="O266" s="47"/>
      <c r="P266" s="210">
        <f>O266*H266</f>
        <v>0</v>
      </c>
      <c r="Q266" s="210">
        <v>0.0019300000000000001</v>
      </c>
      <c r="R266" s="210">
        <f>Q266*H266</f>
        <v>0.23982180000000003</v>
      </c>
      <c r="S266" s="210">
        <v>0</v>
      </c>
      <c r="T266" s="211">
        <f>S266*H266</f>
        <v>0</v>
      </c>
      <c r="AR266" s="24" t="s">
        <v>238</v>
      </c>
      <c r="AT266" s="24" t="s">
        <v>141</v>
      </c>
      <c r="AU266" s="24" t="s">
        <v>78</v>
      </c>
      <c r="AY266" s="24" t="s">
        <v>139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24" t="s">
        <v>74</v>
      </c>
      <c r="BK266" s="212">
        <f>ROUND(I266*H266,2)</f>
        <v>0</v>
      </c>
      <c r="BL266" s="24" t="s">
        <v>238</v>
      </c>
      <c r="BM266" s="24" t="s">
        <v>481</v>
      </c>
    </row>
    <row r="267" s="11" customFormat="1">
      <c r="B267" s="213"/>
      <c r="D267" s="214" t="s">
        <v>147</v>
      </c>
      <c r="F267" s="216" t="s">
        <v>482</v>
      </c>
      <c r="H267" s="217">
        <v>124.26000000000001</v>
      </c>
      <c r="I267" s="218"/>
      <c r="L267" s="213"/>
      <c r="M267" s="219"/>
      <c r="N267" s="220"/>
      <c r="O267" s="220"/>
      <c r="P267" s="220"/>
      <c r="Q267" s="220"/>
      <c r="R267" s="220"/>
      <c r="S267" s="220"/>
      <c r="T267" s="221"/>
      <c r="AT267" s="215" t="s">
        <v>147</v>
      </c>
      <c r="AU267" s="215" t="s">
        <v>78</v>
      </c>
      <c r="AV267" s="11" t="s">
        <v>78</v>
      </c>
      <c r="AW267" s="11" t="s">
        <v>6</v>
      </c>
      <c r="AX267" s="11" t="s">
        <v>74</v>
      </c>
      <c r="AY267" s="215" t="s">
        <v>139</v>
      </c>
    </row>
    <row r="268" s="1" customFormat="1" ht="38.25" customHeight="1">
      <c r="B268" s="200"/>
      <c r="C268" s="201" t="s">
        <v>483</v>
      </c>
      <c r="D268" s="201" t="s">
        <v>141</v>
      </c>
      <c r="E268" s="202" t="s">
        <v>484</v>
      </c>
      <c r="F268" s="203" t="s">
        <v>485</v>
      </c>
      <c r="G268" s="204" t="s">
        <v>375</v>
      </c>
      <c r="H268" s="240"/>
      <c r="I268" s="206"/>
      <c r="J268" s="207">
        <f>ROUND(I268*H268,2)</f>
        <v>0</v>
      </c>
      <c r="K268" s="203" t="s">
        <v>145</v>
      </c>
      <c r="L268" s="46"/>
      <c r="M268" s="208" t="s">
        <v>5</v>
      </c>
      <c r="N268" s="209" t="s">
        <v>40</v>
      </c>
      <c r="O268" s="47"/>
      <c r="P268" s="210">
        <f>O268*H268</f>
        <v>0</v>
      </c>
      <c r="Q268" s="210">
        <v>0</v>
      </c>
      <c r="R268" s="210">
        <f>Q268*H268</f>
        <v>0</v>
      </c>
      <c r="S268" s="210">
        <v>0</v>
      </c>
      <c r="T268" s="211">
        <f>S268*H268</f>
        <v>0</v>
      </c>
      <c r="AR268" s="24" t="s">
        <v>238</v>
      </c>
      <c r="AT268" s="24" t="s">
        <v>141</v>
      </c>
      <c r="AU268" s="24" t="s">
        <v>78</v>
      </c>
      <c r="AY268" s="24" t="s">
        <v>139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24" t="s">
        <v>74</v>
      </c>
      <c r="BK268" s="212">
        <f>ROUND(I268*H268,2)</f>
        <v>0</v>
      </c>
      <c r="BL268" s="24" t="s">
        <v>238</v>
      </c>
      <c r="BM268" s="24" t="s">
        <v>486</v>
      </c>
    </row>
    <row r="269" s="10" customFormat="1" ht="29.88" customHeight="1">
      <c r="B269" s="187"/>
      <c r="D269" s="188" t="s">
        <v>68</v>
      </c>
      <c r="E269" s="198" t="s">
        <v>487</v>
      </c>
      <c r="F269" s="198" t="s">
        <v>488</v>
      </c>
      <c r="I269" s="190"/>
      <c r="J269" s="199">
        <f>BK269</f>
        <v>0</v>
      </c>
      <c r="L269" s="187"/>
      <c r="M269" s="192"/>
      <c r="N269" s="193"/>
      <c r="O269" s="193"/>
      <c r="P269" s="194">
        <f>SUM(P270:P284)</f>
        <v>0</v>
      </c>
      <c r="Q269" s="193"/>
      <c r="R269" s="194">
        <f>SUM(R270:R284)</f>
        <v>0.43238325</v>
      </c>
      <c r="S269" s="193"/>
      <c r="T269" s="195">
        <f>SUM(T270:T284)</f>
        <v>0.066750000000000004</v>
      </c>
      <c r="AR269" s="188" t="s">
        <v>78</v>
      </c>
      <c r="AT269" s="196" t="s">
        <v>68</v>
      </c>
      <c r="AU269" s="196" t="s">
        <v>74</v>
      </c>
      <c r="AY269" s="188" t="s">
        <v>139</v>
      </c>
      <c r="BK269" s="197">
        <f>SUM(BK270:BK284)</f>
        <v>0</v>
      </c>
    </row>
    <row r="270" s="1" customFormat="1" ht="16.5" customHeight="1">
      <c r="B270" s="200"/>
      <c r="C270" s="201" t="s">
        <v>489</v>
      </c>
      <c r="D270" s="201" t="s">
        <v>141</v>
      </c>
      <c r="E270" s="202" t="s">
        <v>490</v>
      </c>
      <c r="F270" s="203" t="s">
        <v>491</v>
      </c>
      <c r="G270" s="204" t="s">
        <v>192</v>
      </c>
      <c r="H270" s="205">
        <v>39.649999999999999</v>
      </c>
      <c r="I270" s="206"/>
      <c r="J270" s="207">
        <f>ROUND(I270*H270,2)</f>
        <v>0</v>
      </c>
      <c r="K270" s="203" t="s">
        <v>145</v>
      </c>
      <c r="L270" s="46"/>
      <c r="M270" s="208" t="s">
        <v>5</v>
      </c>
      <c r="N270" s="209" t="s">
        <v>40</v>
      </c>
      <c r="O270" s="47"/>
      <c r="P270" s="210">
        <f>O270*H270</f>
        <v>0</v>
      </c>
      <c r="Q270" s="210">
        <v>0</v>
      </c>
      <c r="R270" s="210">
        <f>Q270*H270</f>
        <v>0</v>
      </c>
      <c r="S270" s="210">
        <v>0</v>
      </c>
      <c r="T270" s="211">
        <f>S270*H270</f>
        <v>0</v>
      </c>
      <c r="AR270" s="24" t="s">
        <v>238</v>
      </c>
      <c r="AT270" s="24" t="s">
        <v>141</v>
      </c>
      <c r="AU270" s="24" t="s">
        <v>78</v>
      </c>
      <c r="AY270" s="24" t="s">
        <v>139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24" t="s">
        <v>74</v>
      </c>
      <c r="BK270" s="212">
        <f>ROUND(I270*H270,2)</f>
        <v>0</v>
      </c>
      <c r="BL270" s="24" t="s">
        <v>238</v>
      </c>
      <c r="BM270" s="24" t="s">
        <v>492</v>
      </c>
    </row>
    <row r="271" s="11" customFormat="1">
      <c r="B271" s="213"/>
      <c r="D271" s="214" t="s">
        <v>147</v>
      </c>
      <c r="E271" s="215" t="s">
        <v>5</v>
      </c>
      <c r="F271" s="216" t="s">
        <v>493</v>
      </c>
      <c r="H271" s="217">
        <v>39.649999999999999</v>
      </c>
      <c r="I271" s="218"/>
      <c r="L271" s="213"/>
      <c r="M271" s="219"/>
      <c r="N271" s="220"/>
      <c r="O271" s="220"/>
      <c r="P271" s="220"/>
      <c r="Q271" s="220"/>
      <c r="R271" s="220"/>
      <c r="S271" s="220"/>
      <c r="T271" s="221"/>
      <c r="AT271" s="215" t="s">
        <v>147</v>
      </c>
      <c r="AU271" s="215" t="s">
        <v>78</v>
      </c>
      <c r="AV271" s="11" t="s">
        <v>78</v>
      </c>
      <c r="AW271" s="11" t="s">
        <v>33</v>
      </c>
      <c r="AX271" s="11" t="s">
        <v>69</v>
      </c>
      <c r="AY271" s="215" t="s">
        <v>139</v>
      </c>
    </row>
    <row r="272" s="12" customFormat="1">
      <c r="B272" s="222"/>
      <c r="D272" s="214" t="s">
        <v>147</v>
      </c>
      <c r="E272" s="223" t="s">
        <v>5</v>
      </c>
      <c r="F272" s="224" t="s">
        <v>149</v>
      </c>
      <c r="H272" s="225">
        <v>39.649999999999999</v>
      </c>
      <c r="I272" s="226"/>
      <c r="L272" s="222"/>
      <c r="M272" s="227"/>
      <c r="N272" s="228"/>
      <c r="O272" s="228"/>
      <c r="P272" s="228"/>
      <c r="Q272" s="228"/>
      <c r="R272" s="228"/>
      <c r="S272" s="228"/>
      <c r="T272" s="229"/>
      <c r="AT272" s="223" t="s">
        <v>147</v>
      </c>
      <c r="AU272" s="223" t="s">
        <v>78</v>
      </c>
      <c r="AV272" s="12" t="s">
        <v>84</v>
      </c>
      <c r="AW272" s="12" t="s">
        <v>33</v>
      </c>
      <c r="AX272" s="12" t="s">
        <v>74</v>
      </c>
      <c r="AY272" s="223" t="s">
        <v>139</v>
      </c>
    </row>
    <row r="273" s="1" customFormat="1" ht="25.5" customHeight="1">
      <c r="B273" s="200"/>
      <c r="C273" s="201" t="s">
        <v>494</v>
      </c>
      <c r="D273" s="201" t="s">
        <v>141</v>
      </c>
      <c r="E273" s="202" t="s">
        <v>495</v>
      </c>
      <c r="F273" s="203" t="s">
        <v>496</v>
      </c>
      <c r="G273" s="204" t="s">
        <v>192</v>
      </c>
      <c r="H273" s="205">
        <v>39.649999999999999</v>
      </c>
      <c r="I273" s="206"/>
      <c r="J273" s="207">
        <f>ROUND(I273*H273,2)</f>
        <v>0</v>
      </c>
      <c r="K273" s="203" t="s">
        <v>145</v>
      </c>
      <c r="L273" s="46"/>
      <c r="M273" s="208" t="s">
        <v>5</v>
      </c>
      <c r="N273" s="209" t="s">
        <v>40</v>
      </c>
      <c r="O273" s="47"/>
      <c r="P273" s="210">
        <f>O273*H273</f>
        <v>0</v>
      </c>
      <c r="Q273" s="210">
        <v>0.0075799999999999999</v>
      </c>
      <c r="R273" s="210">
        <f>Q273*H273</f>
        <v>0.30054700000000001</v>
      </c>
      <c r="S273" s="210">
        <v>0</v>
      </c>
      <c r="T273" s="211">
        <f>S273*H273</f>
        <v>0</v>
      </c>
      <c r="AR273" s="24" t="s">
        <v>238</v>
      </c>
      <c r="AT273" s="24" t="s">
        <v>141</v>
      </c>
      <c r="AU273" s="24" t="s">
        <v>78</v>
      </c>
      <c r="AY273" s="24" t="s">
        <v>139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24" t="s">
        <v>74</v>
      </c>
      <c r="BK273" s="212">
        <f>ROUND(I273*H273,2)</f>
        <v>0</v>
      </c>
      <c r="BL273" s="24" t="s">
        <v>238</v>
      </c>
      <c r="BM273" s="24" t="s">
        <v>497</v>
      </c>
    </row>
    <row r="274" s="11" customFormat="1">
      <c r="B274" s="213"/>
      <c r="D274" s="214" t="s">
        <v>147</v>
      </c>
      <c r="E274" s="215" t="s">
        <v>5</v>
      </c>
      <c r="F274" s="216" t="s">
        <v>493</v>
      </c>
      <c r="H274" s="217">
        <v>39.649999999999999</v>
      </c>
      <c r="I274" s="218"/>
      <c r="L274" s="213"/>
      <c r="M274" s="219"/>
      <c r="N274" s="220"/>
      <c r="O274" s="220"/>
      <c r="P274" s="220"/>
      <c r="Q274" s="220"/>
      <c r="R274" s="220"/>
      <c r="S274" s="220"/>
      <c r="T274" s="221"/>
      <c r="AT274" s="215" t="s">
        <v>147</v>
      </c>
      <c r="AU274" s="215" t="s">
        <v>78</v>
      </c>
      <c r="AV274" s="11" t="s">
        <v>78</v>
      </c>
      <c r="AW274" s="11" t="s">
        <v>33</v>
      </c>
      <c r="AX274" s="11" t="s">
        <v>69</v>
      </c>
      <c r="AY274" s="215" t="s">
        <v>139</v>
      </c>
    </row>
    <row r="275" s="12" customFormat="1">
      <c r="B275" s="222"/>
      <c r="D275" s="214" t="s">
        <v>147</v>
      </c>
      <c r="E275" s="223" t="s">
        <v>5</v>
      </c>
      <c r="F275" s="224" t="s">
        <v>149</v>
      </c>
      <c r="H275" s="225">
        <v>39.649999999999999</v>
      </c>
      <c r="I275" s="226"/>
      <c r="L275" s="222"/>
      <c r="M275" s="227"/>
      <c r="N275" s="228"/>
      <c r="O275" s="228"/>
      <c r="P275" s="228"/>
      <c r="Q275" s="228"/>
      <c r="R275" s="228"/>
      <c r="S275" s="228"/>
      <c r="T275" s="229"/>
      <c r="AT275" s="223" t="s">
        <v>147</v>
      </c>
      <c r="AU275" s="223" t="s">
        <v>78</v>
      </c>
      <c r="AV275" s="12" t="s">
        <v>84</v>
      </c>
      <c r="AW275" s="12" t="s">
        <v>33</v>
      </c>
      <c r="AX275" s="12" t="s">
        <v>74</v>
      </c>
      <c r="AY275" s="223" t="s">
        <v>139</v>
      </c>
    </row>
    <row r="276" s="1" customFormat="1" ht="16.5" customHeight="1">
      <c r="B276" s="200"/>
      <c r="C276" s="201" t="s">
        <v>498</v>
      </c>
      <c r="D276" s="201" t="s">
        <v>141</v>
      </c>
      <c r="E276" s="202" t="s">
        <v>499</v>
      </c>
      <c r="F276" s="203" t="s">
        <v>500</v>
      </c>
      <c r="G276" s="204" t="s">
        <v>192</v>
      </c>
      <c r="H276" s="205">
        <v>26.699999999999999</v>
      </c>
      <c r="I276" s="206"/>
      <c r="J276" s="207">
        <f>ROUND(I276*H276,2)</f>
        <v>0</v>
      </c>
      <c r="K276" s="203" t="s">
        <v>145</v>
      </c>
      <c r="L276" s="46"/>
      <c r="M276" s="208" t="s">
        <v>5</v>
      </c>
      <c r="N276" s="209" t="s">
        <v>40</v>
      </c>
      <c r="O276" s="47"/>
      <c r="P276" s="210">
        <f>O276*H276</f>
        <v>0</v>
      </c>
      <c r="Q276" s="210">
        <v>0</v>
      </c>
      <c r="R276" s="210">
        <f>Q276*H276</f>
        <v>0</v>
      </c>
      <c r="S276" s="210">
        <v>0.0025000000000000001</v>
      </c>
      <c r="T276" s="211">
        <f>S276*H276</f>
        <v>0.066750000000000004</v>
      </c>
      <c r="AR276" s="24" t="s">
        <v>238</v>
      </c>
      <c r="AT276" s="24" t="s">
        <v>141</v>
      </c>
      <c r="AU276" s="24" t="s">
        <v>78</v>
      </c>
      <c r="AY276" s="24" t="s">
        <v>139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24" t="s">
        <v>74</v>
      </c>
      <c r="BK276" s="212">
        <f>ROUND(I276*H276,2)</f>
        <v>0</v>
      </c>
      <c r="BL276" s="24" t="s">
        <v>238</v>
      </c>
      <c r="BM276" s="24" t="s">
        <v>501</v>
      </c>
    </row>
    <row r="277" s="11" customFormat="1">
      <c r="B277" s="213"/>
      <c r="D277" s="214" t="s">
        <v>147</v>
      </c>
      <c r="E277" s="215" t="s">
        <v>5</v>
      </c>
      <c r="F277" s="216" t="s">
        <v>502</v>
      </c>
      <c r="H277" s="217">
        <v>26.699999999999999</v>
      </c>
      <c r="I277" s="218"/>
      <c r="L277" s="213"/>
      <c r="M277" s="219"/>
      <c r="N277" s="220"/>
      <c r="O277" s="220"/>
      <c r="P277" s="220"/>
      <c r="Q277" s="220"/>
      <c r="R277" s="220"/>
      <c r="S277" s="220"/>
      <c r="T277" s="221"/>
      <c r="AT277" s="215" t="s">
        <v>147</v>
      </c>
      <c r="AU277" s="215" t="s">
        <v>78</v>
      </c>
      <c r="AV277" s="11" t="s">
        <v>78</v>
      </c>
      <c r="AW277" s="11" t="s">
        <v>33</v>
      </c>
      <c r="AX277" s="11" t="s">
        <v>69</v>
      </c>
      <c r="AY277" s="215" t="s">
        <v>139</v>
      </c>
    </row>
    <row r="278" s="12" customFormat="1">
      <c r="B278" s="222"/>
      <c r="D278" s="214" t="s">
        <v>147</v>
      </c>
      <c r="E278" s="223" t="s">
        <v>5</v>
      </c>
      <c r="F278" s="224" t="s">
        <v>149</v>
      </c>
      <c r="H278" s="225">
        <v>26.699999999999999</v>
      </c>
      <c r="I278" s="226"/>
      <c r="L278" s="222"/>
      <c r="M278" s="227"/>
      <c r="N278" s="228"/>
      <c r="O278" s="228"/>
      <c r="P278" s="228"/>
      <c r="Q278" s="228"/>
      <c r="R278" s="228"/>
      <c r="S278" s="228"/>
      <c r="T278" s="229"/>
      <c r="AT278" s="223" t="s">
        <v>147</v>
      </c>
      <c r="AU278" s="223" t="s">
        <v>78</v>
      </c>
      <c r="AV278" s="12" t="s">
        <v>84</v>
      </c>
      <c r="AW278" s="12" t="s">
        <v>33</v>
      </c>
      <c r="AX278" s="12" t="s">
        <v>74</v>
      </c>
      <c r="AY278" s="223" t="s">
        <v>139</v>
      </c>
    </row>
    <row r="279" s="1" customFormat="1" ht="16.5" customHeight="1">
      <c r="B279" s="200"/>
      <c r="C279" s="201" t="s">
        <v>503</v>
      </c>
      <c r="D279" s="201" t="s">
        <v>141</v>
      </c>
      <c r="E279" s="202" t="s">
        <v>504</v>
      </c>
      <c r="F279" s="203" t="s">
        <v>505</v>
      </c>
      <c r="G279" s="204" t="s">
        <v>192</v>
      </c>
      <c r="H279" s="205">
        <v>39.649999999999999</v>
      </c>
      <c r="I279" s="206"/>
      <c r="J279" s="207">
        <f>ROUND(I279*H279,2)</f>
        <v>0</v>
      </c>
      <c r="K279" s="203" t="s">
        <v>145</v>
      </c>
      <c r="L279" s="46"/>
      <c r="M279" s="208" t="s">
        <v>5</v>
      </c>
      <c r="N279" s="209" t="s">
        <v>40</v>
      </c>
      <c r="O279" s="47"/>
      <c r="P279" s="210">
        <f>O279*H279</f>
        <v>0</v>
      </c>
      <c r="Q279" s="210">
        <v>0.00029999999999999997</v>
      </c>
      <c r="R279" s="210">
        <f>Q279*H279</f>
        <v>0.011894999999999999</v>
      </c>
      <c r="S279" s="210">
        <v>0</v>
      </c>
      <c r="T279" s="211">
        <f>S279*H279</f>
        <v>0</v>
      </c>
      <c r="AR279" s="24" t="s">
        <v>238</v>
      </c>
      <c r="AT279" s="24" t="s">
        <v>141</v>
      </c>
      <c r="AU279" s="24" t="s">
        <v>78</v>
      </c>
      <c r="AY279" s="24" t="s">
        <v>139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24" t="s">
        <v>74</v>
      </c>
      <c r="BK279" s="212">
        <f>ROUND(I279*H279,2)</f>
        <v>0</v>
      </c>
      <c r="BL279" s="24" t="s">
        <v>238</v>
      </c>
      <c r="BM279" s="24" t="s">
        <v>506</v>
      </c>
    </row>
    <row r="280" s="11" customFormat="1">
      <c r="B280" s="213"/>
      <c r="D280" s="214" t="s">
        <v>147</v>
      </c>
      <c r="E280" s="215" t="s">
        <v>5</v>
      </c>
      <c r="F280" s="216" t="s">
        <v>493</v>
      </c>
      <c r="H280" s="217">
        <v>39.649999999999999</v>
      </c>
      <c r="I280" s="218"/>
      <c r="L280" s="213"/>
      <c r="M280" s="219"/>
      <c r="N280" s="220"/>
      <c r="O280" s="220"/>
      <c r="P280" s="220"/>
      <c r="Q280" s="220"/>
      <c r="R280" s="220"/>
      <c r="S280" s="220"/>
      <c r="T280" s="221"/>
      <c r="AT280" s="215" t="s">
        <v>147</v>
      </c>
      <c r="AU280" s="215" t="s">
        <v>78</v>
      </c>
      <c r="AV280" s="11" t="s">
        <v>78</v>
      </c>
      <c r="AW280" s="11" t="s">
        <v>33</v>
      </c>
      <c r="AX280" s="11" t="s">
        <v>69</v>
      </c>
      <c r="AY280" s="215" t="s">
        <v>139</v>
      </c>
    </row>
    <row r="281" s="12" customFormat="1">
      <c r="B281" s="222"/>
      <c r="D281" s="214" t="s">
        <v>147</v>
      </c>
      <c r="E281" s="223" t="s">
        <v>5</v>
      </c>
      <c r="F281" s="224" t="s">
        <v>149</v>
      </c>
      <c r="H281" s="225">
        <v>39.649999999999999</v>
      </c>
      <c r="I281" s="226"/>
      <c r="L281" s="222"/>
      <c r="M281" s="227"/>
      <c r="N281" s="228"/>
      <c r="O281" s="228"/>
      <c r="P281" s="228"/>
      <c r="Q281" s="228"/>
      <c r="R281" s="228"/>
      <c r="S281" s="228"/>
      <c r="T281" s="229"/>
      <c r="AT281" s="223" t="s">
        <v>147</v>
      </c>
      <c r="AU281" s="223" t="s">
        <v>78</v>
      </c>
      <c r="AV281" s="12" t="s">
        <v>84</v>
      </c>
      <c r="AW281" s="12" t="s">
        <v>33</v>
      </c>
      <c r="AX281" s="12" t="s">
        <v>74</v>
      </c>
      <c r="AY281" s="223" t="s">
        <v>139</v>
      </c>
    </row>
    <row r="282" s="1" customFormat="1" ht="25.5" customHeight="1">
      <c r="B282" s="200"/>
      <c r="C282" s="230" t="s">
        <v>507</v>
      </c>
      <c r="D282" s="230" t="s">
        <v>164</v>
      </c>
      <c r="E282" s="231" t="s">
        <v>508</v>
      </c>
      <c r="F282" s="232" t="s">
        <v>509</v>
      </c>
      <c r="G282" s="233" t="s">
        <v>192</v>
      </c>
      <c r="H282" s="234">
        <v>43.615000000000002</v>
      </c>
      <c r="I282" s="235"/>
      <c r="J282" s="236">
        <f>ROUND(I282*H282,2)</f>
        <v>0</v>
      </c>
      <c r="K282" s="232" t="s">
        <v>5</v>
      </c>
      <c r="L282" s="237"/>
      <c r="M282" s="238" t="s">
        <v>5</v>
      </c>
      <c r="N282" s="239" t="s">
        <v>40</v>
      </c>
      <c r="O282" s="47"/>
      <c r="P282" s="210">
        <f>O282*H282</f>
        <v>0</v>
      </c>
      <c r="Q282" s="210">
        <v>0.0027499999999999998</v>
      </c>
      <c r="R282" s="210">
        <f>Q282*H282</f>
        <v>0.11994125</v>
      </c>
      <c r="S282" s="210">
        <v>0</v>
      </c>
      <c r="T282" s="211">
        <f>S282*H282</f>
        <v>0</v>
      </c>
      <c r="AR282" s="24" t="s">
        <v>279</v>
      </c>
      <c r="AT282" s="24" t="s">
        <v>164</v>
      </c>
      <c r="AU282" s="24" t="s">
        <v>78</v>
      </c>
      <c r="AY282" s="24" t="s">
        <v>139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24" t="s">
        <v>74</v>
      </c>
      <c r="BK282" s="212">
        <f>ROUND(I282*H282,2)</f>
        <v>0</v>
      </c>
      <c r="BL282" s="24" t="s">
        <v>238</v>
      </c>
      <c r="BM282" s="24" t="s">
        <v>510</v>
      </c>
    </row>
    <row r="283" s="11" customFormat="1">
      <c r="B283" s="213"/>
      <c r="D283" s="214" t="s">
        <v>147</v>
      </c>
      <c r="F283" s="216" t="s">
        <v>511</v>
      </c>
      <c r="H283" s="217">
        <v>43.615000000000002</v>
      </c>
      <c r="I283" s="218"/>
      <c r="L283" s="213"/>
      <c r="M283" s="219"/>
      <c r="N283" s="220"/>
      <c r="O283" s="220"/>
      <c r="P283" s="220"/>
      <c r="Q283" s="220"/>
      <c r="R283" s="220"/>
      <c r="S283" s="220"/>
      <c r="T283" s="221"/>
      <c r="AT283" s="215" t="s">
        <v>147</v>
      </c>
      <c r="AU283" s="215" t="s">
        <v>78</v>
      </c>
      <c r="AV283" s="11" t="s">
        <v>78</v>
      </c>
      <c r="AW283" s="11" t="s">
        <v>6</v>
      </c>
      <c r="AX283" s="11" t="s">
        <v>74</v>
      </c>
      <c r="AY283" s="215" t="s">
        <v>139</v>
      </c>
    </row>
    <row r="284" s="1" customFormat="1" ht="38.25" customHeight="1">
      <c r="B284" s="200"/>
      <c r="C284" s="201" t="s">
        <v>512</v>
      </c>
      <c r="D284" s="201" t="s">
        <v>141</v>
      </c>
      <c r="E284" s="202" t="s">
        <v>513</v>
      </c>
      <c r="F284" s="203" t="s">
        <v>514</v>
      </c>
      <c r="G284" s="204" t="s">
        <v>375</v>
      </c>
      <c r="H284" s="240"/>
      <c r="I284" s="206"/>
      <c r="J284" s="207">
        <f>ROUND(I284*H284,2)</f>
        <v>0</v>
      </c>
      <c r="K284" s="203" t="s">
        <v>145</v>
      </c>
      <c r="L284" s="46"/>
      <c r="M284" s="208" t="s">
        <v>5</v>
      </c>
      <c r="N284" s="209" t="s">
        <v>40</v>
      </c>
      <c r="O284" s="47"/>
      <c r="P284" s="210">
        <f>O284*H284</f>
        <v>0</v>
      </c>
      <c r="Q284" s="210">
        <v>0</v>
      </c>
      <c r="R284" s="210">
        <f>Q284*H284</f>
        <v>0</v>
      </c>
      <c r="S284" s="210">
        <v>0</v>
      </c>
      <c r="T284" s="211">
        <f>S284*H284</f>
        <v>0</v>
      </c>
      <c r="AR284" s="24" t="s">
        <v>238</v>
      </c>
      <c r="AT284" s="24" t="s">
        <v>141</v>
      </c>
      <c r="AU284" s="24" t="s">
        <v>78</v>
      </c>
      <c r="AY284" s="24" t="s">
        <v>139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24" t="s">
        <v>74</v>
      </c>
      <c r="BK284" s="212">
        <f>ROUND(I284*H284,2)</f>
        <v>0</v>
      </c>
      <c r="BL284" s="24" t="s">
        <v>238</v>
      </c>
      <c r="BM284" s="24" t="s">
        <v>515</v>
      </c>
    </row>
    <row r="285" s="10" customFormat="1" ht="29.88" customHeight="1">
      <c r="B285" s="187"/>
      <c r="D285" s="188" t="s">
        <v>68</v>
      </c>
      <c r="E285" s="198" t="s">
        <v>516</v>
      </c>
      <c r="F285" s="198" t="s">
        <v>517</v>
      </c>
      <c r="I285" s="190"/>
      <c r="J285" s="199">
        <f>BK285</f>
        <v>0</v>
      </c>
      <c r="L285" s="187"/>
      <c r="M285" s="192"/>
      <c r="N285" s="193"/>
      <c r="O285" s="193"/>
      <c r="P285" s="194">
        <f>SUM(P286:P295)</f>
        <v>0</v>
      </c>
      <c r="Q285" s="193"/>
      <c r="R285" s="194">
        <f>SUM(R286:R295)</f>
        <v>1.2120570000000002</v>
      </c>
      <c r="S285" s="193"/>
      <c r="T285" s="195">
        <f>SUM(T286:T295)</f>
        <v>2.0734560000000002</v>
      </c>
      <c r="AR285" s="188" t="s">
        <v>78</v>
      </c>
      <c r="AT285" s="196" t="s">
        <v>68</v>
      </c>
      <c r="AU285" s="196" t="s">
        <v>74</v>
      </c>
      <c r="AY285" s="188" t="s">
        <v>139</v>
      </c>
      <c r="BK285" s="197">
        <f>SUM(BK286:BK295)</f>
        <v>0</v>
      </c>
    </row>
    <row r="286" s="1" customFormat="1" ht="25.5" customHeight="1">
      <c r="B286" s="200"/>
      <c r="C286" s="201" t="s">
        <v>518</v>
      </c>
      <c r="D286" s="201" t="s">
        <v>141</v>
      </c>
      <c r="E286" s="202" t="s">
        <v>519</v>
      </c>
      <c r="F286" s="203" t="s">
        <v>520</v>
      </c>
      <c r="G286" s="204" t="s">
        <v>192</v>
      </c>
      <c r="H286" s="205">
        <v>76.230000000000004</v>
      </c>
      <c r="I286" s="206"/>
      <c r="J286" s="207">
        <f>ROUND(I286*H286,2)</f>
        <v>0</v>
      </c>
      <c r="K286" s="203" t="s">
        <v>145</v>
      </c>
      <c r="L286" s="46"/>
      <c r="M286" s="208" t="s">
        <v>5</v>
      </c>
      <c r="N286" s="209" t="s">
        <v>40</v>
      </c>
      <c r="O286" s="47"/>
      <c r="P286" s="210">
        <f>O286*H286</f>
        <v>0</v>
      </c>
      <c r="Q286" s="210">
        <v>0.0030000000000000001</v>
      </c>
      <c r="R286" s="210">
        <f>Q286*H286</f>
        <v>0.22869</v>
      </c>
      <c r="S286" s="210">
        <v>0</v>
      </c>
      <c r="T286" s="211">
        <f>S286*H286</f>
        <v>0</v>
      </c>
      <c r="AR286" s="24" t="s">
        <v>238</v>
      </c>
      <c r="AT286" s="24" t="s">
        <v>141</v>
      </c>
      <c r="AU286" s="24" t="s">
        <v>78</v>
      </c>
      <c r="AY286" s="24" t="s">
        <v>139</v>
      </c>
      <c r="BE286" s="212">
        <f>IF(N286="základní",J286,0)</f>
        <v>0</v>
      </c>
      <c r="BF286" s="212">
        <f>IF(N286="snížená",J286,0)</f>
        <v>0</v>
      </c>
      <c r="BG286" s="212">
        <f>IF(N286="zákl. přenesená",J286,0)</f>
        <v>0</v>
      </c>
      <c r="BH286" s="212">
        <f>IF(N286="sníž. přenesená",J286,0)</f>
        <v>0</v>
      </c>
      <c r="BI286" s="212">
        <f>IF(N286="nulová",J286,0)</f>
        <v>0</v>
      </c>
      <c r="BJ286" s="24" t="s">
        <v>74</v>
      </c>
      <c r="BK286" s="212">
        <f>ROUND(I286*H286,2)</f>
        <v>0</v>
      </c>
      <c r="BL286" s="24" t="s">
        <v>238</v>
      </c>
      <c r="BM286" s="24" t="s">
        <v>521</v>
      </c>
    </row>
    <row r="287" s="11" customFormat="1">
      <c r="B287" s="213"/>
      <c r="D287" s="214" t="s">
        <v>147</v>
      </c>
      <c r="E287" s="215" t="s">
        <v>5</v>
      </c>
      <c r="F287" s="216" t="s">
        <v>247</v>
      </c>
      <c r="H287" s="217">
        <v>47.880000000000003</v>
      </c>
      <c r="I287" s="218"/>
      <c r="L287" s="213"/>
      <c r="M287" s="219"/>
      <c r="N287" s="220"/>
      <c r="O287" s="220"/>
      <c r="P287" s="220"/>
      <c r="Q287" s="220"/>
      <c r="R287" s="220"/>
      <c r="S287" s="220"/>
      <c r="T287" s="221"/>
      <c r="AT287" s="215" t="s">
        <v>147</v>
      </c>
      <c r="AU287" s="215" t="s">
        <v>78</v>
      </c>
      <c r="AV287" s="11" t="s">
        <v>78</v>
      </c>
      <c r="AW287" s="11" t="s">
        <v>33</v>
      </c>
      <c r="AX287" s="11" t="s">
        <v>69</v>
      </c>
      <c r="AY287" s="215" t="s">
        <v>139</v>
      </c>
    </row>
    <row r="288" s="11" customFormat="1">
      <c r="B288" s="213"/>
      <c r="D288" s="214" t="s">
        <v>147</v>
      </c>
      <c r="E288" s="215" t="s">
        <v>5</v>
      </c>
      <c r="F288" s="216" t="s">
        <v>248</v>
      </c>
      <c r="H288" s="217">
        <v>28.350000000000001</v>
      </c>
      <c r="I288" s="218"/>
      <c r="L288" s="213"/>
      <c r="M288" s="219"/>
      <c r="N288" s="220"/>
      <c r="O288" s="220"/>
      <c r="P288" s="220"/>
      <c r="Q288" s="220"/>
      <c r="R288" s="220"/>
      <c r="S288" s="220"/>
      <c r="T288" s="221"/>
      <c r="AT288" s="215" t="s">
        <v>147</v>
      </c>
      <c r="AU288" s="215" t="s">
        <v>78</v>
      </c>
      <c r="AV288" s="11" t="s">
        <v>78</v>
      </c>
      <c r="AW288" s="11" t="s">
        <v>33</v>
      </c>
      <c r="AX288" s="11" t="s">
        <v>69</v>
      </c>
      <c r="AY288" s="215" t="s">
        <v>139</v>
      </c>
    </row>
    <row r="289" s="12" customFormat="1">
      <c r="B289" s="222"/>
      <c r="D289" s="214" t="s">
        <v>147</v>
      </c>
      <c r="E289" s="223" t="s">
        <v>5</v>
      </c>
      <c r="F289" s="224" t="s">
        <v>149</v>
      </c>
      <c r="H289" s="225">
        <v>76.230000000000004</v>
      </c>
      <c r="I289" s="226"/>
      <c r="L289" s="222"/>
      <c r="M289" s="227"/>
      <c r="N289" s="228"/>
      <c r="O289" s="228"/>
      <c r="P289" s="228"/>
      <c r="Q289" s="228"/>
      <c r="R289" s="228"/>
      <c r="S289" s="228"/>
      <c r="T289" s="229"/>
      <c r="AT289" s="223" t="s">
        <v>147</v>
      </c>
      <c r="AU289" s="223" t="s">
        <v>78</v>
      </c>
      <c r="AV289" s="12" t="s">
        <v>84</v>
      </c>
      <c r="AW289" s="12" t="s">
        <v>33</v>
      </c>
      <c r="AX289" s="12" t="s">
        <v>74</v>
      </c>
      <c r="AY289" s="223" t="s">
        <v>139</v>
      </c>
    </row>
    <row r="290" s="1" customFormat="1" ht="16.5" customHeight="1">
      <c r="B290" s="200"/>
      <c r="C290" s="230" t="s">
        <v>522</v>
      </c>
      <c r="D290" s="230" t="s">
        <v>164</v>
      </c>
      <c r="E290" s="231" t="s">
        <v>523</v>
      </c>
      <c r="F290" s="232" t="s">
        <v>524</v>
      </c>
      <c r="G290" s="233" t="s">
        <v>192</v>
      </c>
      <c r="H290" s="234">
        <v>76.230000000000004</v>
      </c>
      <c r="I290" s="235"/>
      <c r="J290" s="236">
        <f>ROUND(I290*H290,2)</f>
        <v>0</v>
      </c>
      <c r="K290" s="232" t="s">
        <v>145</v>
      </c>
      <c r="L290" s="237"/>
      <c r="M290" s="238" t="s">
        <v>5</v>
      </c>
      <c r="N290" s="239" t="s">
        <v>40</v>
      </c>
      <c r="O290" s="47"/>
      <c r="P290" s="210">
        <f>O290*H290</f>
        <v>0</v>
      </c>
      <c r="Q290" s="210">
        <v>0.0129</v>
      </c>
      <c r="R290" s="210">
        <f>Q290*H290</f>
        <v>0.9833670000000001</v>
      </c>
      <c r="S290" s="210">
        <v>0</v>
      </c>
      <c r="T290" s="211">
        <f>S290*H290</f>
        <v>0</v>
      </c>
      <c r="AR290" s="24" t="s">
        <v>279</v>
      </c>
      <c r="AT290" s="24" t="s">
        <v>164</v>
      </c>
      <c r="AU290" s="24" t="s">
        <v>78</v>
      </c>
      <c r="AY290" s="24" t="s">
        <v>139</v>
      </c>
      <c r="BE290" s="212">
        <f>IF(N290="základní",J290,0)</f>
        <v>0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24" t="s">
        <v>74</v>
      </c>
      <c r="BK290" s="212">
        <f>ROUND(I290*H290,2)</f>
        <v>0</v>
      </c>
      <c r="BL290" s="24" t="s">
        <v>238</v>
      </c>
      <c r="BM290" s="24" t="s">
        <v>525</v>
      </c>
    </row>
    <row r="291" s="1" customFormat="1" ht="16.5" customHeight="1">
      <c r="B291" s="200"/>
      <c r="C291" s="201" t="s">
        <v>526</v>
      </c>
      <c r="D291" s="201" t="s">
        <v>141</v>
      </c>
      <c r="E291" s="202" t="s">
        <v>527</v>
      </c>
      <c r="F291" s="203" t="s">
        <v>528</v>
      </c>
      <c r="G291" s="204" t="s">
        <v>192</v>
      </c>
      <c r="H291" s="205">
        <v>76.230000000000004</v>
      </c>
      <c r="I291" s="206"/>
      <c r="J291" s="207">
        <f>ROUND(I291*H291,2)</f>
        <v>0</v>
      </c>
      <c r="K291" s="203" t="s">
        <v>145</v>
      </c>
      <c r="L291" s="46"/>
      <c r="M291" s="208" t="s">
        <v>5</v>
      </c>
      <c r="N291" s="209" t="s">
        <v>40</v>
      </c>
      <c r="O291" s="47"/>
      <c r="P291" s="210">
        <f>O291*H291</f>
        <v>0</v>
      </c>
      <c r="Q291" s="210">
        <v>0</v>
      </c>
      <c r="R291" s="210">
        <f>Q291*H291</f>
        <v>0</v>
      </c>
      <c r="S291" s="210">
        <v>0.027199999999999998</v>
      </c>
      <c r="T291" s="211">
        <f>S291*H291</f>
        <v>2.0734560000000002</v>
      </c>
      <c r="AR291" s="24" t="s">
        <v>238</v>
      </c>
      <c r="AT291" s="24" t="s">
        <v>141</v>
      </c>
      <c r="AU291" s="24" t="s">
        <v>78</v>
      </c>
      <c r="AY291" s="24" t="s">
        <v>139</v>
      </c>
      <c r="BE291" s="212">
        <f>IF(N291="základní",J291,0)</f>
        <v>0</v>
      </c>
      <c r="BF291" s="212">
        <f>IF(N291="snížená",J291,0)</f>
        <v>0</v>
      </c>
      <c r="BG291" s="212">
        <f>IF(N291="zákl. přenesená",J291,0)</f>
        <v>0</v>
      </c>
      <c r="BH291" s="212">
        <f>IF(N291="sníž. přenesená",J291,0)</f>
        <v>0</v>
      </c>
      <c r="BI291" s="212">
        <f>IF(N291="nulová",J291,0)</f>
        <v>0</v>
      </c>
      <c r="BJ291" s="24" t="s">
        <v>74</v>
      </c>
      <c r="BK291" s="212">
        <f>ROUND(I291*H291,2)</f>
        <v>0</v>
      </c>
      <c r="BL291" s="24" t="s">
        <v>238</v>
      </c>
      <c r="BM291" s="24" t="s">
        <v>529</v>
      </c>
    </row>
    <row r="292" s="11" customFormat="1">
      <c r="B292" s="213"/>
      <c r="D292" s="214" t="s">
        <v>147</v>
      </c>
      <c r="E292" s="215" t="s">
        <v>5</v>
      </c>
      <c r="F292" s="216" t="s">
        <v>247</v>
      </c>
      <c r="H292" s="217">
        <v>47.880000000000003</v>
      </c>
      <c r="I292" s="218"/>
      <c r="L292" s="213"/>
      <c r="M292" s="219"/>
      <c r="N292" s="220"/>
      <c r="O292" s="220"/>
      <c r="P292" s="220"/>
      <c r="Q292" s="220"/>
      <c r="R292" s="220"/>
      <c r="S292" s="220"/>
      <c r="T292" s="221"/>
      <c r="AT292" s="215" t="s">
        <v>147</v>
      </c>
      <c r="AU292" s="215" t="s">
        <v>78</v>
      </c>
      <c r="AV292" s="11" t="s">
        <v>78</v>
      </c>
      <c r="AW292" s="11" t="s">
        <v>33</v>
      </c>
      <c r="AX292" s="11" t="s">
        <v>69</v>
      </c>
      <c r="AY292" s="215" t="s">
        <v>139</v>
      </c>
    </row>
    <row r="293" s="11" customFormat="1">
      <c r="B293" s="213"/>
      <c r="D293" s="214" t="s">
        <v>147</v>
      </c>
      <c r="E293" s="215" t="s">
        <v>5</v>
      </c>
      <c r="F293" s="216" t="s">
        <v>248</v>
      </c>
      <c r="H293" s="217">
        <v>28.350000000000001</v>
      </c>
      <c r="I293" s="218"/>
      <c r="L293" s="213"/>
      <c r="M293" s="219"/>
      <c r="N293" s="220"/>
      <c r="O293" s="220"/>
      <c r="P293" s="220"/>
      <c r="Q293" s="220"/>
      <c r="R293" s="220"/>
      <c r="S293" s="220"/>
      <c r="T293" s="221"/>
      <c r="AT293" s="215" t="s">
        <v>147</v>
      </c>
      <c r="AU293" s="215" t="s">
        <v>78</v>
      </c>
      <c r="AV293" s="11" t="s">
        <v>78</v>
      </c>
      <c r="AW293" s="11" t="s">
        <v>33</v>
      </c>
      <c r="AX293" s="11" t="s">
        <v>69</v>
      </c>
      <c r="AY293" s="215" t="s">
        <v>139</v>
      </c>
    </row>
    <row r="294" s="12" customFormat="1">
      <c r="B294" s="222"/>
      <c r="D294" s="214" t="s">
        <v>147</v>
      </c>
      <c r="E294" s="223" t="s">
        <v>5</v>
      </c>
      <c r="F294" s="224" t="s">
        <v>149</v>
      </c>
      <c r="H294" s="225">
        <v>76.230000000000004</v>
      </c>
      <c r="I294" s="226"/>
      <c r="L294" s="222"/>
      <c r="M294" s="227"/>
      <c r="N294" s="228"/>
      <c r="O294" s="228"/>
      <c r="P294" s="228"/>
      <c r="Q294" s="228"/>
      <c r="R294" s="228"/>
      <c r="S294" s="228"/>
      <c r="T294" s="229"/>
      <c r="AT294" s="223" t="s">
        <v>147</v>
      </c>
      <c r="AU294" s="223" t="s">
        <v>78</v>
      </c>
      <c r="AV294" s="12" t="s">
        <v>84</v>
      </c>
      <c r="AW294" s="12" t="s">
        <v>33</v>
      </c>
      <c r="AX294" s="12" t="s">
        <v>74</v>
      </c>
      <c r="AY294" s="223" t="s">
        <v>139</v>
      </c>
    </row>
    <row r="295" s="1" customFormat="1" ht="38.25" customHeight="1">
      <c r="B295" s="200"/>
      <c r="C295" s="201" t="s">
        <v>530</v>
      </c>
      <c r="D295" s="201" t="s">
        <v>141</v>
      </c>
      <c r="E295" s="202" t="s">
        <v>531</v>
      </c>
      <c r="F295" s="203" t="s">
        <v>532</v>
      </c>
      <c r="G295" s="204" t="s">
        <v>375</v>
      </c>
      <c r="H295" s="240"/>
      <c r="I295" s="206"/>
      <c r="J295" s="207">
        <f>ROUND(I295*H295,2)</f>
        <v>0</v>
      </c>
      <c r="K295" s="203" t="s">
        <v>145</v>
      </c>
      <c r="L295" s="46"/>
      <c r="M295" s="208" t="s">
        <v>5</v>
      </c>
      <c r="N295" s="209" t="s">
        <v>40</v>
      </c>
      <c r="O295" s="47"/>
      <c r="P295" s="210">
        <f>O295*H295</f>
        <v>0</v>
      </c>
      <c r="Q295" s="210">
        <v>0</v>
      </c>
      <c r="R295" s="210">
        <f>Q295*H295</f>
        <v>0</v>
      </c>
      <c r="S295" s="210">
        <v>0</v>
      </c>
      <c r="T295" s="211">
        <f>S295*H295</f>
        <v>0</v>
      </c>
      <c r="AR295" s="24" t="s">
        <v>238</v>
      </c>
      <c r="AT295" s="24" t="s">
        <v>141</v>
      </c>
      <c r="AU295" s="24" t="s">
        <v>78</v>
      </c>
      <c r="AY295" s="24" t="s">
        <v>139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24" t="s">
        <v>74</v>
      </c>
      <c r="BK295" s="212">
        <f>ROUND(I295*H295,2)</f>
        <v>0</v>
      </c>
      <c r="BL295" s="24" t="s">
        <v>238</v>
      </c>
      <c r="BM295" s="24" t="s">
        <v>533</v>
      </c>
    </row>
    <row r="296" s="10" customFormat="1" ht="29.88" customHeight="1">
      <c r="B296" s="187"/>
      <c r="D296" s="188" t="s">
        <v>68</v>
      </c>
      <c r="E296" s="198" t="s">
        <v>534</v>
      </c>
      <c r="F296" s="198" t="s">
        <v>535</v>
      </c>
      <c r="I296" s="190"/>
      <c r="J296" s="199">
        <f>BK296</f>
        <v>0</v>
      </c>
      <c r="L296" s="187"/>
      <c r="M296" s="192"/>
      <c r="N296" s="193"/>
      <c r="O296" s="193"/>
      <c r="P296" s="194">
        <f>SUM(P297:P304)</f>
        <v>0</v>
      </c>
      <c r="Q296" s="193"/>
      <c r="R296" s="194">
        <f>SUM(R297:R304)</f>
        <v>0.021381619999999997</v>
      </c>
      <c r="S296" s="193"/>
      <c r="T296" s="195">
        <f>SUM(T297:T304)</f>
        <v>0</v>
      </c>
      <c r="AR296" s="188" t="s">
        <v>78</v>
      </c>
      <c r="AT296" s="196" t="s">
        <v>68</v>
      </c>
      <c r="AU296" s="196" t="s">
        <v>74</v>
      </c>
      <c r="AY296" s="188" t="s">
        <v>139</v>
      </c>
      <c r="BK296" s="197">
        <f>SUM(BK297:BK304)</f>
        <v>0</v>
      </c>
    </row>
    <row r="297" s="1" customFormat="1" ht="25.5" customHeight="1">
      <c r="B297" s="200"/>
      <c r="C297" s="201" t="s">
        <v>536</v>
      </c>
      <c r="D297" s="201" t="s">
        <v>141</v>
      </c>
      <c r="E297" s="202" t="s">
        <v>537</v>
      </c>
      <c r="F297" s="203" t="s">
        <v>538</v>
      </c>
      <c r="G297" s="204" t="s">
        <v>192</v>
      </c>
      <c r="H297" s="205">
        <v>164.47399999999999</v>
      </c>
      <c r="I297" s="206"/>
      <c r="J297" s="207">
        <f>ROUND(I297*H297,2)</f>
        <v>0</v>
      </c>
      <c r="K297" s="203" t="s">
        <v>145</v>
      </c>
      <c r="L297" s="46"/>
      <c r="M297" s="208" t="s">
        <v>5</v>
      </c>
      <c r="N297" s="209" t="s">
        <v>40</v>
      </c>
      <c r="O297" s="47"/>
      <c r="P297" s="210">
        <f>O297*H297</f>
        <v>0</v>
      </c>
      <c r="Q297" s="210">
        <v>0.00012999999999999999</v>
      </c>
      <c r="R297" s="210">
        <f>Q297*H297</f>
        <v>0.021381619999999997</v>
      </c>
      <c r="S297" s="210">
        <v>0</v>
      </c>
      <c r="T297" s="211">
        <f>S297*H297</f>
        <v>0</v>
      </c>
      <c r="AR297" s="24" t="s">
        <v>238</v>
      </c>
      <c r="AT297" s="24" t="s">
        <v>141</v>
      </c>
      <c r="AU297" s="24" t="s">
        <v>78</v>
      </c>
      <c r="AY297" s="24" t="s">
        <v>139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24" t="s">
        <v>74</v>
      </c>
      <c r="BK297" s="212">
        <f>ROUND(I297*H297,2)</f>
        <v>0</v>
      </c>
      <c r="BL297" s="24" t="s">
        <v>238</v>
      </c>
      <c r="BM297" s="24" t="s">
        <v>539</v>
      </c>
    </row>
    <row r="298" s="11" customFormat="1">
      <c r="B298" s="213"/>
      <c r="D298" s="214" t="s">
        <v>147</v>
      </c>
      <c r="E298" s="215" t="s">
        <v>5</v>
      </c>
      <c r="F298" s="216" t="s">
        <v>235</v>
      </c>
      <c r="H298" s="217">
        <v>48.264000000000003</v>
      </c>
      <c r="I298" s="218"/>
      <c r="L298" s="213"/>
      <c r="M298" s="219"/>
      <c r="N298" s="220"/>
      <c r="O298" s="220"/>
      <c r="P298" s="220"/>
      <c r="Q298" s="220"/>
      <c r="R298" s="220"/>
      <c r="S298" s="220"/>
      <c r="T298" s="221"/>
      <c r="AT298" s="215" t="s">
        <v>147</v>
      </c>
      <c r="AU298" s="215" t="s">
        <v>78</v>
      </c>
      <c r="AV298" s="11" t="s">
        <v>78</v>
      </c>
      <c r="AW298" s="11" t="s">
        <v>33</v>
      </c>
      <c r="AX298" s="11" t="s">
        <v>69</v>
      </c>
      <c r="AY298" s="215" t="s">
        <v>139</v>
      </c>
    </row>
    <row r="299" s="11" customFormat="1">
      <c r="B299" s="213"/>
      <c r="D299" s="214" t="s">
        <v>147</v>
      </c>
      <c r="E299" s="215" t="s">
        <v>5</v>
      </c>
      <c r="F299" s="216" t="s">
        <v>236</v>
      </c>
      <c r="H299" s="217">
        <v>40.560000000000002</v>
      </c>
      <c r="I299" s="218"/>
      <c r="L299" s="213"/>
      <c r="M299" s="219"/>
      <c r="N299" s="220"/>
      <c r="O299" s="220"/>
      <c r="P299" s="220"/>
      <c r="Q299" s="220"/>
      <c r="R299" s="220"/>
      <c r="S299" s="220"/>
      <c r="T299" s="221"/>
      <c r="AT299" s="215" t="s">
        <v>147</v>
      </c>
      <c r="AU299" s="215" t="s">
        <v>78</v>
      </c>
      <c r="AV299" s="11" t="s">
        <v>78</v>
      </c>
      <c r="AW299" s="11" t="s">
        <v>33</v>
      </c>
      <c r="AX299" s="11" t="s">
        <v>69</v>
      </c>
      <c r="AY299" s="215" t="s">
        <v>139</v>
      </c>
    </row>
    <row r="300" s="11" customFormat="1">
      <c r="B300" s="213"/>
      <c r="D300" s="214" t="s">
        <v>147</v>
      </c>
      <c r="E300" s="215" t="s">
        <v>5</v>
      </c>
      <c r="F300" s="216" t="s">
        <v>237</v>
      </c>
      <c r="H300" s="217">
        <v>7.5</v>
      </c>
      <c r="I300" s="218"/>
      <c r="L300" s="213"/>
      <c r="M300" s="219"/>
      <c r="N300" s="220"/>
      <c r="O300" s="220"/>
      <c r="P300" s="220"/>
      <c r="Q300" s="220"/>
      <c r="R300" s="220"/>
      <c r="S300" s="220"/>
      <c r="T300" s="221"/>
      <c r="AT300" s="215" t="s">
        <v>147</v>
      </c>
      <c r="AU300" s="215" t="s">
        <v>78</v>
      </c>
      <c r="AV300" s="11" t="s">
        <v>78</v>
      </c>
      <c r="AW300" s="11" t="s">
        <v>33</v>
      </c>
      <c r="AX300" s="11" t="s">
        <v>69</v>
      </c>
      <c r="AY300" s="215" t="s">
        <v>139</v>
      </c>
    </row>
    <row r="301" s="11" customFormat="1">
      <c r="B301" s="213"/>
      <c r="D301" s="214" t="s">
        <v>147</v>
      </c>
      <c r="E301" s="215" t="s">
        <v>5</v>
      </c>
      <c r="F301" s="216" t="s">
        <v>540</v>
      </c>
      <c r="H301" s="217">
        <v>11.4</v>
      </c>
      <c r="I301" s="218"/>
      <c r="L301" s="213"/>
      <c r="M301" s="219"/>
      <c r="N301" s="220"/>
      <c r="O301" s="220"/>
      <c r="P301" s="220"/>
      <c r="Q301" s="220"/>
      <c r="R301" s="220"/>
      <c r="S301" s="220"/>
      <c r="T301" s="221"/>
      <c r="AT301" s="215" t="s">
        <v>147</v>
      </c>
      <c r="AU301" s="215" t="s">
        <v>78</v>
      </c>
      <c r="AV301" s="11" t="s">
        <v>78</v>
      </c>
      <c r="AW301" s="11" t="s">
        <v>33</v>
      </c>
      <c r="AX301" s="11" t="s">
        <v>69</v>
      </c>
      <c r="AY301" s="215" t="s">
        <v>139</v>
      </c>
    </row>
    <row r="302" s="11" customFormat="1">
      <c r="B302" s="213"/>
      <c r="D302" s="214" t="s">
        <v>147</v>
      </c>
      <c r="E302" s="215" t="s">
        <v>5</v>
      </c>
      <c r="F302" s="216" t="s">
        <v>541</v>
      </c>
      <c r="H302" s="217">
        <v>6.75</v>
      </c>
      <c r="I302" s="218"/>
      <c r="L302" s="213"/>
      <c r="M302" s="219"/>
      <c r="N302" s="220"/>
      <c r="O302" s="220"/>
      <c r="P302" s="220"/>
      <c r="Q302" s="220"/>
      <c r="R302" s="220"/>
      <c r="S302" s="220"/>
      <c r="T302" s="221"/>
      <c r="AT302" s="215" t="s">
        <v>147</v>
      </c>
      <c r="AU302" s="215" t="s">
        <v>78</v>
      </c>
      <c r="AV302" s="11" t="s">
        <v>78</v>
      </c>
      <c r="AW302" s="11" t="s">
        <v>33</v>
      </c>
      <c r="AX302" s="11" t="s">
        <v>69</v>
      </c>
      <c r="AY302" s="215" t="s">
        <v>139</v>
      </c>
    </row>
    <row r="303" s="11" customFormat="1">
      <c r="B303" s="213"/>
      <c r="D303" s="214" t="s">
        <v>147</v>
      </c>
      <c r="E303" s="215" t="s">
        <v>5</v>
      </c>
      <c r="F303" s="216" t="s">
        <v>406</v>
      </c>
      <c r="H303" s="217">
        <v>50</v>
      </c>
      <c r="I303" s="218"/>
      <c r="L303" s="213"/>
      <c r="M303" s="219"/>
      <c r="N303" s="220"/>
      <c r="O303" s="220"/>
      <c r="P303" s="220"/>
      <c r="Q303" s="220"/>
      <c r="R303" s="220"/>
      <c r="S303" s="220"/>
      <c r="T303" s="221"/>
      <c r="AT303" s="215" t="s">
        <v>147</v>
      </c>
      <c r="AU303" s="215" t="s">
        <v>78</v>
      </c>
      <c r="AV303" s="11" t="s">
        <v>78</v>
      </c>
      <c r="AW303" s="11" t="s">
        <v>33</v>
      </c>
      <c r="AX303" s="11" t="s">
        <v>69</v>
      </c>
      <c r="AY303" s="215" t="s">
        <v>139</v>
      </c>
    </row>
    <row r="304" s="12" customFormat="1">
      <c r="B304" s="222"/>
      <c r="D304" s="214" t="s">
        <v>147</v>
      </c>
      <c r="E304" s="223" t="s">
        <v>5</v>
      </c>
      <c r="F304" s="224" t="s">
        <v>149</v>
      </c>
      <c r="H304" s="225">
        <v>164.47399999999999</v>
      </c>
      <c r="I304" s="226"/>
      <c r="L304" s="222"/>
      <c r="M304" s="227"/>
      <c r="N304" s="228"/>
      <c r="O304" s="228"/>
      <c r="P304" s="228"/>
      <c r="Q304" s="228"/>
      <c r="R304" s="228"/>
      <c r="S304" s="228"/>
      <c r="T304" s="229"/>
      <c r="AT304" s="223" t="s">
        <v>147</v>
      </c>
      <c r="AU304" s="223" t="s">
        <v>78</v>
      </c>
      <c r="AV304" s="12" t="s">
        <v>84</v>
      </c>
      <c r="AW304" s="12" t="s">
        <v>33</v>
      </c>
      <c r="AX304" s="12" t="s">
        <v>74</v>
      </c>
      <c r="AY304" s="223" t="s">
        <v>139</v>
      </c>
    </row>
    <row r="305" s="10" customFormat="1" ht="37.44" customHeight="1">
      <c r="B305" s="187"/>
      <c r="D305" s="188" t="s">
        <v>68</v>
      </c>
      <c r="E305" s="189" t="s">
        <v>542</v>
      </c>
      <c r="F305" s="189" t="s">
        <v>543</v>
      </c>
      <c r="I305" s="190"/>
      <c r="J305" s="191">
        <f>BK305</f>
        <v>0</v>
      </c>
      <c r="L305" s="187"/>
      <c r="M305" s="192"/>
      <c r="N305" s="193"/>
      <c r="O305" s="193"/>
      <c r="P305" s="194">
        <f>P306</f>
        <v>0</v>
      </c>
      <c r="Q305" s="193"/>
      <c r="R305" s="194">
        <f>R306</f>
        <v>0</v>
      </c>
      <c r="S305" s="193"/>
      <c r="T305" s="195">
        <f>T306</f>
        <v>0</v>
      </c>
      <c r="AR305" s="188" t="s">
        <v>84</v>
      </c>
      <c r="AT305" s="196" t="s">
        <v>68</v>
      </c>
      <c r="AU305" s="196" t="s">
        <v>69</v>
      </c>
      <c r="AY305" s="188" t="s">
        <v>139</v>
      </c>
      <c r="BK305" s="197">
        <f>BK306</f>
        <v>0</v>
      </c>
    </row>
    <row r="306" s="1" customFormat="1" ht="16.5" customHeight="1">
      <c r="B306" s="200"/>
      <c r="C306" s="201" t="s">
        <v>544</v>
      </c>
      <c r="D306" s="201" t="s">
        <v>141</v>
      </c>
      <c r="E306" s="202" t="s">
        <v>545</v>
      </c>
      <c r="F306" s="203" t="s">
        <v>546</v>
      </c>
      <c r="G306" s="204" t="s">
        <v>547</v>
      </c>
      <c r="H306" s="205">
        <v>1</v>
      </c>
      <c r="I306" s="206"/>
      <c r="J306" s="207">
        <f>ROUND(I306*H306,2)</f>
        <v>0</v>
      </c>
      <c r="K306" s="203" t="s">
        <v>5</v>
      </c>
      <c r="L306" s="46"/>
      <c r="M306" s="208" t="s">
        <v>5</v>
      </c>
      <c r="N306" s="249" t="s">
        <v>40</v>
      </c>
      <c r="O306" s="250"/>
      <c r="P306" s="251">
        <f>O306*H306</f>
        <v>0</v>
      </c>
      <c r="Q306" s="251">
        <v>0</v>
      </c>
      <c r="R306" s="251">
        <f>Q306*H306</f>
        <v>0</v>
      </c>
      <c r="S306" s="251">
        <v>0</v>
      </c>
      <c r="T306" s="252">
        <f>S306*H306</f>
        <v>0</v>
      </c>
      <c r="AR306" s="24" t="s">
        <v>548</v>
      </c>
      <c r="AT306" s="24" t="s">
        <v>141</v>
      </c>
      <c r="AU306" s="24" t="s">
        <v>74</v>
      </c>
      <c r="AY306" s="24" t="s">
        <v>139</v>
      </c>
      <c r="BE306" s="212">
        <f>IF(N306="základní",J306,0)</f>
        <v>0</v>
      </c>
      <c r="BF306" s="212">
        <f>IF(N306="snížená",J306,0)</f>
        <v>0</v>
      </c>
      <c r="BG306" s="212">
        <f>IF(N306="zákl. přenesená",J306,0)</f>
        <v>0</v>
      </c>
      <c r="BH306" s="212">
        <f>IF(N306="sníž. přenesená",J306,0)</f>
        <v>0</v>
      </c>
      <c r="BI306" s="212">
        <f>IF(N306="nulová",J306,0)</f>
        <v>0</v>
      </c>
      <c r="BJ306" s="24" t="s">
        <v>74</v>
      </c>
      <c r="BK306" s="212">
        <f>ROUND(I306*H306,2)</f>
        <v>0</v>
      </c>
      <c r="BL306" s="24" t="s">
        <v>548</v>
      </c>
      <c r="BM306" s="24" t="s">
        <v>549</v>
      </c>
    </row>
    <row r="307" s="1" customFormat="1" ht="6.96" customHeight="1">
      <c r="B307" s="67"/>
      <c r="C307" s="68"/>
      <c r="D307" s="68"/>
      <c r="E307" s="68"/>
      <c r="F307" s="68"/>
      <c r="G307" s="68"/>
      <c r="H307" s="68"/>
      <c r="I307" s="152"/>
      <c r="J307" s="68"/>
      <c r="K307" s="68"/>
      <c r="L307" s="46"/>
    </row>
  </sheetData>
  <autoFilter ref="C92:K306"/>
  <mergeCells count="10">
    <mergeCell ref="E7:H7"/>
    <mergeCell ref="E9:H9"/>
    <mergeCell ref="E24:H24"/>
    <mergeCell ref="E45:H45"/>
    <mergeCell ref="E47:H47"/>
    <mergeCell ref="J51:J52"/>
    <mergeCell ref="E83:H83"/>
    <mergeCell ref="E85:H85"/>
    <mergeCell ref="G1:H1"/>
    <mergeCell ref="L2:V2"/>
  </mergeCells>
  <hyperlinks>
    <hyperlink ref="F1:G1" location="C2" display="1) Krycí list soupisu"/>
    <hyperlink ref="G1:H1" location="C54" display="2) Rekapitulace"/>
    <hyperlink ref="J1" location="C9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93</v>
      </c>
      <c r="G1" s="125" t="s">
        <v>94</v>
      </c>
      <c r="H1" s="125"/>
      <c r="I1" s="126"/>
      <c r="J1" s="125" t="s">
        <v>95</v>
      </c>
      <c r="K1" s="124" t="s">
        <v>96</v>
      </c>
      <c r="L1" s="125" t="s">
        <v>97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80</v>
      </c>
    </row>
    <row r="3" ht="6.96" customHeight="1">
      <c r="B3" s="25"/>
      <c r="C3" s="26"/>
      <c r="D3" s="26"/>
      <c r="E3" s="26"/>
      <c r="F3" s="26"/>
      <c r="G3" s="26"/>
      <c r="H3" s="26"/>
      <c r="I3" s="127"/>
      <c r="J3" s="26"/>
      <c r="K3" s="27"/>
      <c r="AT3" s="24" t="s">
        <v>78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2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28"/>
      <c r="J6" s="29"/>
      <c r="K6" s="31"/>
    </row>
    <row r="7" ht="16.5" customHeight="1">
      <c r="B7" s="28"/>
      <c r="C7" s="29"/>
      <c r="D7" s="29"/>
      <c r="E7" s="129" t="str">
        <f>'Rekapitulace stavby'!K6</f>
        <v>Stavební úpravy a nástavba provozního objektu v Humpolci</v>
      </c>
      <c r="F7" s="40"/>
      <c r="G7" s="40"/>
      <c r="H7" s="40"/>
      <c r="I7" s="128"/>
      <c r="J7" s="29"/>
      <c r="K7" s="31"/>
    </row>
    <row r="8" s="1" customFormat="1">
      <c r="B8" s="46"/>
      <c r="C8" s="47"/>
      <c r="D8" s="40" t="s">
        <v>99</v>
      </c>
      <c r="E8" s="47"/>
      <c r="F8" s="47"/>
      <c r="G8" s="47"/>
      <c r="H8" s="47"/>
      <c r="I8" s="130"/>
      <c r="J8" s="47"/>
      <c r="K8" s="51"/>
    </row>
    <row r="9" s="1" customFormat="1" ht="36.96" customHeight="1">
      <c r="B9" s="46"/>
      <c r="C9" s="47"/>
      <c r="D9" s="47"/>
      <c r="E9" s="131" t="s">
        <v>550</v>
      </c>
      <c r="F9" s="47"/>
      <c r="G9" s="47"/>
      <c r="H9" s="47"/>
      <c r="I9" s="13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3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32" t="s">
        <v>25</v>
      </c>
      <c r="J12" s="133" t="str">
        <f>'Rekapitulace stavby'!AN8</f>
        <v>20. 1. 2018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32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32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0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3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2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0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32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32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0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30"/>
      <c r="J23" s="47"/>
      <c r="K23" s="51"/>
    </row>
    <row r="24" s="6" customFormat="1" ht="16.5" customHeight="1">
      <c r="B24" s="134"/>
      <c r="C24" s="135"/>
      <c r="D24" s="135"/>
      <c r="E24" s="44" t="s">
        <v>5</v>
      </c>
      <c r="F24" s="44"/>
      <c r="G24" s="44"/>
      <c r="H24" s="44"/>
      <c r="I24" s="136"/>
      <c r="J24" s="135"/>
      <c r="K24" s="13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8"/>
      <c r="J26" s="82"/>
      <c r="K26" s="139"/>
    </row>
    <row r="27" s="1" customFormat="1" ht="25.44" customHeight="1">
      <c r="B27" s="46"/>
      <c r="C27" s="47"/>
      <c r="D27" s="140" t="s">
        <v>35</v>
      </c>
      <c r="E27" s="47"/>
      <c r="F27" s="47"/>
      <c r="G27" s="47"/>
      <c r="H27" s="47"/>
      <c r="I27" s="130"/>
      <c r="J27" s="141">
        <f>ROUND(J95,2)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8"/>
      <c r="J28" s="82"/>
      <c r="K28" s="139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42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43">
        <f>ROUND(SUM(BE95:BE341), 2)</f>
        <v>0</v>
      </c>
      <c r="G30" s="47"/>
      <c r="H30" s="47"/>
      <c r="I30" s="144">
        <v>0.20999999999999999</v>
      </c>
      <c r="J30" s="143">
        <f>ROUND(ROUND((SUM(BE95:BE341)),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43">
        <f>ROUND(SUM(BF95:BF341), 2)</f>
        <v>0</v>
      </c>
      <c r="G31" s="47"/>
      <c r="H31" s="47"/>
      <c r="I31" s="144">
        <v>0.14999999999999999</v>
      </c>
      <c r="J31" s="143">
        <f>ROUND(ROUND((SUM(BF95:BF341)),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43">
        <f>ROUND(SUM(BG95:BG341), 2)</f>
        <v>0</v>
      </c>
      <c r="G32" s="47"/>
      <c r="H32" s="47"/>
      <c r="I32" s="144">
        <v>0.20999999999999999</v>
      </c>
      <c r="J32" s="143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43">
        <f>ROUND(SUM(BH95:BH341), 2)</f>
        <v>0</v>
      </c>
      <c r="G33" s="47"/>
      <c r="H33" s="47"/>
      <c r="I33" s="144">
        <v>0.14999999999999999</v>
      </c>
      <c r="J33" s="143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43">
        <f>ROUND(SUM(BI95:BI341), 2)</f>
        <v>0</v>
      </c>
      <c r="G34" s="47"/>
      <c r="H34" s="47"/>
      <c r="I34" s="144">
        <v>0</v>
      </c>
      <c r="J34" s="14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0"/>
      <c r="J35" s="47"/>
      <c r="K35" s="51"/>
    </row>
    <row r="36" s="1" customFormat="1" ht="25.44" customHeight="1">
      <c r="B36" s="46"/>
      <c r="C36" s="145"/>
      <c r="D36" s="146" t="s">
        <v>45</v>
      </c>
      <c r="E36" s="88"/>
      <c r="F36" s="88"/>
      <c r="G36" s="147" t="s">
        <v>46</v>
      </c>
      <c r="H36" s="148" t="s">
        <v>47</v>
      </c>
      <c r="I36" s="149"/>
      <c r="J36" s="150">
        <f>SUM(J27:J34)</f>
        <v>0</v>
      </c>
      <c r="K36" s="15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3"/>
      <c r="J41" s="71"/>
      <c r="K41" s="154"/>
    </row>
    <row r="42" s="1" customFormat="1" ht="36.96" customHeight="1">
      <c r="B42" s="46"/>
      <c r="C42" s="30" t="s">
        <v>101</v>
      </c>
      <c r="D42" s="47"/>
      <c r="E42" s="47"/>
      <c r="F42" s="47"/>
      <c r="G42" s="47"/>
      <c r="H42" s="47"/>
      <c r="I42" s="13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30"/>
      <c r="J44" s="47"/>
      <c r="K44" s="51"/>
    </row>
    <row r="45" s="1" customFormat="1" ht="16.5" customHeight="1">
      <c r="B45" s="46"/>
      <c r="C45" s="47"/>
      <c r="D45" s="47"/>
      <c r="E45" s="129" t="str">
        <f>E7</f>
        <v>Stavební úpravy a nástavba provozního objektu v Humpolci</v>
      </c>
      <c r="F45" s="40"/>
      <c r="G45" s="40"/>
      <c r="H45" s="40"/>
      <c r="I45" s="130"/>
      <c r="J45" s="47"/>
      <c r="K45" s="51"/>
    </row>
    <row r="46" s="1" customFormat="1" ht="14.4" customHeight="1">
      <c r="B46" s="46"/>
      <c r="C46" s="40" t="s">
        <v>99</v>
      </c>
      <c r="D46" s="47"/>
      <c r="E46" s="47"/>
      <c r="F46" s="47"/>
      <c r="G46" s="47"/>
      <c r="H46" s="47"/>
      <c r="I46" s="130"/>
      <c r="J46" s="47"/>
      <c r="K46" s="51"/>
    </row>
    <row r="47" s="1" customFormat="1" ht="17.25" customHeight="1">
      <c r="B47" s="46"/>
      <c r="C47" s="47"/>
      <c r="D47" s="47"/>
      <c r="E47" s="131" t="str">
        <f>E9</f>
        <v>2 - 2. NP</v>
      </c>
      <c r="F47" s="47"/>
      <c r="G47" s="47"/>
      <c r="H47" s="47"/>
      <c r="I47" s="13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32" t="s">
        <v>25</v>
      </c>
      <c r="J49" s="133" t="str">
        <f>IF(J12="","",J12)</f>
        <v>20. 1. 2018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32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30"/>
      <c r="J52" s="15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0"/>
      <c r="J53" s="47"/>
      <c r="K53" s="51"/>
    </row>
    <row r="54" s="1" customFormat="1" ht="29.28" customHeight="1">
      <c r="B54" s="46"/>
      <c r="C54" s="156" t="s">
        <v>102</v>
      </c>
      <c r="D54" s="145"/>
      <c r="E54" s="145"/>
      <c r="F54" s="145"/>
      <c r="G54" s="145"/>
      <c r="H54" s="145"/>
      <c r="I54" s="157"/>
      <c r="J54" s="158" t="s">
        <v>103</v>
      </c>
      <c r="K54" s="15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0"/>
      <c r="J55" s="47"/>
      <c r="K55" s="51"/>
    </row>
    <row r="56" s="1" customFormat="1" ht="29.28" customHeight="1">
      <c r="B56" s="46"/>
      <c r="C56" s="160" t="s">
        <v>104</v>
      </c>
      <c r="D56" s="47"/>
      <c r="E56" s="47"/>
      <c r="F56" s="47"/>
      <c r="G56" s="47"/>
      <c r="H56" s="47"/>
      <c r="I56" s="130"/>
      <c r="J56" s="141">
        <f>J95</f>
        <v>0</v>
      </c>
      <c r="K56" s="51"/>
      <c r="AU56" s="24" t="s">
        <v>105</v>
      </c>
    </row>
    <row r="57" s="7" customFormat="1" ht="24.96" customHeight="1">
      <c r="B57" s="161"/>
      <c r="C57" s="162"/>
      <c r="D57" s="163" t="s">
        <v>106</v>
      </c>
      <c r="E57" s="164"/>
      <c r="F57" s="164"/>
      <c r="G57" s="164"/>
      <c r="H57" s="164"/>
      <c r="I57" s="165"/>
      <c r="J57" s="166">
        <f>J96</f>
        <v>0</v>
      </c>
      <c r="K57" s="167"/>
    </row>
    <row r="58" s="8" customFormat="1" ht="19.92" customHeight="1">
      <c r="B58" s="168"/>
      <c r="C58" s="169"/>
      <c r="D58" s="170" t="s">
        <v>108</v>
      </c>
      <c r="E58" s="171"/>
      <c r="F58" s="171"/>
      <c r="G58" s="171"/>
      <c r="H58" s="171"/>
      <c r="I58" s="172"/>
      <c r="J58" s="173">
        <f>J97</f>
        <v>0</v>
      </c>
      <c r="K58" s="174"/>
    </row>
    <row r="59" s="8" customFormat="1" ht="19.92" customHeight="1">
      <c r="B59" s="168"/>
      <c r="C59" s="169"/>
      <c r="D59" s="170" t="s">
        <v>109</v>
      </c>
      <c r="E59" s="171"/>
      <c r="F59" s="171"/>
      <c r="G59" s="171"/>
      <c r="H59" s="171"/>
      <c r="I59" s="172"/>
      <c r="J59" s="173">
        <f>J120</f>
        <v>0</v>
      </c>
      <c r="K59" s="174"/>
    </row>
    <row r="60" s="8" customFormat="1" ht="19.92" customHeight="1">
      <c r="B60" s="168"/>
      <c r="C60" s="169"/>
      <c r="D60" s="170" t="s">
        <v>110</v>
      </c>
      <c r="E60" s="171"/>
      <c r="F60" s="171"/>
      <c r="G60" s="171"/>
      <c r="H60" s="171"/>
      <c r="I60" s="172"/>
      <c r="J60" s="173">
        <f>J132</f>
        <v>0</v>
      </c>
      <c r="K60" s="174"/>
    </row>
    <row r="61" s="8" customFormat="1" ht="19.92" customHeight="1">
      <c r="B61" s="168"/>
      <c r="C61" s="169"/>
      <c r="D61" s="170" t="s">
        <v>111</v>
      </c>
      <c r="E61" s="171"/>
      <c r="F61" s="171"/>
      <c r="G61" s="171"/>
      <c r="H61" s="171"/>
      <c r="I61" s="172"/>
      <c r="J61" s="173">
        <f>J161</f>
        <v>0</v>
      </c>
      <c r="K61" s="174"/>
    </row>
    <row r="62" s="8" customFormat="1" ht="19.92" customHeight="1">
      <c r="B62" s="168"/>
      <c r="C62" s="169"/>
      <c r="D62" s="170" t="s">
        <v>112</v>
      </c>
      <c r="E62" s="171"/>
      <c r="F62" s="171"/>
      <c r="G62" s="171"/>
      <c r="H62" s="171"/>
      <c r="I62" s="172"/>
      <c r="J62" s="173">
        <f>J179</f>
        <v>0</v>
      </c>
      <c r="K62" s="174"/>
    </row>
    <row r="63" s="8" customFormat="1" ht="19.92" customHeight="1">
      <c r="B63" s="168"/>
      <c r="C63" s="169"/>
      <c r="D63" s="170" t="s">
        <v>113</v>
      </c>
      <c r="E63" s="171"/>
      <c r="F63" s="171"/>
      <c r="G63" s="171"/>
      <c r="H63" s="171"/>
      <c r="I63" s="172"/>
      <c r="J63" s="173">
        <f>J184</f>
        <v>0</v>
      </c>
      <c r="K63" s="174"/>
    </row>
    <row r="64" s="7" customFormat="1" ht="24.96" customHeight="1">
      <c r="B64" s="161"/>
      <c r="C64" s="162"/>
      <c r="D64" s="163" t="s">
        <v>114</v>
      </c>
      <c r="E64" s="164"/>
      <c r="F64" s="164"/>
      <c r="G64" s="164"/>
      <c r="H64" s="164"/>
      <c r="I64" s="165"/>
      <c r="J64" s="166">
        <f>J186</f>
        <v>0</v>
      </c>
      <c r="K64" s="167"/>
    </row>
    <row r="65" s="8" customFormat="1" ht="19.92" customHeight="1">
      <c r="B65" s="168"/>
      <c r="C65" s="169"/>
      <c r="D65" s="170" t="s">
        <v>115</v>
      </c>
      <c r="E65" s="171"/>
      <c r="F65" s="171"/>
      <c r="G65" s="171"/>
      <c r="H65" s="171"/>
      <c r="I65" s="172"/>
      <c r="J65" s="173">
        <f>J187</f>
        <v>0</v>
      </c>
      <c r="K65" s="174"/>
    </row>
    <row r="66" s="8" customFormat="1" ht="19.92" customHeight="1">
      <c r="B66" s="168"/>
      <c r="C66" s="169"/>
      <c r="D66" s="170" t="s">
        <v>551</v>
      </c>
      <c r="E66" s="171"/>
      <c r="F66" s="171"/>
      <c r="G66" s="171"/>
      <c r="H66" s="171"/>
      <c r="I66" s="172"/>
      <c r="J66" s="173">
        <f>J201</f>
        <v>0</v>
      </c>
      <c r="K66" s="174"/>
    </row>
    <row r="67" s="8" customFormat="1" ht="19.92" customHeight="1">
      <c r="B67" s="168"/>
      <c r="C67" s="169"/>
      <c r="D67" s="170" t="s">
        <v>552</v>
      </c>
      <c r="E67" s="171"/>
      <c r="F67" s="171"/>
      <c r="G67" s="171"/>
      <c r="H67" s="171"/>
      <c r="I67" s="172"/>
      <c r="J67" s="173">
        <f>J223</f>
        <v>0</v>
      </c>
      <c r="K67" s="174"/>
    </row>
    <row r="68" s="8" customFormat="1" ht="19.92" customHeight="1">
      <c r="B68" s="168"/>
      <c r="C68" s="169"/>
      <c r="D68" s="170" t="s">
        <v>553</v>
      </c>
      <c r="E68" s="171"/>
      <c r="F68" s="171"/>
      <c r="G68" s="171"/>
      <c r="H68" s="171"/>
      <c r="I68" s="172"/>
      <c r="J68" s="173">
        <f>J251</f>
        <v>0</v>
      </c>
      <c r="K68" s="174"/>
    </row>
    <row r="69" s="8" customFormat="1" ht="19.92" customHeight="1">
      <c r="B69" s="168"/>
      <c r="C69" s="169"/>
      <c r="D69" s="170" t="s">
        <v>117</v>
      </c>
      <c r="E69" s="171"/>
      <c r="F69" s="171"/>
      <c r="G69" s="171"/>
      <c r="H69" s="171"/>
      <c r="I69" s="172"/>
      <c r="J69" s="173">
        <f>J254</f>
        <v>0</v>
      </c>
      <c r="K69" s="174"/>
    </row>
    <row r="70" s="8" customFormat="1" ht="19.92" customHeight="1">
      <c r="B70" s="168"/>
      <c r="C70" s="169"/>
      <c r="D70" s="170" t="s">
        <v>554</v>
      </c>
      <c r="E70" s="171"/>
      <c r="F70" s="171"/>
      <c r="G70" s="171"/>
      <c r="H70" s="171"/>
      <c r="I70" s="172"/>
      <c r="J70" s="173">
        <f>J274</f>
        <v>0</v>
      </c>
      <c r="K70" s="174"/>
    </row>
    <row r="71" s="8" customFormat="1" ht="19.92" customHeight="1">
      <c r="B71" s="168"/>
      <c r="C71" s="169"/>
      <c r="D71" s="170" t="s">
        <v>118</v>
      </c>
      <c r="E71" s="171"/>
      <c r="F71" s="171"/>
      <c r="G71" s="171"/>
      <c r="H71" s="171"/>
      <c r="I71" s="172"/>
      <c r="J71" s="173">
        <f>J283</f>
        <v>0</v>
      </c>
      <c r="K71" s="174"/>
    </row>
    <row r="72" s="8" customFormat="1" ht="19.92" customHeight="1">
      <c r="B72" s="168"/>
      <c r="C72" s="169"/>
      <c r="D72" s="170" t="s">
        <v>119</v>
      </c>
      <c r="E72" s="171"/>
      <c r="F72" s="171"/>
      <c r="G72" s="171"/>
      <c r="H72" s="171"/>
      <c r="I72" s="172"/>
      <c r="J72" s="173">
        <f>J293</f>
        <v>0</v>
      </c>
      <c r="K72" s="174"/>
    </row>
    <row r="73" s="8" customFormat="1" ht="19.92" customHeight="1">
      <c r="B73" s="168"/>
      <c r="C73" s="169"/>
      <c r="D73" s="170" t="s">
        <v>120</v>
      </c>
      <c r="E73" s="171"/>
      <c r="F73" s="171"/>
      <c r="G73" s="171"/>
      <c r="H73" s="171"/>
      <c r="I73" s="172"/>
      <c r="J73" s="173">
        <f>J302</f>
        <v>0</v>
      </c>
      <c r="K73" s="174"/>
    </row>
    <row r="74" s="8" customFormat="1" ht="19.92" customHeight="1">
      <c r="B74" s="168"/>
      <c r="C74" s="169"/>
      <c r="D74" s="170" t="s">
        <v>121</v>
      </c>
      <c r="E74" s="171"/>
      <c r="F74" s="171"/>
      <c r="G74" s="171"/>
      <c r="H74" s="171"/>
      <c r="I74" s="172"/>
      <c r="J74" s="173">
        <f>J323</f>
        <v>0</v>
      </c>
      <c r="K74" s="174"/>
    </row>
    <row r="75" s="7" customFormat="1" ht="24.96" customHeight="1">
      <c r="B75" s="161"/>
      <c r="C75" s="162"/>
      <c r="D75" s="163" t="s">
        <v>122</v>
      </c>
      <c r="E75" s="164"/>
      <c r="F75" s="164"/>
      <c r="G75" s="164"/>
      <c r="H75" s="164"/>
      <c r="I75" s="165"/>
      <c r="J75" s="166">
        <f>J338</f>
        <v>0</v>
      </c>
      <c r="K75" s="167"/>
    </row>
    <row r="76" s="1" customFormat="1" ht="21.84" customHeight="1">
      <c r="B76" s="46"/>
      <c r="C76" s="47"/>
      <c r="D76" s="47"/>
      <c r="E76" s="47"/>
      <c r="F76" s="47"/>
      <c r="G76" s="47"/>
      <c r="H76" s="47"/>
      <c r="I76" s="130"/>
      <c r="J76" s="47"/>
      <c r="K76" s="51"/>
    </row>
    <row r="77" s="1" customFormat="1" ht="6.96" customHeight="1">
      <c r="B77" s="67"/>
      <c r="C77" s="68"/>
      <c r="D77" s="68"/>
      <c r="E77" s="68"/>
      <c r="F77" s="68"/>
      <c r="G77" s="68"/>
      <c r="H77" s="68"/>
      <c r="I77" s="152"/>
      <c r="J77" s="68"/>
      <c r="K77" s="69"/>
    </row>
    <row r="81" s="1" customFormat="1" ht="6.96" customHeight="1">
      <c r="B81" s="70"/>
      <c r="C81" s="71"/>
      <c r="D81" s="71"/>
      <c r="E81" s="71"/>
      <c r="F81" s="71"/>
      <c r="G81" s="71"/>
      <c r="H81" s="71"/>
      <c r="I81" s="153"/>
      <c r="J81" s="71"/>
      <c r="K81" s="71"/>
      <c r="L81" s="46"/>
    </row>
    <row r="82" s="1" customFormat="1" ht="36.96" customHeight="1">
      <c r="B82" s="46"/>
      <c r="C82" s="72" t="s">
        <v>123</v>
      </c>
      <c r="L82" s="46"/>
    </row>
    <row r="83" s="1" customFormat="1" ht="6.96" customHeight="1">
      <c r="B83" s="46"/>
      <c r="L83" s="46"/>
    </row>
    <row r="84" s="1" customFormat="1" ht="14.4" customHeight="1">
      <c r="B84" s="46"/>
      <c r="C84" s="74" t="s">
        <v>19</v>
      </c>
      <c r="L84" s="46"/>
    </row>
    <row r="85" s="1" customFormat="1" ht="16.5" customHeight="1">
      <c r="B85" s="46"/>
      <c r="E85" s="175" t="str">
        <f>E7</f>
        <v>Stavební úpravy a nástavba provozního objektu v Humpolci</v>
      </c>
      <c r="F85" s="74"/>
      <c r="G85" s="74"/>
      <c r="H85" s="74"/>
      <c r="L85" s="46"/>
    </row>
    <row r="86" s="1" customFormat="1" ht="14.4" customHeight="1">
      <c r="B86" s="46"/>
      <c r="C86" s="74" t="s">
        <v>99</v>
      </c>
      <c r="L86" s="46"/>
    </row>
    <row r="87" s="1" customFormat="1" ht="17.25" customHeight="1">
      <c r="B87" s="46"/>
      <c r="E87" s="77" t="str">
        <f>E9</f>
        <v>2 - 2. NP</v>
      </c>
      <c r="F87" s="1"/>
      <c r="G87" s="1"/>
      <c r="H87" s="1"/>
      <c r="L87" s="46"/>
    </row>
    <row r="88" s="1" customFormat="1" ht="6.96" customHeight="1">
      <c r="B88" s="46"/>
      <c r="L88" s="46"/>
    </row>
    <row r="89" s="1" customFormat="1" ht="18" customHeight="1">
      <c r="B89" s="46"/>
      <c r="C89" s="74" t="s">
        <v>23</v>
      </c>
      <c r="F89" s="176" t="str">
        <f>F12</f>
        <v xml:space="preserve"> </v>
      </c>
      <c r="I89" s="177" t="s">
        <v>25</v>
      </c>
      <c r="J89" s="79" t="str">
        <f>IF(J12="","",J12)</f>
        <v>20. 1. 2018</v>
      </c>
      <c r="L89" s="46"/>
    </row>
    <row r="90" s="1" customFormat="1" ht="6.96" customHeight="1">
      <c r="B90" s="46"/>
      <c r="L90" s="46"/>
    </row>
    <row r="91" s="1" customFormat="1">
      <c r="B91" s="46"/>
      <c r="C91" s="74" t="s">
        <v>27</v>
      </c>
      <c r="F91" s="176" t="str">
        <f>E15</f>
        <v xml:space="preserve"> </v>
      </c>
      <c r="I91" s="177" t="s">
        <v>32</v>
      </c>
      <c r="J91" s="176" t="str">
        <f>E21</f>
        <v xml:space="preserve"> </v>
      </c>
      <c r="L91" s="46"/>
    </row>
    <row r="92" s="1" customFormat="1" ht="14.4" customHeight="1">
      <c r="B92" s="46"/>
      <c r="C92" s="74" t="s">
        <v>30</v>
      </c>
      <c r="F92" s="176" t="str">
        <f>IF(E18="","",E18)</f>
        <v/>
      </c>
      <c r="L92" s="46"/>
    </row>
    <row r="93" s="1" customFormat="1" ht="10.32" customHeight="1">
      <c r="B93" s="46"/>
      <c r="L93" s="46"/>
    </row>
    <row r="94" s="9" customFormat="1" ht="29.28" customHeight="1">
      <c r="B94" s="178"/>
      <c r="C94" s="179" t="s">
        <v>124</v>
      </c>
      <c r="D94" s="180" t="s">
        <v>54</v>
      </c>
      <c r="E94" s="180" t="s">
        <v>50</v>
      </c>
      <c r="F94" s="180" t="s">
        <v>125</v>
      </c>
      <c r="G94" s="180" t="s">
        <v>126</v>
      </c>
      <c r="H94" s="180" t="s">
        <v>127</v>
      </c>
      <c r="I94" s="181" t="s">
        <v>128</v>
      </c>
      <c r="J94" s="180" t="s">
        <v>103</v>
      </c>
      <c r="K94" s="182" t="s">
        <v>129</v>
      </c>
      <c r="L94" s="178"/>
      <c r="M94" s="92" t="s">
        <v>130</v>
      </c>
      <c r="N94" s="93" t="s">
        <v>39</v>
      </c>
      <c r="O94" s="93" t="s">
        <v>131</v>
      </c>
      <c r="P94" s="93" t="s">
        <v>132</v>
      </c>
      <c r="Q94" s="93" t="s">
        <v>133</v>
      </c>
      <c r="R94" s="93" t="s">
        <v>134</v>
      </c>
      <c r="S94" s="93" t="s">
        <v>135</v>
      </c>
      <c r="T94" s="94" t="s">
        <v>136</v>
      </c>
    </row>
    <row r="95" s="1" customFormat="1" ht="29.28" customHeight="1">
      <c r="B95" s="46"/>
      <c r="C95" s="96" t="s">
        <v>104</v>
      </c>
      <c r="J95" s="183">
        <f>BK95</f>
        <v>0</v>
      </c>
      <c r="L95" s="46"/>
      <c r="M95" s="95"/>
      <c r="N95" s="82"/>
      <c r="O95" s="82"/>
      <c r="P95" s="184">
        <f>P96+P186+P338</f>
        <v>0</v>
      </c>
      <c r="Q95" s="82"/>
      <c r="R95" s="184">
        <f>R96+R186+R338</f>
        <v>57.599562779999992</v>
      </c>
      <c r="S95" s="82"/>
      <c r="T95" s="185">
        <f>T96+T186+T338</f>
        <v>21.012211999999998</v>
      </c>
      <c r="AT95" s="24" t="s">
        <v>68</v>
      </c>
      <c r="AU95" s="24" t="s">
        <v>105</v>
      </c>
      <c r="BK95" s="186">
        <f>BK96+BK186+BK338</f>
        <v>0</v>
      </c>
    </row>
    <row r="96" s="10" customFormat="1" ht="37.44" customHeight="1">
      <c r="B96" s="187"/>
      <c r="D96" s="188" t="s">
        <v>68</v>
      </c>
      <c r="E96" s="189" t="s">
        <v>137</v>
      </c>
      <c r="F96" s="189" t="s">
        <v>138</v>
      </c>
      <c r="I96" s="190"/>
      <c r="J96" s="191">
        <f>BK96</f>
        <v>0</v>
      </c>
      <c r="L96" s="187"/>
      <c r="M96" s="192"/>
      <c r="N96" s="193"/>
      <c r="O96" s="193"/>
      <c r="P96" s="194">
        <f>P97+P120+P132+P161+P179+P184</f>
        <v>0</v>
      </c>
      <c r="Q96" s="193"/>
      <c r="R96" s="194">
        <f>R97+R120+R132+R161+R179+R184</f>
        <v>35.365695859999995</v>
      </c>
      <c r="S96" s="193"/>
      <c r="T96" s="195">
        <f>T97+T120+T132+T161+T179+T184</f>
        <v>21.012211999999998</v>
      </c>
      <c r="AR96" s="188" t="s">
        <v>74</v>
      </c>
      <c r="AT96" s="196" t="s">
        <v>68</v>
      </c>
      <c r="AU96" s="196" t="s">
        <v>69</v>
      </c>
      <c r="AY96" s="188" t="s">
        <v>139</v>
      </c>
      <c r="BK96" s="197">
        <f>BK97+BK120+BK132+BK161+BK179+BK184</f>
        <v>0</v>
      </c>
    </row>
    <row r="97" s="10" customFormat="1" ht="19.92" customHeight="1">
      <c r="B97" s="187"/>
      <c r="D97" s="188" t="s">
        <v>68</v>
      </c>
      <c r="E97" s="198" t="s">
        <v>81</v>
      </c>
      <c r="F97" s="198" t="s">
        <v>159</v>
      </c>
      <c r="I97" s="190"/>
      <c r="J97" s="199">
        <f>BK97</f>
        <v>0</v>
      </c>
      <c r="L97" s="187"/>
      <c r="M97" s="192"/>
      <c r="N97" s="193"/>
      <c r="O97" s="193"/>
      <c r="P97" s="194">
        <f>SUM(P98:P119)</f>
        <v>0</v>
      </c>
      <c r="Q97" s="193"/>
      <c r="R97" s="194">
        <f>SUM(R98:R119)</f>
        <v>24.634742419999995</v>
      </c>
      <c r="S97" s="193"/>
      <c r="T97" s="195">
        <f>SUM(T98:T119)</f>
        <v>0</v>
      </c>
      <c r="AR97" s="188" t="s">
        <v>74</v>
      </c>
      <c r="AT97" s="196" t="s">
        <v>68</v>
      </c>
      <c r="AU97" s="196" t="s">
        <v>74</v>
      </c>
      <c r="AY97" s="188" t="s">
        <v>139</v>
      </c>
      <c r="BK97" s="197">
        <f>SUM(BK98:BK119)</f>
        <v>0</v>
      </c>
    </row>
    <row r="98" s="1" customFormat="1" ht="25.5" customHeight="1">
      <c r="B98" s="200"/>
      <c r="C98" s="201" t="s">
        <v>74</v>
      </c>
      <c r="D98" s="201" t="s">
        <v>141</v>
      </c>
      <c r="E98" s="202" t="s">
        <v>555</v>
      </c>
      <c r="F98" s="203" t="s">
        <v>556</v>
      </c>
      <c r="G98" s="204" t="s">
        <v>192</v>
      </c>
      <c r="H98" s="205">
        <v>48</v>
      </c>
      <c r="I98" s="206"/>
      <c r="J98" s="207">
        <f>ROUND(I98*H98,2)</f>
        <v>0</v>
      </c>
      <c r="K98" s="203" t="s">
        <v>145</v>
      </c>
      <c r="L98" s="46"/>
      <c r="M98" s="208" t="s">
        <v>5</v>
      </c>
      <c r="N98" s="209" t="s">
        <v>40</v>
      </c>
      <c r="O98" s="47"/>
      <c r="P98" s="210">
        <f>O98*H98</f>
        <v>0</v>
      </c>
      <c r="Q98" s="210">
        <v>0.17351</v>
      </c>
      <c r="R98" s="210">
        <f>Q98*H98</f>
        <v>8.328479999999999</v>
      </c>
      <c r="S98" s="210">
        <v>0</v>
      </c>
      <c r="T98" s="211">
        <f>S98*H98</f>
        <v>0</v>
      </c>
      <c r="AR98" s="24" t="s">
        <v>84</v>
      </c>
      <c r="AT98" s="24" t="s">
        <v>141</v>
      </c>
      <c r="AU98" s="24" t="s">
        <v>78</v>
      </c>
      <c r="AY98" s="24" t="s">
        <v>139</v>
      </c>
      <c r="BE98" s="212">
        <f>IF(N98="základní",J98,0)</f>
        <v>0</v>
      </c>
      <c r="BF98" s="212">
        <f>IF(N98="snížená",J98,0)</f>
        <v>0</v>
      </c>
      <c r="BG98" s="212">
        <f>IF(N98="zákl. přenesená",J98,0)</f>
        <v>0</v>
      </c>
      <c r="BH98" s="212">
        <f>IF(N98="sníž. přenesená",J98,0)</f>
        <v>0</v>
      </c>
      <c r="BI98" s="212">
        <f>IF(N98="nulová",J98,0)</f>
        <v>0</v>
      </c>
      <c r="BJ98" s="24" t="s">
        <v>74</v>
      </c>
      <c r="BK98" s="212">
        <f>ROUND(I98*H98,2)</f>
        <v>0</v>
      </c>
      <c r="BL98" s="24" t="s">
        <v>84</v>
      </c>
      <c r="BM98" s="24" t="s">
        <v>557</v>
      </c>
    </row>
    <row r="99" s="11" customFormat="1">
      <c r="B99" s="213"/>
      <c r="D99" s="214" t="s">
        <v>147</v>
      </c>
      <c r="E99" s="215" t="s">
        <v>5</v>
      </c>
      <c r="F99" s="216" t="s">
        <v>558</v>
      </c>
      <c r="H99" s="217">
        <v>48</v>
      </c>
      <c r="I99" s="218"/>
      <c r="L99" s="213"/>
      <c r="M99" s="219"/>
      <c r="N99" s="220"/>
      <c r="O99" s="220"/>
      <c r="P99" s="220"/>
      <c r="Q99" s="220"/>
      <c r="R99" s="220"/>
      <c r="S99" s="220"/>
      <c r="T99" s="221"/>
      <c r="AT99" s="215" t="s">
        <v>147</v>
      </c>
      <c r="AU99" s="215" t="s">
        <v>78</v>
      </c>
      <c r="AV99" s="11" t="s">
        <v>78</v>
      </c>
      <c r="AW99" s="11" t="s">
        <v>33</v>
      </c>
      <c r="AX99" s="11" t="s">
        <v>69</v>
      </c>
      <c r="AY99" s="215" t="s">
        <v>139</v>
      </c>
    </row>
    <row r="100" s="12" customFormat="1">
      <c r="B100" s="222"/>
      <c r="D100" s="214" t="s">
        <v>147</v>
      </c>
      <c r="E100" s="223" t="s">
        <v>5</v>
      </c>
      <c r="F100" s="224" t="s">
        <v>149</v>
      </c>
      <c r="H100" s="225">
        <v>48</v>
      </c>
      <c r="I100" s="226"/>
      <c r="L100" s="222"/>
      <c r="M100" s="227"/>
      <c r="N100" s="228"/>
      <c r="O100" s="228"/>
      <c r="P100" s="228"/>
      <c r="Q100" s="228"/>
      <c r="R100" s="228"/>
      <c r="S100" s="228"/>
      <c r="T100" s="229"/>
      <c r="AT100" s="223" t="s">
        <v>147</v>
      </c>
      <c r="AU100" s="223" t="s">
        <v>78</v>
      </c>
      <c r="AV100" s="12" t="s">
        <v>84</v>
      </c>
      <c r="AW100" s="12" t="s">
        <v>33</v>
      </c>
      <c r="AX100" s="12" t="s">
        <v>74</v>
      </c>
      <c r="AY100" s="223" t="s">
        <v>139</v>
      </c>
    </row>
    <row r="101" s="1" customFormat="1" ht="38.25" customHeight="1">
      <c r="B101" s="200"/>
      <c r="C101" s="201" t="s">
        <v>78</v>
      </c>
      <c r="D101" s="201" t="s">
        <v>141</v>
      </c>
      <c r="E101" s="202" t="s">
        <v>559</v>
      </c>
      <c r="F101" s="203" t="s">
        <v>560</v>
      </c>
      <c r="G101" s="204" t="s">
        <v>181</v>
      </c>
      <c r="H101" s="205">
        <v>12.5</v>
      </c>
      <c r="I101" s="206"/>
      <c r="J101" s="207">
        <f>ROUND(I101*H101,2)</f>
        <v>0</v>
      </c>
      <c r="K101" s="203" t="s">
        <v>145</v>
      </c>
      <c r="L101" s="46"/>
      <c r="M101" s="208" t="s">
        <v>5</v>
      </c>
      <c r="N101" s="209" t="s">
        <v>40</v>
      </c>
      <c r="O101" s="47"/>
      <c r="P101" s="210">
        <f>O101*H101</f>
        <v>0</v>
      </c>
      <c r="Q101" s="210">
        <v>0.02708</v>
      </c>
      <c r="R101" s="210">
        <f>Q101*H101</f>
        <v>0.33850000000000002</v>
      </c>
      <c r="S101" s="210">
        <v>0</v>
      </c>
      <c r="T101" s="211">
        <f>S101*H101</f>
        <v>0</v>
      </c>
      <c r="AR101" s="24" t="s">
        <v>84</v>
      </c>
      <c r="AT101" s="24" t="s">
        <v>141</v>
      </c>
      <c r="AU101" s="24" t="s">
        <v>78</v>
      </c>
      <c r="AY101" s="24" t="s">
        <v>139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4" t="s">
        <v>74</v>
      </c>
      <c r="BK101" s="212">
        <f>ROUND(I101*H101,2)</f>
        <v>0</v>
      </c>
      <c r="BL101" s="24" t="s">
        <v>84</v>
      </c>
      <c r="BM101" s="24" t="s">
        <v>561</v>
      </c>
    </row>
    <row r="102" s="1" customFormat="1" ht="25.5" customHeight="1">
      <c r="B102" s="200"/>
      <c r="C102" s="201" t="s">
        <v>81</v>
      </c>
      <c r="D102" s="201" t="s">
        <v>141</v>
      </c>
      <c r="E102" s="202" t="s">
        <v>160</v>
      </c>
      <c r="F102" s="203" t="s">
        <v>161</v>
      </c>
      <c r="G102" s="204" t="s">
        <v>162</v>
      </c>
      <c r="H102" s="205">
        <v>0.13600000000000001</v>
      </c>
      <c r="I102" s="206"/>
      <c r="J102" s="207">
        <f>ROUND(I102*H102,2)</f>
        <v>0</v>
      </c>
      <c r="K102" s="203" t="s">
        <v>145</v>
      </c>
      <c r="L102" s="46"/>
      <c r="M102" s="208" t="s">
        <v>5</v>
      </c>
      <c r="N102" s="209" t="s">
        <v>40</v>
      </c>
      <c r="O102" s="47"/>
      <c r="P102" s="210">
        <f>O102*H102</f>
        <v>0</v>
      </c>
      <c r="Q102" s="210">
        <v>0.019539999999999998</v>
      </c>
      <c r="R102" s="210">
        <f>Q102*H102</f>
        <v>0.0026574400000000001</v>
      </c>
      <c r="S102" s="210">
        <v>0</v>
      </c>
      <c r="T102" s="211">
        <f>S102*H102</f>
        <v>0</v>
      </c>
      <c r="AR102" s="24" t="s">
        <v>84</v>
      </c>
      <c r="AT102" s="24" t="s">
        <v>141</v>
      </c>
      <c r="AU102" s="24" t="s">
        <v>78</v>
      </c>
      <c r="AY102" s="24" t="s">
        <v>139</v>
      </c>
      <c r="BE102" s="212">
        <f>IF(N102="základní",J102,0)</f>
        <v>0</v>
      </c>
      <c r="BF102" s="212">
        <f>IF(N102="snížená",J102,0)</f>
        <v>0</v>
      </c>
      <c r="BG102" s="212">
        <f>IF(N102="zákl. přenesená",J102,0)</f>
        <v>0</v>
      </c>
      <c r="BH102" s="212">
        <f>IF(N102="sníž. přenesená",J102,0)</f>
        <v>0</v>
      </c>
      <c r="BI102" s="212">
        <f>IF(N102="nulová",J102,0)</f>
        <v>0</v>
      </c>
      <c r="BJ102" s="24" t="s">
        <v>74</v>
      </c>
      <c r="BK102" s="212">
        <f>ROUND(I102*H102,2)</f>
        <v>0</v>
      </c>
      <c r="BL102" s="24" t="s">
        <v>84</v>
      </c>
      <c r="BM102" s="24" t="s">
        <v>163</v>
      </c>
    </row>
    <row r="103" s="1" customFormat="1" ht="16.5" customHeight="1">
      <c r="B103" s="200"/>
      <c r="C103" s="230" t="s">
        <v>84</v>
      </c>
      <c r="D103" s="230" t="s">
        <v>164</v>
      </c>
      <c r="E103" s="231" t="s">
        <v>165</v>
      </c>
      <c r="F103" s="232" t="s">
        <v>166</v>
      </c>
      <c r="G103" s="233" t="s">
        <v>162</v>
      </c>
      <c r="H103" s="234">
        <v>0.13600000000000001</v>
      </c>
      <c r="I103" s="235"/>
      <c r="J103" s="236">
        <f>ROUND(I103*H103,2)</f>
        <v>0</v>
      </c>
      <c r="K103" s="232" t="s">
        <v>145</v>
      </c>
      <c r="L103" s="237"/>
      <c r="M103" s="238" t="s">
        <v>5</v>
      </c>
      <c r="N103" s="239" t="s">
        <v>40</v>
      </c>
      <c r="O103" s="47"/>
      <c r="P103" s="210">
        <f>O103*H103</f>
        <v>0</v>
      </c>
      <c r="Q103" s="210">
        <v>1</v>
      </c>
      <c r="R103" s="210">
        <f>Q103*H103</f>
        <v>0.13600000000000001</v>
      </c>
      <c r="S103" s="210">
        <v>0</v>
      </c>
      <c r="T103" s="211">
        <f>S103*H103</f>
        <v>0</v>
      </c>
      <c r="AR103" s="24" t="s">
        <v>167</v>
      </c>
      <c r="AT103" s="24" t="s">
        <v>164</v>
      </c>
      <c r="AU103" s="24" t="s">
        <v>78</v>
      </c>
      <c r="AY103" s="24" t="s">
        <v>139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4" t="s">
        <v>74</v>
      </c>
      <c r="BK103" s="212">
        <f>ROUND(I103*H103,2)</f>
        <v>0</v>
      </c>
      <c r="BL103" s="24" t="s">
        <v>84</v>
      </c>
      <c r="BM103" s="24" t="s">
        <v>168</v>
      </c>
    </row>
    <row r="104" s="11" customFormat="1">
      <c r="B104" s="213"/>
      <c r="D104" s="214" t="s">
        <v>147</v>
      </c>
      <c r="E104" s="215" t="s">
        <v>5</v>
      </c>
      <c r="F104" s="216" t="s">
        <v>562</v>
      </c>
      <c r="H104" s="217">
        <v>0.13600000000000001</v>
      </c>
      <c r="I104" s="218"/>
      <c r="L104" s="213"/>
      <c r="M104" s="219"/>
      <c r="N104" s="220"/>
      <c r="O104" s="220"/>
      <c r="P104" s="220"/>
      <c r="Q104" s="220"/>
      <c r="R104" s="220"/>
      <c r="S104" s="220"/>
      <c r="T104" s="221"/>
      <c r="AT104" s="215" t="s">
        <v>147</v>
      </c>
      <c r="AU104" s="215" t="s">
        <v>78</v>
      </c>
      <c r="AV104" s="11" t="s">
        <v>78</v>
      </c>
      <c r="AW104" s="11" t="s">
        <v>33</v>
      </c>
      <c r="AX104" s="11" t="s">
        <v>69</v>
      </c>
      <c r="AY104" s="215" t="s">
        <v>139</v>
      </c>
    </row>
    <row r="105" s="12" customFormat="1">
      <c r="B105" s="222"/>
      <c r="D105" s="214" t="s">
        <v>147</v>
      </c>
      <c r="E105" s="223" t="s">
        <v>5</v>
      </c>
      <c r="F105" s="224" t="s">
        <v>149</v>
      </c>
      <c r="H105" s="225">
        <v>0.13600000000000001</v>
      </c>
      <c r="I105" s="226"/>
      <c r="L105" s="222"/>
      <c r="M105" s="227"/>
      <c r="N105" s="228"/>
      <c r="O105" s="228"/>
      <c r="P105" s="228"/>
      <c r="Q105" s="228"/>
      <c r="R105" s="228"/>
      <c r="S105" s="228"/>
      <c r="T105" s="229"/>
      <c r="AT105" s="223" t="s">
        <v>147</v>
      </c>
      <c r="AU105" s="223" t="s">
        <v>78</v>
      </c>
      <c r="AV105" s="12" t="s">
        <v>84</v>
      </c>
      <c r="AW105" s="12" t="s">
        <v>33</v>
      </c>
      <c r="AX105" s="12" t="s">
        <v>74</v>
      </c>
      <c r="AY105" s="223" t="s">
        <v>139</v>
      </c>
    </row>
    <row r="106" s="1" customFormat="1" ht="16.5" customHeight="1">
      <c r="B106" s="200"/>
      <c r="C106" s="201" t="s">
        <v>87</v>
      </c>
      <c r="D106" s="201" t="s">
        <v>141</v>
      </c>
      <c r="E106" s="202" t="s">
        <v>179</v>
      </c>
      <c r="F106" s="203" t="s">
        <v>180</v>
      </c>
      <c r="G106" s="204" t="s">
        <v>181</v>
      </c>
      <c r="H106" s="205">
        <v>54.450000000000003</v>
      </c>
      <c r="I106" s="206"/>
      <c r="J106" s="207">
        <f>ROUND(I106*H106,2)</f>
        <v>0</v>
      </c>
      <c r="K106" s="203" t="s">
        <v>5</v>
      </c>
      <c r="L106" s="46"/>
      <c r="M106" s="208" t="s">
        <v>5</v>
      </c>
      <c r="N106" s="209" t="s">
        <v>40</v>
      </c>
      <c r="O106" s="47"/>
      <c r="P106" s="210">
        <f>O106*H106</f>
        <v>0</v>
      </c>
      <c r="Q106" s="210">
        <v>8.0000000000000007E-05</v>
      </c>
      <c r="R106" s="210">
        <f>Q106*H106</f>
        <v>0.0043560000000000005</v>
      </c>
      <c r="S106" s="210">
        <v>0</v>
      </c>
      <c r="T106" s="211">
        <f>S106*H106</f>
        <v>0</v>
      </c>
      <c r="AR106" s="24" t="s">
        <v>84</v>
      </c>
      <c r="AT106" s="24" t="s">
        <v>141</v>
      </c>
      <c r="AU106" s="24" t="s">
        <v>78</v>
      </c>
      <c r="AY106" s="24" t="s">
        <v>139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24" t="s">
        <v>74</v>
      </c>
      <c r="BK106" s="212">
        <f>ROUND(I106*H106,2)</f>
        <v>0</v>
      </c>
      <c r="BL106" s="24" t="s">
        <v>84</v>
      </c>
      <c r="BM106" s="24" t="s">
        <v>182</v>
      </c>
    </row>
    <row r="107" s="11" customFormat="1">
      <c r="B107" s="213"/>
      <c r="D107" s="214" t="s">
        <v>147</v>
      </c>
      <c r="E107" s="215" t="s">
        <v>5</v>
      </c>
      <c r="F107" s="216" t="s">
        <v>563</v>
      </c>
      <c r="H107" s="217">
        <v>54.450000000000003</v>
      </c>
      <c r="I107" s="218"/>
      <c r="L107" s="213"/>
      <c r="M107" s="219"/>
      <c r="N107" s="220"/>
      <c r="O107" s="220"/>
      <c r="P107" s="220"/>
      <c r="Q107" s="220"/>
      <c r="R107" s="220"/>
      <c r="S107" s="220"/>
      <c r="T107" s="221"/>
      <c r="AT107" s="215" t="s">
        <v>147</v>
      </c>
      <c r="AU107" s="215" t="s">
        <v>78</v>
      </c>
      <c r="AV107" s="11" t="s">
        <v>78</v>
      </c>
      <c r="AW107" s="11" t="s">
        <v>33</v>
      </c>
      <c r="AX107" s="11" t="s">
        <v>69</v>
      </c>
      <c r="AY107" s="215" t="s">
        <v>139</v>
      </c>
    </row>
    <row r="108" s="12" customFormat="1">
      <c r="B108" s="222"/>
      <c r="D108" s="214" t="s">
        <v>147</v>
      </c>
      <c r="E108" s="223" t="s">
        <v>5</v>
      </c>
      <c r="F108" s="224" t="s">
        <v>149</v>
      </c>
      <c r="H108" s="225">
        <v>54.450000000000003</v>
      </c>
      <c r="I108" s="226"/>
      <c r="L108" s="222"/>
      <c r="M108" s="227"/>
      <c r="N108" s="228"/>
      <c r="O108" s="228"/>
      <c r="P108" s="228"/>
      <c r="Q108" s="228"/>
      <c r="R108" s="228"/>
      <c r="S108" s="228"/>
      <c r="T108" s="229"/>
      <c r="AT108" s="223" t="s">
        <v>147</v>
      </c>
      <c r="AU108" s="223" t="s">
        <v>78</v>
      </c>
      <c r="AV108" s="12" t="s">
        <v>84</v>
      </c>
      <c r="AW108" s="12" t="s">
        <v>33</v>
      </c>
      <c r="AX108" s="12" t="s">
        <v>74</v>
      </c>
      <c r="AY108" s="223" t="s">
        <v>139</v>
      </c>
    </row>
    <row r="109" s="1" customFormat="1" ht="25.5" customHeight="1">
      <c r="B109" s="200"/>
      <c r="C109" s="201" t="s">
        <v>90</v>
      </c>
      <c r="D109" s="201" t="s">
        <v>141</v>
      </c>
      <c r="E109" s="202" t="s">
        <v>190</v>
      </c>
      <c r="F109" s="203" t="s">
        <v>191</v>
      </c>
      <c r="G109" s="204" t="s">
        <v>192</v>
      </c>
      <c r="H109" s="205">
        <v>34.043999999999997</v>
      </c>
      <c r="I109" s="206"/>
      <c r="J109" s="207">
        <f>ROUND(I109*H109,2)</f>
        <v>0</v>
      </c>
      <c r="K109" s="203" t="s">
        <v>145</v>
      </c>
      <c r="L109" s="46"/>
      <c r="M109" s="208" t="s">
        <v>5</v>
      </c>
      <c r="N109" s="209" t="s">
        <v>40</v>
      </c>
      <c r="O109" s="47"/>
      <c r="P109" s="210">
        <f>O109*H109</f>
        <v>0</v>
      </c>
      <c r="Q109" s="210">
        <v>0.069169999999999995</v>
      </c>
      <c r="R109" s="210">
        <f>Q109*H109</f>
        <v>2.3548234799999994</v>
      </c>
      <c r="S109" s="210">
        <v>0</v>
      </c>
      <c r="T109" s="211">
        <f>S109*H109</f>
        <v>0</v>
      </c>
      <c r="AR109" s="24" t="s">
        <v>84</v>
      </c>
      <c r="AT109" s="24" t="s">
        <v>141</v>
      </c>
      <c r="AU109" s="24" t="s">
        <v>78</v>
      </c>
      <c r="AY109" s="24" t="s">
        <v>139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24" t="s">
        <v>74</v>
      </c>
      <c r="BK109" s="212">
        <f>ROUND(I109*H109,2)</f>
        <v>0</v>
      </c>
      <c r="BL109" s="24" t="s">
        <v>84</v>
      </c>
      <c r="BM109" s="24" t="s">
        <v>564</v>
      </c>
    </row>
    <row r="110" s="11" customFormat="1">
      <c r="B110" s="213"/>
      <c r="D110" s="214" t="s">
        <v>147</v>
      </c>
      <c r="E110" s="215" t="s">
        <v>5</v>
      </c>
      <c r="F110" s="216" t="s">
        <v>565</v>
      </c>
      <c r="H110" s="217">
        <v>27.544</v>
      </c>
      <c r="I110" s="218"/>
      <c r="L110" s="213"/>
      <c r="M110" s="219"/>
      <c r="N110" s="220"/>
      <c r="O110" s="220"/>
      <c r="P110" s="220"/>
      <c r="Q110" s="220"/>
      <c r="R110" s="220"/>
      <c r="S110" s="220"/>
      <c r="T110" s="221"/>
      <c r="AT110" s="215" t="s">
        <v>147</v>
      </c>
      <c r="AU110" s="215" t="s">
        <v>78</v>
      </c>
      <c r="AV110" s="11" t="s">
        <v>78</v>
      </c>
      <c r="AW110" s="11" t="s">
        <v>33</v>
      </c>
      <c r="AX110" s="11" t="s">
        <v>69</v>
      </c>
      <c r="AY110" s="215" t="s">
        <v>139</v>
      </c>
    </row>
    <row r="111" s="11" customFormat="1">
      <c r="B111" s="213"/>
      <c r="D111" s="214" t="s">
        <v>147</v>
      </c>
      <c r="E111" s="215" t="s">
        <v>5</v>
      </c>
      <c r="F111" s="216" t="s">
        <v>566</v>
      </c>
      <c r="H111" s="217">
        <v>6.5</v>
      </c>
      <c r="I111" s="218"/>
      <c r="L111" s="213"/>
      <c r="M111" s="219"/>
      <c r="N111" s="220"/>
      <c r="O111" s="220"/>
      <c r="P111" s="220"/>
      <c r="Q111" s="220"/>
      <c r="R111" s="220"/>
      <c r="S111" s="220"/>
      <c r="T111" s="221"/>
      <c r="AT111" s="215" t="s">
        <v>147</v>
      </c>
      <c r="AU111" s="215" t="s">
        <v>78</v>
      </c>
      <c r="AV111" s="11" t="s">
        <v>78</v>
      </c>
      <c r="AW111" s="11" t="s">
        <v>33</v>
      </c>
      <c r="AX111" s="11" t="s">
        <v>69</v>
      </c>
      <c r="AY111" s="215" t="s">
        <v>139</v>
      </c>
    </row>
    <row r="112" s="12" customFormat="1">
      <c r="B112" s="222"/>
      <c r="D112" s="214" t="s">
        <v>147</v>
      </c>
      <c r="E112" s="223" t="s">
        <v>5</v>
      </c>
      <c r="F112" s="224" t="s">
        <v>149</v>
      </c>
      <c r="H112" s="225">
        <v>34.043999999999997</v>
      </c>
      <c r="I112" s="226"/>
      <c r="L112" s="222"/>
      <c r="M112" s="227"/>
      <c r="N112" s="228"/>
      <c r="O112" s="228"/>
      <c r="P112" s="228"/>
      <c r="Q112" s="228"/>
      <c r="R112" s="228"/>
      <c r="S112" s="228"/>
      <c r="T112" s="229"/>
      <c r="AT112" s="223" t="s">
        <v>147</v>
      </c>
      <c r="AU112" s="223" t="s">
        <v>78</v>
      </c>
      <c r="AV112" s="12" t="s">
        <v>84</v>
      </c>
      <c r="AW112" s="12" t="s">
        <v>33</v>
      </c>
      <c r="AX112" s="12" t="s">
        <v>74</v>
      </c>
      <c r="AY112" s="223" t="s">
        <v>139</v>
      </c>
    </row>
    <row r="113" s="1" customFormat="1" ht="25.5" customHeight="1">
      <c r="B113" s="200"/>
      <c r="C113" s="201" t="s">
        <v>178</v>
      </c>
      <c r="D113" s="201" t="s">
        <v>141</v>
      </c>
      <c r="E113" s="202" t="s">
        <v>197</v>
      </c>
      <c r="F113" s="203" t="s">
        <v>198</v>
      </c>
      <c r="G113" s="204" t="s">
        <v>192</v>
      </c>
      <c r="H113" s="205">
        <v>130.41399999999999</v>
      </c>
      <c r="I113" s="206"/>
      <c r="J113" s="207">
        <f>ROUND(I113*H113,2)</f>
        <v>0</v>
      </c>
      <c r="K113" s="203" t="s">
        <v>145</v>
      </c>
      <c r="L113" s="46"/>
      <c r="M113" s="208" t="s">
        <v>5</v>
      </c>
      <c r="N113" s="209" t="s">
        <v>40</v>
      </c>
      <c r="O113" s="47"/>
      <c r="P113" s="210">
        <f>O113*H113</f>
        <v>0</v>
      </c>
      <c r="Q113" s="210">
        <v>0.10325</v>
      </c>
      <c r="R113" s="210">
        <f>Q113*H113</f>
        <v>13.465245499999998</v>
      </c>
      <c r="S113" s="210">
        <v>0</v>
      </c>
      <c r="T113" s="211">
        <f>S113*H113</f>
        <v>0</v>
      </c>
      <c r="AR113" s="24" t="s">
        <v>84</v>
      </c>
      <c r="AT113" s="24" t="s">
        <v>141</v>
      </c>
      <c r="AU113" s="24" t="s">
        <v>78</v>
      </c>
      <c r="AY113" s="24" t="s">
        <v>139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4" t="s">
        <v>74</v>
      </c>
      <c r="BK113" s="212">
        <f>ROUND(I113*H113,2)</f>
        <v>0</v>
      </c>
      <c r="BL113" s="24" t="s">
        <v>84</v>
      </c>
      <c r="BM113" s="24" t="s">
        <v>567</v>
      </c>
    </row>
    <row r="114" s="11" customFormat="1">
      <c r="B114" s="213"/>
      <c r="D114" s="214" t="s">
        <v>147</v>
      </c>
      <c r="E114" s="215" t="s">
        <v>5</v>
      </c>
      <c r="F114" s="216" t="s">
        <v>568</v>
      </c>
      <c r="H114" s="217">
        <v>129.34800000000001</v>
      </c>
      <c r="I114" s="218"/>
      <c r="L114" s="213"/>
      <c r="M114" s="219"/>
      <c r="N114" s="220"/>
      <c r="O114" s="220"/>
      <c r="P114" s="220"/>
      <c r="Q114" s="220"/>
      <c r="R114" s="220"/>
      <c r="S114" s="220"/>
      <c r="T114" s="221"/>
      <c r="AT114" s="215" t="s">
        <v>147</v>
      </c>
      <c r="AU114" s="215" t="s">
        <v>78</v>
      </c>
      <c r="AV114" s="11" t="s">
        <v>78</v>
      </c>
      <c r="AW114" s="11" t="s">
        <v>33</v>
      </c>
      <c r="AX114" s="11" t="s">
        <v>69</v>
      </c>
      <c r="AY114" s="215" t="s">
        <v>139</v>
      </c>
    </row>
    <row r="115" s="11" customFormat="1">
      <c r="B115" s="213"/>
      <c r="D115" s="214" t="s">
        <v>147</v>
      </c>
      <c r="E115" s="215" t="s">
        <v>5</v>
      </c>
      <c r="F115" s="216" t="s">
        <v>569</v>
      </c>
      <c r="H115" s="217">
        <v>1.0660000000000001</v>
      </c>
      <c r="I115" s="218"/>
      <c r="L115" s="213"/>
      <c r="M115" s="219"/>
      <c r="N115" s="220"/>
      <c r="O115" s="220"/>
      <c r="P115" s="220"/>
      <c r="Q115" s="220"/>
      <c r="R115" s="220"/>
      <c r="S115" s="220"/>
      <c r="T115" s="221"/>
      <c r="AT115" s="215" t="s">
        <v>147</v>
      </c>
      <c r="AU115" s="215" t="s">
        <v>78</v>
      </c>
      <c r="AV115" s="11" t="s">
        <v>78</v>
      </c>
      <c r="AW115" s="11" t="s">
        <v>33</v>
      </c>
      <c r="AX115" s="11" t="s">
        <v>69</v>
      </c>
      <c r="AY115" s="215" t="s">
        <v>139</v>
      </c>
    </row>
    <row r="116" s="12" customFormat="1">
      <c r="B116" s="222"/>
      <c r="D116" s="214" t="s">
        <v>147</v>
      </c>
      <c r="E116" s="223" t="s">
        <v>5</v>
      </c>
      <c r="F116" s="224" t="s">
        <v>149</v>
      </c>
      <c r="H116" s="225">
        <v>130.41399999999999</v>
      </c>
      <c r="I116" s="226"/>
      <c r="L116" s="222"/>
      <c r="M116" s="227"/>
      <c r="N116" s="228"/>
      <c r="O116" s="228"/>
      <c r="P116" s="228"/>
      <c r="Q116" s="228"/>
      <c r="R116" s="228"/>
      <c r="S116" s="228"/>
      <c r="T116" s="229"/>
      <c r="AT116" s="223" t="s">
        <v>147</v>
      </c>
      <c r="AU116" s="223" t="s">
        <v>78</v>
      </c>
      <c r="AV116" s="12" t="s">
        <v>84</v>
      </c>
      <c r="AW116" s="12" t="s">
        <v>33</v>
      </c>
      <c r="AX116" s="12" t="s">
        <v>74</v>
      </c>
      <c r="AY116" s="223" t="s">
        <v>139</v>
      </c>
    </row>
    <row r="117" s="1" customFormat="1" ht="16.5" customHeight="1">
      <c r="B117" s="200"/>
      <c r="C117" s="201" t="s">
        <v>167</v>
      </c>
      <c r="D117" s="201" t="s">
        <v>141</v>
      </c>
      <c r="E117" s="202" t="s">
        <v>206</v>
      </c>
      <c r="F117" s="203" t="s">
        <v>207</v>
      </c>
      <c r="G117" s="204" t="s">
        <v>181</v>
      </c>
      <c r="H117" s="205">
        <v>39</v>
      </c>
      <c r="I117" s="206"/>
      <c r="J117" s="207">
        <f>ROUND(I117*H117,2)</f>
        <v>0</v>
      </c>
      <c r="K117" s="203" t="s">
        <v>145</v>
      </c>
      <c r="L117" s="46"/>
      <c r="M117" s="208" t="s">
        <v>5</v>
      </c>
      <c r="N117" s="209" t="s">
        <v>40</v>
      </c>
      <c r="O117" s="47"/>
      <c r="P117" s="210">
        <f>O117*H117</f>
        <v>0</v>
      </c>
      <c r="Q117" s="210">
        <v>0.00012</v>
      </c>
      <c r="R117" s="210">
        <f>Q117*H117</f>
        <v>0.0046800000000000001</v>
      </c>
      <c r="S117" s="210">
        <v>0</v>
      </c>
      <c r="T117" s="211">
        <f>S117*H117</f>
        <v>0</v>
      </c>
      <c r="AR117" s="24" t="s">
        <v>84</v>
      </c>
      <c r="AT117" s="24" t="s">
        <v>141</v>
      </c>
      <c r="AU117" s="24" t="s">
        <v>78</v>
      </c>
      <c r="AY117" s="24" t="s">
        <v>139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4" t="s">
        <v>74</v>
      </c>
      <c r="BK117" s="212">
        <f>ROUND(I117*H117,2)</f>
        <v>0</v>
      </c>
      <c r="BL117" s="24" t="s">
        <v>84</v>
      </c>
      <c r="BM117" s="24" t="s">
        <v>208</v>
      </c>
    </row>
    <row r="118" s="11" customFormat="1">
      <c r="B118" s="213"/>
      <c r="D118" s="214" t="s">
        <v>147</v>
      </c>
      <c r="E118" s="215" t="s">
        <v>5</v>
      </c>
      <c r="F118" s="216" t="s">
        <v>570</v>
      </c>
      <c r="H118" s="217">
        <v>39</v>
      </c>
      <c r="I118" s="218"/>
      <c r="L118" s="213"/>
      <c r="M118" s="219"/>
      <c r="N118" s="220"/>
      <c r="O118" s="220"/>
      <c r="P118" s="220"/>
      <c r="Q118" s="220"/>
      <c r="R118" s="220"/>
      <c r="S118" s="220"/>
      <c r="T118" s="221"/>
      <c r="AT118" s="215" t="s">
        <v>147</v>
      </c>
      <c r="AU118" s="215" t="s">
        <v>78</v>
      </c>
      <c r="AV118" s="11" t="s">
        <v>78</v>
      </c>
      <c r="AW118" s="11" t="s">
        <v>33</v>
      </c>
      <c r="AX118" s="11" t="s">
        <v>69</v>
      </c>
      <c r="AY118" s="215" t="s">
        <v>139</v>
      </c>
    </row>
    <row r="119" s="12" customFormat="1">
      <c r="B119" s="222"/>
      <c r="D119" s="214" t="s">
        <v>147</v>
      </c>
      <c r="E119" s="223" t="s">
        <v>5</v>
      </c>
      <c r="F119" s="224" t="s">
        <v>149</v>
      </c>
      <c r="H119" s="225">
        <v>39</v>
      </c>
      <c r="I119" s="226"/>
      <c r="L119" s="222"/>
      <c r="M119" s="227"/>
      <c r="N119" s="228"/>
      <c r="O119" s="228"/>
      <c r="P119" s="228"/>
      <c r="Q119" s="228"/>
      <c r="R119" s="228"/>
      <c r="S119" s="228"/>
      <c r="T119" s="229"/>
      <c r="AT119" s="223" t="s">
        <v>147</v>
      </c>
      <c r="AU119" s="223" t="s">
        <v>78</v>
      </c>
      <c r="AV119" s="12" t="s">
        <v>84</v>
      </c>
      <c r="AW119" s="12" t="s">
        <v>33</v>
      </c>
      <c r="AX119" s="12" t="s">
        <v>74</v>
      </c>
      <c r="AY119" s="223" t="s">
        <v>139</v>
      </c>
    </row>
    <row r="120" s="10" customFormat="1" ht="29.88" customHeight="1">
      <c r="B120" s="187"/>
      <c r="D120" s="188" t="s">
        <v>68</v>
      </c>
      <c r="E120" s="198" t="s">
        <v>84</v>
      </c>
      <c r="F120" s="198" t="s">
        <v>210</v>
      </c>
      <c r="I120" s="190"/>
      <c r="J120" s="199">
        <f>BK120</f>
        <v>0</v>
      </c>
      <c r="L120" s="187"/>
      <c r="M120" s="192"/>
      <c r="N120" s="193"/>
      <c r="O120" s="193"/>
      <c r="P120" s="194">
        <f>SUM(P121:P131)</f>
        <v>0</v>
      </c>
      <c r="Q120" s="193"/>
      <c r="R120" s="194">
        <f>SUM(R121:R131)</f>
        <v>3.2781548099999998</v>
      </c>
      <c r="S120" s="193"/>
      <c r="T120" s="195">
        <f>SUM(T121:T131)</f>
        <v>0</v>
      </c>
      <c r="AR120" s="188" t="s">
        <v>74</v>
      </c>
      <c r="AT120" s="196" t="s">
        <v>68</v>
      </c>
      <c r="AU120" s="196" t="s">
        <v>74</v>
      </c>
      <c r="AY120" s="188" t="s">
        <v>139</v>
      </c>
      <c r="BK120" s="197">
        <f>SUM(BK121:BK131)</f>
        <v>0</v>
      </c>
    </row>
    <row r="121" s="1" customFormat="1" ht="16.5" customHeight="1">
      <c r="B121" s="200"/>
      <c r="C121" s="201" t="s">
        <v>196</v>
      </c>
      <c r="D121" s="201" t="s">
        <v>141</v>
      </c>
      <c r="E121" s="202" t="s">
        <v>571</v>
      </c>
      <c r="F121" s="203" t="s">
        <v>572</v>
      </c>
      <c r="G121" s="204" t="s">
        <v>144</v>
      </c>
      <c r="H121" s="205">
        <v>1.2549999999999999</v>
      </c>
      <c r="I121" s="206"/>
      <c r="J121" s="207">
        <f>ROUND(I121*H121,2)</f>
        <v>0</v>
      </c>
      <c r="K121" s="203" t="s">
        <v>145</v>
      </c>
      <c r="L121" s="46"/>
      <c r="M121" s="208" t="s">
        <v>5</v>
      </c>
      <c r="N121" s="209" t="s">
        <v>40</v>
      </c>
      <c r="O121" s="47"/>
      <c r="P121" s="210">
        <f>O121*H121</f>
        <v>0</v>
      </c>
      <c r="Q121" s="210">
        <v>2.4533999999999998</v>
      </c>
      <c r="R121" s="210">
        <f>Q121*H121</f>
        <v>3.0790169999999994</v>
      </c>
      <c r="S121" s="210">
        <v>0</v>
      </c>
      <c r="T121" s="211">
        <f>S121*H121</f>
        <v>0</v>
      </c>
      <c r="AR121" s="24" t="s">
        <v>84</v>
      </c>
      <c r="AT121" s="24" t="s">
        <v>141</v>
      </c>
      <c r="AU121" s="24" t="s">
        <v>78</v>
      </c>
      <c r="AY121" s="24" t="s">
        <v>139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24" t="s">
        <v>74</v>
      </c>
      <c r="BK121" s="212">
        <f>ROUND(I121*H121,2)</f>
        <v>0</v>
      </c>
      <c r="BL121" s="24" t="s">
        <v>84</v>
      </c>
      <c r="BM121" s="24" t="s">
        <v>573</v>
      </c>
    </row>
    <row r="122" s="11" customFormat="1">
      <c r="B122" s="213"/>
      <c r="D122" s="214" t="s">
        <v>147</v>
      </c>
      <c r="E122" s="215" t="s">
        <v>5</v>
      </c>
      <c r="F122" s="216" t="s">
        <v>574</v>
      </c>
      <c r="H122" s="217">
        <v>1.2549999999999999</v>
      </c>
      <c r="I122" s="218"/>
      <c r="L122" s="213"/>
      <c r="M122" s="219"/>
      <c r="N122" s="220"/>
      <c r="O122" s="220"/>
      <c r="P122" s="220"/>
      <c r="Q122" s="220"/>
      <c r="R122" s="220"/>
      <c r="S122" s="220"/>
      <c r="T122" s="221"/>
      <c r="AT122" s="215" t="s">
        <v>147</v>
      </c>
      <c r="AU122" s="215" t="s">
        <v>78</v>
      </c>
      <c r="AV122" s="11" t="s">
        <v>78</v>
      </c>
      <c r="AW122" s="11" t="s">
        <v>33</v>
      </c>
      <c r="AX122" s="11" t="s">
        <v>69</v>
      </c>
      <c r="AY122" s="215" t="s">
        <v>139</v>
      </c>
    </row>
    <row r="123" s="12" customFormat="1">
      <c r="B123" s="222"/>
      <c r="D123" s="214" t="s">
        <v>147</v>
      </c>
      <c r="E123" s="223" t="s">
        <v>5</v>
      </c>
      <c r="F123" s="224" t="s">
        <v>149</v>
      </c>
      <c r="H123" s="225">
        <v>1.2549999999999999</v>
      </c>
      <c r="I123" s="226"/>
      <c r="L123" s="222"/>
      <c r="M123" s="227"/>
      <c r="N123" s="228"/>
      <c r="O123" s="228"/>
      <c r="P123" s="228"/>
      <c r="Q123" s="228"/>
      <c r="R123" s="228"/>
      <c r="S123" s="228"/>
      <c r="T123" s="229"/>
      <c r="AT123" s="223" t="s">
        <v>147</v>
      </c>
      <c r="AU123" s="223" t="s">
        <v>78</v>
      </c>
      <c r="AV123" s="12" t="s">
        <v>84</v>
      </c>
      <c r="AW123" s="12" t="s">
        <v>33</v>
      </c>
      <c r="AX123" s="12" t="s">
        <v>74</v>
      </c>
      <c r="AY123" s="223" t="s">
        <v>139</v>
      </c>
    </row>
    <row r="124" s="1" customFormat="1" ht="16.5" customHeight="1">
      <c r="B124" s="200"/>
      <c r="C124" s="201" t="s">
        <v>205</v>
      </c>
      <c r="D124" s="201" t="s">
        <v>141</v>
      </c>
      <c r="E124" s="202" t="s">
        <v>575</v>
      </c>
      <c r="F124" s="203" t="s">
        <v>576</v>
      </c>
      <c r="G124" s="204" t="s">
        <v>192</v>
      </c>
      <c r="H124" s="205">
        <v>7.7750000000000004</v>
      </c>
      <c r="I124" s="206"/>
      <c r="J124" s="207">
        <f>ROUND(I124*H124,2)</f>
        <v>0</v>
      </c>
      <c r="K124" s="203" t="s">
        <v>145</v>
      </c>
      <c r="L124" s="46"/>
      <c r="M124" s="208" t="s">
        <v>5</v>
      </c>
      <c r="N124" s="209" t="s">
        <v>40</v>
      </c>
      <c r="O124" s="47"/>
      <c r="P124" s="210">
        <f>O124*H124</f>
        <v>0</v>
      </c>
      <c r="Q124" s="210">
        <v>0.0051900000000000002</v>
      </c>
      <c r="R124" s="210">
        <f>Q124*H124</f>
        <v>0.040352250000000006</v>
      </c>
      <c r="S124" s="210">
        <v>0</v>
      </c>
      <c r="T124" s="211">
        <f>S124*H124</f>
        <v>0</v>
      </c>
      <c r="AR124" s="24" t="s">
        <v>84</v>
      </c>
      <c r="AT124" s="24" t="s">
        <v>141</v>
      </c>
      <c r="AU124" s="24" t="s">
        <v>78</v>
      </c>
      <c r="AY124" s="24" t="s">
        <v>139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4" t="s">
        <v>74</v>
      </c>
      <c r="BK124" s="212">
        <f>ROUND(I124*H124,2)</f>
        <v>0</v>
      </c>
      <c r="BL124" s="24" t="s">
        <v>84</v>
      </c>
      <c r="BM124" s="24" t="s">
        <v>577</v>
      </c>
    </row>
    <row r="125" s="11" customFormat="1">
      <c r="B125" s="213"/>
      <c r="D125" s="214" t="s">
        <v>147</v>
      </c>
      <c r="E125" s="215" t="s">
        <v>5</v>
      </c>
      <c r="F125" s="216" t="s">
        <v>578</v>
      </c>
      <c r="H125" s="217">
        <v>7.7750000000000004</v>
      </c>
      <c r="I125" s="218"/>
      <c r="L125" s="213"/>
      <c r="M125" s="219"/>
      <c r="N125" s="220"/>
      <c r="O125" s="220"/>
      <c r="P125" s="220"/>
      <c r="Q125" s="220"/>
      <c r="R125" s="220"/>
      <c r="S125" s="220"/>
      <c r="T125" s="221"/>
      <c r="AT125" s="215" t="s">
        <v>147</v>
      </c>
      <c r="AU125" s="215" t="s">
        <v>78</v>
      </c>
      <c r="AV125" s="11" t="s">
        <v>78</v>
      </c>
      <c r="AW125" s="11" t="s">
        <v>33</v>
      </c>
      <c r="AX125" s="11" t="s">
        <v>69</v>
      </c>
      <c r="AY125" s="215" t="s">
        <v>139</v>
      </c>
    </row>
    <row r="126" s="12" customFormat="1">
      <c r="B126" s="222"/>
      <c r="D126" s="214" t="s">
        <v>147</v>
      </c>
      <c r="E126" s="223" t="s">
        <v>5</v>
      </c>
      <c r="F126" s="224" t="s">
        <v>149</v>
      </c>
      <c r="H126" s="225">
        <v>7.7750000000000004</v>
      </c>
      <c r="I126" s="226"/>
      <c r="L126" s="222"/>
      <c r="M126" s="227"/>
      <c r="N126" s="228"/>
      <c r="O126" s="228"/>
      <c r="P126" s="228"/>
      <c r="Q126" s="228"/>
      <c r="R126" s="228"/>
      <c r="S126" s="228"/>
      <c r="T126" s="229"/>
      <c r="AT126" s="223" t="s">
        <v>147</v>
      </c>
      <c r="AU126" s="223" t="s">
        <v>78</v>
      </c>
      <c r="AV126" s="12" t="s">
        <v>84</v>
      </c>
      <c r="AW126" s="12" t="s">
        <v>33</v>
      </c>
      <c r="AX126" s="12" t="s">
        <v>74</v>
      </c>
      <c r="AY126" s="223" t="s">
        <v>139</v>
      </c>
    </row>
    <row r="127" s="1" customFormat="1" ht="16.5" customHeight="1">
      <c r="B127" s="200"/>
      <c r="C127" s="201" t="s">
        <v>211</v>
      </c>
      <c r="D127" s="201" t="s">
        <v>141</v>
      </c>
      <c r="E127" s="202" t="s">
        <v>579</v>
      </c>
      <c r="F127" s="203" t="s">
        <v>580</v>
      </c>
      <c r="G127" s="204" t="s">
        <v>192</v>
      </c>
      <c r="H127" s="205">
        <v>7.7750000000000004</v>
      </c>
      <c r="I127" s="206"/>
      <c r="J127" s="207">
        <f>ROUND(I127*H127,2)</f>
        <v>0</v>
      </c>
      <c r="K127" s="203" t="s">
        <v>145</v>
      </c>
      <c r="L127" s="46"/>
      <c r="M127" s="208" t="s">
        <v>5</v>
      </c>
      <c r="N127" s="209" t="s">
        <v>40</v>
      </c>
      <c r="O127" s="47"/>
      <c r="P127" s="210">
        <f>O127*H127</f>
        <v>0</v>
      </c>
      <c r="Q127" s="210">
        <v>0</v>
      </c>
      <c r="R127" s="210">
        <f>Q127*H127</f>
        <v>0</v>
      </c>
      <c r="S127" s="210">
        <v>0</v>
      </c>
      <c r="T127" s="211">
        <f>S127*H127</f>
        <v>0</v>
      </c>
      <c r="AR127" s="24" t="s">
        <v>84</v>
      </c>
      <c r="AT127" s="24" t="s">
        <v>141</v>
      </c>
      <c r="AU127" s="24" t="s">
        <v>78</v>
      </c>
      <c r="AY127" s="24" t="s">
        <v>139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4" t="s">
        <v>74</v>
      </c>
      <c r="BK127" s="212">
        <f>ROUND(I127*H127,2)</f>
        <v>0</v>
      </c>
      <c r="BL127" s="24" t="s">
        <v>84</v>
      </c>
      <c r="BM127" s="24" t="s">
        <v>581</v>
      </c>
    </row>
    <row r="128" s="1" customFormat="1" ht="16.5" customHeight="1">
      <c r="B128" s="200"/>
      <c r="C128" s="201" t="s">
        <v>217</v>
      </c>
      <c r="D128" s="201" t="s">
        <v>141</v>
      </c>
      <c r="E128" s="202" t="s">
        <v>582</v>
      </c>
      <c r="F128" s="203" t="s">
        <v>583</v>
      </c>
      <c r="G128" s="204" t="s">
        <v>162</v>
      </c>
      <c r="H128" s="205">
        <v>0.151</v>
      </c>
      <c r="I128" s="206"/>
      <c r="J128" s="207">
        <f>ROUND(I128*H128,2)</f>
        <v>0</v>
      </c>
      <c r="K128" s="203" t="s">
        <v>145</v>
      </c>
      <c r="L128" s="46"/>
      <c r="M128" s="208" t="s">
        <v>5</v>
      </c>
      <c r="N128" s="209" t="s">
        <v>40</v>
      </c>
      <c r="O128" s="47"/>
      <c r="P128" s="210">
        <f>O128*H128</f>
        <v>0</v>
      </c>
      <c r="Q128" s="210">
        <v>1.0515600000000001</v>
      </c>
      <c r="R128" s="210">
        <f>Q128*H128</f>
        <v>0.15878555999999999</v>
      </c>
      <c r="S128" s="210">
        <v>0</v>
      </c>
      <c r="T128" s="211">
        <f>S128*H128</f>
        <v>0</v>
      </c>
      <c r="AR128" s="24" t="s">
        <v>84</v>
      </c>
      <c r="AT128" s="24" t="s">
        <v>141</v>
      </c>
      <c r="AU128" s="24" t="s">
        <v>78</v>
      </c>
      <c r="AY128" s="24" t="s">
        <v>139</v>
      </c>
      <c r="BE128" s="212">
        <f>IF(N128="základní",J128,0)</f>
        <v>0</v>
      </c>
      <c r="BF128" s="212">
        <f>IF(N128="snížená",J128,0)</f>
        <v>0</v>
      </c>
      <c r="BG128" s="212">
        <f>IF(N128="zákl. přenesená",J128,0)</f>
        <v>0</v>
      </c>
      <c r="BH128" s="212">
        <f>IF(N128="sníž. přenesená",J128,0)</f>
        <v>0</v>
      </c>
      <c r="BI128" s="212">
        <f>IF(N128="nulová",J128,0)</f>
        <v>0</v>
      </c>
      <c r="BJ128" s="24" t="s">
        <v>74</v>
      </c>
      <c r="BK128" s="212">
        <f>ROUND(I128*H128,2)</f>
        <v>0</v>
      </c>
      <c r="BL128" s="24" t="s">
        <v>84</v>
      </c>
      <c r="BM128" s="24" t="s">
        <v>584</v>
      </c>
    </row>
    <row r="129" s="11" customFormat="1">
      <c r="B129" s="213"/>
      <c r="D129" s="214" t="s">
        <v>147</v>
      </c>
      <c r="E129" s="215" t="s">
        <v>5</v>
      </c>
      <c r="F129" s="216" t="s">
        <v>585</v>
      </c>
      <c r="H129" s="217">
        <v>0.151</v>
      </c>
      <c r="I129" s="218"/>
      <c r="L129" s="213"/>
      <c r="M129" s="219"/>
      <c r="N129" s="220"/>
      <c r="O129" s="220"/>
      <c r="P129" s="220"/>
      <c r="Q129" s="220"/>
      <c r="R129" s="220"/>
      <c r="S129" s="220"/>
      <c r="T129" s="221"/>
      <c r="AT129" s="215" t="s">
        <v>147</v>
      </c>
      <c r="AU129" s="215" t="s">
        <v>78</v>
      </c>
      <c r="AV129" s="11" t="s">
        <v>78</v>
      </c>
      <c r="AW129" s="11" t="s">
        <v>33</v>
      </c>
      <c r="AX129" s="11" t="s">
        <v>69</v>
      </c>
      <c r="AY129" s="215" t="s">
        <v>139</v>
      </c>
    </row>
    <row r="130" s="12" customFormat="1">
      <c r="B130" s="222"/>
      <c r="D130" s="214" t="s">
        <v>147</v>
      </c>
      <c r="E130" s="223" t="s">
        <v>5</v>
      </c>
      <c r="F130" s="224" t="s">
        <v>149</v>
      </c>
      <c r="H130" s="225">
        <v>0.151</v>
      </c>
      <c r="I130" s="226"/>
      <c r="L130" s="222"/>
      <c r="M130" s="227"/>
      <c r="N130" s="228"/>
      <c r="O130" s="228"/>
      <c r="P130" s="228"/>
      <c r="Q130" s="228"/>
      <c r="R130" s="228"/>
      <c r="S130" s="228"/>
      <c r="T130" s="229"/>
      <c r="AT130" s="223" t="s">
        <v>147</v>
      </c>
      <c r="AU130" s="223" t="s">
        <v>78</v>
      </c>
      <c r="AV130" s="12" t="s">
        <v>84</v>
      </c>
      <c r="AW130" s="12" t="s">
        <v>33</v>
      </c>
      <c r="AX130" s="12" t="s">
        <v>74</v>
      </c>
      <c r="AY130" s="223" t="s">
        <v>139</v>
      </c>
    </row>
    <row r="131" s="12" customFormat="1">
      <c r="B131" s="222"/>
      <c r="D131" s="214" t="s">
        <v>147</v>
      </c>
      <c r="E131" s="223" t="s">
        <v>5</v>
      </c>
      <c r="F131" s="224" t="s">
        <v>149</v>
      </c>
      <c r="H131" s="225">
        <v>0</v>
      </c>
      <c r="I131" s="226"/>
      <c r="L131" s="222"/>
      <c r="M131" s="227"/>
      <c r="N131" s="228"/>
      <c r="O131" s="228"/>
      <c r="P131" s="228"/>
      <c r="Q131" s="228"/>
      <c r="R131" s="228"/>
      <c r="S131" s="228"/>
      <c r="T131" s="229"/>
      <c r="AT131" s="223" t="s">
        <v>147</v>
      </c>
      <c r="AU131" s="223" t="s">
        <v>78</v>
      </c>
      <c r="AV131" s="12" t="s">
        <v>84</v>
      </c>
      <c r="AW131" s="12" t="s">
        <v>33</v>
      </c>
      <c r="AX131" s="12" t="s">
        <v>69</v>
      </c>
      <c r="AY131" s="223" t="s">
        <v>139</v>
      </c>
    </row>
    <row r="132" s="10" customFormat="1" ht="29.88" customHeight="1">
      <c r="B132" s="187"/>
      <c r="D132" s="188" t="s">
        <v>68</v>
      </c>
      <c r="E132" s="198" t="s">
        <v>90</v>
      </c>
      <c r="F132" s="198" t="s">
        <v>231</v>
      </c>
      <c r="I132" s="190"/>
      <c r="J132" s="199">
        <f>BK132</f>
        <v>0</v>
      </c>
      <c r="L132" s="187"/>
      <c r="M132" s="192"/>
      <c r="N132" s="193"/>
      <c r="O132" s="193"/>
      <c r="P132" s="194">
        <f>SUM(P133:P160)</f>
        <v>0</v>
      </c>
      <c r="Q132" s="193"/>
      <c r="R132" s="194">
        <f>SUM(R133:R160)</f>
        <v>7.4527986300000002</v>
      </c>
      <c r="S132" s="193"/>
      <c r="T132" s="195">
        <f>SUM(T133:T160)</f>
        <v>0</v>
      </c>
      <c r="AR132" s="188" t="s">
        <v>74</v>
      </c>
      <c r="AT132" s="196" t="s">
        <v>68</v>
      </c>
      <c r="AU132" s="196" t="s">
        <v>74</v>
      </c>
      <c r="AY132" s="188" t="s">
        <v>139</v>
      </c>
      <c r="BK132" s="197">
        <f>SUM(BK133:BK160)</f>
        <v>0</v>
      </c>
    </row>
    <row r="133" s="1" customFormat="1" ht="38.25" customHeight="1">
      <c r="B133" s="200"/>
      <c r="C133" s="201" t="s">
        <v>221</v>
      </c>
      <c r="D133" s="201" t="s">
        <v>141</v>
      </c>
      <c r="E133" s="202" t="s">
        <v>232</v>
      </c>
      <c r="F133" s="203" t="s">
        <v>233</v>
      </c>
      <c r="G133" s="204" t="s">
        <v>192</v>
      </c>
      <c r="H133" s="205">
        <v>318.25599999999997</v>
      </c>
      <c r="I133" s="206"/>
      <c r="J133" s="207">
        <f>ROUND(I133*H133,2)</f>
        <v>0</v>
      </c>
      <c r="K133" s="203" t="s">
        <v>145</v>
      </c>
      <c r="L133" s="46"/>
      <c r="M133" s="208" t="s">
        <v>5</v>
      </c>
      <c r="N133" s="209" t="s">
        <v>40</v>
      </c>
      <c r="O133" s="47"/>
      <c r="P133" s="210">
        <f>O133*H133</f>
        <v>0</v>
      </c>
      <c r="Q133" s="210">
        <v>0.017330000000000002</v>
      </c>
      <c r="R133" s="210">
        <f>Q133*H133</f>
        <v>5.5153764800000005</v>
      </c>
      <c r="S133" s="210">
        <v>0</v>
      </c>
      <c r="T133" s="211">
        <f>S133*H133</f>
        <v>0</v>
      </c>
      <c r="AR133" s="24" t="s">
        <v>84</v>
      </c>
      <c r="AT133" s="24" t="s">
        <v>141</v>
      </c>
      <c r="AU133" s="24" t="s">
        <v>78</v>
      </c>
      <c r="AY133" s="24" t="s">
        <v>139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24" t="s">
        <v>74</v>
      </c>
      <c r="BK133" s="212">
        <f>ROUND(I133*H133,2)</f>
        <v>0</v>
      </c>
      <c r="BL133" s="24" t="s">
        <v>84</v>
      </c>
      <c r="BM133" s="24" t="s">
        <v>234</v>
      </c>
    </row>
    <row r="134" s="11" customFormat="1">
      <c r="B134" s="213"/>
      <c r="D134" s="214" t="s">
        <v>147</v>
      </c>
      <c r="E134" s="215" t="s">
        <v>5</v>
      </c>
      <c r="F134" s="216" t="s">
        <v>586</v>
      </c>
      <c r="H134" s="217">
        <v>4.8499999999999996</v>
      </c>
      <c r="I134" s="218"/>
      <c r="L134" s="213"/>
      <c r="M134" s="219"/>
      <c r="N134" s="220"/>
      <c r="O134" s="220"/>
      <c r="P134" s="220"/>
      <c r="Q134" s="220"/>
      <c r="R134" s="220"/>
      <c r="S134" s="220"/>
      <c r="T134" s="221"/>
      <c r="AT134" s="215" t="s">
        <v>147</v>
      </c>
      <c r="AU134" s="215" t="s">
        <v>78</v>
      </c>
      <c r="AV134" s="11" t="s">
        <v>78</v>
      </c>
      <c r="AW134" s="11" t="s">
        <v>33</v>
      </c>
      <c r="AX134" s="11" t="s">
        <v>69</v>
      </c>
      <c r="AY134" s="215" t="s">
        <v>139</v>
      </c>
    </row>
    <row r="135" s="11" customFormat="1">
      <c r="B135" s="213"/>
      <c r="D135" s="214" t="s">
        <v>147</v>
      </c>
      <c r="E135" s="215" t="s">
        <v>5</v>
      </c>
      <c r="F135" s="216" t="s">
        <v>587</v>
      </c>
      <c r="H135" s="217">
        <v>1.218</v>
      </c>
      <c r="I135" s="218"/>
      <c r="L135" s="213"/>
      <c r="M135" s="219"/>
      <c r="N135" s="220"/>
      <c r="O135" s="220"/>
      <c r="P135" s="220"/>
      <c r="Q135" s="220"/>
      <c r="R135" s="220"/>
      <c r="S135" s="220"/>
      <c r="T135" s="221"/>
      <c r="AT135" s="215" t="s">
        <v>147</v>
      </c>
      <c r="AU135" s="215" t="s">
        <v>78</v>
      </c>
      <c r="AV135" s="11" t="s">
        <v>78</v>
      </c>
      <c r="AW135" s="11" t="s">
        <v>33</v>
      </c>
      <c r="AX135" s="11" t="s">
        <v>69</v>
      </c>
      <c r="AY135" s="215" t="s">
        <v>139</v>
      </c>
    </row>
    <row r="136" s="11" customFormat="1">
      <c r="B136" s="213"/>
      <c r="D136" s="214" t="s">
        <v>147</v>
      </c>
      <c r="E136" s="215" t="s">
        <v>5</v>
      </c>
      <c r="F136" s="216" t="s">
        <v>588</v>
      </c>
      <c r="H136" s="217">
        <v>3.3999999999999999</v>
      </c>
      <c r="I136" s="218"/>
      <c r="L136" s="213"/>
      <c r="M136" s="219"/>
      <c r="N136" s="220"/>
      <c r="O136" s="220"/>
      <c r="P136" s="220"/>
      <c r="Q136" s="220"/>
      <c r="R136" s="220"/>
      <c r="S136" s="220"/>
      <c r="T136" s="221"/>
      <c r="AT136" s="215" t="s">
        <v>147</v>
      </c>
      <c r="AU136" s="215" t="s">
        <v>78</v>
      </c>
      <c r="AV136" s="11" t="s">
        <v>78</v>
      </c>
      <c r="AW136" s="11" t="s">
        <v>33</v>
      </c>
      <c r="AX136" s="11" t="s">
        <v>69</v>
      </c>
      <c r="AY136" s="215" t="s">
        <v>139</v>
      </c>
    </row>
    <row r="137" s="11" customFormat="1">
      <c r="B137" s="213"/>
      <c r="D137" s="214" t="s">
        <v>147</v>
      </c>
      <c r="E137" s="215" t="s">
        <v>5</v>
      </c>
      <c r="F137" s="216" t="s">
        <v>589</v>
      </c>
      <c r="H137" s="217">
        <v>3.504</v>
      </c>
      <c r="I137" s="218"/>
      <c r="L137" s="213"/>
      <c r="M137" s="219"/>
      <c r="N137" s="220"/>
      <c r="O137" s="220"/>
      <c r="P137" s="220"/>
      <c r="Q137" s="220"/>
      <c r="R137" s="220"/>
      <c r="S137" s="220"/>
      <c r="T137" s="221"/>
      <c r="AT137" s="215" t="s">
        <v>147</v>
      </c>
      <c r="AU137" s="215" t="s">
        <v>78</v>
      </c>
      <c r="AV137" s="11" t="s">
        <v>78</v>
      </c>
      <c r="AW137" s="11" t="s">
        <v>33</v>
      </c>
      <c r="AX137" s="11" t="s">
        <v>69</v>
      </c>
      <c r="AY137" s="215" t="s">
        <v>139</v>
      </c>
    </row>
    <row r="138" s="11" customFormat="1">
      <c r="B138" s="213"/>
      <c r="D138" s="214" t="s">
        <v>147</v>
      </c>
      <c r="E138" s="215" t="s">
        <v>5</v>
      </c>
      <c r="F138" s="216" t="s">
        <v>590</v>
      </c>
      <c r="H138" s="217">
        <v>1.798</v>
      </c>
      <c r="I138" s="218"/>
      <c r="L138" s="213"/>
      <c r="M138" s="219"/>
      <c r="N138" s="220"/>
      <c r="O138" s="220"/>
      <c r="P138" s="220"/>
      <c r="Q138" s="220"/>
      <c r="R138" s="220"/>
      <c r="S138" s="220"/>
      <c r="T138" s="221"/>
      <c r="AT138" s="215" t="s">
        <v>147</v>
      </c>
      <c r="AU138" s="215" t="s">
        <v>78</v>
      </c>
      <c r="AV138" s="11" t="s">
        <v>78</v>
      </c>
      <c r="AW138" s="11" t="s">
        <v>33</v>
      </c>
      <c r="AX138" s="11" t="s">
        <v>69</v>
      </c>
      <c r="AY138" s="215" t="s">
        <v>139</v>
      </c>
    </row>
    <row r="139" s="13" customFormat="1">
      <c r="B139" s="241"/>
      <c r="D139" s="214" t="s">
        <v>147</v>
      </c>
      <c r="E139" s="242" t="s">
        <v>5</v>
      </c>
      <c r="F139" s="243" t="s">
        <v>591</v>
      </c>
      <c r="H139" s="244">
        <v>14.77</v>
      </c>
      <c r="I139" s="245"/>
      <c r="L139" s="241"/>
      <c r="M139" s="246"/>
      <c r="N139" s="247"/>
      <c r="O139" s="247"/>
      <c r="P139" s="247"/>
      <c r="Q139" s="247"/>
      <c r="R139" s="247"/>
      <c r="S139" s="247"/>
      <c r="T139" s="248"/>
      <c r="AT139" s="242" t="s">
        <v>147</v>
      </c>
      <c r="AU139" s="242" t="s">
        <v>78</v>
      </c>
      <c r="AV139" s="13" t="s">
        <v>81</v>
      </c>
      <c r="AW139" s="13" t="s">
        <v>33</v>
      </c>
      <c r="AX139" s="13" t="s">
        <v>69</v>
      </c>
      <c r="AY139" s="242" t="s">
        <v>139</v>
      </c>
    </row>
    <row r="140" s="11" customFormat="1">
      <c r="B140" s="213"/>
      <c r="D140" s="214" t="s">
        <v>147</v>
      </c>
      <c r="E140" s="215" t="s">
        <v>5</v>
      </c>
      <c r="F140" s="216" t="s">
        <v>592</v>
      </c>
      <c r="H140" s="217">
        <v>58.223999999999997</v>
      </c>
      <c r="I140" s="218"/>
      <c r="L140" s="213"/>
      <c r="M140" s="219"/>
      <c r="N140" s="220"/>
      <c r="O140" s="220"/>
      <c r="P140" s="220"/>
      <c r="Q140" s="220"/>
      <c r="R140" s="220"/>
      <c r="S140" s="220"/>
      <c r="T140" s="221"/>
      <c r="AT140" s="215" t="s">
        <v>147</v>
      </c>
      <c r="AU140" s="215" t="s">
        <v>78</v>
      </c>
      <c r="AV140" s="11" t="s">
        <v>78</v>
      </c>
      <c r="AW140" s="11" t="s">
        <v>33</v>
      </c>
      <c r="AX140" s="11" t="s">
        <v>69</v>
      </c>
      <c r="AY140" s="215" t="s">
        <v>139</v>
      </c>
    </row>
    <row r="141" s="13" customFormat="1">
      <c r="B141" s="241"/>
      <c r="D141" s="214" t="s">
        <v>147</v>
      </c>
      <c r="E141" s="242" t="s">
        <v>5</v>
      </c>
      <c r="F141" s="243" t="s">
        <v>593</v>
      </c>
      <c r="H141" s="244">
        <v>58.223999999999997</v>
      </c>
      <c r="I141" s="245"/>
      <c r="L141" s="241"/>
      <c r="M141" s="246"/>
      <c r="N141" s="247"/>
      <c r="O141" s="247"/>
      <c r="P141" s="247"/>
      <c r="Q141" s="247"/>
      <c r="R141" s="247"/>
      <c r="S141" s="247"/>
      <c r="T141" s="248"/>
      <c r="AT141" s="242" t="s">
        <v>147</v>
      </c>
      <c r="AU141" s="242" t="s">
        <v>78</v>
      </c>
      <c r="AV141" s="13" t="s">
        <v>81</v>
      </c>
      <c r="AW141" s="13" t="s">
        <v>33</v>
      </c>
      <c r="AX141" s="13" t="s">
        <v>69</v>
      </c>
      <c r="AY141" s="242" t="s">
        <v>139</v>
      </c>
    </row>
    <row r="142" s="11" customFormat="1">
      <c r="B142" s="213"/>
      <c r="D142" s="214" t="s">
        <v>147</v>
      </c>
      <c r="E142" s="215" t="s">
        <v>5</v>
      </c>
      <c r="F142" s="216" t="s">
        <v>594</v>
      </c>
      <c r="H142" s="217">
        <v>14.183999999999999</v>
      </c>
      <c r="I142" s="218"/>
      <c r="L142" s="213"/>
      <c r="M142" s="219"/>
      <c r="N142" s="220"/>
      <c r="O142" s="220"/>
      <c r="P142" s="220"/>
      <c r="Q142" s="220"/>
      <c r="R142" s="220"/>
      <c r="S142" s="220"/>
      <c r="T142" s="221"/>
      <c r="AT142" s="215" t="s">
        <v>147</v>
      </c>
      <c r="AU142" s="215" t="s">
        <v>78</v>
      </c>
      <c r="AV142" s="11" t="s">
        <v>78</v>
      </c>
      <c r="AW142" s="11" t="s">
        <v>33</v>
      </c>
      <c r="AX142" s="11" t="s">
        <v>69</v>
      </c>
      <c r="AY142" s="215" t="s">
        <v>139</v>
      </c>
    </row>
    <row r="143" s="11" customFormat="1">
      <c r="B143" s="213"/>
      <c r="D143" s="214" t="s">
        <v>147</v>
      </c>
      <c r="E143" s="215" t="s">
        <v>5</v>
      </c>
      <c r="F143" s="216" t="s">
        <v>595</v>
      </c>
      <c r="H143" s="217">
        <v>39.863999999999997</v>
      </c>
      <c r="I143" s="218"/>
      <c r="L143" s="213"/>
      <c r="M143" s="219"/>
      <c r="N143" s="220"/>
      <c r="O143" s="220"/>
      <c r="P143" s="220"/>
      <c r="Q143" s="220"/>
      <c r="R143" s="220"/>
      <c r="S143" s="220"/>
      <c r="T143" s="221"/>
      <c r="AT143" s="215" t="s">
        <v>147</v>
      </c>
      <c r="AU143" s="215" t="s">
        <v>78</v>
      </c>
      <c r="AV143" s="11" t="s">
        <v>78</v>
      </c>
      <c r="AW143" s="11" t="s">
        <v>33</v>
      </c>
      <c r="AX143" s="11" t="s">
        <v>69</v>
      </c>
      <c r="AY143" s="215" t="s">
        <v>139</v>
      </c>
    </row>
    <row r="144" s="11" customFormat="1">
      <c r="B144" s="213"/>
      <c r="D144" s="214" t="s">
        <v>147</v>
      </c>
      <c r="E144" s="215" t="s">
        <v>5</v>
      </c>
      <c r="F144" s="216" t="s">
        <v>596</v>
      </c>
      <c r="H144" s="217">
        <v>56.847999999999999</v>
      </c>
      <c r="I144" s="218"/>
      <c r="L144" s="213"/>
      <c r="M144" s="219"/>
      <c r="N144" s="220"/>
      <c r="O144" s="220"/>
      <c r="P144" s="220"/>
      <c r="Q144" s="220"/>
      <c r="R144" s="220"/>
      <c r="S144" s="220"/>
      <c r="T144" s="221"/>
      <c r="AT144" s="215" t="s">
        <v>147</v>
      </c>
      <c r="AU144" s="215" t="s">
        <v>78</v>
      </c>
      <c r="AV144" s="11" t="s">
        <v>78</v>
      </c>
      <c r="AW144" s="11" t="s">
        <v>33</v>
      </c>
      <c r="AX144" s="11" t="s">
        <v>69</v>
      </c>
      <c r="AY144" s="215" t="s">
        <v>139</v>
      </c>
    </row>
    <row r="145" s="11" customFormat="1">
      <c r="B145" s="213"/>
      <c r="D145" s="214" t="s">
        <v>147</v>
      </c>
      <c r="E145" s="215" t="s">
        <v>5</v>
      </c>
      <c r="F145" s="216" t="s">
        <v>597</v>
      </c>
      <c r="H145" s="217">
        <v>134.36600000000001</v>
      </c>
      <c r="I145" s="218"/>
      <c r="L145" s="213"/>
      <c r="M145" s="219"/>
      <c r="N145" s="220"/>
      <c r="O145" s="220"/>
      <c r="P145" s="220"/>
      <c r="Q145" s="220"/>
      <c r="R145" s="220"/>
      <c r="S145" s="220"/>
      <c r="T145" s="221"/>
      <c r="AT145" s="215" t="s">
        <v>147</v>
      </c>
      <c r="AU145" s="215" t="s">
        <v>78</v>
      </c>
      <c r="AV145" s="11" t="s">
        <v>78</v>
      </c>
      <c r="AW145" s="11" t="s">
        <v>33</v>
      </c>
      <c r="AX145" s="11" t="s">
        <v>69</v>
      </c>
      <c r="AY145" s="215" t="s">
        <v>139</v>
      </c>
    </row>
    <row r="146" s="12" customFormat="1">
      <c r="B146" s="222"/>
      <c r="D146" s="214" t="s">
        <v>147</v>
      </c>
      <c r="E146" s="223" t="s">
        <v>5</v>
      </c>
      <c r="F146" s="224" t="s">
        <v>149</v>
      </c>
      <c r="H146" s="225">
        <v>318.25599999999997</v>
      </c>
      <c r="I146" s="226"/>
      <c r="L146" s="222"/>
      <c r="M146" s="227"/>
      <c r="N146" s="228"/>
      <c r="O146" s="228"/>
      <c r="P146" s="228"/>
      <c r="Q146" s="228"/>
      <c r="R146" s="228"/>
      <c r="S146" s="228"/>
      <c r="T146" s="229"/>
      <c r="AT146" s="223" t="s">
        <v>147</v>
      </c>
      <c r="AU146" s="223" t="s">
        <v>78</v>
      </c>
      <c r="AV146" s="12" t="s">
        <v>84</v>
      </c>
      <c r="AW146" s="12" t="s">
        <v>33</v>
      </c>
      <c r="AX146" s="12" t="s">
        <v>74</v>
      </c>
      <c r="AY146" s="223" t="s">
        <v>139</v>
      </c>
    </row>
    <row r="147" s="1" customFormat="1" ht="16.5" customHeight="1">
      <c r="B147" s="200"/>
      <c r="C147" s="201" t="s">
        <v>227</v>
      </c>
      <c r="D147" s="201" t="s">
        <v>141</v>
      </c>
      <c r="E147" s="202" t="s">
        <v>239</v>
      </c>
      <c r="F147" s="203" t="s">
        <v>240</v>
      </c>
      <c r="G147" s="204" t="s">
        <v>192</v>
      </c>
      <c r="H147" s="205">
        <v>7.4550000000000001</v>
      </c>
      <c r="I147" s="206"/>
      <c r="J147" s="207">
        <f>ROUND(I147*H147,2)</f>
        <v>0</v>
      </c>
      <c r="K147" s="203" t="s">
        <v>145</v>
      </c>
      <c r="L147" s="46"/>
      <c r="M147" s="208" t="s">
        <v>5</v>
      </c>
      <c r="N147" s="209" t="s">
        <v>40</v>
      </c>
      <c r="O147" s="47"/>
      <c r="P147" s="210">
        <f>O147*H147</f>
        <v>0</v>
      </c>
      <c r="Q147" s="210">
        <v>0.032730000000000002</v>
      </c>
      <c r="R147" s="210">
        <f>Q147*H147</f>
        <v>0.24400215000000003</v>
      </c>
      <c r="S147" s="210">
        <v>0</v>
      </c>
      <c r="T147" s="211">
        <f>S147*H147</f>
        <v>0</v>
      </c>
      <c r="AR147" s="24" t="s">
        <v>84</v>
      </c>
      <c r="AT147" s="24" t="s">
        <v>141</v>
      </c>
      <c r="AU147" s="24" t="s">
        <v>78</v>
      </c>
      <c r="AY147" s="24" t="s">
        <v>139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24" t="s">
        <v>74</v>
      </c>
      <c r="BK147" s="212">
        <f>ROUND(I147*H147,2)</f>
        <v>0</v>
      </c>
      <c r="BL147" s="24" t="s">
        <v>84</v>
      </c>
      <c r="BM147" s="24" t="s">
        <v>241</v>
      </c>
    </row>
    <row r="148" s="11" customFormat="1">
      <c r="B148" s="213"/>
      <c r="D148" s="214" t="s">
        <v>147</v>
      </c>
      <c r="E148" s="215" t="s">
        <v>5</v>
      </c>
      <c r="F148" s="216" t="s">
        <v>598</v>
      </c>
      <c r="H148" s="217">
        <v>7.4550000000000001</v>
      </c>
      <c r="I148" s="218"/>
      <c r="L148" s="213"/>
      <c r="M148" s="219"/>
      <c r="N148" s="220"/>
      <c r="O148" s="220"/>
      <c r="P148" s="220"/>
      <c r="Q148" s="220"/>
      <c r="R148" s="220"/>
      <c r="S148" s="220"/>
      <c r="T148" s="221"/>
      <c r="AT148" s="215" t="s">
        <v>147</v>
      </c>
      <c r="AU148" s="215" t="s">
        <v>78</v>
      </c>
      <c r="AV148" s="11" t="s">
        <v>78</v>
      </c>
      <c r="AW148" s="11" t="s">
        <v>33</v>
      </c>
      <c r="AX148" s="11" t="s">
        <v>69</v>
      </c>
      <c r="AY148" s="215" t="s">
        <v>139</v>
      </c>
    </row>
    <row r="149" s="12" customFormat="1">
      <c r="B149" s="222"/>
      <c r="D149" s="214" t="s">
        <v>147</v>
      </c>
      <c r="E149" s="223" t="s">
        <v>5</v>
      </c>
      <c r="F149" s="224" t="s">
        <v>149</v>
      </c>
      <c r="H149" s="225">
        <v>7.4550000000000001</v>
      </c>
      <c r="I149" s="226"/>
      <c r="L149" s="222"/>
      <c r="M149" s="227"/>
      <c r="N149" s="228"/>
      <c r="O149" s="228"/>
      <c r="P149" s="228"/>
      <c r="Q149" s="228"/>
      <c r="R149" s="228"/>
      <c r="S149" s="228"/>
      <c r="T149" s="229"/>
      <c r="AT149" s="223" t="s">
        <v>147</v>
      </c>
      <c r="AU149" s="223" t="s">
        <v>78</v>
      </c>
      <c r="AV149" s="12" t="s">
        <v>84</v>
      </c>
      <c r="AW149" s="12" t="s">
        <v>33</v>
      </c>
      <c r="AX149" s="12" t="s">
        <v>74</v>
      </c>
      <c r="AY149" s="223" t="s">
        <v>139</v>
      </c>
    </row>
    <row r="150" s="1" customFormat="1" ht="25.5" customHeight="1">
      <c r="B150" s="200"/>
      <c r="C150" s="201" t="s">
        <v>11</v>
      </c>
      <c r="D150" s="201" t="s">
        <v>141</v>
      </c>
      <c r="E150" s="202" t="s">
        <v>244</v>
      </c>
      <c r="F150" s="203" t="s">
        <v>245</v>
      </c>
      <c r="G150" s="204" t="s">
        <v>192</v>
      </c>
      <c r="H150" s="205">
        <v>74.640000000000001</v>
      </c>
      <c r="I150" s="206"/>
      <c r="J150" s="207">
        <f>ROUND(I150*H150,2)</f>
        <v>0</v>
      </c>
      <c r="K150" s="203" t="s">
        <v>5</v>
      </c>
      <c r="L150" s="46"/>
      <c r="M150" s="208" t="s">
        <v>5</v>
      </c>
      <c r="N150" s="209" t="s">
        <v>40</v>
      </c>
      <c r="O150" s="47"/>
      <c r="P150" s="210">
        <f>O150*H150</f>
        <v>0</v>
      </c>
      <c r="Q150" s="210">
        <v>0.01575</v>
      </c>
      <c r="R150" s="210">
        <f>Q150*H150</f>
        <v>1.1755800000000001</v>
      </c>
      <c r="S150" s="210">
        <v>0</v>
      </c>
      <c r="T150" s="211">
        <f>S150*H150</f>
        <v>0</v>
      </c>
      <c r="AR150" s="24" t="s">
        <v>84</v>
      </c>
      <c r="AT150" s="24" t="s">
        <v>141</v>
      </c>
      <c r="AU150" s="24" t="s">
        <v>78</v>
      </c>
      <c r="AY150" s="24" t="s">
        <v>139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24" t="s">
        <v>74</v>
      </c>
      <c r="BK150" s="212">
        <f>ROUND(I150*H150,2)</f>
        <v>0</v>
      </c>
      <c r="BL150" s="24" t="s">
        <v>84</v>
      </c>
      <c r="BM150" s="24" t="s">
        <v>246</v>
      </c>
    </row>
    <row r="151" s="11" customFormat="1">
      <c r="B151" s="213"/>
      <c r="D151" s="214" t="s">
        <v>147</v>
      </c>
      <c r="E151" s="215" t="s">
        <v>5</v>
      </c>
      <c r="F151" s="216" t="s">
        <v>599</v>
      </c>
      <c r="H151" s="217">
        <v>7.7599999999999998</v>
      </c>
      <c r="I151" s="218"/>
      <c r="L151" s="213"/>
      <c r="M151" s="219"/>
      <c r="N151" s="220"/>
      <c r="O151" s="220"/>
      <c r="P151" s="220"/>
      <c r="Q151" s="220"/>
      <c r="R151" s="220"/>
      <c r="S151" s="220"/>
      <c r="T151" s="221"/>
      <c r="AT151" s="215" t="s">
        <v>147</v>
      </c>
      <c r="AU151" s="215" t="s">
        <v>78</v>
      </c>
      <c r="AV151" s="11" t="s">
        <v>78</v>
      </c>
      <c r="AW151" s="11" t="s">
        <v>33</v>
      </c>
      <c r="AX151" s="11" t="s">
        <v>69</v>
      </c>
      <c r="AY151" s="215" t="s">
        <v>139</v>
      </c>
    </row>
    <row r="152" s="11" customFormat="1">
      <c r="B152" s="213"/>
      <c r="D152" s="214" t="s">
        <v>147</v>
      </c>
      <c r="E152" s="215" t="s">
        <v>5</v>
      </c>
      <c r="F152" s="216" t="s">
        <v>600</v>
      </c>
      <c r="H152" s="217">
        <v>8.8979999999999997</v>
      </c>
      <c r="I152" s="218"/>
      <c r="L152" s="213"/>
      <c r="M152" s="219"/>
      <c r="N152" s="220"/>
      <c r="O152" s="220"/>
      <c r="P152" s="220"/>
      <c r="Q152" s="220"/>
      <c r="R152" s="220"/>
      <c r="S152" s="220"/>
      <c r="T152" s="221"/>
      <c r="AT152" s="215" t="s">
        <v>147</v>
      </c>
      <c r="AU152" s="215" t="s">
        <v>78</v>
      </c>
      <c r="AV152" s="11" t="s">
        <v>78</v>
      </c>
      <c r="AW152" s="11" t="s">
        <v>33</v>
      </c>
      <c r="AX152" s="11" t="s">
        <v>69</v>
      </c>
      <c r="AY152" s="215" t="s">
        <v>139</v>
      </c>
    </row>
    <row r="153" s="11" customFormat="1">
      <c r="B153" s="213"/>
      <c r="D153" s="214" t="s">
        <v>147</v>
      </c>
      <c r="E153" s="215" t="s">
        <v>5</v>
      </c>
      <c r="F153" s="216" t="s">
        <v>601</v>
      </c>
      <c r="H153" s="217">
        <v>14.279999999999999</v>
      </c>
      <c r="I153" s="218"/>
      <c r="L153" s="213"/>
      <c r="M153" s="219"/>
      <c r="N153" s="220"/>
      <c r="O153" s="220"/>
      <c r="P153" s="220"/>
      <c r="Q153" s="220"/>
      <c r="R153" s="220"/>
      <c r="S153" s="220"/>
      <c r="T153" s="221"/>
      <c r="AT153" s="215" t="s">
        <v>147</v>
      </c>
      <c r="AU153" s="215" t="s">
        <v>78</v>
      </c>
      <c r="AV153" s="11" t="s">
        <v>78</v>
      </c>
      <c r="AW153" s="11" t="s">
        <v>33</v>
      </c>
      <c r="AX153" s="11" t="s">
        <v>69</v>
      </c>
      <c r="AY153" s="215" t="s">
        <v>139</v>
      </c>
    </row>
    <row r="154" s="11" customFormat="1">
      <c r="B154" s="213"/>
      <c r="D154" s="214" t="s">
        <v>147</v>
      </c>
      <c r="E154" s="215" t="s">
        <v>5</v>
      </c>
      <c r="F154" s="216" t="s">
        <v>602</v>
      </c>
      <c r="H154" s="217">
        <v>26.064</v>
      </c>
      <c r="I154" s="218"/>
      <c r="L154" s="213"/>
      <c r="M154" s="219"/>
      <c r="N154" s="220"/>
      <c r="O154" s="220"/>
      <c r="P154" s="220"/>
      <c r="Q154" s="220"/>
      <c r="R154" s="220"/>
      <c r="S154" s="220"/>
      <c r="T154" s="221"/>
      <c r="AT154" s="215" t="s">
        <v>147</v>
      </c>
      <c r="AU154" s="215" t="s">
        <v>78</v>
      </c>
      <c r="AV154" s="11" t="s">
        <v>78</v>
      </c>
      <c r="AW154" s="11" t="s">
        <v>33</v>
      </c>
      <c r="AX154" s="11" t="s">
        <v>69</v>
      </c>
      <c r="AY154" s="215" t="s">
        <v>139</v>
      </c>
    </row>
    <row r="155" s="11" customFormat="1">
      <c r="B155" s="213"/>
      <c r="D155" s="214" t="s">
        <v>147</v>
      </c>
      <c r="E155" s="215" t="s">
        <v>5</v>
      </c>
      <c r="F155" s="216" t="s">
        <v>603</v>
      </c>
      <c r="H155" s="217">
        <v>17.638000000000002</v>
      </c>
      <c r="I155" s="218"/>
      <c r="L155" s="213"/>
      <c r="M155" s="219"/>
      <c r="N155" s="220"/>
      <c r="O155" s="220"/>
      <c r="P155" s="220"/>
      <c r="Q155" s="220"/>
      <c r="R155" s="220"/>
      <c r="S155" s="220"/>
      <c r="T155" s="221"/>
      <c r="AT155" s="215" t="s">
        <v>147</v>
      </c>
      <c r="AU155" s="215" t="s">
        <v>78</v>
      </c>
      <c r="AV155" s="11" t="s">
        <v>78</v>
      </c>
      <c r="AW155" s="11" t="s">
        <v>33</v>
      </c>
      <c r="AX155" s="11" t="s">
        <v>69</v>
      </c>
      <c r="AY155" s="215" t="s">
        <v>139</v>
      </c>
    </row>
    <row r="156" s="12" customFormat="1">
      <c r="B156" s="222"/>
      <c r="D156" s="214" t="s">
        <v>147</v>
      </c>
      <c r="E156" s="223" t="s">
        <v>5</v>
      </c>
      <c r="F156" s="224" t="s">
        <v>149</v>
      </c>
      <c r="H156" s="225">
        <v>74.640000000000001</v>
      </c>
      <c r="I156" s="226"/>
      <c r="L156" s="222"/>
      <c r="M156" s="227"/>
      <c r="N156" s="228"/>
      <c r="O156" s="228"/>
      <c r="P156" s="228"/>
      <c r="Q156" s="228"/>
      <c r="R156" s="228"/>
      <c r="S156" s="228"/>
      <c r="T156" s="229"/>
      <c r="AT156" s="223" t="s">
        <v>147</v>
      </c>
      <c r="AU156" s="223" t="s">
        <v>78</v>
      </c>
      <c r="AV156" s="12" t="s">
        <v>84</v>
      </c>
      <c r="AW156" s="12" t="s">
        <v>33</v>
      </c>
      <c r="AX156" s="12" t="s">
        <v>74</v>
      </c>
      <c r="AY156" s="223" t="s">
        <v>139</v>
      </c>
    </row>
    <row r="157" s="1" customFormat="1" ht="25.5" customHeight="1">
      <c r="B157" s="200"/>
      <c r="C157" s="201" t="s">
        <v>238</v>
      </c>
      <c r="D157" s="201" t="s">
        <v>141</v>
      </c>
      <c r="E157" s="202" t="s">
        <v>264</v>
      </c>
      <c r="F157" s="203" t="s">
        <v>265</v>
      </c>
      <c r="G157" s="204" t="s">
        <v>266</v>
      </c>
      <c r="H157" s="205">
        <v>15</v>
      </c>
      <c r="I157" s="206"/>
      <c r="J157" s="207">
        <f>ROUND(I157*H157,2)</f>
        <v>0</v>
      </c>
      <c r="K157" s="203" t="s">
        <v>145</v>
      </c>
      <c r="L157" s="46"/>
      <c r="M157" s="208" t="s">
        <v>5</v>
      </c>
      <c r="N157" s="209" t="s">
        <v>40</v>
      </c>
      <c r="O157" s="47"/>
      <c r="P157" s="210">
        <f>O157*H157</f>
        <v>0</v>
      </c>
      <c r="Q157" s="210">
        <v>0.016979999999999999</v>
      </c>
      <c r="R157" s="210">
        <f>Q157*H157</f>
        <v>0.25469999999999998</v>
      </c>
      <c r="S157" s="210">
        <v>0</v>
      </c>
      <c r="T157" s="211">
        <f>S157*H157</f>
        <v>0</v>
      </c>
      <c r="AR157" s="24" t="s">
        <v>84</v>
      </c>
      <c r="AT157" s="24" t="s">
        <v>141</v>
      </c>
      <c r="AU157" s="24" t="s">
        <v>78</v>
      </c>
      <c r="AY157" s="24" t="s">
        <v>139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24" t="s">
        <v>74</v>
      </c>
      <c r="BK157" s="212">
        <f>ROUND(I157*H157,2)</f>
        <v>0</v>
      </c>
      <c r="BL157" s="24" t="s">
        <v>84</v>
      </c>
      <c r="BM157" s="24" t="s">
        <v>267</v>
      </c>
    </row>
    <row r="158" s="1" customFormat="1" ht="16.5" customHeight="1">
      <c r="B158" s="200"/>
      <c r="C158" s="230" t="s">
        <v>243</v>
      </c>
      <c r="D158" s="230" t="s">
        <v>164</v>
      </c>
      <c r="E158" s="231" t="s">
        <v>269</v>
      </c>
      <c r="F158" s="232" t="s">
        <v>270</v>
      </c>
      <c r="G158" s="233" t="s">
        <v>266</v>
      </c>
      <c r="H158" s="234">
        <v>4</v>
      </c>
      <c r="I158" s="235"/>
      <c r="J158" s="236">
        <f>ROUND(I158*H158,2)</f>
        <v>0</v>
      </c>
      <c r="K158" s="232" t="s">
        <v>145</v>
      </c>
      <c r="L158" s="237"/>
      <c r="M158" s="238" t="s">
        <v>5</v>
      </c>
      <c r="N158" s="239" t="s">
        <v>40</v>
      </c>
      <c r="O158" s="47"/>
      <c r="P158" s="210">
        <f>O158*H158</f>
        <v>0</v>
      </c>
      <c r="Q158" s="210">
        <v>0.017250000000000001</v>
      </c>
      <c r="R158" s="210">
        <f>Q158*H158</f>
        <v>0.069000000000000006</v>
      </c>
      <c r="S158" s="210">
        <v>0</v>
      </c>
      <c r="T158" s="211">
        <f>S158*H158</f>
        <v>0</v>
      </c>
      <c r="AR158" s="24" t="s">
        <v>167</v>
      </c>
      <c r="AT158" s="24" t="s">
        <v>164</v>
      </c>
      <c r="AU158" s="24" t="s">
        <v>78</v>
      </c>
      <c r="AY158" s="24" t="s">
        <v>139</v>
      </c>
      <c r="BE158" s="212">
        <f>IF(N158="základní",J158,0)</f>
        <v>0</v>
      </c>
      <c r="BF158" s="212">
        <f>IF(N158="snížená",J158,0)</f>
        <v>0</v>
      </c>
      <c r="BG158" s="212">
        <f>IF(N158="zákl. přenesená",J158,0)</f>
        <v>0</v>
      </c>
      <c r="BH158" s="212">
        <f>IF(N158="sníž. přenesená",J158,0)</f>
        <v>0</v>
      </c>
      <c r="BI158" s="212">
        <f>IF(N158="nulová",J158,0)</f>
        <v>0</v>
      </c>
      <c r="BJ158" s="24" t="s">
        <v>74</v>
      </c>
      <c r="BK158" s="212">
        <f>ROUND(I158*H158,2)</f>
        <v>0</v>
      </c>
      <c r="BL158" s="24" t="s">
        <v>84</v>
      </c>
      <c r="BM158" s="24" t="s">
        <v>271</v>
      </c>
    </row>
    <row r="159" s="1" customFormat="1" ht="16.5" customHeight="1">
      <c r="B159" s="200"/>
      <c r="C159" s="230" t="s">
        <v>249</v>
      </c>
      <c r="D159" s="230" t="s">
        <v>164</v>
      </c>
      <c r="E159" s="231" t="s">
        <v>273</v>
      </c>
      <c r="F159" s="232" t="s">
        <v>274</v>
      </c>
      <c r="G159" s="233" t="s">
        <v>266</v>
      </c>
      <c r="H159" s="234">
        <v>7</v>
      </c>
      <c r="I159" s="235"/>
      <c r="J159" s="236">
        <f>ROUND(I159*H159,2)</f>
        <v>0</v>
      </c>
      <c r="K159" s="232" t="s">
        <v>145</v>
      </c>
      <c r="L159" s="237"/>
      <c r="M159" s="238" t="s">
        <v>5</v>
      </c>
      <c r="N159" s="239" t="s">
        <v>40</v>
      </c>
      <c r="O159" s="47"/>
      <c r="P159" s="210">
        <f>O159*H159</f>
        <v>0</v>
      </c>
      <c r="Q159" s="210">
        <v>0.018020000000000001</v>
      </c>
      <c r="R159" s="210">
        <f>Q159*H159</f>
        <v>0.12614</v>
      </c>
      <c r="S159" s="210">
        <v>0</v>
      </c>
      <c r="T159" s="211">
        <f>S159*H159</f>
        <v>0</v>
      </c>
      <c r="AR159" s="24" t="s">
        <v>167</v>
      </c>
      <c r="AT159" s="24" t="s">
        <v>164</v>
      </c>
      <c r="AU159" s="24" t="s">
        <v>78</v>
      </c>
      <c r="AY159" s="24" t="s">
        <v>139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24" t="s">
        <v>74</v>
      </c>
      <c r="BK159" s="212">
        <f>ROUND(I159*H159,2)</f>
        <v>0</v>
      </c>
      <c r="BL159" s="24" t="s">
        <v>84</v>
      </c>
      <c r="BM159" s="24" t="s">
        <v>275</v>
      </c>
    </row>
    <row r="160" s="1" customFormat="1" ht="16.5" customHeight="1">
      <c r="B160" s="200"/>
      <c r="C160" s="230" t="s">
        <v>254</v>
      </c>
      <c r="D160" s="230" t="s">
        <v>164</v>
      </c>
      <c r="E160" s="231" t="s">
        <v>277</v>
      </c>
      <c r="F160" s="232" t="s">
        <v>278</v>
      </c>
      <c r="G160" s="233" t="s">
        <v>266</v>
      </c>
      <c r="H160" s="234">
        <v>4</v>
      </c>
      <c r="I160" s="235"/>
      <c r="J160" s="236">
        <f>ROUND(I160*H160,2)</f>
        <v>0</v>
      </c>
      <c r="K160" s="232" t="s">
        <v>145</v>
      </c>
      <c r="L160" s="237"/>
      <c r="M160" s="238" t="s">
        <v>5</v>
      </c>
      <c r="N160" s="239" t="s">
        <v>40</v>
      </c>
      <c r="O160" s="47"/>
      <c r="P160" s="210">
        <f>O160*H160</f>
        <v>0</v>
      </c>
      <c r="Q160" s="210">
        <v>0.017000000000000001</v>
      </c>
      <c r="R160" s="210">
        <f>Q160*H160</f>
        <v>0.068000000000000005</v>
      </c>
      <c r="S160" s="210">
        <v>0</v>
      </c>
      <c r="T160" s="211">
        <f>S160*H160</f>
        <v>0</v>
      </c>
      <c r="AR160" s="24" t="s">
        <v>279</v>
      </c>
      <c r="AT160" s="24" t="s">
        <v>164</v>
      </c>
      <c r="AU160" s="24" t="s">
        <v>78</v>
      </c>
      <c r="AY160" s="24" t="s">
        <v>139</v>
      </c>
      <c r="BE160" s="212">
        <f>IF(N160="základní",J160,0)</f>
        <v>0</v>
      </c>
      <c r="BF160" s="212">
        <f>IF(N160="snížená",J160,0)</f>
        <v>0</v>
      </c>
      <c r="BG160" s="212">
        <f>IF(N160="zákl. přenesená",J160,0)</f>
        <v>0</v>
      </c>
      <c r="BH160" s="212">
        <f>IF(N160="sníž. přenesená",J160,0)</f>
        <v>0</v>
      </c>
      <c r="BI160" s="212">
        <f>IF(N160="nulová",J160,0)</f>
        <v>0</v>
      </c>
      <c r="BJ160" s="24" t="s">
        <v>74</v>
      </c>
      <c r="BK160" s="212">
        <f>ROUND(I160*H160,2)</f>
        <v>0</v>
      </c>
      <c r="BL160" s="24" t="s">
        <v>238</v>
      </c>
      <c r="BM160" s="24" t="s">
        <v>280</v>
      </c>
    </row>
    <row r="161" s="10" customFormat="1" ht="29.88" customHeight="1">
      <c r="B161" s="187"/>
      <c r="D161" s="188" t="s">
        <v>68</v>
      </c>
      <c r="E161" s="198" t="s">
        <v>196</v>
      </c>
      <c r="F161" s="198" t="s">
        <v>281</v>
      </c>
      <c r="I161" s="190"/>
      <c r="J161" s="199">
        <f>BK161</f>
        <v>0</v>
      </c>
      <c r="L161" s="187"/>
      <c r="M161" s="192"/>
      <c r="N161" s="193"/>
      <c r="O161" s="193"/>
      <c r="P161" s="194">
        <f>SUM(P162:P178)</f>
        <v>0</v>
      </c>
      <c r="Q161" s="193"/>
      <c r="R161" s="194">
        <f>SUM(R162:R178)</f>
        <v>0</v>
      </c>
      <c r="S161" s="193"/>
      <c r="T161" s="195">
        <f>SUM(T162:T178)</f>
        <v>21.012211999999998</v>
      </c>
      <c r="AR161" s="188" t="s">
        <v>74</v>
      </c>
      <c r="AT161" s="196" t="s">
        <v>68</v>
      </c>
      <c r="AU161" s="196" t="s">
        <v>74</v>
      </c>
      <c r="AY161" s="188" t="s">
        <v>139</v>
      </c>
      <c r="BK161" s="197">
        <f>SUM(BK162:BK178)</f>
        <v>0</v>
      </c>
    </row>
    <row r="162" s="1" customFormat="1" ht="25.5" customHeight="1">
      <c r="B162" s="200"/>
      <c r="C162" s="201" t="s">
        <v>259</v>
      </c>
      <c r="D162" s="201" t="s">
        <v>141</v>
      </c>
      <c r="E162" s="202" t="s">
        <v>604</v>
      </c>
      <c r="F162" s="203" t="s">
        <v>605</v>
      </c>
      <c r="G162" s="204" t="s">
        <v>144</v>
      </c>
      <c r="H162" s="205">
        <v>4.5179999999999998</v>
      </c>
      <c r="I162" s="206"/>
      <c r="J162" s="207">
        <f>ROUND(I162*H162,2)</f>
        <v>0</v>
      </c>
      <c r="K162" s="203" t="s">
        <v>145</v>
      </c>
      <c r="L162" s="46"/>
      <c r="M162" s="208" t="s">
        <v>5</v>
      </c>
      <c r="N162" s="209" t="s">
        <v>40</v>
      </c>
      <c r="O162" s="47"/>
      <c r="P162" s="210">
        <f>O162*H162</f>
        <v>0</v>
      </c>
      <c r="Q162" s="210">
        <v>0</v>
      </c>
      <c r="R162" s="210">
        <f>Q162*H162</f>
        <v>0</v>
      </c>
      <c r="S162" s="210">
        <v>2.27</v>
      </c>
      <c r="T162" s="211">
        <f>S162*H162</f>
        <v>10.25586</v>
      </c>
      <c r="AR162" s="24" t="s">
        <v>84</v>
      </c>
      <c r="AT162" s="24" t="s">
        <v>141</v>
      </c>
      <c r="AU162" s="24" t="s">
        <v>78</v>
      </c>
      <c r="AY162" s="24" t="s">
        <v>139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24" t="s">
        <v>74</v>
      </c>
      <c r="BK162" s="212">
        <f>ROUND(I162*H162,2)</f>
        <v>0</v>
      </c>
      <c r="BL162" s="24" t="s">
        <v>84</v>
      </c>
      <c r="BM162" s="24" t="s">
        <v>606</v>
      </c>
    </row>
    <row r="163" s="11" customFormat="1">
      <c r="B163" s="213"/>
      <c r="D163" s="214" t="s">
        <v>147</v>
      </c>
      <c r="E163" s="215" t="s">
        <v>5</v>
      </c>
      <c r="F163" s="216" t="s">
        <v>607</v>
      </c>
      <c r="H163" s="217">
        <v>4.5179999999999998</v>
      </c>
      <c r="I163" s="218"/>
      <c r="L163" s="213"/>
      <c r="M163" s="219"/>
      <c r="N163" s="220"/>
      <c r="O163" s="220"/>
      <c r="P163" s="220"/>
      <c r="Q163" s="220"/>
      <c r="R163" s="220"/>
      <c r="S163" s="220"/>
      <c r="T163" s="221"/>
      <c r="AT163" s="215" t="s">
        <v>147</v>
      </c>
      <c r="AU163" s="215" t="s">
        <v>78</v>
      </c>
      <c r="AV163" s="11" t="s">
        <v>78</v>
      </c>
      <c r="AW163" s="11" t="s">
        <v>33</v>
      </c>
      <c r="AX163" s="11" t="s">
        <v>69</v>
      </c>
      <c r="AY163" s="215" t="s">
        <v>139</v>
      </c>
    </row>
    <row r="164" s="12" customFormat="1">
      <c r="B164" s="222"/>
      <c r="D164" s="214" t="s">
        <v>147</v>
      </c>
      <c r="E164" s="223" t="s">
        <v>5</v>
      </c>
      <c r="F164" s="224" t="s">
        <v>149</v>
      </c>
      <c r="H164" s="225">
        <v>4.5179999999999998</v>
      </c>
      <c r="I164" s="226"/>
      <c r="L164" s="222"/>
      <c r="M164" s="227"/>
      <c r="N164" s="228"/>
      <c r="O164" s="228"/>
      <c r="P164" s="228"/>
      <c r="Q164" s="228"/>
      <c r="R164" s="228"/>
      <c r="S164" s="228"/>
      <c r="T164" s="229"/>
      <c r="AT164" s="223" t="s">
        <v>147</v>
      </c>
      <c r="AU164" s="223" t="s">
        <v>78</v>
      </c>
      <c r="AV164" s="12" t="s">
        <v>84</v>
      </c>
      <c r="AW164" s="12" t="s">
        <v>33</v>
      </c>
      <c r="AX164" s="12" t="s">
        <v>74</v>
      </c>
      <c r="AY164" s="223" t="s">
        <v>139</v>
      </c>
    </row>
    <row r="165" s="12" customFormat="1">
      <c r="B165" s="222"/>
      <c r="D165" s="214" t="s">
        <v>147</v>
      </c>
      <c r="E165" s="223" t="s">
        <v>5</v>
      </c>
      <c r="F165" s="224" t="s">
        <v>149</v>
      </c>
      <c r="H165" s="225">
        <v>0</v>
      </c>
      <c r="I165" s="226"/>
      <c r="L165" s="222"/>
      <c r="M165" s="227"/>
      <c r="N165" s="228"/>
      <c r="O165" s="228"/>
      <c r="P165" s="228"/>
      <c r="Q165" s="228"/>
      <c r="R165" s="228"/>
      <c r="S165" s="228"/>
      <c r="T165" s="229"/>
      <c r="AT165" s="223" t="s">
        <v>147</v>
      </c>
      <c r="AU165" s="223" t="s">
        <v>78</v>
      </c>
      <c r="AV165" s="12" t="s">
        <v>84</v>
      </c>
      <c r="AW165" s="12" t="s">
        <v>33</v>
      </c>
      <c r="AX165" s="12" t="s">
        <v>69</v>
      </c>
      <c r="AY165" s="223" t="s">
        <v>139</v>
      </c>
    </row>
    <row r="166" s="1" customFormat="1" ht="25.5" customHeight="1">
      <c r="B166" s="200"/>
      <c r="C166" s="201" t="s">
        <v>10</v>
      </c>
      <c r="D166" s="201" t="s">
        <v>141</v>
      </c>
      <c r="E166" s="202" t="s">
        <v>608</v>
      </c>
      <c r="F166" s="203" t="s">
        <v>609</v>
      </c>
      <c r="G166" s="204" t="s">
        <v>144</v>
      </c>
      <c r="H166" s="205">
        <v>2.7000000000000002</v>
      </c>
      <c r="I166" s="206"/>
      <c r="J166" s="207">
        <f>ROUND(I166*H166,2)</f>
        <v>0</v>
      </c>
      <c r="K166" s="203" t="s">
        <v>5</v>
      </c>
      <c r="L166" s="46"/>
      <c r="M166" s="208" t="s">
        <v>5</v>
      </c>
      <c r="N166" s="209" t="s">
        <v>40</v>
      </c>
      <c r="O166" s="47"/>
      <c r="P166" s="210">
        <f>O166*H166</f>
        <v>0</v>
      </c>
      <c r="Q166" s="210">
        <v>0</v>
      </c>
      <c r="R166" s="210">
        <f>Q166*H166</f>
        <v>0</v>
      </c>
      <c r="S166" s="210">
        <v>1.8</v>
      </c>
      <c r="T166" s="211">
        <f>S166*H166</f>
        <v>4.8600000000000003</v>
      </c>
      <c r="AR166" s="24" t="s">
        <v>84</v>
      </c>
      <c r="AT166" s="24" t="s">
        <v>141</v>
      </c>
      <c r="AU166" s="24" t="s">
        <v>78</v>
      </c>
      <c r="AY166" s="24" t="s">
        <v>139</v>
      </c>
      <c r="BE166" s="212">
        <f>IF(N166="základní",J166,0)</f>
        <v>0</v>
      </c>
      <c r="BF166" s="212">
        <f>IF(N166="snížená",J166,0)</f>
        <v>0</v>
      </c>
      <c r="BG166" s="212">
        <f>IF(N166="zákl. přenesená",J166,0)</f>
        <v>0</v>
      </c>
      <c r="BH166" s="212">
        <f>IF(N166="sníž. přenesená",J166,0)</f>
        <v>0</v>
      </c>
      <c r="BI166" s="212">
        <f>IF(N166="nulová",J166,0)</f>
        <v>0</v>
      </c>
      <c r="BJ166" s="24" t="s">
        <v>74</v>
      </c>
      <c r="BK166" s="212">
        <f>ROUND(I166*H166,2)</f>
        <v>0</v>
      </c>
      <c r="BL166" s="24" t="s">
        <v>84</v>
      </c>
      <c r="BM166" s="24" t="s">
        <v>610</v>
      </c>
    </row>
    <row r="167" s="11" customFormat="1">
      <c r="B167" s="213"/>
      <c r="D167" s="214" t="s">
        <v>147</v>
      </c>
      <c r="E167" s="215" t="s">
        <v>5</v>
      </c>
      <c r="F167" s="216" t="s">
        <v>611</v>
      </c>
      <c r="H167" s="217">
        <v>2.7000000000000002</v>
      </c>
      <c r="I167" s="218"/>
      <c r="L167" s="213"/>
      <c r="M167" s="219"/>
      <c r="N167" s="220"/>
      <c r="O167" s="220"/>
      <c r="P167" s="220"/>
      <c r="Q167" s="220"/>
      <c r="R167" s="220"/>
      <c r="S167" s="220"/>
      <c r="T167" s="221"/>
      <c r="AT167" s="215" t="s">
        <v>147</v>
      </c>
      <c r="AU167" s="215" t="s">
        <v>78</v>
      </c>
      <c r="AV167" s="11" t="s">
        <v>78</v>
      </c>
      <c r="AW167" s="11" t="s">
        <v>33</v>
      </c>
      <c r="AX167" s="11" t="s">
        <v>69</v>
      </c>
      <c r="AY167" s="215" t="s">
        <v>139</v>
      </c>
    </row>
    <row r="168" s="12" customFormat="1">
      <c r="B168" s="222"/>
      <c r="D168" s="214" t="s">
        <v>147</v>
      </c>
      <c r="E168" s="223" t="s">
        <v>5</v>
      </c>
      <c r="F168" s="224" t="s">
        <v>149</v>
      </c>
      <c r="H168" s="225">
        <v>2.7000000000000002</v>
      </c>
      <c r="I168" s="226"/>
      <c r="L168" s="222"/>
      <c r="M168" s="227"/>
      <c r="N168" s="228"/>
      <c r="O168" s="228"/>
      <c r="P168" s="228"/>
      <c r="Q168" s="228"/>
      <c r="R168" s="228"/>
      <c r="S168" s="228"/>
      <c r="T168" s="229"/>
      <c r="AT168" s="223" t="s">
        <v>147</v>
      </c>
      <c r="AU168" s="223" t="s">
        <v>78</v>
      </c>
      <c r="AV168" s="12" t="s">
        <v>84</v>
      </c>
      <c r="AW168" s="12" t="s">
        <v>33</v>
      </c>
      <c r="AX168" s="12" t="s">
        <v>74</v>
      </c>
      <c r="AY168" s="223" t="s">
        <v>139</v>
      </c>
    </row>
    <row r="169" s="1" customFormat="1" ht="16.5" customHeight="1">
      <c r="B169" s="200"/>
      <c r="C169" s="201" t="s">
        <v>268</v>
      </c>
      <c r="D169" s="201" t="s">
        <v>141</v>
      </c>
      <c r="E169" s="202" t="s">
        <v>612</v>
      </c>
      <c r="F169" s="203" t="s">
        <v>304</v>
      </c>
      <c r="G169" s="204" t="s">
        <v>144</v>
      </c>
      <c r="H169" s="205">
        <v>2.1190000000000002</v>
      </c>
      <c r="I169" s="206"/>
      <c r="J169" s="207">
        <f>ROUND(I169*H169,2)</f>
        <v>0</v>
      </c>
      <c r="K169" s="203" t="s">
        <v>145</v>
      </c>
      <c r="L169" s="46"/>
      <c r="M169" s="208" t="s">
        <v>5</v>
      </c>
      <c r="N169" s="209" t="s">
        <v>40</v>
      </c>
      <c r="O169" s="47"/>
      <c r="P169" s="210">
        <f>O169*H169</f>
        <v>0</v>
      </c>
      <c r="Q169" s="210">
        <v>0</v>
      </c>
      <c r="R169" s="210">
        <f>Q169*H169</f>
        <v>0</v>
      </c>
      <c r="S169" s="210">
        <v>2.3999999999999999</v>
      </c>
      <c r="T169" s="211">
        <f>S169*H169</f>
        <v>5.0856000000000003</v>
      </c>
      <c r="AR169" s="24" t="s">
        <v>84</v>
      </c>
      <c r="AT169" s="24" t="s">
        <v>141</v>
      </c>
      <c r="AU169" s="24" t="s">
        <v>78</v>
      </c>
      <c r="AY169" s="24" t="s">
        <v>139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24" t="s">
        <v>74</v>
      </c>
      <c r="BK169" s="212">
        <f>ROUND(I169*H169,2)</f>
        <v>0</v>
      </c>
      <c r="BL169" s="24" t="s">
        <v>84</v>
      </c>
      <c r="BM169" s="24" t="s">
        <v>613</v>
      </c>
    </row>
    <row r="170" s="11" customFormat="1">
      <c r="B170" s="213"/>
      <c r="D170" s="214" t="s">
        <v>147</v>
      </c>
      <c r="E170" s="215" t="s">
        <v>5</v>
      </c>
      <c r="F170" s="216" t="s">
        <v>614</v>
      </c>
      <c r="H170" s="217">
        <v>2.1190000000000002</v>
      </c>
      <c r="I170" s="218"/>
      <c r="L170" s="213"/>
      <c r="M170" s="219"/>
      <c r="N170" s="220"/>
      <c r="O170" s="220"/>
      <c r="P170" s="220"/>
      <c r="Q170" s="220"/>
      <c r="R170" s="220"/>
      <c r="S170" s="220"/>
      <c r="T170" s="221"/>
      <c r="AT170" s="215" t="s">
        <v>147</v>
      </c>
      <c r="AU170" s="215" t="s">
        <v>78</v>
      </c>
      <c r="AV170" s="11" t="s">
        <v>78</v>
      </c>
      <c r="AW170" s="11" t="s">
        <v>33</v>
      </c>
      <c r="AX170" s="11" t="s">
        <v>69</v>
      </c>
      <c r="AY170" s="215" t="s">
        <v>139</v>
      </c>
    </row>
    <row r="171" s="12" customFormat="1">
      <c r="B171" s="222"/>
      <c r="D171" s="214" t="s">
        <v>147</v>
      </c>
      <c r="E171" s="223" t="s">
        <v>5</v>
      </c>
      <c r="F171" s="224" t="s">
        <v>149</v>
      </c>
      <c r="H171" s="225">
        <v>2.1190000000000002</v>
      </c>
      <c r="I171" s="226"/>
      <c r="L171" s="222"/>
      <c r="M171" s="227"/>
      <c r="N171" s="228"/>
      <c r="O171" s="228"/>
      <c r="P171" s="228"/>
      <c r="Q171" s="228"/>
      <c r="R171" s="228"/>
      <c r="S171" s="228"/>
      <c r="T171" s="229"/>
      <c r="AT171" s="223" t="s">
        <v>147</v>
      </c>
      <c r="AU171" s="223" t="s">
        <v>78</v>
      </c>
      <c r="AV171" s="12" t="s">
        <v>84</v>
      </c>
      <c r="AW171" s="12" t="s">
        <v>33</v>
      </c>
      <c r="AX171" s="12" t="s">
        <v>74</v>
      </c>
      <c r="AY171" s="223" t="s">
        <v>139</v>
      </c>
    </row>
    <row r="172" s="1" customFormat="1" ht="25.5" customHeight="1">
      <c r="B172" s="200"/>
      <c r="C172" s="201" t="s">
        <v>272</v>
      </c>
      <c r="D172" s="201" t="s">
        <v>141</v>
      </c>
      <c r="E172" s="202" t="s">
        <v>311</v>
      </c>
      <c r="F172" s="203" t="s">
        <v>312</v>
      </c>
      <c r="G172" s="204" t="s">
        <v>192</v>
      </c>
      <c r="H172" s="205">
        <v>3.1520000000000001</v>
      </c>
      <c r="I172" s="206"/>
      <c r="J172" s="207">
        <f>ROUND(I172*H172,2)</f>
        <v>0</v>
      </c>
      <c r="K172" s="203" t="s">
        <v>145</v>
      </c>
      <c r="L172" s="46"/>
      <c r="M172" s="208" t="s">
        <v>5</v>
      </c>
      <c r="N172" s="209" t="s">
        <v>40</v>
      </c>
      <c r="O172" s="47"/>
      <c r="P172" s="210">
        <f>O172*H172</f>
        <v>0</v>
      </c>
      <c r="Q172" s="210">
        <v>0</v>
      </c>
      <c r="R172" s="210">
        <f>Q172*H172</f>
        <v>0</v>
      </c>
      <c r="S172" s="210">
        <v>0.075999999999999998</v>
      </c>
      <c r="T172" s="211">
        <f>S172*H172</f>
        <v>0.23955200000000002</v>
      </c>
      <c r="AR172" s="24" t="s">
        <v>84</v>
      </c>
      <c r="AT172" s="24" t="s">
        <v>141</v>
      </c>
      <c r="AU172" s="24" t="s">
        <v>78</v>
      </c>
      <c r="AY172" s="24" t="s">
        <v>139</v>
      </c>
      <c r="BE172" s="212">
        <f>IF(N172="základní",J172,0)</f>
        <v>0</v>
      </c>
      <c r="BF172" s="212">
        <f>IF(N172="snížená",J172,0)</f>
        <v>0</v>
      </c>
      <c r="BG172" s="212">
        <f>IF(N172="zákl. přenesená",J172,0)</f>
        <v>0</v>
      </c>
      <c r="BH172" s="212">
        <f>IF(N172="sníž. přenesená",J172,0)</f>
        <v>0</v>
      </c>
      <c r="BI172" s="212">
        <f>IF(N172="nulová",J172,0)</f>
        <v>0</v>
      </c>
      <c r="BJ172" s="24" t="s">
        <v>74</v>
      </c>
      <c r="BK172" s="212">
        <f>ROUND(I172*H172,2)</f>
        <v>0</v>
      </c>
      <c r="BL172" s="24" t="s">
        <v>84</v>
      </c>
      <c r="BM172" s="24" t="s">
        <v>313</v>
      </c>
    </row>
    <row r="173" s="11" customFormat="1">
      <c r="B173" s="213"/>
      <c r="D173" s="214" t="s">
        <v>147</v>
      </c>
      <c r="E173" s="215" t="s">
        <v>5</v>
      </c>
      <c r="F173" s="216" t="s">
        <v>615</v>
      </c>
      <c r="H173" s="217">
        <v>3.1520000000000001</v>
      </c>
      <c r="I173" s="218"/>
      <c r="L173" s="213"/>
      <c r="M173" s="219"/>
      <c r="N173" s="220"/>
      <c r="O173" s="220"/>
      <c r="P173" s="220"/>
      <c r="Q173" s="220"/>
      <c r="R173" s="220"/>
      <c r="S173" s="220"/>
      <c r="T173" s="221"/>
      <c r="AT173" s="215" t="s">
        <v>147</v>
      </c>
      <c r="AU173" s="215" t="s">
        <v>78</v>
      </c>
      <c r="AV173" s="11" t="s">
        <v>78</v>
      </c>
      <c r="AW173" s="11" t="s">
        <v>33</v>
      </c>
      <c r="AX173" s="11" t="s">
        <v>69</v>
      </c>
      <c r="AY173" s="215" t="s">
        <v>139</v>
      </c>
    </row>
    <row r="174" s="12" customFormat="1">
      <c r="B174" s="222"/>
      <c r="D174" s="214" t="s">
        <v>147</v>
      </c>
      <c r="E174" s="223" t="s">
        <v>5</v>
      </c>
      <c r="F174" s="224" t="s">
        <v>149</v>
      </c>
      <c r="H174" s="225">
        <v>3.1520000000000001</v>
      </c>
      <c r="I174" s="226"/>
      <c r="L174" s="222"/>
      <c r="M174" s="227"/>
      <c r="N174" s="228"/>
      <c r="O174" s="228"/>
      <c r="P174" s="228"/>
      <c r="Q174" s="228"/>
      <c r="R174" s="228"/>
      <c r="S174" s="228"/>
      <c r="T174" s="229"/>
      <c r="AT174" s="223" t="s">
        <v>147</v>
      </c>
      <c r="AU174" s="223" t="s">
        <v>78</v>
      </c>
      <c r="AV174" s="12" t="s">
        <v>84</v>
      </c>
      <c r="AW174" s="12" t="s">
        <v>33</v>
      </c>
      <c r="AX174" s="12" t="s">
        <v>74</v>
      </c>
      <c r="AY174" s="223" t="s">
        <v>139</v>
      </c>
    </row>
    <row r="175" s="1" customFormat="1" ht="38.25" customHeight="1">
      <c r="B175" s="200"/>
      <c r="C175" s="201" t="s">
        <v>276</v>
      </c>
      <c r="D175" s="201" t="s">
        <v>141</v>
      </c>
      <c r="E175" s="202" t="s">
        <v>616</v>
      </c>
      <c r="F175" s="203" t="s">
        <v>617</v>
      </c>
      <c r="G175" s="204" t="s">
        <v>144</v>
      </c>
      <c r="H175" s="205">
        <v>0.28399999999999997</v>
      </c>
      <c r="I175" s="206"/>
      <c r="J175" s="207">
        <f>ROUND(I175*H175,2)</f>
        <v>0</v>
      </c>
      <c r="K175" s="203" t="s">
        <v>145</v>
      </c>
      <c r="L175" s="46"/>
      <c r="M175" s="208" t="s">
        <v>5</v>
      </c>
      <c r="N175" s="209" t="s">
        <v>40</v>
      </c>
      <c r="O175" s="47"/>
      <c r="P175" s="210">
        <f>O175*H175</f>
        <v>0</v>
      </c>
      <c r="Q175" s="210">
        <v>0</v>
      </c>
      <c r="R175" s="210">
        <f>Q175*H175</f>
        <v>0</v>
      </c>
      <c r="S175" s="210">
        <v>1.8</v>
      </c>
      <c r="T175" s="211">
        <f>S175*H175</f>
        <v>0.51119999999999999</v>
      </c>
      <c r="AR175" s="24" t="s">
        <v>84</v>
      </c>
      <c r="AT175" s="24" t="s">
        <v>141</v>
      </c>
      <c r="AU175" s="24" t="s">
        <v>78</v>
      </c>
      <c r="AY175" s="24" t="s">
        <v>139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24" t="s">
        <v>74</v>
      </c>
      <c r="BK175" s="212">
        <f>ROUND(I175*H175,2)</f>
        <v>0</v>
      </c>
      <c r="BL175" s="24" t="s">
        <v>84</v>
      </c>
      <c r="BM175" s="24" t="s">
        <v>618</v>
      </c>
    </row>
    <row r="176" s="11" customFormat="1">
      <c r="B176" s="213"/>
      <c r="D176" s="214" t="s">
        <v>147</v>
      </c>
      <c r="E176" s="215" t="s">
        <v>5</v>
      </c>
      <c r="F176" s="216" t="s">
        <v>619</v>
      </c>
      <c r="H176" s="217">
        <v>0.28399999999999997</v>
      </c>
      <c r="I176" s="218"/>
      <c r="L176" s="213"/>
      <c r="M176" s="219"/>
      <c r="N176" s="220"/>
      <c r="O176" s="220"/>
      <c r="P176" s="220"/>
      <c r="Q176" s="220"/>
      <c r="R176" s="220"/>
      <c r="S176" s="220"/>
      <c r="T176" s="221"/>
      <c r="AT176" s="215" t="s">
        <v>147</v>
      </c>
      <c r="AU176" s="215" t="s">
        <v>78</v>
      </c>
      <c r="AV176" s="11" t="s">
        <v>78</v>
      </c>
      <c r="AW176" s="11" t="s">
        <v>33</v>
      </c>
      <c r="AX176" s="11" t="s">
        <v>69</v>
      </c>
      <c r="AY176" s="215" t="s">
        <v>139</v>
      </c>
    </row>
    <row r="177" s="12" customFormat="1">
      <c r="B177" s="222"/>
      <c r="D177" s="214" t="s">
        <v>147</v>
      </c>
      <c r="E177" s="223" t="s">
        <v>5</v>
      </c>
      <c r="F177" s="224" t="s">
        <v>149</v>
      </c>
      <c r="H177" s="225">
        <v>0.28399999999999997</v>
      </c>
      <c r="I177" s="226"/>
      <c r="L177" s="222"/>
      <c r="M177" s="227"/>
      <c r="N177" s="228"/>
      <c r="O177" s="228"/>
      <c r="P177" s="228"/>
      <c r="Q177" s="228"/>
      <c r="R177" s="228"/>
      <c r="S177" s="228"/>
      <c r="T177" s="229"/>
      <c r="AT177" s="223" t="s">
        <v>147</v>
      </c>
      <c r="AU177" s="223" t="s">
        <v>78</v>
      </c>
      <c r="AV177" s="12" t="s">
        <v>84</v>
      </c>
      <c r="AW177" s="12" t="s">
        <v>33</v>
      </c>
      <c r="AX177" s="12" t="s">
        <v>74</v>
      </c>
      <c r="AY177" s="223" t="s">
        <v>139</v>
      </c>
    </row>
    <row r="178" s="1" customFormat="1" ht="25.5" customHeight="1">
      <c r="B178" s="200"/>
      <c r="C178" s="201" t="s">
        <v>282</v>
      </c>
      <c r="D178" s="201" t="s">
        <v>141</v>
      </c>
      <c r="E178" s="202" t="s">
        <v>335</v>
      </c>
      <c r="F178" s="203" t="s">
        <v>336</v>
      </c>
      <c r="G178" s="204" t="s">
        <v>266</v>
      </c>
      <c r="H178" s="205">
        <v>4</v>
      </c>
      <c r="I178" s="206"/>
      <c r="J178" s="207">
        <f>ROUND(I178*H178,2)</f>
        <v>0</v>
      </c>
      <c r="K178" s="203" t="s">
        <v>145</v>
      </c>
      <c r="L178" s="46"/>
      <c r="M178" s="208" t="s">
        <v>5</v>
      </c>
      <c r="N178" s="209" t="s">
        <v>40</v>
      </c>
      <c r="O178" s="47"/>
      <c r="P178" s="210">
        <f>O178*H178</f>
        <v>0</v>
      </c>
      <c r="Q178" s="210">
        <v>0</v>
      </c>
      <c r="R178" s="210">
        <f>Q178*H178</f>
        <v>0</v>
      </c>
      <c r="S178" s="210">
        <v>0.014999999999999999</v>
      </c>
      <c r="T178" s="211">
        <f>S178*H178</f>
        <v>0.059999999999999998</v>
      </c>
      <c r="AR178" s="24" t="s">
        <v>84</v>
      </c>
      <c r="AT178" s="24" t="s">
        <v>141</v>
      </c>
      <c r="AU178" s="24" t="s">
        <v>78</v>
      </c>
      <c r="AY178" s="24" t="s">
        <v>139</v>
      </c>
      <c r="BE178" s="212">
        <f>IF(N178="základní",J178,0)</f>
        <v>0</v>
      </c>
      <c r="BF178" s="212">
        <f>IF(N178="snížená",J178,0)</f>
        <v>0</v>
      </c>
      <c r="BG178" s="212">
        <f>IF(N178="zákl. přenesená",J178,0)</f>
        <v>0</v>
      </c>
      <c r="BH178" s="212">
        <f>IF(N178="sníž. přenesená",J178,0)</f>
        <v>0</v>
      </c>
      <c r="BI178" s="212">
        <f>IF(N178="nulová",J178,0)</f>
        <v>0</v>
      </c>
      <c r="BJ178" s="24" t="s">
        <v>74</v>
      </c>
      <c r="BK178" s="212">
        <f>ROUND(I178*H178,2)</f>
        <v>0</v>
      </c>
      <c r="BL178" s="24" t="s">
        <v>84</v>
      </c>
      <c r="BM178" s="24" t="s">
        <v>337</v>
      </c>
    </row>
    <row r="179" s="10" customFormat="1" ht="29.88" customHeight="1">
      <c r="B179" s="187"/>
      <c r="D179" s="188" t="s">
        <v>68</v>
      </c>
      <c r="E179" s="198" t="s">
        <v>338</v>
      </c>
      <c r="F179" s="198" t="s">
        <v>339</v>
      </c>
      <c r="I179" s="190"/>
      <c r="J179" s="199">
        <f>BK179</f>
        <v>0</v>
      </c>
      <c r="L179" s="187"/>
      <c r="M179" s="192"/>
      <c r="N179" s="193"/>
      <c r="O179" s="193"/>
      <c r="P179" s="194">
        <f>SUM(P180:P183)</f>
        <v>0</v>
      </c>
      <c r="Q179" s="193"/>
      <c r="R179" s="194">
        <f>SUM(R180:R183)</f>
        <v>0</v>
      </c>
      <c r="S179" s="193"/>
      <c r="T179" s="195">
        <f>SUM(T180:T183)</f>
        <v>0</v>
      </c>
      <c r="AR179" s="188" t="s">
        <v>74</v>
      </c>
      <c r="AT179" s="196" t="s">
        <v>68</v>
      </c>
      <c r="AU179" s="196" t="s">
        <v>74</v>
      </c>
      <c r="AY179" s="188" t="s">
        <v>139</v>
      </c>
      <c r="BK179" s="197">
        <f>SUM(BK180:BK183)</f>
        <v>0</v>
      </c>
    </row>
    <row r="180" s="1" customFormat="1" ht="25.5" customHeight="1">
      <c r="B180" s="200"/>
      <c r="C180" s="201" t="s">
        <v>287</v>
      </c>
      <c r="D180" s="201" t="s">
        <v>141</v>
      </c>
      <c r="E180" s="202" t="s">
        <v>341</v>
      </c>
      <c r="F180" s="203" t="s">
        <v>342</v>
      </c>
      <c r="G180" s="204" t="s">
        <v>162</v>
      </c>
      <c r="H180" s="205">
        <v>20.202000000000002</v>
      </c>
      <c r="I180" s="206"/>
      <c r="J180" s="207">
        <f>ROUND(I180*H180,2)</f>
        <v>0</v>
      </c>
      <c r="K180" s="203" t="s">
        <v>145</v>
      </c>
      <c r="L180" s="46"/>
      <c r="M180" s="208" t="s">
        <v>5</v>
      </c>
      <c r="N180" s="209" t="s">
        <v>40</v>
      </c>
      <c r="O180" s="47"/>
      <c r="P180" s="210">
        <f>O180*H180</f>
        <v>0</v>
      </c>
      <c r="Q180" s="210">
        <v>0</v>
      </c>
      <c r="R180" s="210">
        <f>Q180*H180</f>
        <v>0</v>
      </c>
      <c r="S180" s="210">
        <v>0</v>
      </c>
      <c r="T180" s="211">
        <f>S180*H180</f>
        <v>0</v>
      </c>
      <c r="AR180" s="24" t="s">
        <v>84</v>
      </c>
      <c r="AT180" s="24" t="s">
        <v>141</v>
      </c>
      <c r="AU180" s="24" t="s">
        <v>78</v>
      </c>
      <c r="AY180" s="24" t="s">
        <v>139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24" t="s">
        <v>74</v>
      </c>
      <c r="BK180" s="212">
        <f>ROUND(I180*H180,2)</f>
        <v>0</v>
      </c>
      <c r="BL180" s="24" t="s">
        <v>84</v>
      </c>
      <c r="BM180" s="24" t="s">
        <v>343</v>
      </c>
    </row>
    <row r="181" s="1" customFormat="1" ht="25.5" customHeight="1">
      <c r="B181" s="200"/>
      <c r="C181" s="201" t="s">
        <v>292</v>
      </c>
      <c r="D181" s="201" t="s">
        <v>141</v>
      </c>
      <c r="E181" s="202" t="s">
        <v>345</v>
      </c>
      <c r="F181" s="203" t="s">
        <v>346</v>
      </c>
      <c r="G181" s="204" t="s">
        <v>162</v>
      </c>
      <c r="H181" s="205">
        <v>101.01000000000001</v>
      </c>
      <c r="I181" s="206"/>
      <c r="J181" s="207">
        <f>ROUND(I181*H181,2)</f>
        <v>0</v>
      </c>
      <c r="K181" s="203" t="s">
        <v>145</v>
      </c>
      <c r="L181" s="46"/>
      <c r="M181" s="208" t="s">
        <v>5</v>
      </c>
      <c r="N181" s="209" t="s">
        <v>40</v>
      </c>
      <c r="O181" s="47"/>
      <c r="P181" s="210">
        <f>O181*H181</f>
        <v>0</v>
      </c>
      <c r="Q181" s="210">
        <v>0</v>
      </c>
      <c r="R181" s="210">
        <f>Q181*H181</f>
        <v>0</v>
      </c>
      <c r="S181" s="210">
        <v>0</v>
      </c>
      <c r="T181" s="211">
        <f>S181*H181</f>
        <v>0</v>
      </c>
      <c r="AR181" s="24" t="s">
        <v>84</v>
      </c>
      <c r="AT181" s="24" t="s">
        <v>141</v>
      </c>
      <c r="AU181" s="24" t="s">
        <v>78</v>
      </c>
      <c r="AY181" s="24" t="s">
        <v>139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24" t="s">
        <v>74</v>
      </c>
      <c r="BK181" s="212">
        <f>ROUND(I181*H181,2)</f>
        <v>0</v>
      </c>
      <c r="BL181" s="24" t="s">
        <v>84</v>
      </c>
      <c r="BM181" s="24" t="s">
        <v>347</v>
      </c>
    </row>
    <row r="182" s="11" customFormat="1">
      <c r="B182" s="213"/>
      <c r="D182" s="214" t="s">
        <v>147</v>
      </c>
      <c r="F182" s="216" t="s">
        <v>620</v>
      </c>
      <c r="H182" s="217">
        <v>101.01000000000001</v>
      </c>
      <c r="I182" s="218"/>
      <c r="L182" s="213"/>
      <c r="M182" s="219"/>
      <c r="N182" s="220"/>
      <c r="O182" s="220"/>
      <c r="P182" s="220"/>
      <c r="Q182" s="220"/>
      <c r="R182" s="220"/>
      <c r="S182" s="220"/>
      <c r="T182" s="221"/>
      <c r="AT182" s="215" t="s">
        <v>147</v>
      </c>
      <c r="AU182" s="215" t="s">
        <v>78</v>
      </c>
      <c r="AV182" s="11" t="s">
        <v>78</v>
      </c>
      <c r="AW182" s="11" t="s">
        <v>6</v>
      </c>
      <c r="AX182" s="11" t="s">
        <v>74</v>
      </c>
      <c r="AY182" s="215" t="s">
        <v>139</v>
      </c>
    </row>
    <row r="183" s="1" customFormat="1" ht="25.5" customHeight="1">
      <c r="B183" s="200"/>
      <c r="C183" s="201" t="s">
        <v>297</v>
      </c>
      <c r="D183" s="201" t="s">
        <v>141</v>
      </c>
      <c r="E183" s="202" t="s">
        <v>350</v>
      </c>
      <c r="F183" s="203" t="s">
        <v>351</v>
      </c>
      <c r="G183" s="204" t="s">
        <v>162</v>
      </c>
      <c r="H183" s="205">
        <v>20.202000000000002</v>
      </c>
      <c r="I183" s="206"/>
      <c r="J183" s="207">
        <f>ROUND(I183*H183,2)</f>
        <v>0</v>
      </c>
      <c r="K183" s="203" t="s">
        <v>145</v>
      </c>
      <c r="L183" s="46"/>
      <c r="M183" s="208" t="s">
        <v>5</v>
      </c>
      <c r="N183" s="209" t="s">
        <v>40</v>
      </c>
      <c r="O183" s="47"/>
      <c r="P183" s="210">
        <f>O183*H183</f>
        <v>0</v>
      </c>
      <c r="Q183" s="210">
        <v>0</v>
      </c>
      <c r="R183" s="210">
        <f>Q183*H183</f>
        <v>0</v>
      </c>
      <c r="S183" s="210">
        <v>0</v>
      </c>
      <c r="T183" s="211">
        <f>S183*H183</f>
        <v>0</v>
      </c>
      <c r="AR183" s="24" t="s">
        <v>84</v>
      </c>
      <c r="AT183" s="24" t="s">
        <v>141</v>
      </c>
      <c r="AU183" s="24" t="s">
        <v>78</v>
      </c>
      <c r="AY183" s="24" t="s">
        <v>139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24" t="s">
        <v>74</v>
      </c>
      <c r="BK183" s="212">
        <f>ROUND(I183*H183,2)</f>
        <v>0</v>
      </c>
      <c r="BL183" s="24" t="s">
        <v>84</v>
      </c>
      <c r="BM183" s="24" t="s">
        <v>352</v>
      </c>
    </row>
    <row r="184" s="10" customFormat="1" ht="29.88" customHeight="1">
      <c r="B184" s="187"/>
      <c r="D184" s="188" t="s">
        <v>68</v>
      </c>
      <c r="E184" s="198" t="s">
        <v>353</v>
      </c>
      <c r="F184" s="198" t="s">
        <v>354</v>
      </c>
      <c r="I184" s="190"/>
      <c r="J184" s="199">
        <f>BK184</f>
        <v>0</v>
      </c>
      <c r="L184" s="187"/>
      <c r="M184" s="192"/>
      <c r="N184" s="193"/>
      <c r="O184" s="193"/>
      <c r="P184" s="194">
        <f>P185</f>
        <v>0</v>
      </c>
      <c r="Q184" s="193"/>
      <c r="R184" s="194">
        <f>R185</f>
        <v>0</v>
      </c>
      <c r="S184" s="193"/>
      <c r="T184" s="195">
        <f>T185</f>
        <v>0</v>
      </c>
      <c r="AR184" s="188" t="s">
        <v>74</v>
      </c>
      <c r="AT184" s="196" t="s">
        <v>68</v>
      </c>
      <c r="AU184" s="196" t="s">
        <v>74</v>
      </c>
      <c r="AY184" s="188" t="s">
        <v>139</v>
      </c>
      <c r="BK184" s="197">
        <f>BK185</f>
        <v>0</v>
      </c>
    </row>
    <row r="185" s="1" customFormat="1" ht="38.25" customHeight="1">
      <c r="B185" s="200"/>
      <c r="C185" s="201" t="s">
        <v>302</v>
      </c>
      <c r="D185" s="201" t="s">
        <v>141</v>
      </c>
      <c r="E185" s="202" t="s">
        <v>356</v>
      </c>
      <c r="F185" s="203" t="s">
        <v>357</v>
      </c>
      <c r="G185" s="204" t="s">
        <v>162</v>
      </c>
      <c r="H185" s="205">
        <v>35.298000000000002</v>
      </c>
      <c r="I185" s="206"/>
      <c r="J185" s="207">
        <f>ROUND(I185*H185,2)</f>
        <v>0</v>
      </c>
      <c r="K185" s="203" t="s">
        <v>145</v>
      </c>
      <c r="L185" s="46"/>
      <c r="M185" s="208" t="s">
        <v>5</v>
      </c>
      <c r="N185" s="209" t="s">
        <v>40</v>
      </c>
      <c r="O185" s="47"/>
      <c r="P185" s="210">
        <f>O185*H185</f>
        <v>0</v>
      </c>
      <c r="Q185" s="210">
        <v>0</v>
      </c>
      <c r="R185" s="210">
        <f>Q185*H185</f>
        <v>0</v>
      </c>
      <c r="S185" s="210">
        <v>0</v>
      </c>
      <c r="T185" s="211">
        <f>S185*H185</f>
        <v>0</v>
      </c>
      <c r="AR185" s="24" t="s">
        <v>84</v>
      </c>
      <c r="AT185" s="24" t="s">
        <v>141</v>
      </c>
      <c r="AU185" s="24" t="s">
        <v>78</v>
      </c>
      <c r="AY185" s="24" t="s">
        <v>139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24" t="s">
        <v>74</v>
      </c>
      <c r="BK185" s="212">
        <f>ROUND(I185*H185,2)</f>
        <v>0</v>
      </c>
      <c r="BL185" s="24" t="s">
        <v>84</v>
      </c>
      <c r="BM185" s="24" t="s">
        <v>621</v>
      </c>
    </row>
    <row r="186" s="10" customFormat="1" ht="37.44" customHeight="1">
      <c r="B186" s="187"/>
      <c r="D186" s="188" t="s">
        <v>68</v>
      </c>
      <c r="E186" s="189" t="s">
        <v>359</v>
      </c>
      <c r="F186" s="189" t="s">
        <v>360</v>
      </c>
      <c r="I186" s="190"/>
      <c r="J186" s="191">
        <f>BK186</f>
        <v>0</v>
      </c>
      <c r="L186" s="187"/>
      <c r="M186" s="192"/>
      <c r="N186" s="193"/>
      <c r="O186" s="193"/>
      <c r="P186" s="194">
        <f>P187+P201+P223+P251+P254+P274+P283+P293+P302+P323</f>
        <v>0</v>
      </c>
      <c r="Q186" s="193"/>
      <c r="R186" s="194">
        <f>R187+R201+R223+R251+R254+R274+R283+R293+R302+R323</f>
        <v>22.233866919999997</v>
      </c>
      <c r="S186" s="193"/>
      <c r="T186" s="195">
        <f>T187+T201+T223+T251+T254+T274+T283+T293+T302+T323</f>
        <v>0</v>
      </c>
      <c r="AR186" s="188" t="s">
        <v>78</v>
      </c>
      <c r="AT186" s="196" t="s">
        <v>68</v>
      </c>
      <c r="AU186" s="196" t="s">
        <v>69</v>
      </c>
      <c r="AY186" s="188" t="s">
        <v>139</v>
      </c>
      <c r="BK186" s="197">
        <f>BK187+BK201+BK223+BK251+BK254+BK274+BK283+BK293+BK302+BK323</f>
        <v>0</v>
      </c>
    </row>
    <row r="187" s="10" customFormat="1" ht="19.92" customHeight="1">
      <c r="B187" s="187"/>
      <c r="D187" s="188" t="s">
        <v>68</v>
      </c>
      <c r="E187" s="198" t="s">
        <v>361</v>
      </c>
      <c r="F187" s="198" t="s">
        <v>362</v>
      </c>
      <c r="I187" s="190"/>
      <c r="J187" s="199">
        <f>BK187</f>
        <v>0</v>
      </c>
      <c r="L187" s="187"/>
      <c r="M187" s="192"/>
      <c r="N187" s="193"/>
      <c r="O187" s="193"/>
      <c r="P187" s="194">
        <f>SUM(P188:P200)</f>
        <v>0</v>
      </c>
      <c r="Q187" s="193"/>
      <c r="R187" s="194">
        <f>SUM(R188:R200)</f>
        <v>0.096540000000000001</v>
      </c>
      <c r="S187" s="193"/>
      <c r="T187" s="195">
        <f>SUM(T188:T200)</f>
        <v>0</v>
      </c>
      <c r="AR187" s="188" t="s">
        <v>78</v>
      </c>
      <c r="AT187" s="196" t="s">
        <v>68</v>
      </c>
      <c r="AU187" s="196" t="s">
        <v>74</v>
      </c>
      <c r="AY187" s="188" t="s">
        <v>139</v>
      </c>
      <c r="BK187" s="197">
        <f>SUM(BK188:BK200)</f>
        <v>0</v>
      </c>
    </row>
    <row r="188" s="1" customFormat="1" ht="25.5" customHeight="1">
      <c r="B188" s="200"/>
      <c r="C188" s="201" t="s">
        <v>306</v>
      </c>
      <c r="D188" s="201" t="s">
        <v>141</v>
      </c>
      <c r="E188" s="202" t="s">
        <v>622</v>
      </c>
      <c r="F188" s="203" t="s">
        <v>623</v>
      </c>
      <c r="G188" s="204" t="s">
        <v>192</v>
      </c>
      <c r="H188" s="205">
        <v>21.899999999999999</v>
      </c>
      <c r="I188" s="206"/>
      <c r="J188" s="207">
        <f>ROUND(I188*H188,2)</f>
        <v>0</v>
      </c>
      <c r="K188" s="203" t="s">
        <v>145</v>
      </c>
      <c r="L188" s="46"/>
      <c r="M188" s="208" t="s">
        <v>5</v>
      </c>
      <c r="N188" s="209" t="s">
        <v>40</v>
      </c>
      <c r="O188" s="47"/>
      <c r="P188" s="210">
        <f>O188*H188</f>
        <v>0</v>
      </c>
      <c r="Q188" s="210">
        <v>0.001</v>
      </c>
      <c r="R188" s="210">
        <f>Q188*H188</f>
        <v>0.021899999999999999</v>
      </c>
      <c r="S188" s="210">
        <v>0</v>
      </c>
      <c r="T188" s="211">
        <f>S188*H188</f>
        <v>0</v>
      </c>
      <c r="AR188" s="24" t="s">
        <v>238</v>
      </c>
      <c r="AT188" s="24" t="s">
        <v>141</v>
      </c>
      <c r="AU188" s="24" t="s">
        <v>78</v>
      </c>
      <c r="AY188" s="24" t="s">
        <v>139</v>
      </c>
      <c r="BE188" s="212">
        <f>IF(N188="základní",J188,0)</f>
        <v>0</v>
      </c>
      <c r="BF188" s="212">
        <f>IF(N188="snížená",J188,0)</f>
        <v>0</v>
      </c>
      <c r="BG188" s="212">
        <f>IF(N188="zákl. přenesená",J188,0)</f>
        <v>0</v>
      </c>
      <c r="BH188" s="212">
        <f>IF(N188="sníž. přenesená",J188,0)</f>
        <v>0</v>
      </c>
      <c r="BI188" s="212">
        <f>IF(N188="nulová",J188,0)</f>
        <v>0</v>
      </c>
      <c r="BJ188" s="24" t="s">
        <v>74</v>
      </c>
      <c r="BK188" s="212">
        <f>ROUND(I188*H188,2)</f>
        <v>0</v>
      </c>
      <c r="BL188" s="24" t="s">
        <v>238</v>
      </c>
      <c r="BM188" s="24" t="s">
        <v>624</v>
      </c>
    </row>
    <row r="189" s="11" customFormat="1">
      <c r="B189" s="213"/>
      <c r="D189" s="214" t="s">
        <v>147</v>
      </c>
      <c r="E189" s="215" t="s">
        <v>5</v>
      </c>
      <c r="F189" s="216" t="s">
        <v>625</v>
      </c>
      <c r="H189" s="217">
        <v>21.899999999999999</v>
      </c>
      <c r="I189" s="218"/>
      <c r="L189" s="213"/>
      <c r="M189" s="219"/>
      <c r="N189" s="220"/>
      <c r="O189" s="220"/>
      <c r="P189" s="220"/>
      <c r="Q189" s="220"/>
      <c r="R189" s="220"/>
      <c r="S189" s="220"/>
      <c r="T189" s="221"/>
      <c r="AT189" s="215" t="s">
        <v>147</v>
      </c>
      <c r="AU189" s="215" t="s">
        <v>78</v>
      </c>
      <c r="AV189" s="11" t="s">
        <v>78</v>
      </c>
      <c r="AW189" s="11" t="s">
        <v>33</v>
      </c>
      <c r="AX189" s="11" t="s">
        <v>69</v>
      </c>
      <c r="AY189" s="215" t="s">
        <v>139</v>
      </c>
    </row>
    <row r="190" s="12" customFormat="1">
      <c r="B190" s="222"/>
      <c r="D190" s="214" t="s">
        <v>147</v>
      </c>
      <c r="E190" s="223" t="s">
        <v>5</v>
      </c>
      <c r="F190" s="224" t="s">
        <v>149</v>
      </c>
      <c r="H190" s="225">
        <v>21.899999999999999</v>
      </c>
      <c r="I190" s="226"/>
      <c r="L190" s="222"/>
      <c r="M190" s="227"/>
      <c r="N190" s="228"/>
      <c r="O190" s="228"/>
      <c r="P190" s="228"/>
      <c r="Q190" s="228"/>
      <c r="R190" s="228"/>
      <c r="S190" s="228"/>
      <c r="T190" s="229"/>
      <c r="AT190" s="223" t="s">
        <v>147</v>
      </c>
      <c r="AU190" s="223" t="s">
        <v>78</v>
      </c>
      <c r="AV190" s="12" t="s">
        <v>84</v>
      </c>
      <c r="AW190" s="12" t="s">
        <v>33</v>
      </c>
      <c r="AX190" s="12" t="s">
        <v>74</v>
      </c>
      <c r="AY190" s="223" t="s">
        <v>139</v>
      </c>
    </row>
    <row r="191" s="12" customFormat="1">
      <c r="B191" s="222"/>
      <c r="D191" s="214" t="s">
        <v>147</v>
      </c>
      <c r="E191" s="223" t="s">
        <v>5</v>
      </c>
      <c r="F191" s="224" t="s">
        <v>149</v>
      </c>
      <c r="H191" s="225">
        <v>0</v>
      </c>
      <c r="I191" s="226"/>
      <c r="L191" s="222"/>
      <c r="M191" s="227"/>
      <c r="N191" s="228"/>
      <c r="O191" s="228"/>
      <c r="P191" s="228"/>
      <c r="Q191" s="228"/>
      <c r="R191" s="228"/>
      <c r="S191" s="228"/>
      <c r="T191" s="229"/>
      <c r="AT191" s="223" t="s">
        <v>147</v>
      </c>
      <c r="AU191" s="223" t="s">
        <v>78</v>
      </c>
      <c r="AV191" s="12" t="s">
        <v>84</v>
      </c>
      <c r="AW191" s="12" t="s">
        <v>33</v>
      </c>
      <c r="AX191" s="12" t="s">
        <v>69</v>
      </c>
      <c r="AY191" s="223" t="s">
        <v>139</v>
      </c>
    </row>
    <row r="192" s="1" customFormat="1" ht="25.5" customHeight="1">
      <c r="B192" s="200"/>
      <c r="C192" s="201" t="s">
        <v>310</v>
      </c>
      <c r="D192" s="201" t="s">
        <v>141</v>
      </c>
      <c r="E192" s="202" t="s">
        <v>626</v>
      </c>
      <c r="F192" s="203" t="s">
        <v>627</v>
      </c>
      <c r="G192" s="204" t="s">
        <v>192</v>
      </c>
      <c r="H192" s="205">
        <v>74.640000000000001</v>
      </c>
      <c r="I192" s="206"/>
      <c r="J192" s="207">
        <f>ROUND(I192*H192,2)</f>
        <v>0</v>
      </c>
      <c r="K192" s="203" t="s">
        <v>145</v>
      </c>
      <c r="L192" s="46"/>
      <c r="M192" s="208" t="s">
        <v>5</v>
      </c>
      <c r="N192" s="209" t="s">
        <v>40</v>
      </c>
      <c r="O192" s="47"/>
      <c r="P192" s="210">
        <f>O192*H192</f>
        <v>0</v>
      </c>
      <c r="Q192" s="210">
        <v>0.001</v>
      </c>
      <c r="R192" s="210">
        <f>Q192*H192</f>
        <v>0.074639999999999998</v>
      </c>
      <c r="S192" s="210">
        <v>0</v>
      </c>
      <c r="T192" s="211">
        <f>S192*H192</f>
        <v>0</v>
      </c>
      <c r="AR192" s="24" t="s">
        <v>238</v>
      </c>
      <c r="AT192" s="24" t="s">
        <v>141</v>
      </c>
      <c r="AU192" s="24" t="s">
        <v>78</v>
      </c>
      <c r="AY192" s="24" t="s">
        <v>139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24" t="s">
        <v>74</v>
      </c>
      <c r="BK192" s="212">
        <f>ROUND(I192*H192,2)</f>
        <v>0</v>
      </c>
      <c r="BL192" s="24" t="s">
        <v>238</v>
      </c>
      <c r="BM192" s="24" t="s">
        <v>628</v>
      </c>
    </row>
    <row r="193" s="11" customFormat="1">
      <c r="B193" s="213"/>
      <c r="D193" s="214" t="s">
        <v>147</v>
      </c>
      <c r="E193" s="215" t="s">
        <v>5</v>
      </c>
      <c r="F193" s="216" t="s">
        <v>599</v>
      </c>
      <c r="H193" s="217">
        <v>7.7599999999999998</v>
      </c>
      <c r="I193" s="218"/>
      <c r="L193" s="213"/>
      <c r="M193" s="219"/>
      <c r="N193" s="220"/>
      <c r="O193" s="220"/>
      <c r="P193" s="220"/>
      <c r="Q193" s="220"/>
      <c r="R193" s="220"/>
      <c r="S193" s="220"/>
      <c r="T193" s="221"/>
      <c r="AT193" s="215" t="s">
        <v>147</v>
      </c>
      <c r="AU193" s="215" t="s">
        <v>78</v>
      </c>
      <c r="AV193" s="11" t="s">
        <v>78</v>
      </c>
      <c r="AW193" s="11" t="s">
        <v>33</v>
      </c>
      <c r="AX193" s="11" t="s">
        <v>69</v>
      </c>
      <c r="AY193" s="215" t="s">
        <v>139</v>
      </c>
    </row>
    <row r="194" s="13" customFormat="1">
      <c r="B194" s="241"/>
      <c r="D194" s="214" t="s">
        <v>147</v>
      </c>
      <c r="E194" s="242" t="s">
        <v>5</v>
      </c>
      <c r="F194" s="243" t="s">
        <v>629</v>
      </c>
      <c r="H194" s="244">
        <v>7.7599999999999998</v>
      </c>
      <c r="I194" s="245"/>
      <c r="L194" s="241"/>
      <c r="M194" s="246"/>
      <c r="N194" s="247"/>
      <c r="O194" s="247"/>
      <c r="P194" s="247"/>
      <c r="Q194" s="247"/>
      <c r="R194" s="247"/>
      <c r="S194" s="247"/>
      <c r="T194" s="248"/>
      <c r="AT194" s="242" t="s">
        <v>147</v>
      </c>
      <c r="AU194" s="242" t="s">
        <v>78</v>
      </c>
      <c r="AV194" s="13" t="s">
        <v>81</v>
      </c>
      <c r="AW194" s="13" t="s">
        <v>33</v>
      </c>
      <c r="AX194" s="13" t="s">
        <v>69</v>
      </c>
      <c r="AY194" s="242" t="s">
        <v>139</v>
      </c>
    </row>
    <row r="195" s="11" customFormat="1">
      <c r="B195" s="213"/>
      <c r="D195" s="214" t="s">
        <v>147</v>
      </c>
      <c r="E195" s="215" t="s">
        <v>5</v>
      </c>
      <c r="F195" s="216" t="s">
        <v>600</v>
      </c>
      <c r="H195" s="217">
        <v>8.8979999999999997</v>
      </c>
      <c r="I195" s="218"/>
      <c r="L195" s="213"/>
      <c r="M195" s="219"/>
      <c r="N195" s="220"/>
      <c r="O195" s="220"/>
      <c r="P195" s="220"/>
      <c r="Q195" s="220"/>
      <c r="R195" s="220"/>
      <c r="S195" s="220"/>
      <c r="T195" s="221"/>
      <c r="AT195" s="215" t="s">
        <v>147</v>
      </c>
      <c r="AU195" s="215" t="s">
        <v>78</v>
      </c>
      <c r="AV195" s="11" t="s">
        <v>78</v>
      </c>
      <c r="AW195" s="11" t="s">
        <v>33</v>
      </c>
      <c r="AX195" s="11" t="s">
        <v>69</v>
      </c>
      <c r="AY195" s="215" t="s">
        <v>139</v>
      </c>
    </row>
    <row r="196" s="11" customFormat="1">
      <c r="B196" s="213"/>
      <c r="D196" s="214" t="s">
        <v>147</v>
      </c>
      <c r="E196" s="215" t="s">
        <v>5</v>
      </c>
      <c r="F196" s="216" t="s">
        <v>601</v>
      </c>
      <c r="H196" s="217">
        <v>14.279999999999999</v>
      </c>
      <c r="I196" s="218"/>
      <c r="L196" s="213"/>
      <c r="M196" s="219"/>
      <c r="N196" s="220"/>
      <c r="O196" s="220"/>
      <c r="P196" s="220"/>
      <c r="Q196" s="220"/>
      <c r="R196" s="220"/>
      <c r="S196" s="220"/>
      <c r="T196" s="221"/>
      <c r="AT196" s="215" t="s">
        <v>147</v>
      </c>
      <c r="AU196" s="215" t="s">
        <v>78</v>
      </c>
      <c r="AV196" s="11" t="s">
        <v>78</v>
      </c>
      <c r="AW196" s="11" t="s">
        <v>33</v>
      </c>
      <c r="AX196" s="11" t="s">
        <v>69</v>
      </c>
      <c r="AY196" s="215" t="s">
        <v>139</v>
      </c>
    </row>
    <row r="197" s="11" customFormat="1">
      <c r="B197" s="213"/>
      <c r="D197" s="214" t="s">
        <v>147</v>
      </c>
      <c r="E197" s="215" t="s">
        <v>5</v>
      </c>
      <c r="F197" s="216" t="s">
        <v>602</v>
      </c>
      <c r="H197" s="217">
        <v>26.064</v>
      </c>
      <c r="I197" s="218"/>
      <c r="L197" s="213"/>
      <c r="M197" s="219"/>
      <c r="N197" s="220"/>
      <c r="O197" s="220"/>
      <c r="P197" s="220"/>
      <c r="Q197" s="220"/>
      <c r="R197" s="220"/>
      <c r="S197" s="220"/>
      <c r="T197" s="221"/>
      <c r="AT197" s="215" t="s">
        <v>147</v>
      </c>
      <c r="AU197" s="215" t="s">
        <v>78</v>
      </c>
      <c r="AV197" s="11" t="s">
        <v>78</v>
      </c>
      <c r="AW197" s="11" t="s">
        <v>33</v>
      </c>
      <c r="AX197" s="11" t="s">
        <v>69</v>
      </c>
      <c r="AY197" s="215" t="s">
        <v>139</v>
      </c>
    </row>
    <row r="198" s="11" customFormat="1">
      <c r="B198" s="213"/>
      <c r="D198" s="214" t="s">
        <v>147</v>
      </c>
      <c r="E198" s="215" t="s">
        <v>5</v>
      </c>
      <c r="F198" s="216" t="s">
        <v>603</v>
      </c>
      <c r="H198" s="217">
        <v>17.638000000000002</v>
      </c>
      <c r="I198" s="218"/>
      <c r="L198" s="213"/>
      <c r="M198" s="219"/>
      <c r="N198" s="220"/>
      <c r="O198" s="220"/>
      <c r="P198" s="220"/>
      <c r="Q198" s="220"/>
      <c r="R198" s="220"/>
      <c r="S198" s="220"/>
      <c r="T198" s="221"/>
      <c r="AT198" s="215" t="s">
        <v>147</v>
      </c>
      <c r="AU198" s="215" t="s">
        <v>78</v>
      </c>
      <c r="AV198" s="11" t="s">
        <v>78</v>
      </c>
      <c r="AW198" s="11" t="s">
        <v>33</v>
      </c>
      <c r="AX198" s="11" t="s">
        <v>69</v>
      </c>
      <c r="AY198" s="215" t="s">
        <v>139</v>
      </c>
    </row>
    <row r="199" s="12" customFormat="1">
      <c r="B199" s="222"/>
      <c r="D199" s="214" t="s">
        <v>147</v>
      </c>
      <c r="E199" s="223" t="s">
        <v>5</v>
      </c>
      <c r="F199" s="224" t="s">
        <v>149</v>
      </c>
      <c r="H199" s="225">
        <v>74.640000000000001</v>
      </c>
      <c r="I199" s="226"/>
      <c r="L199" s="222"/>
      <c r="M199" s="227"/>
      <c r="N199" s="228"/>
      <c r="O199" s="228"/>
      <c r="P199" s="228"/>
      <c r="Q199" s="228"/>
      <c r="R199" s="228"/>
      <c r="S199" s="228"/>
      <c r="T199" s="229"/>
      <c r="AT199" s="223" t="s">
        <v>147</v>
      </c>
      <c r="AU199" s="223" t="s">
        <v>78</v>
      </c>
      <c r="AV199" s="12" t="s">
        <v>84</v>
      </c>
      <c r="AW199" s="12" t="s">
        <v>33</v>
      </c>
      <c r="AX199" s="12" t="s">
        <v>74</v>
      </c>
      <c r="AY199" s="223" t="s">
        <v>139</v>
      </c>
    </row>
    <row r="200" s="1" customFormat="1" ht="38.25" customHeight="1">
      <c r="B200" s="200"/>
      <c r="C200" s="201" t="s">
        <v>279</v>
      </c>
      <c r="D200" s="201" t="s">
        <v>141</v>
      </c>
      <c r="E200" s="202" t="s">
        <v>373</v>
      </c>
      <c r="F200" s="203" t="s">
        <v>374</v>
      </c>
      <c r="G200" s="204" t="s">
        <v>375</v>
      </c>
      <c r="H200" s="240"/>
      <c r="I200" s="206"/>
      <c r="J200" s="207">
        <f>ROUND(I200*H200,2)</f>
        <v>0</v>
      </c>
      <c r="K200" s="203" t="s">
        <v>145</v>
      </c>
      <c r="L200" s="46"/>
      <c r="M200" s="208" t="s">
        <v>5</v>
      </c>
      <c r="N200" s="209" t="s">
        <v>40</v>
      </c>
      <c r="O200" s="47"/>
      <c r="P200" s="210">
        <f>O200*H200</f>
        <v>0</v>
      </c>
      <c r="Q200" s="210">
        <v>0</v>
      </c>
      <c r="R200" s="210">
        <f>Q200*H200</f>
        <v>0</v>
      </c>
      <c r="S200" s="210">
        <v>0</v>
      </c>
      <c r="T200" s="211">
        <f>S200*H200</f>
        <v>0</v>
      </c>
      <c r="AR200" s="24" t="s">
        <v>238</v>
      </c>
      <c r="AT200" s="24" t="s">
        <v>141</v>
      </c>
      <c r="AU200" s="24" t="s">
        <v>78</v>
      </c>
      <c r="AY200" s="24" t="s">
        <v>139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24" t="s">
        <v>74</v>
      </c>
      <c r="BK200" s="212">
        <f>ROUND(I200*H200,2)</f>
        <v>0</v>
      </c>
      <c r="BL200" s="24" t="s">
        <v>238</v>
      </c>
      <c r="BM200" s="24" t="s">
        <v>630</v>
      </c>
    </row>
    <row r="201" s="10" customFormat="1" ht="29.88" customHeight="1">
      <c r="B201" s="187"/>
      <c r="D201" s="188" t="s">
        <v>68</v>
      </c>
      <c r="E201" s="198" t="s">
        <v>631</v>
      </c>
      <c r="F201" s="198" t="s">
        <v>632</v>
      </c>
      <c r="I201" s="190"/>
      <c r="J201" s="199">
        <f>BK201</f>
        <v>0</v>
      </c>
      <c r="L201" s="187"/>
      <c r="M201" s="192"/>
      <c r="N201" s="193"/>
      <c r="O201" s="193"/>
      <c r="P201" s="194">
        <f>SUM(P202:P222)</f>
        <v>0</v>
      </c>
      <c r="Q201" s="193"/>
      <c r="R201" s="194">
        <f>SUM(R202:R222)</f>
        <v>1.5448213199999998</v>
      </c>
      <c r="S201" s="193"/>
      <c r="T201" s="195">
        <f>SUM(T202:T222)</f>
        <v>0</v>
      </c>
      <c r="AR201" s="188" t="s">
        <v>78</v>
      </c>
      <c r="AT201" s="196" t="s">
        <v>68</v>
      </c>
      <c r="AU201" s="196" t="s">
        <v>74</v>
      </c>
      <c r="AY201" s="188" t="s">
        <v>139</v>
      </c>
      <c r="BK201" s="197">
        <f>SUM(BK202:BK222)</f>
        <v>0</v>
      </c>
    </row>
    <row r="202" s="1" customFormat="1" ht="25.5" customHeight="1">
      <c r="B202" s="200"/>
      <c r="C202" s="201" t="s">
        <v>319</v>
      </c>
      <c r="D202" s="201" t="s">
        <v>141</v>
      </c>
      <c r="E202" s="202" t="s">
        <v>633</v>
      </c>
      <c r="F202" s="203" t="s">
        <v>634</v>
      </c>
      <c r="G202" s="204" t="s">
        <v>192</v>
      </c>
      <c r="H202" s="205">
        <v>176.69</v>
      </c>
      <c r="I202" s="206"/>
      <c r="J202" s="207">
        <f>ROUND(I202*H202,2)</f>
        <v>0</v>
      </c>
      <c r="K202" s="203" t="s">
        <v>145</v>
      </c>
      <c r="L202" s="46"/>
      <c r="M202" s="208" t="s">
        <v>5</v>
      </c>
      <c r="N202" s="209" t="s">
        <v>40</v>
      </c>
      <c r="O202" s="47"/>
      <c r="P202" s="210">
        <f>O202*H202</f>
        <v>0</v>
      </c>
      <c r="Q202" s="210">
        <v>0.00029999999999999997</v>
      </c>
      <c r="R202" s="210">
        <f>Q202*H202</f>
        <v>0.053006999999999992</v>
      </c>
      <c r="S202" s="210">
        <v>0</v>
      </c>
      <c r="T202" s="211">
        <f>S202*H202</f>
        <v>0</v>
      </c>
      <c r="AR202" s="24" t="s">
        <v>238</v>
      </c>
      <c r="AT202" s="24" t="s">
        <v>141</v>
      </c>
      <c r="AU202" s="24" t="s">
        <v>78</v>
      </c>
      <c r="AY202" s="24" t="s">
        <v>139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24" t="s">
        <v>74</v>
      </c>
      <c r="BK202" s="212">
        <f>ROUND(I202*H202,2)</f>
        <v>0</v>
      </c>
      <c r="BL202" s="24" t="s">
        <v>238</v>
      </c>
      <c r="BM202" s="24" t="s">
        <v>635</v>
      </c>
    </row>
    <row r="203" s="11" customFormat="1">
      <c r="B203" s="213"/>
      <c r="D203" s="214" t="s">
        <v>147</v>
      </c>
      <c r="E203" s="215" t="s">
        <v>5</v>
      </c>
      <c r="F203" s="216" t="s">
        <v>636</v>
      </c>
      <c r="H203" s="217">
        <v>176.69</v>
      </c>
      <c r="I203" s="218"/>
      <c r="L203" s="213"/>
      <c r="M203" s="219"/>
      <c r="N203" s="220"/>
      <c r="O203" s="220"/>
      <c r="P203" s="220"/>
      <c r="Q203" s="220"/>
      <c r="R203" s="220"/>
      <c r="S203" s="220"/>
      <c r="T203" s="221"/>
      <c r="AT203" s="215" t="s">
        <v>147</v>
      </c>
      <c r="AU203" s="215" t="s">
        <v>78</v>
      </c>
      <c r="AV203" s="11" t="s">
        <v>78</v>
      </c>
      <c r="AW203" s="11" t="s">
        <v>33</v>
      </c>
      <c r="AX203" s="11" t="s">
        <v>69</v>
      </c>
      <c r="AY203" s="215" t="s">
        <v>139</v>
      </c>
    </row>
    <row r="204" s="12" customFormat="1">
      <c r="B204" s="222"/>
      <c r="D204" s="214" t="s">
        <v>147</v>
      </c>
      <c r="E204" s="223" t="s">
        <v>5</v>
      </c>
      <c r="F204" s="224" t="s">
        <v>149</v>
      </c>
      <c r="H204" s="225">
        <v>176.69</v>
      </c>
      <c r="I204" s="226"/>
      <c r="L204" s="222"/>
      <c r="M204" s="227"/>
      <c r="N204" s="228"/>
      <c r="O204" s="228"/>
      <c r="P204" s="228"/>
      <c r="Q204" s="228"/>
      <c r="R204" s="228"/>
      <c r="S204" s="228"/>
      <c r="T204" s="229"/>
      <c r="AT204" s="223" t="s">
        <v>147</v>
      </c>
      <c r="AU204" s="223" t="s">
        <v>78</v>
      </c>
      <c r="AV204" s="12" t="s">
        <v>84</v>
      </c>
      <c r="AW204" s="12" t="s">
        <v>33</v>
      </c>
      <c r="AX204" s="12" t="s">
        <v>74</v>
      </c>
      <c r="AY204" s="223" t="s">
        <v>139</v>
      </c>
    </row>
    <row r="205" s="12" customFormat="1">
      <c r="B205" s="222"/>
      <c r="D205" s="214" t="s">
        <v>147</v>
      </c>
      <c r="E205" s="223" t="s">
        <v>5</v>
      </c>
      <c r="F205" s="224" t="s">
        <v>149</v>
      </c>
      <c r="H205" s="225">
        <v>0</v>
      </c>
      <c r="I205" s="226"/>
      <c r="L205" s="222"/>
      <c r="M205" s="227"/>
      <c r="N205" s="228"/>
      <c r="O205" s="228"/>
      <c r="P205" s="228"/>
      <c r="Q205" s="228"/>
      <c r="R205" s="228"/>
      <c r="S205" s="228"/>
      <c r="T205" s="229"/>
      <c r="AT205" s="223" t="s">
        <v>147</v>
      </c>
      <c r="AU205" s="223" t="s">
        <v>78</v>
      </c>
      <c r="AV205" s="12" t="s">
        <v>84</v>
      </c>
      <c r="AW205" s="12" t="s">
        <v>33</v>
      </c>
      <c r="AX205" s="12" t="s">
        <v>69</v>
      </c>
      <c r="AY205" s="223" t="s">
        <v>139</v>
      </c>
    </row>
    <row r="206" s="1" customFormat="1" ht="16.5" customHeight="1">
      <c r="B206" s="200"/>
      <c r="C206" s="230" t="s">
        <v>324</v>
      </c>
      <c r="D206" s="230" t="s">
        <v>164</v>
      </c>
      <c r="E206" s="231" t="s">
        <v>637</v>
      </c>
      <c r="F206" s="232" t="s">
        <v>638</v>
      </c>
      <c r="G206" s="233" t="s">
        <v>192</v>
      </c>
      <c r="H206" s="234">
        <v>176.69</v>
      </c>
      <c r="I206" s="235"/>
      <c r="J206" s="236">
        <f>ROUND(I206*H206,2)</f>
        <v>0</v>
      </c>
      <c r="K206" s="232" t="s">
        <v>145</v>
      </c>
      <c r="L206" s="237"/>
      <c r="M206" s="238" t="s">
        <v>5</v>
      </c>
      <c r="N206" s="239" t="s">
        <v>40</v>
      </c>
      <c r="O206" s="47"/>
      <c r="P206" s="210">
        <f>O206*H206</f>
        <v>0</v>
      </c>
      <c r="Q206" s="210">
        <v>0.0055999999999999999</v>
      </c>
      <c r="R206" s="210">
        <f>Q206*H206</f>
        <v>0.98946400000000001</v>
      </c>
      <c r="S206" s="210">
        <v>0</v>
      </c>
      <c r="T206" s="211">
        <f>S206*H206</f>
        <v>0</v>
      </c>
      <c r="AR206" s="24" t="s">
        <v>279</v>
      </c>
      <c r="AT206" s="24" t="s">
        <v>164</v>
      </c>
      <c r="AU206" s="24" t="s">
        <v>78</v>
      </c>
      <c r="AY206" s="24" t="s">
        <v>139</v>
      </c>
      <c r="BE206" s="212">
        <f>IF(N206="základní",J206,0)</f>
        <v>0</v>
      </c>
      <c r="BF206" s="212">
        <f>IF(N206="snížená",J206,0)</f>
        <v>0</v>
      </c>
      <c r="BG206" s="212">
        <f>IF(N206="zákl. přenesená",J206,0)</f>
        <v>0</v>
      </c>
      <c r="BH206" s="212">
        <f>IF(N206="sníž. přenesená",J206,0)</f>
        <v>0</v>
      </c>
      <c r="BI206" s="212">
        <f>IF(N206="nulová",J206,0)</f>
        <v>0</v>
      </c>
      <c r="BJ206" s="24" t="s">
        <v>74</v>
      </c>
      <c r="BK206" s="212">
        <f>ROUND(I206*H206,2)</f>
        <v>0</v>
      </c>
      <c r="BL206" s="24" t="s">
        <v>238</v>
      </c>
      <c r="BM206" s="24" t="s">
        <v>639</v>
      </c>
    </row>
    <row r="207" s="11" customFormat="1">
      <c r="B207" s="213"/>
      <c r="D207" s="214" t="s">
        <v>147</v>
      </c>
      <c r="F207" s="216" t="s">
        <v>640</v>
      </c>
      <c r="H207" s="217">
        <v>176.69</v>
      </c>
      <c r="I207" s="218"/>
      <c r="L207" s="213"/>
      <c r="M207" s="219"/>
      <c r="N207" s="220"/>
      <c r="O207" s="220"/>
      <c r="P207" s="220"/>
      <c r="Q207" s="220"/>
      <c r="R207" s="220"/>
      <c r="S207" s="220"/>
      <c r="T207" s="221"/>
      <c r="AT207" s="215" t="s">
        <v>147</v>
      </c>
      <c r="AU207" s="215" t="s">
        <v>78</v>
      </c>
      <c r="AV207" s="11" t="s">
        <v>78</v>
      </c>
      <c r="AW207" s="11" t="s">
        <v>6</v>
      </c>
      <c r="AX207" s="11" t="s">
        <v>74</v>
      </c>
      <c r="AY207" s="215" t="s">
        <v>139</v>
      </c>
    </row>
    <row r="208" s="1" customFormat="1" ht="16.5" customHeight="1">
      <c r="B208" s="200"/>
      <c r="C208" s="230" t="s">
        <v>329</v>
      </c>
      <c r="D208" s="230" t="s">
        <v>164</v>
      </c>
      <c r="E208" s="231" t="s">
        <v>641</v>
      </c>
      <c r="F208" s="232" t="s">
        <v>642</v>
      </c>
      <c r="G208" s="233" t="s">
        <v>192</v>
      </c>
      <c r="H208" s="234">
        <v>164.53999999999999</v>
      </c>
      <c r="I208" s="235"/>
      <c r="J208" s="236">
        <f>ROUND(I208*H208,2)</f>
        <v>0</v>
      </c>
      <c r="K208" s="232" t="s">
        <v>145</v>
      </c>
      <c r="L208" s="237"/>
      <c r="M208" s="238" t="s">
        <v>5</v>
      </c>
      <c r="N208" s="239" t="s">
        <v>40</v>
      </c>
      <c r="O208" s="47"/>
      <c r="P208" s="210">
        <f>O208*H208</f>
        <v>0</v>
      </c>
      <c r="Q208" s="210">
        <v>0.0020999999999999999</v>
      </c>
      <c r="R208" s="210">
        <f>Q208*H208</f>
        <v>0.34553399999999995</v>
      </c>
      <c r="S208" s="210">
        <v>0</v>
      </c>
      <c r="T208" s="211">
        <f>S208*H208</f>
        <v>0</v>
      </c>
      <c r="AR208" s="24" t="s">
        <v>279</v>
      </c>
      <c r="AT208" s="24" t="s">
        <v>164</v>
      </c>
      <c r="AU208" s="24" t="s">
        <v>78</v>
      </c>
      <c r="AY208" s="24" t="s">
        <v>139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24" t="s">
        <v>74</v>
      </c>
      <c r="BK208" s="212">
        <f>ROUND(I208*H208,2)</f>
        <v>0</v>
      </c>
      <c r="BL208" s="24" t="s">
        <v>238</v>
      </c>
      <c r="BM208" s="24" t="s">
        <v>643</v>
      </c>
    </row>
    <row r="209" s="11" customFormat="1">
      <c r="B209" s="213"/>
      <c r="D209" s="214" t="s">
        <v>147</v>
      </c>
      <c r="E209" s="215" t="s">
        <v>5</v>
      </c>
      <c r="F209" s="216" t="s">
        <v>644</v>
      </c>
      <c r="H209" s="217">
        <v>164.53999999999999</v>
      </c>
      <c r="I209" s="218"/>
      <c r="L209" s="213"/>
      <c r="M209" s="219"/>
      <c r="N209" s="220"/>
      <c r="O209" s="220"/>
      <c r="P209" s="220"/>
      <c r="Q209" s="220"/>
      <c r="R209" s="220"/>
      <c r="S209" s="220"/>
      <c r="T209" s="221"/>
      <c r="AT209" s="215" t="s">
        <v>147</v>
      </c>
      <c r="AU209" s="215" t="s">
        <v>78</v>
      </c>
      <c r="AV209" s="11" t="s">
        <v>78</v>
      </c>
      <c r="AW209" s="11" t="s">
        <v>33</v>
      </c>
      <c r="AX209" s="11" t="s">
        <v>69</v>
      </c>
      <c r="AY209" s="215" t="s">
        <v>139</v>
      </c>
    </row>
    <row r="210" s="12" customFormat="1">
      <c r="B210" s="222"/>
      <c r="D210" s="214" t="s">
        <v>147</v>
      </c>
      <c r="E210" s="223" t="s">
        <v>5</v>
      </c>
      <c r="F210" s="224" t="s">
        <v>149</v>
      </c>
      <c r="H210" s="225">
        <v>164.53999999999999</v>
      </c>
      <c r="I210" s="226"/>
      <c r="L210" s="222"/>
      <c r="M210" s="227"/>
      <c r="N210" s="228"/>
      <c r="O210" s="228"/>
      <c r="P210" s="228"/>
      <c r="Q210" s="228"/>
      <c r="R210" s="228"/>
      <c r="S210" s="228"/>
      <c r="T210" s="229"/>
      <c r="AT210" s="223" t="s">
        <v>147</v>
      </c>
      <c r="AU210" s="223" t="s">
        <v>78</v>
      </c>
      <c r="AV210" s="12" t="s">
        <v>84</v>
      </c>
      <c r="AW210" s="12" t="s">
        <v>33</v>
      </c>
      <c r="AX210" s="12" t="s">
        <v>74</v>
      </c>
      <c r="AY210" s="223" t="s">
        <v>139</v>
      </c>
    </row>
    <row r="211" s="1" customFormat="1" ht="25.5" customHeight="1">
      <c r="B211" s="200"/>
      <c r="C211" s="201" t="s">
        <v>334</v>
      </c>
      <c r="D211" s="201" t="s">
        <v>141</v>
      </c>
      <c r="E211" s="202" t="s">
        <v>645</v>
      </c>
      <c r="F211" s="203" t="s">
        <v>646</v>
      </c>
      <c r="G211" s="204" t="s">
        <v>192</v>
      </c>
      <c r="H211" s="205">
        <v>50.423999999999999</v>
      </c>
      <c r="I211" s="206"/>
      <c r="J211" s="207">
        <f>ROUND(I211*H211,2)</f>
        <v>0</v>
      </c>
      <c r="K211" s="203" t="s">
        <v>145</v>
      </c>
      <c r="L211" s="46"/>
      <c r="M211" s="208" t="s">
        <v>5</v>
      </c>
      <c r="N211" s="209" t="s">
        <v>40</v>
      </c>
      <c r="O211" s="47"/>
      <c r="P211" s="210">
        <f>O211*H211</f>
        <v>0</v>
      </c>
      <c r="Q211" s="210">
        <v>0.00010000000000000001</v>
      </c>
      <c r="R211" s="210">
        <f>Q211*H211</f>
        <v>0.0050423999999999998</v>
      </c>
      <c r="S211" s="210">
        <v>0</v>
      </c>
      <c r="T211" s="211">
        <f>S211*H211</f>
        <v>0</v>
      </c>
      <c r="AR211" s="24" t="s">
        <v>238</v>
      </c>
      <c r="AT211" s="24" t="s">
        <v>141</v>
      </c>
      <c r="AU211" s="24" t="s">
        <v>78</v>
      </c>
      <c r="AY211" s="24" t="s">
        <v>139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24" t="s">
        <v>74</v>
      </c>
      <c r="BK211" s="212">
        <f>ROUND(I211*H211,2)</f>
        <v>0</v>
      </c>
      <c r="BL211" s="24" t="s">
        <v>238</v>
      </c>
      <c r="BM211" s="24" t="s">
        <v>647</v>
      </c>
    </row>
    <row r="212" s="11" customFormat="1">
      <c r="B212" s="213"/>
      <c r="D212" s="214" t="s">
        <v>147</v>
      </c>
      <c r="E212" s="215" t="s">
        <v>5</v>
      </c>
      <c r="F212" s="216" t="s">
        <v>648</v>
      </c>
      <c r="H212" s="217">
        <v>50.423999999999999</v>
      </c>
      <c r="I212" s="218"/>
      <c r="L212" s="213"/>
      <c r="M212" s="219"/>
      <c r="N212" s="220"/>
      <c r="O212" s="220"/>
      <c r="P212" s="220"/>
      <c r="Q212" s="220"/>
      <c r="R212" s="220"/>
      <c r="S212" s="220"/>
      <c r="T212" s="221"/>
      <c r="AT212" s="215" t="s">
        <v>147</v>
      </c>
      <c r="AU212" s="215" t="s">
        <v>78</v>
      </c>
      <c r="AV212" s="11" t="s">
        <v>78</v>
      </c>
      <c r="AW212" s="11" t="s">
        <v>33</v>
      </c>
      <c r="AX212" s="11" t="s">
        <v>69</v>
      </c>
      <c r="AY212" s="215" t="s">
        <v>139</v>
      </c>
    </row>
    <row r="213" s="12" customFormat="1">
      <c r="B213" s="222"/>
      <c r="D213" s="214" t="s">
        <v>147</v>
      </c>
      <c r="E213" s="223" t="s">
        <v>5</v>
      </c>
      <c r="F213" s="224" t="s">
        <v>649</v>
      </c>
      <c r="H213" s="225">
        <v>50.423999999999999</v>
      </c>
      <c r="I213" s="226"/>
      <c r="L213" s="222"/>
      <c r="M213" s="227"/>
      <c r="N213" s="228"/>
      <c r="O213" s="228"/>
      <c r="P213" s="228"/>
      <c r="Q213" s="228"/>
      <c r="R213" s="228"/>
      <c r="S213" s="228"/>
      <c r="T213" s="229"/>
      <c r="AT213" s="223" t="s">
        <v>147</v>
      </c>
      <c r="AU213" s="223" t="s">
        <v>78</v>
      </c>
      <c r="AV213" s="12" t="s">
        <v>84</v>
      </c>
      <c r="AW213" s="12" t="s">
        <v>33</v>
      </c>
      <c r="AX213" s="12" t="s">
        <v>74</v>
      </c>
      <c r="AY213" s="223" t="s">
        <v>139</v>
      </c>
    </row>
    <row r="214" s="1" customFormat="1" ht="16.5" customHeight="1">
      <c r="B214" s="200"/>
      <c r="C214" s="230" t="s">
        <v>340</v>
      </c>
      <c r="D214" s="230" t="s">
        <v>164</v>
      </c>
      <c r="E214" s="231" t="s">
        <v>650</v>
      </c>
      <c r="F214" s="232" t="s">
        <v>651</v>
      </c>
      <c r="G214" s="233" t="s">
        <v>192</v>
      </c>
      <c r="H214" s="234">
        <v>51.432000000000002</v>
      </c>
      <c r="I214" s="235"/>
      <c r="J214" s="236">
        <f>ROUND(I214*H214,2)</f>
        <v>0</v>
      </c>
      <c r="K214" s="232" t="s">
        <v>145</v>
      </c>
      <c r="L214" s="237"/>
      <c r="M214" s="238" t="s">
        <v>5</v>
      </c>
      <c r="N214" s="239" t="s">
        <v>40</v>
      </c>
      <c r="O214" s="47"/>
      <c r="P214" s="210">
        <f>O214*H214</f>
        <v>0</v>
      </c>
      <c r="Q214" s="210">
        <v>0.0016000000000000001</v>
      </c>
      <c r="R214" s="210">
        <f>Q214*H214</f>
        <v>0.082291200000000009</v>
      </c>
      <c r="S214" s="210">
        <v>0</v>
      </c>
      <c r="T214" s="211">
        <f>S214*H214</f>
        <v>0</v>
      </c>
      <c r="AR214" s="24" t="s">
        <v>279</v>
      </c>
      <c r="AT214" s="24" t="s">
        <v>164</v>
      </c>
      <c r="AU214" s="24" t="s">
        <v>78</v>
      </c>
      <c r="AY214" s="24" t="s">
        <v>139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24" t="s">
        <v>74</v>
      </c>
      <c r="BK214" s="212">
        <f>ROUND(I214*H214,2)</f>
        <v>0</v>
      </c>
      <c r="BL214" s="24" t="s">
        <v>238</v>
      </c>
      <c r="BM214" s="24" t="s">
        <v>652</v>
      </c>
    </row>
    <row r="215" s="11" customFormat="1">
      <c r="B215" s="213"/>
      <c r="D215" s="214" t="s">
        <v>147</v>
      </c>
      <c r="F215" s="216" t="s">
        <v>653</v>
      </c>
      <c r="H215" s="217">
        <v>51.432000000000002</v>
      </c>
      <c r="I215" s="218"/>
      <c r="L215" s="213"/>
      <c r="M215" s="219"/>
      <c r="N215" s="220"/>
      <c r="O215" s="220"/>
      <c r="P215" s="220"/>
      <c r="Q215" s="220"/>
      <c r="R215" s="220"/>
      <c r="S215" s="220"/>
      <c r="T215" s="221"/>
      <c r="AT215" s="215" t="s">
        <v>147</v>
      </c>
      <c r="AU215" s="215" t="s">
        <v>78</v>
      </c>
      <c r="AV215" s="11" t="s">
        <v>78</v>
      </c>
      <c r="AW215" s="11" t="s">
        <v>6</v>
      </c>
      <c r="AX215" s="11" t="s">
        <v>74</v>
      </c>
      <c r="AY215" s="215" t="s">
        <v>139</v>
      </c>
    </row>
    <row r="216" s="1" customFormat="1" ht="51" customHeight="1">
      <c r="B216" s="200"/>
      <c r="C216" s="201" t="s">
        <v>344</v>
      </c>
      <c r="D216" s="201" t="s">
        <v>141</v>
      </c>
      <c r="E216" s="202" t="s">
        <v>654</v>
      </c>
      <c r="F216" s="203" t="s">
        <v>655</v>
      </c>
      <c r="G216" s="204" t="s">
        <v>192</v>
      </c>
      <c r="H216" s="205">
        <v>19.077999999999999</v>
      </c>
      <c r="I216" s="206"/>
      <c r="J216" s="207">
        <f>ROUND(I216*H216,2)</f>
        <v>0</v>
      </c>
      <c r="K216" s="203" t="s">
        <v>5</v>
      </c>
      <c r="L216" s="46"/>
      <c r="M216" s="208" t="s">
        <v>5</v>
      </c>
      <c r="N216" s="209" t="s">
        <v>40</v>
      </c>
      <c r="O216" s="47"/>
      <c r="P216" s="210">
        <f>O216*H216</f>
        <v>0</v>
      </c>
      <c r="Q216" s="210">
        <v>0.00010000000000000001</v>
      </c>
      <c r="R216" s="210">
        <f>Q216*H216</f>
        <v>0.0019078000000000001</v>
      </c>
      <c r="S216" s="210">
        <v>0</v>
      </c>
      <c r="T216" s="211">
        <f>S216*H216</f>
        <v>0</v>
      </c>
      <c r="AR216" s="24" t="s">
        <v>238</v>
      </c>
      <c r="AT216" s="24" t="s">
        <v>141</v>
      </c>
      <c r="AU216" s="24" t="s">
        <v>78</v>
      </c>
      <c r="AY216" s="24" t="s">
        <v>139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24" t="s">
        <v>74</v>
      </c>
      <c r="BK216" s="212">
        <f>ROUND(I216*H216,2)</f>
        <v>0</v>
      </c>
      <c r="BL216" s="24" t="s">
        <v>238</v>
      </c>
      <c r="BM216" s="24" t="s">
        <v>656</v>
      </c>
    </row>
    <row r="217" s="11" customFormat="1">
      <c r="B217" s="213"/>
      <c r="D217" s="214" t="s">
        <v>147</v>
      </c>
      <c r="E217" s="215" t="s">
        <v>5</v>
      </c>
      <c r="F217" s="216" t="s">
        <v>657</v>
      </c>
      <c r="H217" s="217">
        <v>19.077999999999999</v>
      </c>
      <c r="I217" s="218"/>
      <c r="L217" s="213"/>
      <c r="M217" s="219"/>
      <c r="N217" s="220"/>
      <c r="O217" s="220"/>
      <c r="P217" s="220"/>
      <c r="Q217" s="220"/>
      <c r="R217" s="220"/>
      <c r="S217" s="220"/>
      <c r="T217" s="221"/>
      <c r="AT217" s="215" t="s">
        <v>147</v>
      </c>
      <c r="AU217" s="215" t="s">
        <v>78</v>
      </c>
      <c r="AV217" s="11" t="s">
        <v>78</v>
      </c>
      <c r="AW217" s="11" t="s">
        <v>33</v>
      </c>
      <c r="AX217" s="11" t="s">
        <v>69</v>
      </c>
      <c r="AY217" s="215" t="s">
        <v>139</v>
      </c>
    </row>
    <row r="218" s="12" customFormat="1">
      <c r="B218" s="222"/>
      <c r="D218" s="214" t="s">
        <v>147</v>
      </c>
      <c r="E218" s="223" t="s">
        <v>5</v>
      </c>
      <c r="F218" s="224" t="s">
        <v>149</v>
      </c>
      <c r="H218" s="225">
        <v>19.077999999999999</v>
      </c>
      <c r="I218" s="226"/>
      <c r="L218" s="222"/>
      <c r="M218" s="227"/>
      <c r="N218" s="228"/>
      <c r="O218" s="228"/>
      <c r="P218" s="228"/>
      <c r="Q218" s="228"/>
      <c r="R218" s="228"/>
      <c r="S218" s="228"/>
      <c r="T218" s="229"/>
      <c r="AT218" s="223" t="s">
        <v>147</v>
      </c>
      <c r="AU218" s="223" t="s">
        <v>78</v>
      </c>
      <c r="AV218" s="12" t="s">
        <v>84</v>
      </c>
      <c r="AW218" s="12" t="s">
        <v>33</v>
      </c>
      <c r="AX218" s="12" t="s">
        <v>74</v>
      </c>
      <c r="AY218" s="223" t="s">
        <v>139</v>
      </c>
    </row>
    <row r="219" s="1" customFormat="1" ht="16.5" customHeight="1">
      <c r="B219" s="200"/>
      <c r="C219" s="230" t="s">
        <v>349</v>
      </c>
      <c r="D219" s="230" t="s">
        <v>164</v>
      </c>
      <c r="E219" s="231" t="s">
        <v>658</v>
      </c>
      <c r="F219" s="232" t="s">
        <v>659</v>
      </c>
      <c r="G219" s="233" t="s">
        <v>192</v>
      </c>
      <c r="H219" s="234">
        <v>20.986000000000001</v>
      </c>
      <c r="I219" s="235"/>
      <c r="J219" s="236">
        <f>ROUND(I219*H219,2)</f>
        <v>0</v>
      </c>
      <c r="K219" s="232" t="s">
        <v>5</v>
      </c>
      <c r="L219" s="237"/>
      <c r="M219" s="238" t="s">
        <v>5</v>
      </c>
      <c r="N219" s="239" t="s">
        <v>40</v>
      </c>
      <c r="O219" s="47"/>
      <c r="P219" s="210">
        <f>O219*H219</f>
        <v>0</v>
      </c>
      <c r="Q219" s="210">
        <v>0.0032200000000000002</v>
      </c>
      <c r="R219" s="210">
        <f>Q219*H219</f>
        <v>0.067574920000000011</v>
      </c>
      <c r="S219" s="210">
        <v>0</v>
      </c>
      <c r="T219" s="211">
        <f>S219*H219</f>
        <v>0</v>
      </c>
      <c r="AR219" s="24" t="s">
        <v>279</v>
      </c>
      <c r="AT219" s="24" t="s">
        <v>164</v>
      </c>
      <c r="AU219" s="24" t="s">
        <v>78</v>
      </c>
      <c r="AY219" s="24" t="s">
        <v>139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24" t="s">
        <v>74</v>
      </c>
      <c r="BK219" s="212">
        <f>ROUND(I219*H219,2)</f>
        <v>0</v>
      </c>
      <c r="BL219" s="24" t="s">
        <v>238</v>
      </c>
      <c r="BM219" s="24" t="s">
        <v>660</v>
      </c>
    </row>
    <row r="220" s="11" customFormat="1">
      <c r="B220" s="213"/>
      <c r="D220" s="214" t="s">
        <v>147</v>
      </c>
      <c r="E220" s="215" t="s">
        <v>5</v>
      </c>
      <c r="F220" s="216" t="s">
        <v>657</v>
      </c>
      <c r="H220" s="217">
        <v>19.077999999999999</v>
      </c>
      <c r="I220" s="218"/>
      <c r="L220" s="213"/>
      <c r="M220" s="219"/>
      <c r="N220" s="220"/>
      <c r="O220" s="220"/>
      <c r="P220" s="220"/>
      <c r="Q220" s="220"/>
      <c r="R220" s="220"/>
      <c r="S220" s="220"/>
      <c r="T220" s="221"/>
      <c r="AT220" s="215" t="s">
        <v>147</v>
      </c>
      <c r="AU220" s="215" t="s">
        <v>78</v>
      </c>
      <c r="AV220" s="11" t="s">
        <v>78</v>
      </c>
      <c r="AW220" s="11" t="s">
        <v>33</v>
      </c>
      <c r="AX220" s="11" t="s">
        <v>69</v>
      </c>
      <c r="AY220" s="215" t="s">
        <v>139</v>
      </c>
    </row>
    <row r="221" s="12" customFormat="1">
      <c r="B221" s="222"/>
      <c r="D221" s="214" t="s">
        <v>147</v>
      </c>
      <c r="E221" s="223" t="s">
        <v>5</v>
      </c>
      <c r="F221" s="224" t="s">
        <v>149</v>
      </c>
      <c r="H221" s="225">
        <v>19.077999999999999</v>
      </c>
      <c r="I221" s="226"/>
      <c r="L221" s="222"/>
      <c r="M221" s="227"/>
      <c r="N221" s="228"/>
      <c r="O221" s="228"/>
      <c r="P221" s="228"/>
      <c r="Q221" s="228"/>
      <c r="R221" s="228"/>
      <c r="S221" s="228"/>
      <c r="T221" s="229"/>
      <c r="AT221" s="223" t="s">
        <v>147</v>
      </c>
      <c r="AU221" s="223" t="s">
        <v>78</v>
      </c>
      <c r="AV221" s="12" t="s">
        <v>84</v>
      </c>
      <c r="AW221" s="12" t="s">
        <v>33</v>
      </c>
      <c r="AX221" s="12" t="s">
        <v>74</v>
      </c>
      <c r="AY221" s="223" t="s">
        <v>139</v>
      </c>
    </row>
    <row r="222" s="11" customFormat="1">
      <c r="B222" s="213"/>
      <c r="D222" s="214" t="s">
        <v>147</v>
      </c>
      <c r="F222" s="216" t="s">
        <v>661</v>
      </c>
      <c r="H222" s="217">
        <v>20.986000000000001</v>
      </c>
      <c r="I222" s="218"/>
      <c r="L222" s="213"/>
      <c r="M222" s="219"/>
      <c r="N222" s="220"/>
      <c r="O222" s="220"/>
      <c r="P222" s="220"/>
      <c r="Q222" s="220"/>
      <c r="R222" s="220"/>
      <c r="S222" s="220"/>
      <c r="T222" s="221"/>
      <c r="AT222" s="215" t="s">
        <v>147</v>
      </c>
      <c r="AU222" s="215" t="s">
        <v>78</v>
      </c>
      <c r="AV222" s="11" t="s">
        <v>78</v>
      </c>
      <c r="AW222" s="11" t="s">
        <v>6</v>
      </c>
      <c r="AX222" s="11" t="s">
        <v>74</v>
      </c>
      <c r="AY222" s="215" t="s">
        <v>139</v>
      </c>
    </row>
    <row r="223" s="10" customFormat="1" ht="29.88" customHeight="1">
      <c r="B223" s="187"/>
      <c r="D223" s="188" t="s">
        <v>68</v>
      </c>
      <c r="E223" s="198" t="s">
        <v>662</v>
      </c>
      <c r="F223" s="198" t="s">
        <v>663</v>
      </c>
      <c r="I223" s="190"/>
      <c r="J223" s="199">
        <f>BK223</f>
        <v>0</v>
      </c>
      <c r="L223" s="187"/>
      <c r="M223" s="192"/>
      <c r="N223" s="193"/>
      <c r="O223" s="193"/>
      <c r="P223" s="194">
        <f>SUM(P224:P250)</f>
        <v>0</v>
      </c>
      <c r="Q223" s="193"/>
      <c r="R223" s="194">
        <f>SUM(R224:R250)</f>
        <v>6.9148206200000004</v>
      </c>
      <c r="S223" s="193"/>
      <c r="T223" s="195">
        <f>SUM(T224:T250)</f>
        <v>0</v>
      </c>
      <c r="AR223" s="188" t="s">
        <v>78</v>
      </c>
      <c r="AT223" s="196" t="s">
        <v>68</v>
      </c>
      <c r="AU223" s="196" t="s">
        <v>74</v>
      </c>
      <c r="AY223" s="188" t="s">
        <v>139</v>
      </c>
      <c r="BK223" s="197">
        <f>SUM(BK224:BK250)</f>
        <v>0</v>
      </c>
    </row>
    <row r="224" s="1" customFormat="1" ht="16.5" customHeight="1">
      <c r="B224" s="200"/>
      <c r="C224" s="201" t="s">
        <v>355</v>
      </c>
      <c r="D224" s="201" t="s">
        <v>141</v>
      </c>
      <c r="E224" s="202" t="s">
        <v>664</v>
      </c>
      <c r="F224" s="203" t="s">
        <v>665</v>
      </c>
      <c r="G224" s="204" t="s">
        <v>547</v>
      </c>
      <c r="H224" s="205">
        <v>1</v>
      </c>
      <c r="I224" s="206"/>
      <c r="J224" s="207">
        <f>ROUND(I224*H224,2)</f>
        <v>0</v>
      </c>
      <c r="K224" s="203" t="s">
        <v>5</v>
      </c>
      <c r="L224" s="46"/>
      <c r="M224" s="208" t="s">
        <v>5</v>
      </c>
      <c r="N224" s="209" t="s">
        <v>40</v>
      </c>
      <c r="O224" s="47"/>
      <c r="P224" s="210">
        <f>O224*H224</f>
        <v>0</v>
      </c>
      <c r="Q224" s="210">
        <v>0</v>
      </c>
      <c r="R224" s="210">
        <f>Q224*H224</f>
        <v>0</v>
      </c>
      <c r="S224" s="210">
        <v>0</v>
      </c>
      <c r="T224" s="211">
        <f>S224*H224</f>
        <v>0</v>
      </c>
      <c r="AR224" s="24" t="s">
        <v>238</v>
      </c>
      <c r="AT224" s="24" t="s">
        <v>141</v>
      </c>
      <c r="AU224" s="24" t="s">
        <v>78</v>
      </c>
      <c r="AY224" s="24" t="s">
        <v>139</v>
      </c>
      <c r="BE224" s="212">
        <f>IF(N224="základní",J224,0)</f>
        <v>0</v>
      </c>
      <c r="BF224" s="212">
        <f>IF(N224="snížená",J224,0)</f>
        <v>0</v>
      </c>
      <c r="BG224" s="212">
        <f>IF(N224="zákl. přenesená",J224,0)</f>
        <v>0</v>
      </c>
      <c r="BH224" s="212">
        <f>IF(N224="sníž. přenesená",J224,0)</f>
        <v>0</v>
      </c>
      <c r="BI224" s="212">
        <f>IF(N224="nulová",J224,0)</f>
        <v>0</v>
      </c>
      <c r="BJ224" s="24" t="s">
        <v>74</v>
      </c>
      <c r="BK224" s="212">
        <f>ROUND(I224*H224,2)</f>
        <v>0</v>
      </c>
      <c r="BL224" s="24" t="s">
        <v>238</v>
      </c>
      <c r="BM224" s="24" t="s">
        <v>666</v>
      </c>
    </row>
    <row r="225" s="1" customFormat="1" ht="25.5" customHeight="1">
      <c r="B225" s="200"/>
      <c r="C225" s="201" t="s">
        <v>363</v>
      </c>
      <c r="D225" s="201" t="s">
        <v>141</v>
      </c>
      <c r="E225" s="202" t="s">
        <v>667</v>
      </c>
      <c r="F225" s="203" t="s">
        <v>668</v>
      </c>
      <c r="G225" s="204" t="s">
        <v>192</v>
      </c>
      <c r="H225" s="205">
        <v>176.69</v>
      </c>
      <c r="I225" s="206"/>
      <c r="J225" s="207">
        <f>ROUND(I225*H225,2)</f>
        <v>0</v>
      </c>
      <c r="K225" s="203" t="s">
        <v>145</v>
      </c>
      <c r="L225" s="46"/>
      <c r="M225" s="208" t="s">
        <v>5</v>
      </c>
      <c r="N225" s="209" t="s">
        <v>40</v>
      </c>
      <c r="O225" s="47"/>
      <c r="P225" s="210">
        <f>O225*H225</f>
        <v>0</v>
      </c>
      <c r="Q225" s="210">
        <v>0.00031</v>
      </c>
      <c r="R225" s="210">
        <f>Q225*H225</f>
        <v>0.0547739</v>
      </c>
      <c r="S225" s="210">
        <v>0</v>
      </c>
      <c r="T225" s="211">
        <f>S225*H225</f>
        <v>0</v>
      </c>
      <c r="AR225" s="24" t="s">
        <v>238</v>
      </c>
      <c r="AT225" s="24" t="s">
        <v>141</v>
      </c>
      <c r="AU225" s="24" t="s">
        <v>78</v>
      </c>
      <c r="AY225" s="24" t="s">
        <v>139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24" t="s">
        <v>74</v>
      </c>
      <c r="BK225" s="212">
        <f>ROUND(I225*H225,2)</f>
        <v>0</v>
      </c>
      <c r="BL225" s="24" t="s">
        <v>238</v>
      </c>
      <c r="BM225" s="24" t="s">
        <v>669</v>
      </c>
    </row>
    <row r="226" s="1" customFormat="1" ht="16.5" customHeight="1">
      <c r="B226" s="200"/>
      <c r="C226" s="230" t="s">
        <v>368</v>
      </c>
      <c r="D226" s="230" t="s">
        <v>164</v>
      </c>
      <c r="E226" s="231" t="s">
        <v>670</v>
      </c>
      <c r="F226" s="232" t="s">
        <v>671</v>
      </c>
      <c r="G226" s="233" t="s">
        <v>181</v>
      </c>
      <c r="H226" s="234">
        <v>176.69</v>
      </c>
      <c r="I226" s="235"/>
      <c r="J226" s="236">
        <f>ROUND(I226*H226,2)</f>
        <v>0</v>
      </c>
      <c r="K226" s="232" t="s">
        <v>5</v>
      </c>
      <c r="L226" s="237"/>
      <c r="M226" s="238" t="s">
        <v>5</v>
      </c>
      <c r="N226" s="239" t="s">
        <v>40</v>
      </c>
      <c r="O226" s="47"/>
      <c r="P226" s="210">
        <f>O226*H226</f>
        <v>0</v>
      </c>
      <c r="Q226" s="210">
        <v>0.0021900000000000001</v>
      </c>
      <c r="R226" s="210">
        <f>Q226*H226</f>
        <v>0.38695109999999999</v>
      </c>
      <c r="S226" s="210">
        <v>0</v>
      </c>
      <c r="T226" s="211">
        <f>S226*H226</f>
        <v>0</v>
      </c>
      <c r="AR226" s="24" t="s">
        <v>279</v>
      </c>
      <c r="AT226" s="24" t="s">
        <v>164</v>
      </c>
      <c r="AU226" s="24" t="s">
        <v>78</v>
      </c>
      <c r="AY226" s="24" t="s">
        <v>139</v>
      </c>
      <c r="BE226" s="212">
        <f>IF(N226="základní",J226,0)</f>
        <v>0</v>
      </c>
      <c r="BF226" s="212">
        <f>IF(N226="snížená",J226,0)</f>
        <v>0</v>
      </c>
      <c r="BG226" s="212">
        <f>IF(N226="zákl. přenesená",J226,0)</f>
        <v>0</v>
      </c>
      <c r="BH226" s="212">
        <f>IF(N226="sníž. přenesená",J226,0)</f>
        <v>0</v>
      </c>
      <c r="BI226" s="212">
        <f>IF(N226="nulová",J226,0)</f>
        <v>0</v>
      </c>
      <c r="BJ226" s="24" t="s">
        <v>74</v>
      </c>
      <c r="BK226" s="212">
        <f>ROUND(I226*H226,2)</f>
        <v>0</v>
      </c>
      <c r="BL226" s="24" t="s">
        <v>238</v>
      </c>
      <c r="BM226" s="24" t="s">
        <v>672</v>
      </c>
    </row>
    <row r="227" s="1" customFormat="1" ht="25.5" customHeight="1">
      <c r="B227" s="200"/>
      <c r="C227" s="201" t="s">
        <v>372</v>
      </c>
      <c r="D227" s="201" t="s">
        <v>141</v>
      </c>
      <c r="E227" s="202" t="s">
        <v>673</v>
      </c>
      <c r="F227" s="203" t="s">
        <v>674</v>
      </c>
      <c r="G227" s="204" t="s">
        <v>192</v>
      </c>
      <c r="H227" s="205">
        <v>176.69</v>
      </c>
      <c r="I227" s="206"/>
      <c r="J227" s="207">
        <f>ROUND(I227*H227,2)</f>
        <v>0</v>
      </c>
      <c r="K227" s="203" t="s">
        <v>145</v>
      </c>
      <c r="L227" s="46"/>
      <c r="M227" s="208" t="s">
        <v>5</v>
      </c>
      <c r="N227" s="209" t="s">
        <v>40</v>
      </c>
      <c r="O227" s="47"/>
      <c r="P227" s="210">
        <f>O227*H227</f>
        <v>0</v>
      </c>
      <c r="Q227" s="210">
        <v>0</v>
      </c>
      <c r="R227" s="210">
        <f>Q227*H227</f>
        <v>0</v>
      </c>
      <c r="S227" s="210">
        <v>0</v>
      </c>
      <c r="T227" s="211">
        <f>S227*H227</f>
        <v>0</v>
      </c>
      <c r="AR227" s="24" t="s">
        <v>238</v>
      </c>
      <c r="AT227" s="24" t="s">
        <v>141</v>
      </c>
      <c r="AU227" s="24" t="s">
        <v>78</v>
      </c>
      <c r="AY227" s="24" t="s">
        <v>139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24" t="s">
        <v>74</v>
      </c>
      <c r="BK227" s="212">
        <f>ROUND(I227*H227,2)</f>
        <v>0</v>
      </c>
      <c r="BL227" s="24" t="s">
        <v>238</v>
      </c>
      <c r="BM227" s="24" t="s">
        <v>675</v>
      </c>
    </row>
    <row r="228" s="11" customFormat="1">
      <c r="B228" s="213"/>
      <c r="D228" s="214" t="s">
        <v>147</v>
      </c>
      <c r="E228" s="215" t="s">
        <v>5</v>
      </c>
      <c r="F228" s="216" t="s">
        <v>676</v>
      </c>
      <c r="H228" s="217">
        <v>176.69</v>
      </c>
      <c r="I228" s="218"/>
      <c r="L228" s="213"/>
      <c r="M228" s="219"/>
      <c r="N228" s="220"/>
      <c r="O228" s="220"/>
      <c r="P228" s="220"/>
      <c r="Q228" s="220"/>
      <c r="R228" s="220"/>
      <c r="S228" s="220"/>
      <c r="T228" s="221"/>
      <c r="AT228" s="215" t="s">
        <v>147</v>
      </c>
      <c r="AU228" s="215" t="s">
        <v>78</v>
      </c>
      <c r="AV228" s="11" t="s">
        <v>78</v>
      </c>
      <c r="AW228" s="11" t="s">
        <v>33</v>
      </c>
      <c r="AX228" s="11" t="s">
        <v>69</v>
      </c>
      <c r="AY228" s="215" t="s">
        <v>139</v>
      </c>
    </row>
    <row r="229" s="12" customFormat="1">
      <c r="B229" s="222"/>
      <c r="D229" s="214" t="s">
        <v>147</v>
      </c>
      <c r="E229" s="223" t="s">
        <v>5</v>
      </c>
      <c r="F229" s="224" t="s">
        <v>149</v>
      </c>
      <c r="H229" s="225">
        <v>176.69</v>
      </c>
      <c r="I229" s="226"/>
      <c r="L229" s="222"/>
      <c r="M229" s="227"/>
      <c r="N229" s="228"/>
      <c r="O229" s="228"/>
      <c r="P229" s="228"/>
      <c r="Q229" s="228"/>
      <c r="R229" s="228"/>
      <c r="S229" s="228"/>
      <c r="T229" s="229"/>
      <c r="AT229" s="223" t="s">
        <v>147</v>
      </c>
      <c r="AU229" s="223" t="s">
        <v>78</v>
      </c>
      <c r="AV229" s="12" t="s">
        <v>84</v>
      </c>
      <c r="AW229" s="12" t="s">
        <v>33</v>
      </c>
      <c r="AX229" s="12" t="s">
        <v>74</v>
      </c>
      <c r="AY229" s="223" t="s">
        <v>139</v>
      </c>
    </row>
    <row r="230" s="1" customFormat="1" ht="16.5" customHeight="1">
      <c r="B230" s="200"/>
      <c r="C230" s="230" t="s">
        <v>379</v>
      </c>
      <c r="D230" s="230" t="s">
        <v>164</v>
      </c>
      <c r="E230" s="231" t="s">
        <v>677</v>
      </c>
      <c r="F230" s="232" t="s">
        <v>678</v>
      </c>
      <c r="G230" s="233" t="s">
        <v>192</v>
      </c>
      <c r="H230" s="234">
        <v>194.35900000000001</v>
      </c>
      <c r="I230" s="235"/>
      <c r="J230" s="236">
        <f>ROUND(I230*H230,2)</f>
        <v>0</v>
      </c>
      <c r="K230" s="232" t="s">
        <v>145</v>
      </c>
      <c r="L230" s="237"/>
      <c r="M230" s="238" t="s">
        <v>5</v>
      </c>
      <c r="N230" s="239" t="s">
        <v>40</v>
      </c>
      <c r="O230" s="47"/>
      <c r="P230" s="210">
        <f>O230*H230</f>
        <v>0</v>
      </c>
      <c r="Q230" s="210">
        <v>0.00018000000000000001</v>
      </c>
      <c r="R230" s="210">
        <f>Q230*H230</f>
        <v>0.034984620000000001</v>
      </c>
      <c r="S230" s="210">
        <v>0</v>
      </c>
      <c r="T230" s="211">
        <f>S230*H230</f>
        <v>0</v>
      </c>
      <c r="AR230" s="24" t="s">
        <v>279</v>
      </c>
      <c r="AT230" s="24" t="s">
        <v>164</v>
      </c>
      <c r="AU230" s="24" t="s">
        <v>78</v>
      </c>
      <c r="AY230" s="24" t="s">
        <v>139</v>
      </c>
      <c r="BE230" s="212">
        <f>IF(N230="základní",J230,0)</f>
        <v>0</v>
      </c>
      <c r="BF230" s="212">
        <f>IF(N230="snížená",J230,0)</f>
        <v>0</v>
      </c>
      <c r="BG230" s="212">
        <f>IF(N230="zákl. přenesená",J230,0)</f>
        <v>0</v>
      </c>
      <c r="BH230" s="212">
        <f>IF(N230="sníž. přenesená",J230,0)</f>
        <v>0</v>
      </c>
      <c r="BI230" s="212">
        <f>IF(N230="nulová",J230,0)</f>
        <v>0</v>
      </c>
      <c r="BJ230" s="24" t="s">
        <v>74</v>
      </c>
      <c r="BK230" s="212">
        <f>ROUND(I230*H230,2)</f>
        <v>0</v>
      </c>
      <c r="BL230" s="24" t="s">
        <v>238</v>
      </c>
      <c r="BM230" s="24" t="s">
        <v>679</v>
      </c>
    </row>
    <row r="231" s="11" customFormat="1">
      <c r="B231" s="213"/>
      <c r="D231" s="214" t="s">
        <v>147</v>
      </c>
      <c r="F231" s="216" t="s">
        <v>680</v>
      </c>
      <c r="H231" s="217">
        <v>194.35900000000001</v>
      </c>
      <c r="I231" s="218"/>
      <c r="L231" s="213"/>
      <c r="M231" s="219"/>
      <c r="N231" s="220"/>
      <c r="O231" s="220"/>
      <c r="P231" s="220"/>
      <c r="Q231" s="220"/>
      <c r="R231" s="220"/>
      <c r="S231" s="220"/>
      <c r="T231" s="221"/>
      <c r="AT231" s="215" t="s">
        <v>147</v>
      </c>
      <c r="AU231" s="215" t="s">
        <v>78</v>
      </c>
      <c r="AV231" s="11" t="s">
        <v>78</v>
      </c>
      <c r="AW231" s="11" t="s">
        <v>6</v>
      </c>
      <c r="AX231" s="11" t="s">
        <v>74</v>
      </c>
      <c r="AY231" s="215" t="s">
        <v>139</v>
      </c>
    </row>
    <row r="232" s="1" customFormat="1" ht="16.5" customHeight="1">
      <c r="B232" s="200"/>
      <c r="C232" s="230" t="s">
        <v>384</v>
      </c>
      <c r="D232" s="230" t="s">
        <v>164</v>
      </c>
      <c r="E232" s="231" t="s">
        <v>681</v>
      </c>
      <c r="F232" s="232" t="s">
        <v>682</v>
      </c>
      <c r="G232" s="233" t="s">
        <v>192</v>
      </c>
      <c r="H232" s="234">
        <v>34.759999999999998</v>
      </c>
      <c r="I232" s="235"/>
      <c r="J232" s="236">
        <f>ROUND(I232*H232,2)</f>
        <v>0</v>
      </c>
      <c r="K232" s="232" t="s">
        <v>145</v>
      </c>
      <c r="L232" s="237"/>
      <c r="M232" s="238" t="s">
        <v>5</v>
      </c>
      <c r="N232" s="239" t="s">
        <v>40</v>
      </c>
      <c r="O232" s="47"/>
      <c r="P232" s="210">
        <f>O232*H232</f>
        <v>0</v>
      </c>
      <c r="Q232" s="210">
        <v>0.0109</v>
      </c>
      <c r="R232" s="210">
        <f>Q232*H232</f>
        <v>0.378884</v>
      </c>
      <c r="S232" s="210">
        <v>0</v>
      </c>
      <c r="T232" s="211">
        <f>S232*H232</f>
        <v>0</v>
      </c>
      <c r="AR232" s="24" t="s">
        <v>279</v>
      </c>
      <c r="AT232" s="24" t="s">
        <v>164</v>
      </c>
      <c r="AU232" s="24" t="s">
        <v>78</v>
      </c>
      <c r="AY232" s="24" t="s">
        <v>139</v>
      </c>
      <c r="BE232" s="212">
        <f>IF(N232="základní",J232,0)</f>
        <v>0</v>
      </c>
      <c r="BF232" s="212">
        <f>IF(N232="snížená",J232,0)</f>
        <v>0</v>
      </c>
      <c r="BG232" s="212">
        <f>IF(N232="zákl. přenesená",J232,0)</f>
        <v>0</v>
      </c>
      <c r="BH232" s="212">
        <f>IF(N232="sníž. přenesená",J232,0)</f>
        <v>0</v>
      </c>
      <c r="BI232" s="212">
        <f>IF(N232="nulová",J232,0)</f>
        <v>0</v>
      </c>
      <c r="BJ232" s="24" t="s">
        <v>74</v>
      </c>
      <c r="BK232" s="212">
        <f>ROUND(I232*H232,2)</f>
        <v>0</v>
      </c>
      <c r="BL232" s="24" t="s">
        <v>238</v>
      </c>
      <c r="BM232" s="24" t="s">
        <v>683</v>
      </c>
    </row>
    <row r="233" s="11" customFormat="1">
      <c r="B233" s="213"/>
      <c r="D233" s="214" t="s">
        <v>147</v>
      </c>
      <c r="E233" s="215" t="s">
        <v>5</v>
      </c>
      <c r="F233" s="216" t="s">
        <v>684</v>
      </c>
      <c r="H233" s="217">
        <v>34.759999999999998</v>
      </c>
      <c r="I233" s="218"/>
      <c r="L233" s="213"/>
      <c r="M233" s="219"/>
      <c r="N233" s="220"/>
      <c r="O233" s="220"/>
      <c r="P233" s="220"/>
      <c r="Q233" s="220"/>
      <c r="R233" s="220"/>
      <c r="S233" s="220"/>
      <c r="T233" s="221"/>
      <c r="AT233" s="215" t="s">
        <v>147</v>
      </c>
      <c r="AU233" s="215" t="s">
        <v>78</v>
      </c>
      <c r="AV233" s="11" t="s">
        <v>78</v>
      </c>
      <c r="AW233" s="11" t="s">
        <v>33</v>
      </c>
      <c r="AX233" s="11" t="s">
        <v>69</v>
      </c>
      <c r="AY233" s="215" t="s">
        <v>139</v>
      </c>
    </row>
    <row r="234" s="12" customFormat="1">
      <c r="B234" s="222"/>
      <c r="D234" s="214" t="s">
        <v>147</v>
      </c>
      <c r="E234" s="223" t="s">
        <v>5</v>
      </c>
      <c r="F234" s="224" t="s">
        <v>149</v>
      </c>
      <c r="H234" s="225">
        <v>34.759999999999998</v>
      </c>
      <c r="I234" s="226"/>
      <c r="L234" s="222"/>
      <c r="M234" s="227"/>
      <c r="N234" s="228"/>
      <c r="O234" s="228"/>
      <c r="P234" s="228"/>
      <c r="Q234" s="228"/>
      <c r="R234" s="228"/>
      <c r="S234" s="228"/>
      <c r="T234" s="229"/>
      <c r="AT234" s="223" t="s">
        <v>147</v>
      </c>
      <c r="AU234" s="223" t="s">
        <v>78</v>
      </c>
      <c r="AV234" s="12" t="s">
        <v>84</v>
      </c>
      <c r="AW234" s="12" t="s">
        <v>33</v>
      </c>
      <c r="AX234" s="12" t="s">
        <v>74</v>
      </c>
      <c r="AY234" s="223" t="s">
        <v>139</v>
      </c>
    </row>
    <row r="235" s="1" customFormat="1" ht="25.5" customHeight="1">
      <c r="B235" s="200"/>
      <c r="C235" s="201" t="s">
        <v>388</v>
      </c>
      <c r="D235" s="201" t="s">
        <v>141</v>
      </c>
      <c r="E235" s="202" t="s">
        <v>685</v>
      </c>
      <c r="F235" s="203" t="s">
        <v>686</v>
      </c>
      <c r="G235" s="204" t="s">
        <v>192</v>
      </c>
      <c r="H235" s="205">
        <v>141.93000000000001</v>
      </c>
      <c r="I235" s="206"/>
      <c r="J235" s="207">
        <f>ROUND(I235*H235,2)</f>
        <v>0</v>
      </c>
      <c r="K235" s="203" t="s">
        <v>145</v>
      </c>
      <c r="L235" s="46"/>
      <c r="M235" s="208" t="s">
        <v>5</v>
      </c>
      <c r="N235" s="209" t="s">
        <v>40</v>
      </c>
      <c r="O235" s="47"/>
      <c r="P235" s="210">
        <f>O235*H235</f>
        <v>0</v>
      </c>
      <c r="Q235" s="210">
        <v>0.00132</v>
      </c>
      <c r="R235" s="210">
        <f>Q235*H235</f>
        <v>0.1873476</v>
      </c>
      <c r="S235" s="210">
        <v>0</v>
      </c>
      <c r="T235" s="211">
        <f>S235*H235</f>
        <v>0</v>
      </c>
      <c r="AR235" s="24" t="s">
        <v>238</v>
      </c>
      <c r="AT235" s="24" t="s">
        <v>141</v>
      </c>
      <c r="AU235" s="24" t="s">
        <v>78</v>
      </c>
      <c r="AY235" s="24" t="s">
        <v>139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24" t="s">
        <v>74</v>
      </c>
      <c r="BK235" s="212">
        <f>ROUND(I235*H235,2)</f>
        <v>0</v>
      </c>
      <c r="BL235" s="24" t="s">
        <v>238</v>
      </c>
      <c r="BM235" s="24" t="s">
        <v>687</v>
      </c>
    </row>
    <row r="236" s="11" customFormat="1">
      <c r="B236" s="213"/>
      <c r="D236" s="214" t="s">
        <v>147</v>
      </c>
      <c r="E236" s="215" t="s">
        <v>5</v>
      </c>
      <c r="F236" s="216" t="s">
        <v>688</v>
      </c>
      <c r="H236" s="217">
        <v>141.93000000000001</v>
      </c>
      <c r="I236" s="218"/>
      <c r="L236" s="213"/>
      <c r="M236" s="219"/>
      <c r="N236" s="220"/>
      <c r="O236" s="220"/>
      <c r="P236" s="220"/>
      <c r="Q236" s="220"/>
      <c r="R236" s="220"/>
      <c r="S236" s="220"/>
      <c r="T236" s="221"/>
      <c r="AT236" s="215" t="s">
        <v>147</v>
      </c>
      <c r="AU236" s="215" t="s">
        <v>78</v>
      </c>
      <c r="AV236" s="11" t="s">
        <v>78</v>
      </c>
      <c r="AW236" s="11" t="s">
        <v>33</v>
      </c>
      <c r="AX236" s="11" t="s">
        <v>69</v>
      </c>
      <c r="AY236" s="215" t="s">
        <v>139</v>
      </c>
    </row>
    <row r="237" s="12" customFormat="1">
      <c r="B237" s="222"/>
      <c r="D237" s="214" t="s">
        <v>147</v>
      </c>
      <c r="E237" s="223" t="s">
        <v>5</v>
      </c>
      <c r="F237" s="224" t="s">
        <v>149</v>
      </c>
      <c r="H237" s="225">
        <v>141.93000000000001</v>
      </c>
      <c r="I237" s="226"/>
      <c r="L237" s="222"/>
      <c r="M237" s="227"/>
      <c r="N237" s="228"/>
      <c r="O237" s="228"/>
      <c r="P237" s="228"/>
      <c r="Q237" s="228"/>
      <c r="R237" s="228"/>
      <c r="S237" s="228"/>
      <c r="T237" s="229"/>
      <c r="AT237" s="223" t="s">
        <v>147</v>
      </c>
      <c r="AU237" s="223" t="s">
        <v>78</v>
      </c>
      <c r="AV237" s="12" t="s">
        <v>84</v>
      </c>
      <c r="AW237" s="12" t="s">
        <v>33</v>
      </c>
      <c r="AX237" s="12" t="s">
        <v>74</v>
      </c>
      <c r="AY237" s="223" t="s">
        <v>139</v>
      </c>
    </row>
    <row r="238" s="1" customFormat="1" ht="16.5" customHeight="1">
      <c r="B238" s="200"/>
      <c r="C238" s="230" t="s">
        <v>392</v>
      </c>
      <c r="D238" s="230" t="s">
        <v>164</v>
      </c>
      <c r="E238" s="231" t="s">
        <v>689</v>
      </c>
      <c r="F238" s="232" t="s">
        <v>690</v>
      </c>
      <c r="G238" s="233" t="s">
        <v>192</v>
      </c>
      <c r="H238" s="234">
        <v>149.02699999999999</v>
      </c>
      <c r="I238" s="235"/>
      <c r="J238" s="236">
        <f>ROUND(I238*H238,2)</f>
        <v>0</v>
      </c>
      <c r="K238" s="232" t="s">
        <v>5</v>
      </c>
      <c r="L238" s="237"/>
      <c r="M238" s="238" t="s">
        <v>5</v>
      </c>
      <c r="N238" s="239" t="s">
        <v>40</v>
      </c>
      <c r="O238" s="47"/>
      <c r="P238" s="210">
        <f>O238*H238</f>
        <v>0</v>
      </c>
      <c r="Q238" s="210">
        <v>0.0022000000000000001</v>
      </c>
      <c r="R238" s="210">
        <f>Q238*H238</f>
        <v>0.32785939999999997</v>
      </c>
      <c r="S238" s="210">
        <v>0</v>
      </c>
      <c r="T238" s="211">
        <f>S238*H238</f>
        <v>0</v>
      </c>
      <c r="AR238" s="24" t="s">
        <v>279</v>
      </c>
      <c r="AT238" s="24" t="s">
        <v>164</v>
      </c>
      <c r="AU238" s="24" t="s">
        <v>78</v>
      </c>
      <c r="AY238" s="24" t="s">
        <v>139</v>
      </c>
      <c r="BE238" s="212">
        <f>IF(N238="základní",J238,0)</f>
        <v>0</v>
      </c>
      <c r="BF238" s="212">
        <f>IF(N238="snížená",J238,0)</f>
        <v>0</v>
      </c>
      <c r="BG238" s="212">
        <f>IF(N238="zákl. přenesená",J238,0)</f>
        <v>0</v>
      </c>
      <c r="BH238" s="212">
        <f>IF(N238="sníž. přenesená",J238,0)</f>
        <v>0</v>
      </c>
      <c r="BI238" s="212">
        <f>IF(N238="nulová",J238,0)</f>
        <v>0</v>
      </c>
      <c r="BJ238" s="24" t="s">
        <v>74</v>
      </c>
      <c r="BK238" s="212">
        <f>ROUND(I238*H238,2)</f>
        <v>0</v>
      </c>
      <c r="BL238" s="24" t="s">
        <v>238</v>
      </c>
      <c r="BM238" s="24" t="s">
        <v>691</v>
      </c>
    </row>
    <row r="239" s="11" customFormat="1">
      <c r="B239" s="213"/>
      <c r="D239" s="214" t="s">
        <v>147</v>
      </c>
      <c r="F239" s="216" t="s">
        <v>692</v>
      </c>
      <c r="H239" s="217">
        <v>149.02699999999999</v>
      </c>
      <c r="I239" s="218"/>
      <c r="L239" s="213"/>
      <c r="M239" s="219"/>
      <c r="N239" s="220"/>
      <c r="O239" s="220"/>
      <c r="P239" s="220"/>
      <c r="Q239" s="220"/>
      <c r="R239" s="220"/>
      <c r="S239" s="220"/>
      <c r="T239" s="221"/>
      <c r="AT239" s="215" t="s">
        <v>147</v>
      </c>
      <c r="AU239" s="215" t="s">
        <v>78</v>
      </c>
      <c r="AV239" s="11" t="s">
        <v>78</v>
      </c>
      <c r="AW239" s="11" t="s">
        <v>6</v>
      </c>
      <c r="AX239" s="11" t="s">
        <v>74</v>
      </c>
      <c r="AY239" s="215" t="s">
        <v>139</v>
      </c>
    </row>
    <row r="240" s="1" customFormat="1" ht="38.25" customHeight="1">
      <c r="B240" s="200"/>
      <c r="C240" s="201" t="s">
        <v>396</v>
      </c>
      <c r="D240" s="201" t="s">
        <v>141</v>
      </c>
      <c r="E240" s="202" t="s">
        <v>693</v>
      </c>
      <c r="F240" s="203" t="s">
        <v>694</v>
      </c>
      <c r="G240" s="204" t="s">
        <v>192</v>
      </c>
      <c r="H240" s="205">
        <v>168.203</v>
      </c>
      <c r="I240" s="206"/>
      <c r="J240" s="207">
        <f>ROUND(I240*H240,2)</f>
        <v>0</v>
      </c>
      <c r="K240" s="203" t="s">
        <v>5</v>
      </c>
      <c r="L240" s="46"/>
      <c r="M240" s="208" t="s">
        <v>5</v>
      </c>
      <c r="N240" s="209" t="s">
        <v>40</v>
      </c>
      <c r="O240" s="47"/>
      <c r="P240" s="210">
        <f>O240*H240</f>
        <v>0</v>
      </c>
      <c r="Q240" s="210">
        <v>0.032500000000000001</v>
      </c>
      <c r="R240" s="210">
        <f>Q240*H240</f>
        <v>5.4665975000000007</v>
      </c>
      <c r="S240" s="210">
        <v>0</v>
      </c>
      <c r="T240" s="211">
        <f>S240*H240</f>
        <v>0</v>
      </c>
      <c r="AR240" s="24" t="s">
        <v>238</v>
      </c>
      <c r="AT240" s="24" t="s">
        <v>141</v>
      </c>
      <c r="AU240" s="24" t="s">
        <v>78</v>
      </c>
      <c r="AY240" s="24" t="s">
        <v>139</v>
      </c>
      <c r="BE240" s="212">
        <f>IF(N240="základní",J240,0)</f>
        <v>0</v>
      </c>
      <c r="BF240" s="212">
        <f>IF(N240="snížená",J240,0)</f>
        <v>0</v>
      </c>
      <c r="BG240" s="212">
        <f>IF(N240="zákl. přenesená",J240,0)</f>
        <v>0</v>
      </c>
      <c r="BH240" s="212">
        <f>IF(N240="sníž. přenesená",J240,0)</f>
        <v>0</v>
      </c>
      <c r="BI240" s="212">
        <f>IF(N240="nulová",J240,0)</f>
        <v>0</v>
      </c>
      <c r="BJ240" s="24" t="s">
        <v>74</v>
      </c>
      <c r="BK240" s="212">
        <f>ROUND(I240*H240,2)</f>
        <v>0</v>
      </c>
      <c r="BL240" s="24" t="s">
        <v>238</v>
      </c>
      <c r="BM240" s="24" t="s">
        <v>695</v>
      </c>
    </row>
    <row r="241" s="11" customFormat="1">
      <c r="B241" s="213"/>
      <c r="D241" s="214" t="s">
        <v>147</v>
      </c>
      <c r="E241" s="215" t="s">
        <v>5</v>
      </c>
      <c r="F241" s="216" t="s">
        <v>696</v>
      </c>
      <c r="H241" s="217">
        <v>119.493</v>
      </c>
      <c r="I241" s="218"/>
      <c r="L241" s="213"/>
      <c r="M241" s="219"/>
      <c r="N241" s="220"/>
      <c r="O241" s="220"/>
      <c r="P241" s="220"/>
      <c r="Q241" s="220"/>
      <c r="R241" s="220"/>
      <c r="S241" s="220"/>
      <c r="T241" s="221"/>
      <c r="AT241" s="215" t="s">
        <v>147</v>
      </c>
      <c r="AU241" s="215" t="s">
        <v>78</v>
      </c>
      <c r="AV241" s="11" t="s">
        <v>78</v>
      </c>
      <c r="AW241" s="11" t="s">
        <v>33</v>
      </c>
      <c r="AX241" s="11" t="s">
        <v>69</v>
      </c>
      <c r="AY241" s="215" t="s">
        <v>139</v>
      </c>
    </row>
    <row r="242" s="13" customFormat="1">
      <c r="B242" s="241"/>
      <c r="D242" s="214" t="s">
        <v>147</v>
      </c>
      <c r="E242" s="242" t="s">
        <v>5</v>
      </c>
      <c r="F242" s="243" t="s">
        <v>697</v>
      </c>
      <c r="H242" s="244">
        <v>119.493</v>
      </c>
      <c r="I242" s="245"/>
      <c r="L242" s="241"/>
      <c r="M242" s="246"/>
      <c r="N242" s="247"/>
      <c r="O242" s="247"/>
      <c r="P242" s="247"/>
      <c r="Q242" s="247"/>
      <c r="R242" s="247"/>
      <c r="S242" s="247"/>
      <c r="T242" s="248"/>
      <c r="AT242" s="242" t="s">
        <v>147</v>
      </c>
      <c r="AU242" s="242" t="s">
        <v>78</v>
      </c>
      <c r="AV242" s="13" t="s">
        <v>81</v>
      </c>
      <c r="AW242" s="13" t="s">
        <v>33</v>
      </c>
      <c r="AX242" s="13" t="s">
        <v>69</v>
      </c>
      <c r="AY242" s="242" t="s">
        <v>139</v>
      </c>
    </row>
    <row r="243" s="11" customFormat="1">
      <c r="B243" s="213"/>
      <c r="D243" s="214" t="s">
        <v>147</v>
      </c>
      <c r="E243" s="215" t="s">
        <v>5</v>
      </c>
      <c r="F243" s="216" t="s">
        <v>698</v>
      </c>
      <c r="H243" s="217">
        <v>28.204999999999998</v>
      </c>
      <c r="I243" s="218"/>
      <c r="L243" s="213"/>
      <c r="M243" s="219"/>
      <c r="N243" s="220"/>
      <c r="O243" s="220"/>
      <c r="P243" s="220"/>
      <c r="Q243" s="220"/>
      <c r="R243" s="220"/>
      <c r="S243" s="220"/>
      <c r="T243" s="221"/>
      <c r="AT243" s="215" t="s">
        <v>147</v>
      </c>
      <c r="AU243" s="215" t="s">
        <v>78</v>
      </c>
      <c r="AV243" s="11" t="s">
        <v>78</v>
      </c>
      <c r="AW243" s="11" t="s">
        <v>33</v>
      </c>
      <c r="AX243" s="11" t="s">
        <v>69</v>
      </c>
      <c r="AY243" s="215" t="s">
        <v>139</v>
      </c>
    </row>
    <row r="244" s="11" customFormat="1">
      <c r="B244" s="213"/>
      <c r="D244" s="214" t="s">
        <v>147</v>
      </c>
      <c r="E244" s="215" t="s">
        <v>5</v>
      </c>
      <c r="F244" s="216" t="s">
        <v>699</v>
      </c>
      <c r="H244" s="217">
        <v>20.504999999999999</v>
      </c>
      <c r="I244" s="218"/>
      <c r="L244" s="213"/>
      <c r="M244" s="219"/>
      <c r="N244" s="220"/>
      <c r="O244" s="220"/>
      <c r="P244" s="220"/>
      <c r="Q244" s="220"/>
      <c r="R244" s="220"/>
      <c r="S244" s="220"/>
      <c r="T244" s="221"/>
      <c r="AT244" s="215" t="s">
        <v>147</v>
      </c>
      <c r="AU244" s="215" t="s">
        <v>78</v>
      </c>
      <c r="AV244" s="11" t="s">
        <v>78</v>
      </c>
      <c r="AW244" s="11" t="s">
        <v>33</v>
      </c>
      <c r="AX244" s="11" t="s">
        <v>69</v>
      </c>
      <c r="AY244" s="215" t="s">
        <v>139</v>
      </c>
    </row>
    <row r="245" s="13" customFormat="1">
      <c r="B245" s="241"/>
      <c r="D245" s="214" t="s">
        <v>147</v>
      </c>
      <c r="E245" s="242" t="s">
        <v>5</v>
      </c>
      <c r="F245" s="243" t="s">
        <v>700</v>
      </c>
      <c r="H245" s="244">
        <v>48.710000000000001</v>
      </c>
      <c r="I245" s="245"/>
      <c r="L245" s="241"/>
      <c r="M245" s="246"/>
      <c r="N245" s="247"/>
      <c r="O245" s="247"/>
      <c r="P245" s="247"/>
      <c r="Q245" s="247"/>
      <c r="R245" s="247"/>
      <c r="S245" s="247"/>
      <c r="T245" s="248"/>
      <c r="AT245" s="242" t="s">
        <v>147</v>
      </c>
      <c r="AU245" s="242" t="s">
        <v>78</v>
      </c>
      <c r="AV245" s="13" t="s">
        <v>81</v>
      </c>
      <c r="AW245" s="13" t="s">
        <v>33</v>
      </c>
      <c r="AX245" s="13" t="s">
        <v>69</v>
      </c>
      <c r="AY245" s="242" t="s">
        <v>139</v>
      </c>
    </row>
    <row r="246" s="12" customFormat="1">
      <c r="B246" s="222"/>
      <c r="D246" s="214" t="s">
        <v>147</v>
      </c>
      <c r="E246" s="223" t="s">
        <v>5</v>
      </c>
      <c r="F246" s="224" t="s">
        <v>149</v>
      </c>
      <c r="H246" s="225">
        <v>168.203</v>
      </c>
      <c r="I246" s="226"/>
      <c r="L246" s="222"/>
      <c r="M246" s="227"/>
      <c r="N246" s="228"/>
      <c r="O246" s="228"/>
      <c r="P246" s="228"/>
      <c r="Q246" s="228"/>
      <c r="R246" s="228"/>
      <c r="S246" s="228"/>
      <c r="T246" s="229"/>
      <c r="AT246" s="223" t="s">
        <v>147</v>
      </c>
      <c r="AU246" s="223" t="s">
        <v>78</v>
      </c>
      <c r="AV246" s="12" t="s">
        <v>84</v>
      </c>
      <c r="AW246" s="12" t="s">
        <v>33</v>
      </c>
      <c r="AX246" s="12" t="s">
        <v>74</v>
      </c>
      <c r="AY246" s="223" t="s">
        <v>139</v>
      </c>
    </row>
    <row r="247" s="1" customFormat="1" ht="38.25" customHeight="1">
      <c r="B247" s="200"/>
      <c r="C247" s="201" t="s">
        <v>400</v>
      </c>
      <c r="D247" s="201" t="s">
        <v>141</v>
      </c>
      <c r="E247" s="202" t="s">
        <v>701</v>
      </c>
      <c r="F247" s="203" t="s">
        <v>702</v>
      </c>
      <c r="G247" s="204" t="s">
        <v>192</v>
      </c>
      <c r="H247" s="205">
        <v>5.5499999999999998</v>
      </c>
      <c r="I247" s="206"/>
      <c r="J247" s="207">
        <f>ROUND(I247*H247,2)</f>
        <v>0</v>
      </c>
      <c r="K247" s="203" t="s">
        <v>145</v>
      </c>
      <c r="L247" s="46"/>
      <c r="M247" s="208" t="s">
        <v>5</v>
      </c>
      <c r="N247" s="209" t="s">
        <v>40</v>
      </c>
      <c r="O247" s="47"/>
      <c r="P247" s="210">
        <f>O247*H247</f>
        <v>0</v>
      </c>
      <c r="Q247" s="210">
        <v>0.013950000000000001</v>
      </c>
      <c r="R247" s="210">
        <f>Q247*H247</f>
        <v>0.077422500000000005</v>
      </c>
      <c r="S247" s="210">
        <v>0</v>
      </c>
      <c r="T247" s="211">
        <f>S247*H247</f>
        <v>0</v>
      </c>
      <c r="AR247" s="24" t="s">
        <v>238</v>
      </c>
      <c r="AT247" s="24" t="s">
        <v>141</v>
      </c>
      <c r="AU247" s="24" t="s">
        <v>78</v>
      </c>
      <c r="AY247" s="24" t="s">
        <v>139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24" t="s">
        <v>74</v>
      </c>
      <c r="BK247" s="212">
        <f>ROUND(I247*H247,2)</f>
        <v>0</v>
      </c>
      <c r="BL247" s="24" t="s">
        <v>238</v>
      </c>
      <c r="BM247" s="24" t="s">
        <v>703</v>
      </c>
    </row>
    <row r="248" s="11" customFormat="1">
      <c r="B248" s="213"/>
      <c r="D248" s="214" t="s">
        <v>147</v>
      </c>
      <c r="E248" s="215" t="s">
        <v>5</v>
      </c>
      <c r="F248" s="216" t="s">
        <v>704</v>
      </c>
      <c r="H248" s="217">
        <v>5.5499999999999998</v>
      </c>
      <c r="I248" s="218"/>
      <c r="L248" s="213"/>
      <c r="M248" s="219"/>
      <c r="N248" s="220"/>
      <c r="O248" s="220"/>
      <c r="P248" s="220"/>
      <c r="Q248" s="220"/>
      <c r="R248" s="220"/>
      <c r="S248" s="220"/>
      <c r="T248" s="221"/>
      <c r="AT248" s="215" t="s">
        <v>147</v>
      </c>
      <c r="AU248" s="215" t="s">
        <v>78</v>
      </c>
      <c r="AV248" s="11" t="s">
        <v>78</v>
      </c>
      <c r="AW248" s="11" t="s">
        <v>33</v>
      </c>
      <c r="AX248" s="11" t="s">
        <v>69</v>
      </c>
      <c r="AY248" s="215" t="s">
        <v>139</v>
      </c>
    </row>
    <row r="249" s="12" customFormat="1">
      <c r="B249" s="222"/>
      <c r="D249" s="214" t="s">
        <v>147</v>
      </c>
      <c r="E249" s="223" t="s">
        <v>5</v>
      </c>
      <c r="F249" s="224" t="s">
        <v>149</v>
      </c>
      <c r="H249" s="225">
        <v>5.5499999999999998</v>
      </c>
      <c r="I249" s="226"/>
      <c r="L249" s="222"/>
      <c r="M249" s="227"/>
      <c r="N249" s="228"/>
      <c r="O249" s="228"/>
      <c r="P249" s="228"/>
      <c r="Q249" s="228"/>
      <c r="R249" s="228"/>
      <c r="S249" s="228"/>
      <c r="T249" s="229"/>
      <c r="AT249" s="223" t="s">
        <v>147</v>
      </c>
      <c r="AU249" s="223" t="s">
        <v>78</v>
      </c>
      <c r="AV249" s="12" t="s">
        <v>84</v>
      </c>
      <c r="AW249" s="12" t="s">
        <v>33</v>
      </c>
      <c r="AX249" s="12" t="s">
        <v>74</v>
      </c>
      <c r="AY249" s="223" t="s">
        <v>139</v>
      </c>
    </row>
    <row r="250" s="1" customFormat="1" ht="38.25" customHeight="1">
      <c r="B250" s="200"/>
      <c r="C250" s="201" t="s">
        <v>406</v>
      </c>
      <c r="D250" s="201" t="s">
        <v>141</v>
      </c>
      <c r="E250" s="202" t="s">
        <v>705</v>
      </c>
      <c r="F250" s="203" t="s">
        <v>706</v>
      </c>
      <c r="G250" s="204" t="s">
        <v>375</v>
      </c>
      <c r="H250" s="240"/>
      <c r="I250" s="206"/>
      <c r="J250" s="207">
        <f>ROUND(I250*H250,2)</f>
        <v>0</v>
      </c>
      <c r="K250" s="203" t="s">
        <v>145</v>
      </c>
      <c r="L250" s="46"/>
      <c r="M250" s="208" t="s">
        <v>5</v>
      </c>
      <c r="N250" s="209" t="s">
        <v>40</v>
      </c>
      <c r="O250" s="47"/>
      <c r="P250" s="210">
        <f>O250*H250</f>
        <v>0</v>
      </c>
      <c r="Q250" s="210">
        <v>0</v>
      </c>
      <c r="R250" s="210">
        <f>Q250*H250</f>
        <v>0</v>
      </c>
      <c r="S250" s="210">
        <v>0</v>
      </c>
      <c r="T250" s="211">
        <f>S250*H250</f>
        <v>0</v>
      </c>
      <c r="AR250" s="24" t="s">
        <v>238</v>
      </c>
      <c r="AT250" s="24" t="s">
        <v>141</v>
      </c>
      <c r="AU250" s="24" t="s">
        <v>78</v>
      </c>
      <c r="AY250" s="24" t="s">
        <v>139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24" t="s">
        <v>74</v>
      </c>
      <c r="BK250" s="212">
        <f>ROUND(I250*H250,2)</f>
        <v>0</v>
      </c>
      <c r="BL250" s="24" t="s">
        <v>238</v>
      </c>
      <c r="BM250" s="24" t="s">
        <v>707</v>
      </c>
    </row>
    <row r="251" s="10" customFormat="1" ht="29.88" customHeight="1">
      <c r="B251" s="187"/>
      <c r="D251" s="188" t="s">
        <v>68</v>
      </c>
      <c r="E251" s="198" t="s">
        <v>708</v>
      </c>
      <c r="F251" s="198" t="s">
        <v>709</v>
      </c>
      <c r="I251" s="190"/>
      <c r="J251" s="199">
        <f>BK251</f>
        <v>0</v>
      </c>
      <c r="L251" s="187"/>
      <c r="M251" s="192"/>
      <c r="N251" s="193"/>
      <c r="O251" s="193"/>
      <c r="P251" s="194">
        <f>SUM(P252:P253)</f>
        <v>0</v>
      </c>
      <c r="Q251" s="193"/>
      <c r="R251" s="194">
        <f>SUM(R252:R253)</f>
        <v>0.024299999999999999</v>
      </c>
      <c r="S251" s="193"/>
      <c r="T251" s="195">
        <f>SUM(T252:T253)</f>
        <v>0</v>
      </c>
      <c r="AR251" s="188" t="s">
        <v>78</v>
      </c>
      <c r="AT251" s="196" t="s">
        <v>68</v>
      </c>
      <c r="AU251" s="196" t="s">
        <v>74</v>
      </c>
      <c r="AY251" s="188" t="s">
        <v>139</v>
      </c>
      <c r="BK251" s="197">
        <f>SUM(BK252:BK253)</f>
        <v>0</v>
      </c>
    </row>
    <row r="252" s="1" customFormat="1" ht="25.5" customHeight="1">
      <c r="B252" s="200"/>
      <c r="C252" s="201" t="s">
        <v>410</v>
      </c>
      <c r="D252" s="201" t="s">
        <v>141</v>
      </c>
      <c r="E252" s="202" t="s">
        <v>710</v>
      </c>
      <c r="F252" s="203" t="s">
        <v>711</v>
      </c>
      <c r="G252" s="204" t="s">
        <v>266</v>
      </c>
      <c r="H252" s="205">
        <v>3</v>
      </c>
      <c r="I252" s="206"/>
      <c r="J252" s="207">
        <f>ROUND(I252*H252,2)</f>
        <v>0</v>
      </c>
      <c r="K252" s="203" t="s">
        <v>5</v>
      </c>
      <c r="L252" s="46"/>
      <c r="M252" s="208" t="s">
        <v>5</v>
      </c>
      <c r="N252" s="209" t="s">
        <v>40</v>
      </c>
      <c r="O252" s="47"/>
      <c r="P252" s="210">
        <f>O252*H252</f>
        <v>0</v>
      </c>
      <c r="Q252" s="210">
        <v>0</v>
      </c>
      <c r="R252" s="210">
        <f>Q252*H252</f>
        <v>0</v>
      </c>
      <c r="S252" s="210">
        <v>0</v>
      </c>
      <c r="T252" s="211">
        <f>S252*H252</f>
        <v>0</v>
      </c>
      <c r="AR252" s="24" t="s">
        <v>238</v>
      </c>
      <c r="AT252" s="24" t="s">
        <v>141</v>
      </c>
      <c r="AU252" s="24" t="s">
        <v>78</v>
      </c>
      <c r="AY252" s="24" t="s">
        <v>139</v>
      </c>
      <c r="BE252" s="212">
        <f>IF(N252="základní",J252,0)</f>
        <v>0</v>
      </c>
      <c r="BF252" s="212">
        <f>IF(N252="snížená",J252,0)</f>
        <v>0</v>
      </c>
      <c r="BG252" s="212">
        <f>IF(N252="zákl. přenesená",J252,0)</f>
        <v>0</v>
      </c>
      <c r="BH252" s="212">
        <f>IF(N252="sníž. přenesená",J252,0)</f>
        <v>0</v>
      </c>
      <c r="BI252" s="212">
        <f>IF(N252="nulová",J252,0)</f>
        <v>0</v>
      </c>
      <c r="BJ252" s="24" t="s">
        <v>74</v>
      </c>
      <c r="BK252" s="212">
        <f>ROUND(I252*H252,2)</f>
        <v>0</v>
      </c>
      <c r="BL252" s="24" t="s">
        <v>238</v>
      </c>
      <c r="BM252" s="24" t="s">
        <v>712</v>
      </c>
    </row>
    <row r="253" s="1" customFormat="1" ht="25.5" customHeight="1">
      <c r="B253" s="200"/>
      <c r="C253" s="230" t="s">
        <v>414</v>
      </c>
      <c r="D253" s="230" t="s">
        <v>164</v>
      </c>
      <c r="E253" s="231" t="s">
        <v>713</v>
      </c>
      <c r="F253" s="232" t="s">
        <v>714</v>
      </c>
      <c r="G253" s="233" t="s">
        <v>266</v>
      </c>
      <c r="H253" s="234">
        <v>3</v>
      </c>
      <c r="I253" s="235"/>
      <c r="J253" s="236">
        <f>ROUND(I253*H253,2)</f>
        <v>0</v>
      </c>
      <c r="K253" s="232" t="s">
        <v>5</v>
      </c>
      <c r="L253" s="237"/>
      <c r="M253" s="238" t="s">
        <v>5</v>
      </c>
      <c r="N253" s="239" t="s">
        <v>40</v>
      </c>
      <c r="O253" s="47"/>
      <c r="P253" s="210">
        <f>O253*H253</f>
        <v>0</v>
      </c>
      <c r="Q253" s="210">
        <v>0.0080999999999999996</v>
      </c>
      <c r="R253" s="210">
        <f>Q253*H253</f>
        <v>0.024299999999999999</v>
      </c>
      <c r="S253" s="210">
        <v>0</v>
      </c>
      <c r="T253" s="211">
        <f>S253*H253</f>
        <v>0</v>
      </c>
      <c r="AR253" s="24" t="s">
        <v>279</v>
      </c>
      <c r="AT253" s="24" t="s">
        <v>164</v>
      </c>
      <c r="AU253" s="24" t="s">
        <v>78</v>
      </c>
      <c r="AY253" s="24" t="s">
        <v>139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24" t="s">
        <v>74</v>
      </c>
      <c r="BK253" s="212">
        <f>ROUND(I253*H253,2)</f>
        <v>0</v>
      </c>
      <c r="BL253" s="24" t="s">
        <v>238</v>
      </c>
      <c r="BM253" s="24" t="s">
        <v>715</v>
      </c>
    </row>
    <row r="254" s="10" customFormat="1" ht="29.88" customHeight="1">
      <c r="B254" s="187"/>
      <c r="D254" s="188" t="s">
        <v>68</v>
      </c>
      <c r="E254" s="198" t="s">
        <v>404</v>
      </c>
      <c r="F254" s="198" t="s">
        <v>405</v>
      </c>
      <c r="I254" s="190"/>
      <c r="J254" s="199">
        <f>BK254</f>
        <v>0</v>
      </c>
      <c r="L254" s="187"/>
      <c r="M254" s="192"/>
      <c r="N254" s="193"/>
      <c r="O254" s="193"/>
      <c r="P254" s="194">
        <f>SUM(P255:P273)</f>
        <v>0</v>
      </c>
      <c r="Q254" s="193"/>
      <c r="R254" s="194">
        <f>SUM(R255:R273)</f>
        <v>0.83564799999999995</v>
      </c>
      <c r="S254" s="193"/>
      <c r="T254" s="195">
        <f>SUM(T255:T273)</f>
        <v>0</v>
      </c>
      <c r="AR254" s="188" t="s">
        <v>78</v>
      </c>
      <c r="AT254" s="196" t="s">
        <v>68</v>
      </c>
      <c r="AU254" s="196" t="s">
        <v>74</v>
      </c>
      <c r="AY254" s="188" t="s">
        <v>139</v>
      </c>
      <c r="BK254" s="197">
        <f>SUM(BK255:BK273)</f>
        <v>0</v>
      </c>
    </row>
    <row r="255" s="1" customFormat="1" ht="38.25" customHeight="1">
      <c r="B255" s="200"/>
      <c r="C255" s="201" t="s">
        <v>418</v>
      </c>
      <c r="D255" s="201" t="s">
        <v>141</v>
      </c>
      <c r="E255" s="202" t="s">
        <v>407</v>
      </c>
      <c r="F255" s="203" t="s">
        <v>408</v>
      </c>
      <c r="G255" s="204" t="s">
        <v>192</v>
      </c>
      <c r="H255" s="205">
        <v>13.800000000000001</v>
      </c>
      <c r="I255" s="206"/>
      <c r="J255" s="207">
        <f>ROUND(I255*H255,2)</f>
        <v>0</v>
      </c>
      <c r="K255" s="203" t="s">
        <v>145</v>
      </c>
      <c r="L255" s="46"/>
      <c r="M255" s="208" t="s">
        <v>5</v>
      </c>
      <c r="N255" s="209" t="s">
        <v>40</v>
      </c>
      <c r="O255" s="47"/>
      <c r="P255" s="210">
        <f>O255*H255</f>
        <v>0</v>
      </c>
      <c r="Q255" s="210">
        <v>0.00025999999999999998</v>
      </c>
      <c r="R255" s="210">
        <f>Q255*H255</f>
        <v>0.003588</v>
      </c>
      <c r="S255" s="210">
        <v>0</v>
      </c>
      <c r="T255" s="211">
        <f>S255*H255</f>
        <v>0</v>
      </c>
      <c r="AR255" s="24" t="s">
        <v>238</v>
      </c>
      <c r="AT255" s="24" t="s">
        <v>141</v>
      </c>
      <c r="AU255" s="24" t="s">
        <v>78</v>
      </c>
      <c r="AY255" s="24" t="s">
        <v>139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24" t="s">
        <v>74</v>
      </c>
      <c r="BK255" s="212">
        <f>ROUND(I255*H255,2)</f>
        <v>0</v>
      </c>
      <c r="BL255" s="24" t="s">
        <v>238</v>
      </c>
      <c r="BM255" s="24" t="s">
        <v>409</v>
      </c>
    </row>
    <row r="256" s="11" customFormat="1">
      <c r="B256" s="213"/>
      <c r="D256" s="214" t="s">
        <v>147</v>
      </c>
      <c r="E256" s="215" t="s">
        <v>5</v>
      </c>
      <c r="F256" s="216" t="s">
        <v>5</v>
      </c>
      <c r="H256" s="217">
        <v>0</v>
      </c>
      <c r="I256" s="218"/>
      <c r="L256" s="213"/>
      <c r="M256" s="219"/>
      <c r="N256" s="220"/>
      <c r="O256" s="220"/>
      <c r="P256" s="220"/>
      <c r="Q256" s="220"/>
      <c r="R256" s="220"/>
      <c r="S256" s="220"/>
      <c r="T256" s="221"/>
      <c r="AT256" s="215" t="s">
        <v>147</v>
      </c>
      <c r="AU256" s="215" t="s">
        <v>78</v>
      </c>
      <c r="AV256" s="11" t="s">
        <v>78</v>
      </c>
      <c r="AW256" s="11" t="s">
        <v>33</v>
      </c>
      <c r="AX256" s="11" t="s">
        <v>69</v>
      </c>
      <c r="AY256" s="215" t="s">
        <v>139</v>
      </c>
    </row>
    <row r="257" s="11" customFormat="1">
      <c r="B257" s="213"/>
      <c r="D257" s="214" t="s">
        <v>147</v>
      </c>
      <c r="E257" s="215" t="s">
        <v>5</v>
      </c>
      <c r="F257" s="216" t="s">
        <v>716</v>
      </c>
      <c r="H257" s="217">
        <v>13.800000000000001</v>
      </c>
      <c r="I257" s="218"/>
      <c r="L257" s="213"/>
      <c r="M257" s="219"/>
      <c r="N257" s="220"/>
      <c r="O257" s="220"/>
      <c r="P257" s="220"/>
      <c r="Q257" s="220"/>
      <c r="R257" s="220"/>
      <c r="S257" s="220"/>
      <c r="T257" s="221"/>
      <c r="AT257" s="215" t="s">
        <v>147</v>
      </c>
      <c r="AU257" s="215" t="s">
        <v>78</v>
      </c>
      <c r="AV257" s="11" t="s">
        <v>78</v>
      </c>
      <c r="AW257" s="11" t="s">
        <v>33</v>
      </c>
      <c r="AX257" s="11" t="s">
        <v>69</v>
      </c>
      <c r="AY257" s="215" t="s">
        <v>139</v>
      </c>
    </row>
    <row r="258" s="12" customFormat="1">
      <c r="B258" s="222"/>
      <c r="D258" s="214" t="s">
        <v>147</v>
      </c>
      <c r="E258" s="223" t="s">
        <v>5</v>
      </c>
      <c r="F258" s="224" t="s">
        <v>149</v>
      </c>
      <c r="H258" s="225">
        <v>13.800000000000001</v>
      </c>
      <c r="I258" s="226"/>
      <c r="L258" s="222"/>
      <c r="M258" s="227"/>
      <c r="N258" s="228"/>
      <c r="O258" s="228"/>
      <c r="P258" s="228"/>
      <c r="Q258" s="228"/>
      <c r="R258" s="228"/>
      <c r="S258" s="228"/>
      <c r="T258" s="229"/>
      <c r="AT258" s="223" t="s">
        <v>147</v>
      </c>
      <c r="AU258" s="223" t="s">
        <v>78</v>
      </c>
      <c r="AV258" s="12" t="s">
        <v>84</v>
      </c>
      <c r="AW258" s="12" t="s">
        <v>33</v>
      </c>
      <c r="AX258" s="12" t="s">
        <v>74</v>
      </c>
      <c r="AY258" s="223" t="s">
        <v>139</v>
      </c>
    </row>
    <row r="259" s="1" customFormat="1" ht="16.5" customHeight="1">
      <c r="B259" s="200"/>
      <c r="C259" s="230" t="s">
        <v>423</v>
      </c>
      <c r="D259" s="230" t="s">
        <v>164</v>
      </c>
      <c r="E259" s="231" t="s">
        <v>411</v>
      </c>
      <c r="F259" s="232" t="s">
        <v>412</v>
      </c>
      <c r="G259" s="233" t="s">
        <v>266</v>
      </c>
      <c r="H259" s="234">
        <v>2</v>
      </c>
      <c r="I259" s="235"/>
      <c r="J259" s="236">
        <f>ROUND(I259*H259,2)</f>
        <v>0</v>
      </c>
      <c r="K259" s="232" t="s">
        <v>145</v>
      </c>
      <c r="L259" s="237"/>
      <c r="M259" s="238" t="s">
        <v>5</v>
      </c>
      <c r="N259" s="239" t="s">
        <v>40</v>
      </c>
      <c r="O259" s="47"/>
      <c r="P259" s="210">
        <f>O259*H259</f>
        <v>0</v>
      </c>
      <c r="Q259" s="210">
        <v>0.054399999999999997</v>
      </c>
      <c r="R259" s="210">
        <f>Q259*H259</f>
        <v>0.10879999999999999</v>
      </c>
      <c r="S259" s="210">
        <v>0</v>
      </c>
      <c r="T259" s="211">
        <f>S259*H259</f>
        <v>0</v>
      </c>
      <c r="AR259" s="24" t="s">
        <v>279</v>
      </c>
      <c r="AT259" s="24" t="s">
        <v>164</v>
      </c>
      <c r="AU259" s="24" t="s">
        <v>78</v>
      </c>
      <c r="AY259" s="24" t="s">
        <v>139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24" t="s">
        <v>74</v>
      </c>
      <c r="BK259" s="212">
        <f>ROUND(I259*H259,2)</f>
        <v>0</v>
      </c>
      <c r="BL259" s="24" t="s">
        <v>238</v>
      </c>
      <c r="BM259" s="24" t="s">
        <v>413</v>
      </c>
    </row>
    <row r="260" s="1" customFormat="1" ht="16.5" customHeight="1">
      <c r="B260" s="200"/>
      <c r="C260" s="230" t="s">
        <v>427</v>
      </c>
      <c r="D260" s="230" t="s">
        <v>164</v>
      </c>
      <c r="E260" s="231" t="s">
        <v>415</v>
      </c>
      <c r="F260" s="232" t="s">
        <v>416</v>
      </c>
      <c r="G260" s="233" t="s">
        <v>266</v>
      </c>
      <c r="H260" s="234">
        <v>2</v>
      </c>
      <c r="I260" s="235"/>
      <c r="J260" s="236">
        <f>ROUND(I260*H260,2)</f>
        <v>0</v>
      </c>
      <c r="K260" s="232" t="s">
        <v>145</v>
      </c>
      <c r="L260" s="237"/>
      <c r="M260" s="238" t="s">
        <v>5</v>
      </c>
      <c r="N260" s="239" t="s">
        <v>40</v>
      </c>
      <c r="O260" s="47"/>
      <c r="P260" s="210">
        <f>O260*H260</f>
        <v>0</v>
      </c>
      <c r="Q260" s="210">
        <v>0.038899999999999997</v>
      </c>
      <c r="R260" s="210">
        <f>Q260*H260</f>
        <v>0.077799999999999994</v>
      </c>
      <c r="S260" s="210">
        <v>0</v>
      </c>
      <c r="T260" s="211">
        <f>S260*H260</f>
        <v>0</v>
      </c>
      <c r="AR260" s="24" t="s">
        <v>279</v>
      </c>
      <c r="AT260" s="24" t="s">
        <v>164</v>
      </c>
      <c r="AU260" s="24" t="s">
        <v>78</v>
      </c>
      <c r="AY260" s="24" t="s">
        <v>139</v>
      </c>
      <c r="BE260" s="212">
        <f>IF(N260="základní",J260,0)</f>
        <v>0</v>
      </c>
      <c r="BF260" s="212">
        <f>IF(N260="snížená",J260,0)</f>
        <v>0</v>
      </c>
      <c r="BG260" s="212">
        <f>IF(N260="zákl. přenesená",J260,0)</f>
        <v>0</v>
      </c>
      <c r="BH260" s="212">
        <f>IF(N260="sníž. přenesená",J260,0)</f>
        <v>0</v>
      </c>
      <c r="BI260" s="212">
        <f>IF(N260="nulová",J260,0)</f>
        <v>0</v>
      </c>
      <c r="BJ260" s="24" t="s">
        <v>74</v>
      </c>
      <c r="BK260" s="212">
        <f>ROUND(I260*H260,2)</f>
        <v>0</v>
      </c>
      <c r="BL260" s="24" t="s">
        <v>238</v>
      </c>
      <c r="BM260" s="24" t="s">
        <v>417</v>
      </c>
    </row>
    <row r="261" s="1" customFormat="1" ht="16.5" customHeight="1">
      <c r="B261" s="200"/>
      <c r="C261" s="230" t="s">
        <v>431</v>
      </c>
      <c r="D261" s="230" t="s">
        <v>164</v>
      </c>
      <c r="E261" s="231" t="s">
        <v>717</v>
      </c>
      <c r="F261" s="232" t="s">
        <v>718</v>
      </c>
      <c r="G261" s="233" t="s">
        <v>266</v>
      </c>
      <c r="H261" s="234">
        <v>2</v>
      </c>
      <c r="I261" s="235"/>
      <c r="J261" s="236">
        <f>ROUND(I261*H261,2)</f>
        <v>0</v>
      </c>
      <c r="K261" s="232" t="s">
        <v>5</v>
      </c>
      <c r="L261" s="237"/>
      <c r="M261" s="238" t="s">
        <v>5</v>
      </c>
      <c r="N261" s="239" t="s">
        <v>40</v>
      </c>
      <c r="O261" s="47"/>
      <c r="P261" s="210">
        <f>O261*H261</f>
        <v>0</v>
      </c>
      <c r="Q261" s="210">
        <v>0.019</v>
      </c>
      <c r="R261" s="210">
        <f>Q261*H261</f>
        <v>0.037999999999999999</v>
      </c>
      <c r="S261" s="210">
        <v>0</v>
      </c>
      <c r="T261" s="211">
        <f>S261*H261</f>
        <v>0</v>
      </c>
      <c r="AR261" s="24" t="s">
        <v>279</v>
      </c>
      <c r="AT261" s="24" t="s">
        <v>164</v>
      </c>
      <c r="AU261" s="24" t="s">
        <v>78</v>
      </c>
      <c r="AY261" s="24" t="s">
        <v>139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24" t="s">
        <v>74</v>
      </c>
      <c r="BK261" s="212">
        <f>ROUND(I261*H261,2)</f>
        <v>0</v>
      </c>
      <c r="BL261" s="24" t="s">
        <v>238</v>
      </c>
      <c r="BM261" s="24" t="s">
        <v>719</v>
      </c>
    </row>
    <row r="262" s="1" customFormat="1" ht="16.5" customHeight="1">
      <c r="B262" s="200"/>
      <c r="C262" s="230" t="s">
        <v>435</v>
      </c>
      <c r="D262" s="230" t="s">
        <v>164</v>
      </c>
      <c r="E262" s="231" t="s">
        <v>720</v>
      </c>
      <c r="F262" s="232" t="s">
        <v>721</v>
      </c>
      <c r="G262" s="233" t="s">
        <v>266</v>
      </c>
      <c r="H262" s="234">
        <v>1</v>
      </c>
      <c r="I262" s="235"/>
      <c r="J262" s="236">
        <f>ROUND(I262*H262,2)</f>
        <v>0</v>
      </c>
      <c r="K262" s="232" t="s">
        <v>5</v>
      </c>
      <c r="L262" s="237"/>
      <c r="M262" s="238" t="s">
        <v>5</v>
      </c>
      <c r="N262" s="239" t="s">
        <v>40</v>
      </c>
      <c r="O262" s="47"/>
      <c r="P262" s="210">
        <f>O262*H262</f>
        <v>0</v>
      </c>
      <c r="Q262" s="210">
        <v>0.014999999999999999</v>
      </c>
      <c r="R262" s="210">
        <f>Q262*H262</f>
        <v>0.014999999999999999</v>
      </c>
      <c r="S262" s="210">
        <v>0</v>
      </c>
      <c r="T262" s="211">
        <f>S262*H262</f>
        <v>0</v>
      </c>
      <c r="AR262" s="24" t="s">
        <v>279</v>
      </c>
      <c r="AT262" s="24" t="s">
        <v>164</v>
      </c>
      <c r="AU262" s="24" t="s">
        <v>78</v>
      </c>
      <c r="AY262" s="24" t="s">
        <v>139</v>
      </c>
      <c r="BE262" s="212">
        <f>IF(N262="základní",J262,0)</f>
        <v>0</v>
      </c>
      <c r="BF262" s="212">
        <f>IF(N262="snížená",J262,0)</f>
        <v>0</v>
      </c>
      <c r="BG262" s="212">
        <f>IF(N262="zákl. přenesená",J262,0)</f>
        <v>0</v>
      </c>
      <c r="BH262" s="212">
        <f>IF(N262="sníž. přenesená",J262,0)</f>
        <v>0</v>
      </c>
      <c r="BI262" s="212">
        <f>IF(N262="nulová",J262,0)</f>
        <v>0</v>
      </c>
      <c r="BJ262" s="24" t="s">
        <v>74</v>
      </c>
      <c r="BK262" s="212">
        <f>ROUND(I262*H262,2)</f>
        <v>0</v>
      </c>
      <c r="BL262" s="24" t="s">
        <v>238</v>
      </c>
      <c r="BM262" s="24" t="s">
        <v>722</v>
      </c>
    </row>
    <row r="263" s="1" customFormat="1" ht="25.5" customHeight="1">
      <c r="B263" s="200"/>
      <c r="C263" s="201" t="s">
        <v>441</v>
      </c>
      <c r="D263" s="201" t="s">
        <v>141</v>
      </c>
      <c r="E263" s="202" t="s">
        <v>424</v>
      </c>
      <c r="F263" s="203" t="s">
        <v>425</v>
      </c>
      <c r="G263" s="204" t="s">
        <v>266</v>
      </c>
      <c r="H263" s="205">
        <v>15</v>
      </c>
      <c r="I263" s="206"/>
      <c r="J263" s="207">
        <f>ROUND(I263*H263,2)</f>
        <v>0</v>
      </c>
      <c r="K263" s="203" t="s">
        <v>145</v>
      </c>
      <c r="L263" s="46"/>
      <c r="M263" s="208" t="s">
        <v>5</v>
      </c>
      <c r="N263" s="209" t="s">
        <v>40</v>
      </c>
      <c r="O263" s="47"/>
      <c r="P263" s="210">
        <f>O263*H263</f>
        <v>0</v>
      </c>
      <c r="Q263" s="210">
        <v>0</v>
      </c>
      <c r="R263" s="210">
        <f>Q263*H263</f>
        <v>0</v>
      </c>
      <c r="S263" s="210">
        <v>0</v>
      </c>
      <c r="T263" s="211">
        <f>S263*H263</f>
        <v>0</v>
      </c>
      <c r="AR263" s="24" t="s">
        <v>238</v>
      </c>
      <c r="AT263" s="24" t="s">
        <v>141</v>
      </c>
      <c r="AU263" s="24" t="s">
        <v>78</v>
      </c>
      <c r="AY263" s="24" t="s">
        <v>139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24" t="s">
        <v>74</v>
      </c>
      <c r="BK263" s="212">
        <f>ROUND(I263*H263,2)</f>
        <v>0</v>
      </c>
      <c r="BL263" s="24" t="s">
        <v>238</v>
      </c>
      <c r="BM263" s="24" t="s">
        <v>426</v>
      </c>
    </row>
    <row r="264" s="1" customFormat="1" ht="16.5" customHeight="1">
      <c r="B264" s="200"/>
      <c r="C264" s="230" t="s">
        <v>446</v>
      </c>
      <c r="D264" s="230" t="s">
        <v>164</v>
      </c>
      <c r="E264" s="231" t="s">
        <v>428</v>
      </c>
      <c r="F264" s="232" t="s">
        <v>429</v>
      </c>
      <c r="G264" s="233" t="s">
        <v>266</v>
      </c>
      <c r="H264" s="234">
        <v>7</v>
      </c>
      <c r="I264" s="235"/>
      <c r="J264" s="236">
        <f>ROUND(I264*H264,2)</f>
        <v>0</v>
      </c>
      <c r="K264" s="232" t="s">
        <v>5</v>
      </c>
      <c r="L264" s="237"/>
      <c r="M264" s="238" t="s">
        <v>5</v>
      </c>
      <c r="N264" s="239" t="s">
        <v>40</v>
      </c>
      <c r="O264" s="47"/>
      <c r="P264" s="210">
        <f>O264*H264</f>
        <v>0</v>
      </c>
      <c r="Q264" s="210">
        <v>0.025000000000000001</v>
      </c>
      <c r="R264" s="210">
        <f>Q264*H264</f>
        <v>0.17500000000000002</v>
      </c>
      <c r="S264" s="210">
        <v>0</v>
      </c>
      <c r="T264" s="211">
        <f>S264*H264</f>
        <v>0</v>
      </c>
      <c r="AR264" s="24" t="s">
        <v>279</v>
      </c>
      <c r="AT264" s="24" t="s">
        <v>164</v>
      </c>
      <c r="AU264" s="24" t="s">
        <v>78</v>
      </c>
      <c r="AY264" s="24" t="s">
        <v>139</v>
      </c>
      <c r="BE264" s="212">
        <f>IF(N264="základní",J264,0)</f>
        <v>0</v>
      </c>
      <c r="BF264" s="212">
        <f>IF(N264="snížená",J264,0)</f>
        <v>0</v>
      </c>
      <c r="BG264" s="212">
        <f>IF(N264="zákl. přenesená",J264,0)</f>
        <v>0</v>
      </c>
      <c r="BH264" s="212">
        <f>IF(N264="sníž. přenesená",J264,0)</f>
        <v>0</v>
      </c>
      <c r="BI264" s="212">
        <f>IF(N264="nulová",J264,0)</f>
        <v>0</v>
      </c>
      <c r="BJ264" s="24" t="s">
        <v>74</v>
      </c>
      <c r="BK264" s="212">
        <f>ROUND(I264*H264,2)</f>
        <v>0</v>
      </c>
      <c r="BL264" s="24" t="s">
        <v>238</v>
      </c>
      <c r="BM264" s="24" t="s">
        <v>430</v>
      </c>
    </row>
    <row r="265" s="1" customFormat="1" ht="16.5" customHeight="1">
      <c r="B265" s="200"/>
      <c r="C265" s="230" t="s">
        <v>452</v>
      </c>
      <c r="D265" s="230" t="s">
        <v>164</v>
      </c>
      <c r="E265" s="231" t="s">
        <v>432</v>
      </c>
      <c r="F265" s="232" t="s">
        <v>433</v>
      </c>
      <c r="G265" s="233" t="s">
        <v>266</v>
      </c>
      <c r="H265" s="234">
        <v>4</v>
      </c>
      <c r="I265" s="235"/>
      <c r="J265" s="236">
        <f>ROUND(I265*H265,2)</f>
        <v>0</v>
      </c>
      <c r="K265" s="232" t="s">
        <v>5</v>
      </c>
      <c r="L265" s="237"/>
      <c r="M265" s="238" t="s">
        <v>5</v>
      </c>
      <c r="N265" s="239" t="s">
        <v>40</v>
      </c>
      <c r="O265" s="47"/>
      <c r="P265" s="210">
        <f>O265*H265</f>
        <v>0</v>
      </c>
      <c r="Q265" s="210">
        <v>0.023</v>
      </c>
      <c r="R265" s="210">
        <f>Q265*H265</f>
        <v>0.091999999999999998</v>
      </c>
      <c r="S265" s="210">
        <v>0</v>
      </c>
      <c r="T265" s="211">
        <f>S265*H265</f>
        <v>0</v>
      </c>
      <c r="AR265" s="24" t="s">
        <v>279</v>
      </c>
      <c r="AT265" s="24" t="s">
        <v>164</v>
      </c>
      <c r="AU265" s="24" t="s">
        <v>78</v>
      </c>
      <c r="AY265" s="24" t="s">
        <v>139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24" t="s">
        <v>74</v>
      </c>
      <c r="BK265" s="212">
        <f>ROUND(I265*H265,2)</f>
        <v>0</v>
      </c>
      <c r="BL265" s="24" t="s">
        <v>238</v>
      </c>
      <c r="BM265" s="24" t="s">
        <v>434</v>
      </c>
    </row>
    <row r="266" s="1" customFormat="1" ht="25.5" customHeight="1">
      <c r="B266" s="200"/>
      <c r="C266" s="230" t="s">
        <v>456</v>
      </c>
      <c r="D266" s="230" t="s">
        <v>164</v>
      </c>
      <c r="E266" s="231" t="s">
        <v>436</v>
      </c>
      <c r="F266" s="232" t="s">
        <v>437</v>
      </c>
      <c r="G266" s="233" t="s">
        <v>266</v>
      </c>
      <c r="H266" s="234">
        <v>4</v>
      </c>
      <c r="I266" s="235"/>
      <c r="J266" s="236">
        <f>ROUND(I266*H266,2)</f>
        <v>0</v>
      </c>
      <c r="K266" s="232" t="s">
        <v>5</v>
      </c>
      <c r="L266" s="237"/>
      <c r="M266" s="238" t="s">
        <v>5</v>
      </c>
      <c r="N266" s="239" t="s">
        <v>40</v>
      </c>
      <c r="O266" s="47"/>
      <c r="P266" s="210">
        <f>O266*H266</f>
        <v>0</v>
      </c>
      <c r="Q266" s="210">
        <v>0.076999999999999999</v>
      </c>
      <c r="R266" s="210">
        <f>Q266*H266</f>
        <v>0.308</v>
      </c>
      <c r="S266" s="210">
        <v>0</v>
      </c>
      <c r="T266" s="211">
        <f>S266*H266</f>
        <v>0</v>
      </c>
      <c r="AR266" s="24" t="s">
        <v>279</v>
      </c>
      <c r="AT266" s="24" t="s">
        <v>164</v>
      </c>
      <c r="AU266" s="24" t="s">
        <v>78</v>
      </c>
      <c r="AY266" s="24" t="s">
        <v>139</v>
      </c>
      <c r="BE266" s="212">
        <f>IF(N266="základní",J266,0)</f>
        <v>0</v>
      </c>
      <c r="BF266" s="212">
        <f>IF(N266="snížená",J266,0)</f>
        <v>0</v>
      </c>
      <c r="BG266" s="212">
        <f>IF(N266="zákl. přenesená",J266,0)</f>
        <v>0</v>
      </c>
      <c r="BH266" s="212">
        <f>IF(N266="sníž. přenesená",J266,0)</f>
        <v>0</v>
      </c>
      <c r="BI266" s="212">
        <f>IF(N266="nulová",J266,0)</f>
        <v>0</v>
      </c>
      <c r="BJ266" s="24" t="s">
        <v>74</v>
      </c>
      <c r="BK266" s="212">
        <f>ROUND(I266*H266,2)</f>
        <v>0</v>
      </c>
      <c r="BL266" s="24" t="s">
        <v>238</v>
      </c>
      <c r="BM266" s="24" t="s">
        <v>438</v>
      </c>
    </row>
    <row r="267" s="1" customFormat="1" ht="25.5" customHeight="1">
      <c r="B267" s="200"/>
      <c r="C267" s="201" t="s">
        <v>459</v>
      </c>
      <c r="D267" s="201" t="s">
        <v>141</v>
      </c>
      <c r="E267" s="202" t="s">
        <v>723</v>
      </c>
      <c r="F267" s="203" t="s">
        <v>724</v>
      </c>
      <c r="G267" s="204" t="s">
        <v>266</v>
      </c>
      <c r="H267" s="205">
        <v>2</v>
      </c>
      <c r="I267" s="206"/>
      <c r="J267" s="207">
        <f>ROUND(I267*H267,2)</f>
        <v>0</v>
      </c>
      <c r="K267" s="203" t="s">
        <v>145</v>
      </c>
      <c r="L267" s="46"/>
      <c r="M267" s="208" t="s">
        <v>5</v>
      </c>
      <c r="N267" s="209" t="s">
        <v>40</v>
      </c>
      <c r="O267" s="47"/>
      <c r="P267" s="210">
        <f>O267*H267</f>
        <v>0</v>
      </c>
      <c r="Q267" s="210">
        <v>0</v>
      </c>
      <c r="R267" s="210">
        <f>Q267*H267</f>
        <v>0</v>
      </c>
      <c r="S267" s="210">
        <v>0</v>
      </c>
      <c r="T267" s="211">
        <f>S267*H267</f>
        <v>0</v>
      </c>
      <c r="AR267" s="24" t="s">
        <v>238</v>
      </c>
      <c r="AT267" s="24" t="s">
        <v>141</v>
      </c>
      <c r="AU267" s="24" t="s">
        <v>78</v>
      </c>
      <c r="AY267" s="24" t="s">
        <v>139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24" t="s">
        <v>74</v>
      </c>
      <c r="BK267" s="212">
        <f>ROUND(I267*H267,2)</f>
        <v>0</v>
      </c>
      <c r="BL267" s="24" t="s">
        <v>238</v>
      </c>
      <c r="BM267" s="24" t="s">
        <v>725</v>
      </c>
    </row>
    <row r="268" s="1" customFormat="1" ht="25.5" customHeight="1">
      <c r="B268" s="200"/>
      <c r="C268" s="201" t="s">
        <v>463</v>
      </c>
      <c r="D268" s="201" t="s">
        <v>141</v>
      </c>
      <c r="E268" s="202" t="s">
        <v>726</v>
      </c>
      <c r="F268" s="203" t="s">
        <v>727</v>
      </c>
      <c r="G268" s="204" t="s">
        <v>266</v>
      </c>
      <c r="H268" s="205">
        <v>2</v>
      </c>
      <c r="I268" s="206"/>
      <c r="J268" s="207">
        <f>ROUND(I268*H268,2)</f>
        <v>0</v>
      </c>
      <c r="K268" s="203" t="s">
        <v>145</v>
      </c>
      <c r="L268" s="46"/>
      <c r="M268" s="208" t="s">
        <v>5</v>
      </c>
      <c r="N268" s="209" t="s">
        <v>40</v>
      </c>
      <c r="O268" s="47"/>
      <c r="P268" s="210">
        <f>O268*H268</f>
        <v>0</v>
      </c>
      <c r="Q268" s="210">
        <v>0</v>
      </c>
      <c r="R268" s="210">
        <f>Q268*H268</f>
        <v>0</v>
      </c>
      <c r="S268" s="210">
        <v>0</v>
      </c>
      <c r="T268" s="211">
        <f>S268*H268</f>
        <v>0</v>
      </c>
      <c r="AR268" s="24" t="s">
        <v>238</v>
      </c>
      <c r="AT268" s="24" t="s">
        <v>141</v>
      </c>
      <c r="AU268" s="24" t="s">
        <v>78</v>
      </c>
      <c r="AY268" s="24" t="s">
        <v>139</v>
      </c>
      <c r="BE268" s="212">
        <f>IF(N268="základní",J268,0)</f>
        <v>0</v>
      </c>
      <c r="BF268" s="212">
        <f>IF(N268="snížená",J268,0)</f>
        <v>0</v>
      </c>
      <c r="BG268" s="212">
        <f>IF(N268="zákl. přenesená",J268,0)</f>
        <v>0</v>
      </c>
      <c r="BH268" s="212">
        <f>IF(N268="sníž. přenesená",J268,0)</f>
        <v>0</v>
      </c>
      <c r="BI268" s="212">
        <f>IF(N268="nulová",J268,0)</f>
        <v>0</v>
      </c>
      <c r="BJ268" s="24" t="s">
        <v>74</v>
      </c>
      <c r="BK268" s="212">
        <f>ROUND(I268*H268,2)</f>
        <v>0</v>
      </c>
      <c r="BL268" s="24" t="s">
        <v>238</v>
      </c>
      <c r="BM268" s="24" t="s">
        <v>728</v>
      </c>
    </row>
    <row r="269" s="1" customFormat="1" ht="25.5" customHeight="1">
      <c r="B269" s="200"/>
      <c r="C269" s="201" t="s">
        <v>468</v>
      </c>
      <c r="D269" s="201" t="s">
        <v>141</v>
      </c>
      <c r="E269" s="202" t="s">
        <v>729</v>
      </c>
      <c r="F269" s="203" t="s">
        <v>730</v>
      </c>
      <c r="G269" s="204" t="s">
        <v>266</v>
      </c>
      <c r="H269" s="205">
        <v>3</v>
      </c>
      <c r="I269" s="206"/>
      <c r="J269" s="207">
        <f>ROUND(I269*H269,2)</f>
        <v>0</v>
      </c>
      <c r="K269" s="203" t="s">
        <v>145</v>
      </c>
      <c r="L269" s="46"/>
      <c r="M269" s="208" t="s">
        <v>5</v>
      </c>
      <c r="N269" s="209" t="s">
        <v>40</v>
      </c>
      <c r="O269" s="47"/>
      <c r="P269" s="210">
        <f>O269*H269</f>
        <v>0</v>
      </c>
      <c r="Q269" s="210">
        <v>0</v>
      </c>
      <c r="R269" s="210">
        <f>Q269*H269</f>
        <v>0</v>
      </c>
      <c r="S269" s="210">
        <v>0</v>
      </c>
      <c r="T269" s="211">
        <f>S269*H269</f>
        <v>0</v>
      </c>
      <c r="AR269" s="24" t="s">
        <v>238</v>
      </c>
      <c r="AT269" s="24" t="s">
        <v>141</v>
      </c>
      <c r="AU269" s="24" t="s">
        <v>78</v>
      </c>
      <c r="AY269" s="24" t="s">
        <v>139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24" t="s">
        <v>74</v>
      </c>
      <c r="BK269" s="212">
        <f>ROUND(I269*H269,2)</f>
        <v>0</v>
      </c>
      <c r="BL269" s="24" t="s">
        <v>238</v>
      </c>
      <c r="BM269" s="24" t="s">
        <v>731</v>
      </c>
    </row>
    <row r="270" s="1" customFormat="1" ht="16.5" customHeight="1">
      <c r="B270" s="200"/>
      <c r="C270" s="230" t="s">
        <v>473</v>
      </c>
      <c r="D270" s="230" t="s">
        <v>164</v>
      </c>
      <c r="E270" s="231" t="s">
        <v>732</v>
      </c>
      <c r="F270" s="232" t="s">
        <v>733</v>
      </c>
      <c r="G270" s="233" t="s">
        <v>181</v>
      </c>
      <c r="H270" s="234">
        <v>9.6999999999999993</v>
      </c>
      <c r="I270" s="235"/>
      <c r="J270" s="236">
        <f>ROUND(I270*H270,2)</f>
        <v>0</v>
      </c>
      <c r="K270" s="232" t="s">
        <v>145</v>
      </c>
      <c r="L270" s="237"/>
      <c r="M270" s="238" t="s">
        <v>5</v>
      </c>
      <c r="N270" s="239" t="s">
        <v>40</v>
      </c>
      <c r="O270" s="47"/>
      <c r="P270" s="210">
        <f>O270*H270</f>
        <v>0</v>
      </c>
      <c r="Q270" s="210">
        <v>0.0018</v>
      </c>
      <c r="R270" s="210">
        <f>Q270*H270</f>
        <v>0.01746</v>
      </c>
      <c r="S270" s="210">
        <v>0</v>
      </c>
      <c r="T270" s="211">
        <f>S270*H270</f>
        <v>0</v>
      </c>
      <c r="AR270" s="24" t="s">
        <v>279</v>
      </c>
      <c r="AT270" s="24" t="s">
        <v>164</v>
      </c>
      <c r="AU270" s="24" t="s">
        <v>78</v>
      </c>
      <c r="AY270" s="24" t="s">
        <v>139</v>
      </c>
      <c r="BE270" s="212">
        <f>IF(N270="základní",J270,0)</f>
        <v>0</v>
      </c>
      <c r="BF270" s="212">
        <f>IF(N270="snížená",J270,0)</f>
        <v>0</v>
      </c>
      <c r="BG270" s="212">
        <f>IF(N270="zákl. přenesená",J270,0)</f>
        <v>0</v>
      </c>
      <c r="BH270" s="212">
        <f>IF(N270="sníž. přenesená",J270,0)</f>
        <v>0</v>
      </c>
      <c r="BI270" s="212">
        <f>IF(N270="nulová",J270,0)</f>
        <v>0</v>
      </c>
      <c r="BJ270" s="24" t="s">
        <v>74</v>
      </c>
      <c r="BK270" s="212">
        <f>ROUND(I270*H270,2)</f>
        <v>0</v>
      </c>
      <c r="BL270" s="24" t="s">
        <v>238</v>
      </c>
      <c r="BM270" s="24" t="s">
        <v>734</v>
      </c>
    </row>
    <row r="271" s="11" customFormat="1">
      <c r="B271" s="213"/>
      <c r="D271" s="214" t="s">
        <v>147</v>
      </c>
      <c r="E271" s="215" t="s">
        <v>5</v>
      </c>
      <c r="F271" s="216" t="s">
        <v>735</v>
      </c>
      <c r="H271" s="217">
        <v>9.6999999999999993</v>
      </c>
      <c r="I271" s="218"/>
      <c r="L271" s="213"/>
      <c r="M271" s="219"/>
      <c r="N271" s="220"/>
      <c r="O271" s="220"/>
      <c r="P271" s="220"/>
      <c r="Q271" s="220"/>
      <c r="R271" s="220"/>
      <c r="S271" s="220"/>
      <c r="T271" s="221"/>
      <c r="AT271" s="215" t="s">
        <v>147</v>
      </c>
      <c r="AU271" s="215" t="s">
        <v>78</v>
      </c>
      <c r="AV271" s="11" t="s">
        <v>78</v>
      </c>
      <c r="AW271" s="11" t="s">
        <v>33</v>
      </c>
      <c r="AX271" s="11" t="s">
        <v>69</v>
      </c>
      <c r="AY271" s="215" t="s">
        <v>139</v>
      </c>
    </row>
    <row r="272" s="12" customFormat="1">
      <c r="B272" s="222"/>
      <c r="D272" s="214" t="s">
        <v>147</v>
      </c>
      <c r="E272" s="223" t="s">
        <v>5</v>
      </c>
      <c r="F272" s="224" t="s">
        <v>149</v>
      </c>
      <c r="H272" s="225">
        <v>9.6999999999999993</v>
      </c>
      <c r="I272" s="226"/>
      <c r="L272" s="222"/>
      <c r="M272" s="227"/>
      <c r="N272" s="228"/>
      <c r="O272" s="228"/>
      <c r="P272" s="228"/>
      <c r="Q272" s="228"/>
      <c r="R272" s="228"/>
      <c r="S272" s="228"/>
      <c r="T272" s="229"/>
      <c r="AT272" s="223" t="s">
        <v>147</v>
      </c>
      <c r="AU272" s="223" t="s">
        <v>78</v>
      </c>
      <c r="AV272" s="12" t="s">
        <v>84</v>
      </c>
      <c r="AW272" s="12" t="s">
        <v>33</v>
      </c>
      <c r="AX272" s="12" t="s">
        <v>74</v>
      </c>
      <c r="AY272" s="223" t="s">
        <v>139</v>
      </c>
    </row>
    <row r="273" s="1" customFormat="1" ht="25.5" customHeight="1">
      <c r="B273" s="200"/>
      <c r="C273" s="201" t="s">
        <v>478</v>
      </c>
      <c r="D273" s="201" t="s">
        <v>141</v>
      </c>
      <c r="E273" s="202" t="s">
        <v>736</v>
      </c>
      <c r="F273" s="203" t="s">
        <v>737</v>
      </c>
      <c r="G273" s="204" t="s">
        <v>266</v>
      </c>
      <c r="H273" s="205">
        <v>1</v>
      </c>
      <c r="I273" s="206"/>
      <c r="J273" s="207">
        <f>ROUND(I273*H273,2)</f>
        <v>0</v>
      </c>
      <c r="K273" s="203" t="s">
        <v>145</v>
      </c>
      <c r="L273" s="46"/>
      <c r="M273" s="208" t="s">
        <v>5</v>
      </c>
      <c r="N273" s="209" t="s">
        <v>40</v>
      </c>
      <c r="O273" s="47"/>
      <c r="P273" s="210">
        <f>O273*H273</f>
        <v>0</v>
      </c>
      <c r="Q273" s="210">
        <v>0</v>
      </c>
      <c r="R273" s="210">
        <f>Q273*H273</f>
        <v>0</v>
      </c>
      <c r="S273" s="210">
        <v>0</v>
      </c>
      <c r="T273" s="211">
        <f>S273*H273</f>
        <v>0</v>
      </c>
      <c r="AR273" s="24" t="s">
        <v>238</v>
      </c>
      <c r="AT273" s="24" t="s">
        <v>141</v>
      </c>
      <c r="AU273" s="24" t="s">
        <v>78</v>
      </c>
      <c r="AY273" s="24" t="s">
        <v>139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24" t="s">
        <v>74</v>
      </c>
      <c r="BK273" s="212">
        <f>ROUND(I273*H273,2)</f>
        <v>0</v>
      </c>
      <c r="BL273" s="24" t="s">
        <v>238</v>
      </c>
      <c r="BM273" s="24" t="s">
        <v>738</v>
      </c>
    </row>
    <row r="274" s="10" customFormat="1" ht="29.88" customHeight="1">
      <c r="B274" s="187"/>
      <c r="D274" s="188" t="s">
        <v>68</v>
      </c>
      <c r="E274" s="198" t="s">
        <v>739</v>
      </c>
      <c r="F274" s="198" t="s">
        <v>740</v>
      </c>
      <c r="I274" s="190"/>
      <c r="J274" s="199">
        <f>BK274</f>
        <v>0</v>
      </c>
      <c r="L274" s="187"/>
      <c r="M274" s="192"/>
      <c r="N274" s="193"/>
      <c r="O274" s="193"/>
      <c r="P274" s="194">
        <f>SUM(P275:P282)</f>
        <v>0</v>
      </c>
      <c r="Q274" s="193"/>
      <c r="R274" s="194">
        <f>SUM(R275:R282)</f>
        <v>7.1509999999999998</v>
      </c>
      <c r="S274" s="193"/>
      <c r="T274" s="195">
        <f>SUM(T275:T282)</f>
        <v>0</v>
      </c>
      <c r="AR274" s="188" t="s">
        <v>78</v>
      </c>
      <c r="AT274" s="196" t="s">
        <v>68</v>
      </c>
      <c r="AU274" s="196" t="s">
        <v>74</v>
      </c>
      <c r="AY274" s="188" t="s">
        <v>139</v>
      </c>
      <c r="BK274" s="197">
        <f>SUM(BK275:BK282)</f>
        <v>0</v>
      </c>
    </row>
    <row r="275" s="1" customFormat="1" ht="16.5" customHeight="1">
      <c r="B275" s="200"/>
      <c r="C275" s="201" t="s">
        <v>483</v>
      </c>
      <c r="D275" s="201" t="s">
        <v>141</v>
      </c>
      <c r="E275" s="202" t="s">
        <v>741</v>
      </c>
      <c r="F275" s="203" t="s">
        <v>742</v>
      </c>
      <c r="G275" s="204" t="s">
        <v>547</v>
      </c>
      <c r="H275" s="205">
        <v>1</v>
      </c>
      <c r="I275" s="206"/>
      <c r="J275" s="207">
        <f>ROUND(I275*H275,2)</f>
        <v>0</v>
      </c>
      <c r="K275" s="203" t="s">
        <v>5</v>
      </c>
      <c r="L275" s="46"/>
      <c r="M275" s="208" t="s">
        <v>5</v>
      </c>
      <c r="N275" s="209" t="s">
        <v>40</v>
      </c>
      <c r="O275" s="47"/>
      <c r="P275" s="210">
        <f>O275*H275</f>
        <v>0</v>
      </c>
      <c r="Q275" s="210">
        <v>0</v>
      </c>
      <c r="R275" s="210">
        <f>Q275*H275</f>
        <v>0</v>
      </c>
      <c r="S275" s="210">
        <v>0</v>
      </c>
      <c r="T275" s="211">
        <f>S275*H275</f>
        <v>0</v>
      </c>
      <c r="AR275" s="24" t="s">
        <v>238</v>
      </c>
      <c r="AT275" s="24" t="s">
        <v>141</v>
      </c>
      <c r="AU275" s="24" t="s">
        <v>78</v>
      </c>
      <c r="AY275" s="24" t="s">
        <v>139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24" t="s">
        <v>74</v>
      </c>
      <c r="BK275" s="212">
        <f>ROUND(I275*H275,2)</f>
        <v>0</v>
      </c>
      <c r="BL275" s="24" t="s">
        <v>238</v>
      </c>
      <c r="BM275" s="24" t="s">
        <v>743</v>
      </c>
    </row>
    <row r="276" s="1" customFormat="1" ht="16.5" customHeight="1">
      <c r="B276" s="200"/>
      <c r="C276" s="201" t="s">
        <v>489</v>
      </c>
      <c r="D276" s="201" t="s">
        <v>141</v>
      </c>
      <c r="E276" s="202" t="s">
        <v>744</v>
      </c>
      <c r="F276" s="203" t="s">
        <v>745</v>
      </c>
      <c r="G276" s="204" t="s">
        <v>181</v>
      </c>
      <c r="H276" s="205">
        <v>4.7999999999999998</v>
      </c>
      <c r="I276" s="206"/>
      <c r="J276" s="207">
        <f>ROUND(I276*H276,2)</f>
        <v>0</v>
      </c>
      <c r="K276" s="203" t="s">
        <v>5</v>
      </c>
      <c r="L276" s="46"/>
      <c r="M276" s="208" t="s">
        <v>5</v>
      </c>
      <c r="N276" s="209" t="s">
        <v>40</v>
      </c>
      <c r="O276" s="47"/>
      <c r="P276" s="210">
        <f>O276*H276</f>
        <v>0</v>
      </c>
      <c r="Q276" s="210">
        <v>0</v>
      </c>
      <c r="R276" s="210">
        <f>Q276*H276</f>
        <v>0</v>
      </c>
      <c r="S276" s="210">
        <v>0</v>
      </c>
      <c r="T276" s="211">
        <f>S276*H276</f>
        <v>0</v>
      </c>
      <c r="AR276" s="24" t="s">
        <v>238</v>
      </c>
      <c r="AT276" s="24" t="s">
        <v>141</v>
      </c>
      <c r="AU276" s="24" t="s">
        <v>78</v>
      </c>
      <c r="AY276" s="24" t="s">
        <v>139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24" t="s">
        <v>74</v>
      </c>
      <c r="BK276" s="212">
        <f>ROUND(I276*H276,2)</f>
        <v>0</v>
      </c>
      <c r="BL276" s="24" t="s">
        <v>238</v>
      </c>
      <c r="BM276" s="24" t="s">
        <v>746</v>
      </c>
    </row>
    <row r="277" s="1" customFormat="1" ht="16.5" customHeight="1">
      <c r="B277" s="200"/>
      <c r="C277" s="201" t="s">
        <v>494</v>
      </c>
      <c r="D277" s="201" t="s">
        <v>141</v>
      </c>
      <c r="E277" s="202" t="s">
        <v>747</v>
      </c>
      <c r="F277" s="203" t="s">
        <v>748</v>
      </c>
      <c r="G277" s="204" t="s">
        <v>192</v>
      </c>
      <c r="H277" s="205">
        <v>200</v>
      </c>
      <c r="I277" s="206"/>
      <c r="J277" s="207">
        <f>ROUND(I277*H277,2)</f>
        <v>0</v>
      </c>
      <c r="K277" s="203" t="s">
        <v>5</v>
      </c>
      <c r="L277" s="46"/>
      <c r="M277" s="208" t="s">
        <v>5</v>
      </c>
      <c r="N277" s="209" t="s">
        <v>40</v>
      </c>
      <c r="O277" s="47"/>
      <c r="P277" s="210">
        <f>O277*H277</f>
        <v>0</v>
      </c>
      <c r="Q277" s="210">
        <v>0</v>
      </c>
      <c r="R277" s="210">
        <f>Q277*H277</f>
        <v>0</v>
      </c>
      <c r="S277" s="210">
        <v>0</v>
      </c>
      <c r="T277" s="211">
        <f>S277*H277</f>
        <v>0</v>
      </c>
      <c r="AR277" s="24" t="s">
        <v>238</v>
      </c>
      <c r="AT277" s="24" t="s">
        <v>141</v>
      </c>
      <c r="AU277" s="24" t="s">
        <v>78</v>
      </c>
      <c r="AY277" s="24" t="s">
        <v>139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24" t="s">
        <v>74</v>
      </c>
      <c r="BK277" s="212">
        <f>ROUND(I277*H277,2)</f>
        <v>0</v>
      </c>
      <c r="BL277" s="24" t="s">
        <v>238</v>
      </c>
      <c r="BM277" s="24" t="s">
        <v>749</v>
      </c>
    </row>
    <row r="278" s="1" customFormat="1" ht="25.5" customHeight="1">
      <c r="B278" s="200"/>
      <c r="C278" s="201" t="s">
        <v>498</v>
      </c>
      <c r="D278" s="201" t="s">
        <v>141</v>
      </c>
      <c r="E278" s="202" t="s">
        <v>750</v>
      </c>
      <c r="F278" s="203" t="s">
        <v>751</v>
      </c>
      <c r="G278" s="204" t="s">
        <v>192</v>
      </c>
      <c r="H278" s="205">
        <v>200</v>
      </c>
      <c r="I278" s="206"/>
      <c r="J278" s="207">
        <f>ROUND(I278*H278,2)</f>
        <v>0</v>
      </c>
      <c r="K278" s="203" t="s">
        <v>145</v>
      </c>
      <c r="L278" s="46"/>
      <c r="M278" s="208" t="s">
        <v>5</v>
      </c>
      <c r="N278" s="209" t="s">
        <v>40</v>
      </c>
      <c r="O278" s="47"/>
      <c r="P278" s="210">
        <f>O278*H278</f>
        <v>0</v>
      </c>
      <c r="Q278" s="210">
        <v>0.00027999999999999998</v>
      </c>
      <c r="R278" s="210">
        <f>Q278*H278</f>
        <v>0.055999999999999994</v>
      </c>
      <c r="S278" s="210">
        <v>0</v>
      </c>
      <c r="T278" s="211">
        <f>S278*H278</f>
        <v>0</v>
      </c>
      <c r="AR278" s="24" t="s">
        <v>238</v>
      </c>
      <c r="AT278" s="24" t="s">
        <v>141</v>
      </c>
      <c r="AU278" s="24" t="s">
        <v>78</v>
      </c>
      <c r="AY278" s="24" t="s">
        <v>139</v>
      </c>
      <c r="BE278" s="212">
        <f>IF(N278="základní",J278,0)</f>
        <v>0</v>
      </c>
      <c r="BF278" s="212">
        <f>IF(N278="snížená",J278,0)</f>
        <v>0</v>
      </c>
      <c r="BG278" s="212">
        <f>IF(N278="zákl. přenesená",J278,0)</f>
        <v>0</v>
      </c>
      <c r="BH278" s="212">
        <f>IF(N278="sníž. přenesená",J278,0)</f>
        <v>0</v>
      </c>
      <c r="BI278" s="212">
        <f>IF(N278="nulová",J278,0)</f>
        <v>0</v>
      </c>
      <c r="BJ278" s="24" t="s">
        <v>74</v>
      </c>
      <c r="BK278" s="212">
        <f>ROUND(I278*H278,2)</f>
        <v>0</v>
      </c>
      <c r="BL278" s="24" t="s">
        <v>238</v>
      </c>
      <c r="BM278" s="24" t="s">
        <v>752</v>
      </c>
    </row>
    <row r="279" s="1" customFormat="1" ht="16.5" customHeight="1">
      <c r="B279" s="200"/>
      <c r="C279" s="230" t="s">
        <v>503</v>
      </c>
      <c r="D279" s="230" t="s">
        <v>164</v>
      </c>
      <c r="E279" s="231" t="s">
        <v>753</v>
      </c>
      <c r="F279" s="232" t="s">
        <v>754</v>
      </c>
      <c r="G279" s="233" t="s">
        <v>192</v>
      </c>
      <c r="H279" s="234">
        <v>200</v>
      </c>
      <c r="I279" s="235"/>
      <c r="J279" s="236">
        <f>ROUND(I279*H279,2)</f>
        <v>0</v>
      </c>
      <c r="K279" s="232" t="s">
        <v>145</v>
      </c>
      <c r="L279" s="237"/>
      <c r="M279" s="238" t="s">
        <v>5</v>
      </c>
      <c r="N279" s="239" t="s">
        <v>40</v>
      </c>
      <c r="O279" s="47"/>
      <c r="P279" s="210">
        <f>O279*H279</f>
        <v>0</v>
      </c>
      <c r="Q279" s="210">
        <v>0.0050000000000000001</v>
      </c>
      <c r="R279" s="210">
        <f>Q279*H279</f>
        <v>1</v>
      </c>
      <c r="S279" s="210">
        <v>0</v>
      </c>
      <c r="T279" s="211">
        <f>S279*H279</f>
        <v>0</v>
      </c>
      <c r="AR279" s="24" t="s">
        <v>279</v>
      </c>
      <c r="AT279" s="24" t="s">
        <v>164</v>
      </c>
      <c r="AU279" s="24" t="s">
        <v>78</v>
      </c>
      <c r="AY279" s="24" t="s">
        <v>139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24" t="s">
        <v>74</v>
      </c>
      <c r="BK279" s="212">
        <f>ROUND(I279*H279,2)</f>
        <v>0</v>
      </c>
      <c r="BL279" s="24" t="s">
        <v>238</v>
      </c>
      <c r="BM279" s="24" t="s">
        <v>755</v>
      </c>
    </row>
    <row r="280" s="1" customFormat="1" ht="25.5" customHeight="1">
      <c r="B280" s="200"/>
      <c r="C280" s="201" t="s">
        <v>507</v>
      </c>
      <c r="D280" s="201" t="s">
        <v>141</v>
      </c>
      <c r="E280" s="202" t="s">
        <v>756</v>
      </c>
      <c r="F280" s="203" t="s">
        <v>757</v>
      </c>
      <c r="G280" s="204" t="s">
        <v>547</v>
      </c>
      <c r="H280" s="205">
        <v>1</v>
      </c>
      <c r="I280" s="206"/>
      <c r="J280" s="207">
        <f>ROUND(I280*H280,2)</f>
        <v>0</v>
      </c>
      <c r="K280" s="203" t="s">
        <v>5</v>
      </c>
      <c r="L280" s="46"/>
      <c r="M280" s="208" t="s">
        <v>5</v>
      </c>
      <c r="N280" s="209" t="s">
        <v>40</v>
      </c>
      <c r="O280" s="47"/>
      <c r="P280" s="210">
        <f>O280*H280</f>
        <v>0</v>
      </c>
      <c r="Q280" s="210">
        <v>0</v>
      </c>
      <c r="R280" s="210">
        <f>Q280*H280</f>
        <v>0</v>
      </c>
      <c r="S280" s="210">
        <v>0</v>
      </c>
      <c r="T280" s="211">
        <f>S280*H280</f>
        <v>0</v>
      </c>
      <c r="AR280" s="24" t="s">
        <v>238</v>
      </c>
      <c r="AT280" s="24" t="s">
        <v>141</v>
      </c>
      <c r="AU280" s="24" t="s">
        <v>78</v>
      </c>
      <c r="AY280" s="24" t="s">
        <v>139</v>
      </c>
      <c r="BE280" s="212">
        <f>IF(N280="základní",J280,0)</f>
        <v>0</v>
      </c>
      <c r="BF280" s="212">
        <f>IF(N280="snížená",J280,0)</f>
        <v>0</v>
      </c>
      <c r="BG280" s="212">
        <f>IF(N280="zákl. přenesená",J280,0)</f>
        <v>0</v>
      </c>
      <c r="BH280" s="212">
        <f>IF(N280="sníž. přenesená",J280,0)</f>
        <v>0</v>
      </c>
      <c r="BI280" s="212">
        <f>IF(N280="nulová",J280,0)</f>
        <v>0</v>
      </c>
      <c r="BJ280" s="24" t="s">
        <v>74</v>
      </c>
      <c r="BK280" s="212">
        <f>ROUND(I280*H280,2)</f>
        <v>0</v>
      </c>
      <c r="BL280" s="24" t="s">
        <v>238</v>
      </c>
      <c r="BM280" s="24" t="s">
        <v>758</v>
      </c>
    </row>
    <row r="281" s="1" customFormat="1" ht="25.5" customHeight="1">
      <c r="B281" s="200"/>
      <c r="C281" s="201" t="s">
        <v>512</v>
      </c>
      <c r="D281" s="201" t="s">
        <v>141</v>
      </c>
      <c r="E281" s="202" t="s">
        <v>759</v>
      </c>
      <c r="F281" s="203" t="s">
        <v>760</v>
      </c>
      <c r="G281" s="204" t="s">
        <v>761</v>
      </c>
      <c r="H281" s="205">
        <v>6095</v>
      </c>
      <c r="I281" s="206"/>
      <c r="J281" s="207">
        <f>ROUND(I281*H281,2)</f>
        <v>0</v>
      </c>
      <c r="K281" s="203" t="s">
        <v>5</v>
      </c>
      <c r="L281" s="46"/>
      <c r="M281" s="208" t="s">
        <v>5</v>
      </c>
      <c r="N281" s="209" t="s">
        <v>40</v>
      </c>
      <c r="O281" s="47"/>
      <c r="P281" s="210">
        <f>O281*H281</f>
        <v>0</v>
      </c>
      <c r="Q281" s="210">
        <v>0.001</v>
      </c>
      <c r="R281" s="210">
        <f>Q281*H281</f>
        <v>6.0949999999999998</v>
      </c>
      <c r="S281" s="210">
        <v>0</v>
      </c>
      <c r="T281" s="211">
        <f>S281*H281</f>
        <v>0</v>
      </c>
      <c r="AR281" s="24" t="s">
        <v>238</v>
      </c>
      <c r="AT281" s="24" t="s">
        <v>141</v>
      </c>
      <c r="AU281" s="24" t="s">
        <v>78</v>
      </c>
      <c r="AY281" s="24" t="s">
        <v>139</v>
      </c>
      <c r="BE281" s="212">
        <f>IF(N281="základní",J281,0)</f>
        <v>0</v>
      </c>
      <c r="BF281" s="212">
        <f>IF(N281="snížená",J281,0)</f>
        <v>0</v>
      </c>
      <c r="BG281" s="212">
        <f>IF(N281="zákl. přenesená",J281,0)</f>
        <v>0</v>
      </c>
      <c r="BH281" s="212">
        <f>IF(N281="sníž. přenesená",J281,0)</f>
        <v>0</v>
      </c>
      <c r="BI281" s="212">
        <f>IF(N281="nulová",J281,0)</f>
        <v>0</v>
      </c>
      <c r="BJ281" s="24" t="s">
        <v>74</v>
      </c>
      <c r="BK281" s="212">
        <f>ROUND(I281*H281,2)</f>
        <v>0</v>
      </c>
      <c r="BL281" s="24" t="s">
        <v>238</v>
      </c>
      <c r="BM281" s="24" t="s">
        <v>762</v>
      </c>
    </row>
    <row r="282" s="1" customFormat="1" ht="38.25" customHeight="1">
      <c r="B282" s="200"/>
      <c r="C282" s="201" t="s">
        <v>518</v>
      </c>
      <c r="D282" s="201" t="s">
        <v>141</v>
      </c>
      <c r="E282" s="202" t="s">
        <v>763</v>
      </c>
      <c r="F282" s="203" t="s">
        <v>764</v>
      </c>
      <c r="G282" s="204" t="s">
        <v>375</v>
      </c>
      <c r="H282" s="240"/>
      <c r="I282" s="206"/>
      <c r="J282" s="207">
        <f>ROUND(I282*H282,2)</f>
        <v>0</v>
      </c>
      <c r="K282" s="203" t="s">
        <v>145</v>
      </c>
      <c r="L282" s="46"/>
      <c r="M282" s="208" t="s">
        <v>5</v>
      </c>
      <c r="N282" s="209" t="s">
        <v>40</v>
      </c>
      <c r="O282" s="47"/>
      <c r="P282" s="210">
        <f>O282*H282</f>
        <v>0</v>
      </c>
      <c r="Q282" s="210">
        <v>0</v>
      </c>
      <c r="R282" s="210">
        <f>Q282*H282</f>
        <v>0</v>
      </c>
      <c r="S282" s="210">
        <v>0</v>
      </c>
      <c r="T282" s="211">
        <f>S282*H282</f>
        <v>0</v>
      </c>
      <c r="AR282" s="24" t="s">
        <v>238</v>
      </c>
      <c r="AT282" s="24" t="s">
        <v>141</v>
      </c>
      <c r="AU282" s="24" t="s">
        <v>78</v>
      </c>
      <c r="AY282" s="24" t="s">
        <v>139</v>
      </c>
      <c r="BE282" s="212">
        <f>IF(N282="základní",J282,0)</f>
        <v>0</v>
      </c>
      <c r="BF282" s="212">
        <f>IF(N282="snížená",J282,0)</f>
        <v>0</v>
      </c>
      <c r="BG282" s="212">
        <f>IF(N282="zákl. přenesená",J282,0)</f>
        <v>0</v>
      </c>
      <c r="BH282" s="212">
        <f>IF(N282="sníž. přenesená",J282,0)</f>
        <v>0</v>
      </c>
      <c r="BI282" s="212">
        <f>IF(N282="nulová",J282,0)</f>
        <v>0</v>
      </c>
      <c r="BJ282" s="24" t="s">
        <v>74</v>
      </c>
      <c r="BK282" s="212">
        <f>ROUND(I282*H282,2)</f>
        <v>0</v>
      </c>
      <c r="BL282" s="24" t="s">
        <v>238</v>
      </c>
      <c r="BM282" s="24" t="s">
        <v>765</v>
      </c>
    </row>
    <row r="283" s="10" customFormat="1" ht="29.88" customHeight="1">
      <c r="B283" s="187"/>
      <c r="D283" s="188" t="s">
        <v>68</v>
      </c>
      <c r="E283" s="198" t="s">
        <v>439</v>
      </c>
      <c r="F283" s="198" t="s">
        <v>440</v>
      </c>
      <c r="I283" s="190"/>
      <c r="J283" s="199">
        <f>BK283</f>
        <v>0</v>
      </c>
      <c r="L283" s="187"/>
      <c r="M283" s="192"/>
      <c r="N283" s="193"/>
      <c r="O283" s="193"/>
      <c r="P283" s="194">
        <f>SUM(P284:P292)</f>
        <v>0</v>
      </c>
      <c r="Q283" s="193"/>
      <c r="R283" s="194">
        <f>SUM(R284:R292)</f>
        <v>3.6414450999999999</v>
      </c>
      <c r="S283" s="193"/>
      <c r="T283" s="195">
        <f>SUM(T284:T292)</f>
        <v>0</v>
      </c>
      <c r="AR283" s="188" t="s">
        <v>78</v>
      </c>
      <c r="AT283" s="196" t="s">
        <v>68</v>
      </c>
      <c r="AU283" s="196" t="s">
        <v>74</v>
      </c>
      <c r="AY283" s="188" t="s">
        <v>139</v>
      </c>
      <c r="BK283" s="197">
        <f>SUM(BK284:BK292)</f>
        <v>0</v>
      </c>
    </row>
    <row r="284" s="1" customFormat="1" ht="25.5" customHeight="1">
      <c r="B284" s="200"/>
      <c r="C284" s="201" t="s">
        <v>522</v>
      </c>
      <c r="D284" s="201" t="s">
        <v>141</v>
      </c>
      <c r="E284" s="202" t="s">
        <v>453</v>
      </c>
      <c r="F284" s="203" t="s">
        <v>454</v>
      </c>
      <c r="G284" s="204" t="s">
        <v>192</v>
      </c>
      <c r="H284" s="205">
        <v>112.01000000000001</v>
      </c>
      <c r="I284" s="206"/>
      <c r="J284" s="207">
        <f>ROUND(I284*H284,2)</f>
        <v>0</v>
      </c>
      <c r="K284" s="203" t="s">
        <v>145</v>
      </c>
      <c r="L284" s="46"/>
      <c r="M284" s="208" t="s">
        <v>5</v>
      </c>
      <c r="N284" s="209" t="s">
        <v>40</v>
      </c>
      <c r="O284" s="47"/>
      <c r="P284" s="210">
        <f>O284*H284</f>
        <v>0</v>
      </c>
      <c r="Q284" s="210">
        <v>0.0041700000000000001</v>
      </c>
      <c r="R284" s="210">
        <f>Q284*H284</f>
        <v>0.46708170000000004</v>
      </c>
      <c r="S284" s="210">
        <v>0</v>
      </c>
      <c r="T284" s="211">
        <f>S284*H284</f>
        <v>0</v>
      </c>
      <c r="AR284" s="24" t="s">
        <v>238</v>
      </c>
      <c r="AT284" s="24" t="s">
        <v>141</v>
      </c>
      <c r="AU284" s="24" t="s">
        <v>78</v>
      </c>
      <c r="AY284" s="24" t="s">
        <v>139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24" t="s">
        <v>74</v>
      </c>
      <c r="BK284" s="212">
        <f>ROUND(I284*H284,2)</f>
        <v>0</v>
      </c>
      <c r="BL284" s="24" t="s">
        <v>238</v>
      </c>
      <c r="BM284" s="24" t="s">
        <v>455</v>
      </c>
    </row>
    <row r="285" s="11" customFormat="1">
      <c r="B285" s="213"/>
      <c r="D285" s="214" t="s">
        <v>147</v>
      </c>
      <c r="E285" s="215" t="s">
        <v>5</v>
      </c>
      <c r="F285" s="216" t="s">
        <v>766</v>
      </c>
      <c r="H285" s="217">
        <v>112.01000000000001</v>
      </c>
      <c r="I285" s="218"/>
      <c r="L285" s="213"/>
      <c r="M285" s="219"/>
      <c r="N285" s="220"/>
      <c r="O285" s="220"/>
      <c r="P285" s="220"/>
      <c r="Q285" s="220"/>
      <c r="R285" s="220"/>
      <c r="S285" s="220"/>
      <c r="T285" s="221"/>
      <c r="AT285" s="215" t="s">
        <v>147</v>
      </c>
      <c r="AU285" s="215" t="s">
        <v>78</v>
      </c>
      <c r="AV285" s="11" t="s">
        <v>78</v>
      </c>
      <c r="AW285" s="11" t="s">
        <v>33</v>
      </c>
      <c r="AX285" s="11" t="s">
        <v>69</v>
      </c>
      <c r="AY285" s="215" t="s">
        <v>139</v>
      </c>
    </row>
    <row r="286" s="12" customFormat="1">
      <c r="B286" s="222"/>
      <c r="D286" s="214" t="s">
        <v>147</v>
      </c>
      <c r="E286" s="223" t="s">
        <v>5</v>
      </c>
      <c r="F286" s="224" t="s">
        <v>149</v>
      </c>
      <c r="H286" s="225">
        <v>112.01000000000001</v>
      </c>
      <c r="I286" s="226"/>
      <c r="L286" s="222"/>
      <c r="M286" s="227"/>
      <c r="N286" s="228"/>
      <c r="O286" s="228"/>
      <c r="P286" s="228"/>
      <c r="Q286" s="228"/>
      <c r="R286" s="228"/>
      <c r="S286" s="228"/>
      <c r="T286" s="229"/>
      <c r="AT286" s="223" t="s">
        <v>147</v>
      </c>
      <c r="AU286" s="223" t="s">
        <v>78</v>
      </c>
      <c r="AV286" s="12" t="s">
        <v>84</v>
      </c>
      <c r="AW286" s="12" t="s">
        <v>33</v>
      </c>
      <c r="AX286" s="12" t="s">
        <v>74</v>
      </c>
      <c r="AY286" s="223" t="s">
        <v>139</v>
      </c>
    </row>
    <row r="287" s="1" customFormat="1" ht="16.5" customHeight="1">
      <c r="B287" s="200"/>
      <c r="C287" s="230" t="s">
        <v>526</v>
      </c>
      <c r="D287" s="230" t="s">
        <v>164</v>
      </c>
      <c r="E287" s="231" t="s">
        <v>447</v>
      </c>
      <c r="F287" s="232" t="s">
        <v>448</v>
      </c>
      <c r="G287" s="233" t="s">
        <v>192</v>
      </c>
      <c r="H287" s="234">
        <v>123.211</v>
      </c>
      <c r="I287" s="235"/>
      <c r="J287" s="236">
        <f>ROUND(I287*H287,2)</f>
        <v>0</v>
      </c>
      <c r="K287" s="232" t="s">
        <v>145</v>
      </c>
      <c r="L287" s="237"/>
      <c r="M287" s="238" t="s">
        <v>5</v>
      </c>
      <c r="N287" s="239" t="s">
        <v>40</v>
      </c>
      <c r="O287" s="47"/>
      <c r="P287" s="210">
        <f>O287*H287</f>
        <v>0</v>
      </c>
      <c r="Q287" s="210">
        <v>0.018200000000000001</v>
      </c>
      <c r="R287" s="210">
        <f>Q287*H287</f>
        <v>2.2424401999999999</v>
      </c>
      <c r="S287" s="210">
        <v>0</v>
      </c>
      <c r="T287" s="211">
        <f>S287*H287</f>
        <v>0</v>
      </c>
      <c r="AR287" s="24" t="s">
        <v>279</v>
      </c>
      <c r="AT287" s="24" t="s">
        <v>164</v>
      </c>
      <c r="AU287" s="24" t="s">
        <v>78</v>
      </c>
      <c r="AY287" s="24" t="s">
        <v>139</v>
      </c>
      <c r="BE287" s="212">
        <f>IF(N287="základní",J287,0)</f>
        <v>0</v>
      </c>
      <c r="BF287" s="212">
        <f>IF(N287="snížená",J287,0)</f>
        <v>0</v>
      </c>
      <c r="BG287" s="212">
        <f>IF(N287="zákl. přenesená",J287,0)</f>
        <v>0</v>
      </c>
      <c r="BH287" s="212">
        <f>IF(N287="sníž. přenesená",J287,0)</f>
        <v>0</v>
      </c>
      <c r="BI287" s="212">
        <f>IF(N287="nulová",J287,0)</f>
        <v>0</v>
      </c>
      <c r="BJ287" s="24" t="s">
        <v>74</v>
      </c>
      <c r="BK287" s="212">
        <f>ROUND(I287*H287,2)</f>
        <v>0</v>
      </c>
      <c r="BL287" s="24" t="s">
        <v>238</v>
      </c>
      <c r="BM287" s="24" t="s">
        <v>457</v>
      </c>
    </row>
    <row r="288" s="11" customFormat="1">
      <c r="B288" s="213"/>
      <c r="D288" s="214" t="s">
        <v>147</v>
      </c>
      <c r="F288" s="216" t="s">
        <v>767</v>
      </c>
      <c r="H288" s="217">
        <v>123.211</v>
      </c>
      <c r="I288" s="218"/>
      <c r="L288" s="213"/>
      <c r="M288" s="219"/>
      <c r="N288" s="220"/>
      <c r="O288" s="220"/>
      <c r="P288" s="220"/>
      <c r="Q288" s="220"/>
      <c r="R288" s="220"/>
      <c r="S288" s="220"/>
      <c r="T288" s="221"/>
      <c r="AT288" s="215" t="s">
        <v>147</v>
      </c>
      <c r="AU288" s="215" t="s">
        <v>78</v>
      </c>
      <c r="AV288" s="11" t="s">
        <v>78</v>
      </c>
      <c r="AW288" s="11" t="s">
        <v>6</v>
      </c>
      <c r="AX288" s="11" t="s">
        <v>74</v>
      </c>
      <c r="AY288" s="215" t="s">
        <v>139</v>
      </c>
    </row>
    <row r="289" s="1" customFormat="1" ht="25.5" customHeight="1">
      <c r="B289" s="200"/>
      <c r="C289" s="201" t="s">
        <v>530</v>
      </c>
      <c r="D289" s="201" t="s">
        <v>141</v>
      </c>
      <c r="E289" s="202" t="s">
        <v>768</v>
      </c>
      <c r="F289" s="203" t="s">
        <v>769</v>
      </c>
      <c r="G289" s="204" t="s">
        <v>192</v>
      </c>
      <c r="H289" s="205">
        <v>112.01000000000001</v>
      </c>
      <c r="I289" s="206"/>
      <c r="J289" s="207">
        <f>ROUND(I289*H289,2)</f>
        <v>0</v>
      </c>
      <c r="K289" s="203" t="s">
        <v>145</v>
      </c>
      <c r="L289" s="46"/>
      <c r="M289" s="208" t="s">
        <v>5</v>
      </c>
      <c r="N289" s="209" t="s">
        <v>40</v>
      </c>
      <c r="O289" s="47"/>
      <c r="P289" s="210">
        <f>O289*H289</f>
        <v>0</v>
      </c>
      <c r="Q289" s="210">
        <v>0</v>
      </c>
      <c r="R289" s="210">
        <f>Q289*H289</f>
        <v>0</v>
      </c>
      <c r="S289" s="210">
        <v>0</v>
      </c>
      <c r="T289" s="211">
        <f>S289*H289</f>
        <v>0</v>
      </c>
      <c r="AR289" s="24" t="s">
        <v>238</v>
      </c>
      <c r="AT289" s="24" t="s">
        <v>141</v>
      </c>
      <c r="AU289" s="24" t="s">
        <v>78</v>
      </c>
      <c r="AY289" s="24" t="s">
        <v>139</v>
      </c>
      <c r="BE289" s="212">
        <f>IF(N289="základní",J289,0)</f>
        <v>0</v>
      </c>
      <c r="BF289" s="212">
        <f>IF(N289="snížená",J289,0)</f>
        <v>0</v>
      </c>
      <c r="BG289" s="212">
        <f>IF(N289="zákl. přenesená",J289,0)</f>
        <v>0</v>
      </c>
      <c r="BH289" s="212">
        <f>IF(N289="sníž. přenesená",J289,0)</f>
        <v>0</v>
      </c>
      <c r="BI289" s="212">
        <f>IF(N289="nulová",J289,0)</f>
        <v>0</v>
      </c>
      <c r="BJ289" s="24" t="s">
        <v>74</v>
      </c>
      <c r="BK289" s="212">
        <f>ROUND(I289*H289,2)</f>
        <v>0</v>
      </c>
      <c r="BL289" s="24" t="s">
        <v>238</v>
      </c>
      <c r="BM289" s="24" t="s">
        <v>770</v>
      </c>
    </row>
    <row r="290" s="1" customFormat="1" ht="25.5" customHeight="1">
      <c r="B290" s="200"/>
      <c r="C290" s="201" t="s">
        <v>536</v>
      </c>
      <c r="D290" s="201" t="s">
        <v>141</v>
      </c>
      <c r="E290" s="202" t="s">
        <v>771</v>
      </c>
      <c r="F290" s="203" t="s">
        <v>772</v>
      </c>
      <c r="G290" s="204" t="s">
        <v>192</v>
      </c>
      <c r="H290" s="205">
        <v>112.01000000000001</v>
      </c>
      <c r="I290" s="206"/>
      <c r="J290" s="207">
        <f>ROUND(I290*H290,2)</f>
        <v>0</v>
      </c>
      <c r="K290" s="203" t="s">
        <v>5</v>
      </c>
      <c r="L290" s="46"/>
      <c r="M290" s="208" t="s">
        <v>5</v>
      </c>
      <c r="N290" s="209" t="s">
        <v>40</v>
      </c>
      <c r="O290" s="47"/>
      <c r="P290" s="210">
        <f>O290*H290</f>
        <v>0</v>
      </c>
      <c r="Q290" s="210">
        <v>0.00062</v>
      </c>
      <c r="R290" s="210">
        <f>Q290*H290</f>
        <v>0.0694462</v>
      </c>
      <c r="S290" s="210">
        <v>0</v>
      </c>
      <c r="T290" s="211">
        <f>S290*H290</f>
        <v>0</v>
      </c>
      <c r="AR290" s="24" t="s">
        <v>238</v>
      </c>
      <c r="AT290" s="24" t="s">
        <v>141</v>
      </c>
      <c r="AU290" s="24" t="s">
        <v>78</v>
      </c>
      <c r="AY290" s="24" t="s">
        <v>139</v>
      </c>
      <c r="BE290" s="212">
        <f>IF(N290="základní",J290,0)</f>
        <v>0</v>
      </c>
      <c r="BF290" s="212">
        <f>IF(N290="snížená",J290,0)</f>
        <v>0</v>
      </c>
      <c r="BG290" s="212">
        <f>IF(N290="zákl. přenesená",J290,0)</f>
        <v>0</v>
      </c>
      <c r="BH290" s="212">
        <f>IF(N290="sníž. přenesená",J290,0)</f>
        <v>0</v>
      </c>
      <c r="BI290" s="212">
        <f>IF(N290="nulová",J290,0)</f>
        <v>0</v>
      </c>
      <c r="BJ290" s="24" t="s">
        <v>74</v>
      </c>
      <c r="BK290" s="212">
        <f>ROUND(I290*H290,2)</f>
        <v>0</v>
      </c>
      <c r="BL290" s="24" t="s">
        <v>238</v>
      </c>
      <c r="BM290" s="24" t="s">
        <v>773</v>
      </c>
    </row>
    <row r="291" s="1" customFormat="1" ht="25.5" customHeight="1">
      <c r="B291" s="200"/>
      <c r="C291" s="201" t="s">
        <v>544</v>
      </c>
      <c r="D291" s="201" t="s">
        <v>141</v>
      </c>
      <c r="E291" s="202" t="s">
        <v>474</v>
      </c>
      <c r="F291" s="203" t="s">
        <v>475</v>
      </c>
      <c r="G291" s="204" t="s">
        <v>192</v>
      </c>
      <c r="H291" s="205">
        <v>112.01000000000001</v>
      </c>
      <c r="I291" s="206"/>
      <c r="J291" s="207">
        <f>ROUND(I291*H291,2)</f>
        <v>0</v>
      </c>
      <c r="K291" s="203" t="s">
        <v>145</v>
      </c>
      <c r="L291" s="46"/>
      <c r="M291" s="208" t="s">
        <v>5</v>
      </c>
      <c r="N291" s="209" t="s">
        <v>40</v>
      </c>
      <c r="O291" s="47"/>
      <c r="P291" s="210">
        <f>O291*H291</f>
        <v>0</v>
      </c>
      <c r="Q291" s="210">
        <v>0.0077000000000000002</v>
      </c>
      <c r="R291" s="210">
        <f>Q291*H291</f>
        <v>0.86247700000000005</v>
      </c>
      <c r="S291" s="210">
        <v>0</v>
      </c>
      <c r="T291" s="211">
        <f>S291*H291</f>
        <v>0</v>
      </c>
      <c r="AR291" s="24" t="s">
        <v>238</v>
      </c>
      <c r="AT291" s="24" t="s">
        <v>141</v>
      </c>
      <c r="AU291" s="24" t="s">
        <v>78</v>
      </c>
      <c r="AY291" s="24" t="s">
        <v>139</v>
      </c>
      <c r="BE291" s="212">
        <f>IF(N291="základní",J291,0)</f>
        <v>0</v>
      </c>
      <c r="BF291" s="212">
        <f>IF(N291="snížená",J291,0)</f>
        <v>0</v>
      </c>
      <c r="BG291" s="212">
        <f>IF(N291="zákl. přenesená",J291,0)</f>
        <v>0</v>
      </c>
      <c r="BH291" s="212">
        <f>IF(N291="sníž. přenesená",J291,0)</f>
        <v>0</v>
      </c>
      <c r="BI291" s="212">
        <f>IF(N291="nulová",J291,0)</f>
        <v>0</v>
      </c>
      <c r="BJ291" s="24" t="s">
        <v>74</v>
      </c>
      <c r="BK291" s="212">
        <f>ROUND(I291*H291,2)</f>
        <v>0</v>
      </c>
      <c r="BL291" s="24" t="s">
        <v>238</v>
      </c>
      <c r="BM291" s="24" t="s">
        <v>476</v>
      </c>
    </row>
    <row r="292" s="1" customFormat="1" ht="38.25" customHeight="1">
      <c r="B292" s="200"/>
      <c r="C292" s="201" t="s">
        <v>170</v>
      </c>
      <c r="D292" s="201" t="s">
        <v>141</v>
      </c>
      <c r="E292" s="202" t="s">
        <v>484</v>
      </c>
      <c r="F292" s="203" t="s">
        <v>485</v>
      </c>
      <c r="G292" s="204" t="s">
        <v>375</v>
      </c>
      <c r="H292" s="240"/>
      <c r="I292" s="206"/>
      <c r="J292" s="207">
        <f>ROUND(I292*H292,2)</f>
        <v>0</v>
      </c>
      <c r="K292" s="203" t="s">
        <v>145</v>
      </c>
      <c r="L292" s="46"/>
      <c r="M292" s="208" t="s">
        <v>5</v>
      </c>
      <c r="N292" s="209" t="s">
        <v>40</v>
      </c>
      <c r="O292" s="47"/>
      <c r="P292" s="210">
        <f>O292*H292</f>
        <v>0</v>
      </c>
      <c r="Q292" s="210">
        <v>0</v>
      </c>
      <c r="R292" s="210">
        <f>Q292*H292</f>
        <v>0</v>
      </c>
      <c r="S292" s="210">
        <v>0</v>
      </c>
      <c r="T292" s="211">
        <f>S292*H292</f>
        <v>0</v>
      </c>
      <c r="AR292" s="24" t="s">
        <v>238</v>
      </c>
      <c r="AT292" s="24" t="s">
        <v>141</v>
      </c>
      <c r="AU292" s="24" t="s">
        <v>78</v>
      </c>
      <c r="AY292" s="24" t="s">
        <v>139</v>
      </c>
      <c r="BE292" s="212">
        <f>IF(N292="základní",J292,0)</f>
        <v>0</v>
      </c>
      <c r="BF292" s="212">
        <f>IF(N292="snížená",J292,0)</f>
        <v>0</v>
      </c>
      <c r="BG292" s="212">
        <f>IF(N292="zákl. přenesená",J292,0)</f>
        <v>0</v>
      </c>
      <c r="BH292" s="212">
        <f>IF(N292="sníž. přenesená",J292,0)</f>
        <v>0</v>
      </c>
      <c r="BI292" s="212">
        <f>IF(N292="nulová",J292,0)</f>
        <v>0</v>
      </c>
      <c r="BJ292" s="24" t="s">
        <v>74</v>
      </c>
      <c r="BK292" s="212">
        <f>ROUND(I292*H292,2)</f>
        <v>0</v>
      </c>
      <c r="BL292" s="24" t="s">
        <v>238</v>
      </c>
      <c r="BM292" s="24" t="s">
        <v>486</v>
      </c>
    </row>
    <row r="293" s="10" customFormat="1" ht="29.88" customHeight="1">
      <c r="B293" s="187"/>
      <c r="D293" s="188" t="s">
        <v>68</v>
      </c>
      <c r="E293" s="198" t="s">
        <v>487</v>
      </c>
      <c r="F293" s="198" t="s">
        <v>488</v>
      </c>
      <c r="I293" s="190"/>
      <c r="J293" s="199">
        <f>BK293</f>
        <v>0</v>
      </c>
      <c r="L293" s="187"/>
      <c r="M293" s="192"/>
      <c r="N293" s="193"/>
      <c r="O293" s="193"/>
      <c r="P293" s="194">
        <f>SUM(P294:P301)</f>
        <v>0</v>
      </c>
      <c r="Q293" s="193"/>
      <c r="R293" s="194">
        <f>SUM(R294:R301)</f>
        <v>0.70533540000000006</v>
      </c>
      <c r="S293" s="193"/>
      <c r="T293" s="195">
        <f>SUM(T294:T301)</f>
        <v>0</v>
      </c>
      <c r="AR293" s="188" t="s">
        <v>78</v>
      </c>
      <c r="AT293" s="196" t="s">
        <v>68</v>
      </c>
      <c r="AU293" s="196" t="s">
        <v>74</v>
      </c>
      <c r="AY293" s="188" t="s">
        <v>139</v>
      </c>
      <c r="BK293" s="197">
        <f>SUM(BK294:BK301)</f>
        <v>0</v>
      </c>
    </row>
    <row r="294" s="1" customFormat="1" ht="16.5" customHeight="1">
      <c r="B294" s="200"/>
      <c r="C294" s="201" t="s">
        <v>174</v>
      </c>
      <c r="D294" s="201" t="s">
        <v>141</v>
      </c>
      <c r="E294" s="202" t="s">
        <v>490</v>
      </c>
      <c r="F294" s="203" t="s">
        <v>491</v>
      </c>
      <c r="G294" s="204" t="s">
        <v>192</v>
      </c>
      <c r="H294" s="205">
        <v>64.680000000000007</v>
      </c>
      <c r="I294" s="206"/>
      <c r="J294" s="207">
        <f>ROUND(I294*H294,2)</f>
        <v>0</v>
      </c>
      <c r="K294" s="203" t="s">
        <v>145</v>
      </c>
      <c r="L294" s="46"/>
      <c r="M294" s="208" t="s">
        <v>5</v>
      </c>
      <c r="N294" s="209" t="s">
        <v>40</v>
      </c>
      <c r="O294" s="47"/>
      <c r="P294" s="210">
        <f>O294*H294</f>
        <v>0</v>
      </c>
      <c r="Q294" s="210">
        <v>0</v>
      </c>
      <c r="R294" s="210">
        <f>Q294*H294</f>
        <v>0</v>
      </c>
      <c r="S294" s="210">
        <v>0</v>
      </c>
      <c r="T294" s="211">
        <f>S294*H294</f>
        <v>0</v>
      </c>
      <c r="AR294" s="24" t="s">
        <v>238</v>
      </c>
      <c r="AT294" s="24" t="s">
        <v>141</v>
      </c>
      <c r="AU294" s="24" t="s">
        <v>78</v>
      </c>
      <c r="AY294" s="24" t="s">
        <v>139</v>
      </c>
      <c r="BE294" s="212">
        <f>IF(N294="základní",J294,0)</f>
        <v>0</v>
      </c>
      <c r="BF294" s="212">
        <f>IF(N294="snížená",J294,0)</f>
        <v>0</v>
      </c>
      <c r="BG294" s="212">
        <f>IF(N294="zákl. přenesená",J294,0)</f>
        <v>0</v>
      </c>
      <c r="BH294" s="212">
        <f>IF(N294="sníž. přenesená",J294,0)</f>
        <v>0</v>
      </c>
      <c r="BI294" s="212">
        <f>IF(N294="nulová",J294,0)</f>
        <v>0</v>
      </c>
      <c r="BJ294" s="24" t="s">
        <v>74</v>
      </c>
      <c r="BK294" s="212">
        <f>ROUND(I294*H294,2)</f>
        <v>0</v>
      </c>
      <c r="BL294" s="24" t="s">
        <v>238</v>
      </c>
      <c r="BM294" s="24" t="s">
        <v>492</v>
      </c>
    </row>
    <row r="295" s="11" customFormat="1">
      <c r="B295" s="213"/>
      <c r="D295" s="214" t="s">
        <v>147</v>
      </c>
      <c r="E295" s="215" t="s">
        <v>5</v>
      </c>
      <c r="F295" s="216" t="s">
        <v>774</v>
      </c>
      <c r="H295" s="217">
        <v>64.680000000000007</v>
      </c>
      <c r="I295" s="218"/>
      <c r="L295" s="213"/>
      <c r="M295" s="219"/>
      <c r="N295" s="220"/>
      <c r="O295" s="220"/>
      <c r="P295" s="220"/>
      <c r="Q295" s="220"/>
      <c r="R295" s="220"/>
      <c r="S295" s="220"/>
      <c r="T295" s="221"/>
      <c r="AT295" s="215" t="s">
        <v>147</v>
      </c>
      <c r="AU295" s="215" t="s">
        <v>78</v>
      </c>
      <c r="AV295" s="11" t="s">
        <v>78</v>
      </c>
      <c r="AW295" s="11" t="s">
        <v>33</v>
      </c>
      <c r="AX295" s="11" t="s">
        <v>69</v>
      </c>
      <c r="AY295" s="215" t="s">
        <v>139</v>
      </c>
    </row>
    <row r="296" s="12" customFormat="1">
      <c r="B296" s="222"/>
      <c r="D296" s="214" t="s">
        <v>147</v>
      </c>
      <c r="E296" s="223" t="s">
        <v>5</v>
      </c>
      <c r="F296" s="224" t="s">
        <v>149</v>
      </c>
      <c r="H296" s="225">
        <v>64.680000000000007</v>
      </c>
      <c r="I296" s="226"/>
      <c r="L296" s="222"/>
      <c r="M296" s="227"/>
      <c r="N296" s="228"/>
      <c r="O296" s="228"/>
      <c r="P296" s="228"/>
      <c r="Q296" s="228"/>
      <c r="R296" s="228"/>
      <c r="S296" s="228"/>
      <c r="T296" s="229"/>
      <c r="AT296" s="223" t="s">
        <v>147</v>
      </c>
      <c r="AU296" s="223" t="s">
        <v>78</v>
      </c>
      <c r="AV296" s="12" t="s">
        <v>84</v>
      </c>
      <c r="AW296" s="12" t="s">
        <v>33</v>
      </c>
      <c r="AX296" s="12" t="s">
        <v>74</v>
      </c>
      <c r="AY296" s="223" t="s">
        <v>139</v>
      </c>
    </row>
    <row r="297" s="1" customFormat="1" ht="25.5" customHeight="1">
      <c r="B297" s="200"/>
      <c r="C297" s="201" t="s">
        <v>775</v>
      </c>
      <c r="D297" s="201" t="s">
        <v>141</v>
      </c>
      <c r="E297" s="202" t="s">
        <v>776</v>
      </c>
      <c r="F297" s="203" t="s">
        <v>496</v>
      </c>
      <c r="G297" s="204" t="s">
        <v>192</v>
      </c>
      <c r="H297" s="205">
        <v>64.680000000000007</v>
      </c>
      <c r="I297" s="206"/>
      <c r="J297" s="207">
        <f>ROUND(I297*H297,2)</f>
        <v>0</v>
      </c>
      <c r="K297" s="203" t="s">
        <v>5</v>
      </c>
      <c r="L297" s="46"/>
      <c r="M297" s="208" t="s">
        <v>5</v>
      </c>
      <c r="N297" s="209" t="s">
        <v>40</v>
      </c>
      <c r="O297" s="47"/>
      <c r="P297" s="210">
        <f>O297*H297</f>
        <v>0</v>
      </c>
      <c r="Q297" s="210">
        <v>0.0075799999999999999</v>
      </c>
      <c r="R297" s="210">
        <f>Q297*H297</f>
        <v>0.49027440000000005</v>
      </c>
      <c r="S297" s="210">
        <v>0</v>
      </c>
      <c r="T297" s="211">
        <f>S297*H297</f>
        <v>0</v>
      </c>
      <c r="AR297" s="24" t="s">
        <v>238</v>
      </c>
      <c r="AT297" s="24" t="s">
        <v>141</v>
      </c>
      <c r="AU297" s="24" t="s">
        <v>78</v>
      </c>
      <c r="AY297" s="24" t="s">
        <v>139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24" t="s">
        <v>74</v>
      </c>
      <c r="BK297" s="212">
        <f>ROUND(I297*H297,2)</f>
        <v>0</v>
      </c>
      <c r="BL297" s="24" t="s">
        <v>238</v>
      </c>
      <c r="BM297" s="24" t="s">
        <v>497</v>
      </c>
    </row>
    <row r="298" s="1" customFormat="1" ht="16.5" customHeight="1">
      <c r="B298" s="200"/>
      <c r="C298" s="201" t="s">
        <v>777</v>
      </c>
      <c r="D298" s="201" t="s">
        <v>141</v>
      </c>
      <c r="E298" s="202" t="s">
        <v>504</v>
      </c>
      <c r="F298" s="203" t="s">
        <v>505</v>
      </c>
      <c r="G298" s="204" t="s">
        <v>192</v>
      </c>
      <c r="H298" s="205">
        <v>64.680000000000007</v>
      </c>
      <c r="I298" s="206"/>
      <c r="J298" s="207">
        <f>ROUND(I298*H298,2)</f>
        <v>0</v>
      </c>
      <c r="K298" s="203" t="s">
        <v>145</v>
      </c>
      <c r="L298" s="46"/>
      <c r="M298" s="208" t="s">
        <v>5</v>
      </c>
      <c r="N298" s="209" t="s">
        <v>40</v>
      </c>
      <c r="O298" s="47"/>
      <c r="P298" s="210">
        <f>O298*H298</f>
        <v>0</v>
      </c>
      <c r="Q298" s="210">
        <v>0.00029999999999999997</v>
      </c>
      <c r="R298" s="210">
        <f>Q298*H298</f>
        <v>0.019404000000000001</v>
      </c>
      <c r="S298" s="210">
        <v>0</v>
      </c>
      <c r="T298" s="211">
        <f>S298*H298</f>
        <v>0</v>
      </c>
      <c r="AR298" s="24" t="s">
        <v>238</v>
      </c>
      <c r="AT298" s="24" t="s">
        <v>141</v>
      </c>
      <c r="AU298" s="24" t="s">
        <v>78</v>
      </c>
      <c r="AY298" s="24" t="s">
        <v>139</v>
      </c>
      <c r="BE298" s="212">
        <f>IF(N298="základní",J298,0)</f>
        <v>0</v>
      </c>
      <c r="BF298" s="212">
        <f>IF(N298="snížená",J298,0)</f>
        <v>0</v>
      </c>
      <c r="BG298" s="212">
        <f>IF(N298="zákl. přenesená",J298,0)</f>
        <v>0</v>
      </c>
      <c r="BH298" s="212">
        <f>IF(N298="sníž. přenesená",J298,0)</f>
        <v>0</v>
      </c>
      <c r="BI298" s="212">
        <f>IF(N298="nulová",J298,0)</f>
        <v>0</v>
      </c>
      <c r="BJ298" s="24" t="s">
        <v>74</v>
      </c>
      <c r="BK298" s="212">
        <f>ROUND(I298*H298,2)</f>
        <v>0</v>
      </c>
      <c r="BL298" s="24" t="s">
        <v>238</v>
      </c>
      <c r="BM298" s="24" t="s">
        <v>506</v>
      </c>
    </row>
    <row r="299" s="1" customFormat="1" ht="25.5" customHeight="1">
      <c r="B299" s="200"/>
      <c r="C299" s="230" t="s">
        <v>778</v>
      </c>
      <c r="D299" s="230" t="s">
        <v>164</v>
      </c>
      <c r="E299" s="231" t="s">
        <v>508</v>
      </c>
      <c r="F299" s="232" t="s">
        <v>509</v>
      </c>
      <c r="G299" s="233" t="s">
        <v>192</v>
      </c>
      <c r="H299" s="234">
        <v>71.147999999999996</v>
      </c>
      <c r="I299" s="235"/>
      <c r="J299" s="236">
        <f>ROUND(I299*H299,2)</f>
        <v>0</v>
      </c>
      <c r="K299" s="232" t="s">
        <v>5</v>
      </c>
      <c r="L299" s="237"/>
      <c r="M299" s="238" t="s">
        <v>5</v>
      </c>
      <c r="N299" s="239" t="s">
        <v>40</v>
      </c>
      <c r="O299" s="47"/>
      <c r="P299" s="210">
        <f>O299*H299</f>
        <v>0</v>
      </c>
      <c r="Q299" s="210">
        <v>0.0027499999999999998</v>
      </c>
      <c r="R299" s="210">
        <f>Q299*H299</f>
        <v>0.19565699999999997</v>
      </c>
      <c r="S299" s="210">
        <v>0</v>
      </c>
      <c r="T299" s="211">
        <f>S299*H299</f>
        <v>0</v>
      </c>
      <c r="AR299" s="24" t="s">
        <v>279</v>
      </c>
      <c r="AT299" s="24" t="s">
        <v>164</v>
      </c>
      <c r="AU299" s="24" t="s">
        <v>78</v>
      </c>
      <c r="AY299" s="24" t="s">
        <v>139</v>
      </c>
      <c r="BE299" s="212">
        <f>IF(N299="základní",J299,0)</f>
        <v>0</v>
      </c>
      <c r="BF299" s="212">
        <f>IF(N299="snížená",J299,0)</f>
        <v>0</v>
      </c>
      <c r="BG299" s="212">
        <f>IF(N299="zákl. přenesená",J299,0)</f>
        <v>0</v>
      </c>
      <c r="BH299" s="212">
        <f>IF(N299="sníž. přenesená",J299,0)</f>
        <v>0</v>
      </c>
      <c r="BI299" s="212">
        <f>IF(N299="nulová",J299,0)</f>
        <v>0</v>
      </c>
      <c r="BJ299" s="24" t="s">
        <v>74</v>
      </c>
      <c r="BK299" s="212">
        <f>ROUND(I299*H299,2)</f>
        <v>0</v>
      </c>
      <c r="BL299" s="24" t="s">
        <v>238</v>
      </c>
      <c r="BM299" s="24" t="s">
        <v>510</v>
      </c>
    </row>
    <row r="300" s="11" customFormat="1">
      <c r="B300" s="213"/>
      <c r="D300" s="214" t="s">
        <v>147</v>
      </c>
      <c r="F300" s="216" t="s">
        <v>779</v>
      </c>
      <c r="H300" s="217">
        <v>71.147999999999996</v>
      </c>
      <c r="I300" s="218"/>
      <c r="L300" s="213"/>
      <c r="M300" s="219"/>
      <c r="N300" s="220"/>
      <c r="O300" s="220"/>
      <c r="P300" s="220"/>
      <c r="Q300" s="220"/>
      <c r="R300" s="220"/>
      <c r="S300" s="220"/>
      <c r="T300" s="221"/>
      <c r="AT300" s="215" t="s">
        <v>147</v>
      </c>
      <c r="AU300" s="215" t="s">
        <v>78</v>
      </c>
      <c r="AV300" s="11" t="s">
        <v>78</v>
      </c>
      <c r="AW300" s="11" t="s">
        <v>6</v>
      </c>
      <c r="AX300" s="11" t="s">
        <v>74</v>
      </c>
      <c r="AY300" s="215" t="s">
        <v>139</v>
      </c>
    </row>
    <row r="301" s="1" customFormat="1" ht="38.25" customHeight="1">
      <c r="B301" s="200"/>
      <c r="C301" s="201" t="s">
        <v>780</v>
      </c>
      <c r="D301" s="201" t="s">
        <v>141</v>
      </c>
      <c r="E301" s="202" t="s">
        <v>513</v>
      </c>
      <c r="F301" s="203" t="s">
        <v>514</v>
      </c>
      <c r="G301" s="204" t="s">
        <v>375</v>
      </c>
      <c r="H301" s="240"/>
      <c r="I301" s="206"/>
      <c r="J301" s="207">
        <f>ROUND(I301*H301,2)</f>
        <v>0</v>
      </c>
      <c r="K301" s="203" t="s">
        <v>145</v>
      </c>
      <c r="L301" s="46"/>
      <c r="M301" s="208" t="s">
        <v>5</v>
      </c>
      <c r="N301" s="209" t="s">
        <v>40</v>
      </c>
      <c r="O301" s="47"/>
      <c r="P301" s="210">
        <f>O301*H301</f>
        <v>0</v>
      </c>
      <c r="Q301" s="210">
        <v>0</v>
      </c>
      <c r="R301" s="210">
        <f>Q301*H301</f>
        <v>0</v>
      </c>
      <c r="S301" s="210">
        <v>0</v>
      </c>
      <c r="T301" s="211">
        <f>S301*H301</f>
        <v>0</v>
      </c>
      <c r="AR301" s="24" t="s">
        <v>238</v>
      </c>
      <c r="AT301" s="24" t="s">
        <v>141</v>
      </c>
      <c r="AU301" s="24" t="s">
        <v>78</v>
      </c>
      <c r="AY301" s="24" t="s">
        <v>139</v>
      </c>
      <c r="BE301" s="212">
        <f>IF(N301="základní",J301,0)</f>
        <v>0</v>
      </c>
      <c r="BF301" s="212">
        <f>IF(N301="snížená",J301,0)</f>
        <v>0</v>
      </c>
      <c r="BG301" s="212">
        <f>IF(N301="zákl. přenesená",J301,0)</f>
        <v>0</v>
      </c>
      <c r="BH301" s="212">
        <f>IF(N301="sníž. přenesená",J301,0)</f>
        <v>0</v>
      </c>
      <c r="BI301" s="212">
        <f>IF(N301="nulová",J301,0)</f>
        <v>0</v>
      </c>
      <c r="BJ301" s="24" t="s">
        <v>74</v>
      </c>
      <c r="BK301" s="212">
        <f>ROUND(I301*H301,2)</f>
        <v>0</v>
      </c>
      <c r="BL301" s="24" t="s">
        <v>238</v>
      </c>
      <c r="BM301" s="24" t="s">
        <v>515</v>
      </c>
    </row>
    <row r="302" s="10" customFormat="1" ht="29.88" customHeight="1">
      <c r="B302" s="187"/>
      <c r="D302" s="188" t="s">
        <v>68</v>
      </c>
      <c r="E302" s="198" t="s">
        <v>516</v>
      </c>
      <c r="F302" s="198" t="s">
        <v>517</v>
      </c>
      <c r="I302" s="190"/>
      <c r="J302" s="199">
        <f>BK302</f>
        <v>0</v>
      </c>
      <c r="L302" s="187"/>
      <c r="M302" s="192"/>
      <c r="N302" s="193"/>
      <c r="O302" s="193"/>
      <c r="P302" s="194">
        <f>SUM(P303:P322)</f>
        <v>0</v>
      </c>
      <c r="Q302" s="193"/>
      <c r="R302" s="194">
        <f>SUM(R303:R322)</f>
        <v>1.2785831999999999</v>
      </c>
      <c r="S302" s="193"/>
      <c r="T302" s="195">
        <f>SUM(T303:T322)</f>
        <v>0</v>
      </c>
      <c r="AR302" s="188" t="s">
        <v>78</v>
      </c>
      <c r="AT302" s="196" t="s">
        <v>68</v>
      </c>
      <c r="AU302" s="196" t="s">
        <v>74</v>
      </c>
      <c r="AY302" s="188" t="s">
        <v>139</v>
      </c>
      <c r="BK302" s="197">
        <f>SUM(BK303:BK322)</f>
        <v>0</v>
      </c>
    </row>
    <row r="303" s="1" customFormat="1" ht="25.5" customHeight="1">
      <c r="B303" s="200"/>
      <c r="C303" s="201" t="s">
        <v>781</v>
      </c>
      <c r="D303" s="201" t="s">
        <v>141</v>
      </c>
      <c r="E303" s="202" t="s">
        <v>519</v>
      </c>
      <c r="F303" s="203" t="s">
        <v>520</v>
      </c>
      <c r="G303" s="204" t="s">
        <v>192</v>
      </c>
      <c r="H303" s="205">
        <v>74.640000000000001</v>
      </c>
      <c r="I303" s="206"/>
      <c r="J303" s="207">
        <f>ROUND(I303*H303,2)</f>
        <v>0</v>
      </c>
      <c r="K303" s="203" t="s">
        <v>145</v>
      </c>
      <c r="L303" s="46"/>
      <c r="M303" s="208" t="s">
        <v>5</v>
      </c>
      <c r="N303" s="209" t="s">
        <v>40</v>
      </c>
      <c r="O303" s="47"/>
      <c r="P303" s="210">
        <f>O303*H303</f>
        <v>0</v>
      </c>
      <c r="Q303" s="210">
        <v>0.0030000000000000001</v>
      </c>
      <c r="R303" s="210">
        <f>Q303*H303</f>
        <v>0.22392000000000001</v>
      </c>
      <c r="S303" s="210">
        <v>0</v>
      </c>
      <c r="T303" s="211">
        <f>S303*H303</f>
        <v>0</v>
      </c>
      <c r="AR303" s="24" t="s">
        <v>238</v>
      </c>
      <c r="AT303" s="24" t="s">
        <v>141</v>
      </c>
      <c r="AU303" s="24" t="s">
        <v>78</v>
      </c>
      <c r="AY303" s="24" t="s">
        <v>139</v>
      </c>
      <c r="BE303" s="212">
        <f>IF(N303="základní",J303,0)</f>
        <v>0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24" t="s">
        <v>74</v>
      </c>
      <c r="BK303" s="212">
        <f>ROUND(I303*H303,2)</f>
        <v>0</v>
      </c>
      <c r="BL303" s="24" t="s">
        <v>238</v>
      </c>
      <c r="BM303" s="24" t="s">
        <v>521</v>
      </c>
    </row>
    <row r="304" s="11" customFormat="1">
      <c r="B304" s="213"/>
      <c r="D304" s="214" t="s">
        <v>147</v>
      </c>
      <c r="E304" s="215" t="s">
        <v>5</v>
      </c>
      <c r="F304" s="216" t="s">
        <v>599</v>
      </c>
      <c r="H304" s="217">
        <v>7.7599999999999998</v>
      </c>
      <c r="I304" s="218"/>
      <c r="L304" s="213"/>
      <c r="M304" s="219"/>
      <c r="N304" s="220"/>
      <c r="O304" s="220"/>
      <c r="P304" s="220"/>
      <c r="Q304" s="220"/>
      <c r="R304" s="220"/>
      <c r="S304" s="220"/>
      <c r="T304" s="221"/>
      <c r="AT304" s="215" t="s">
        <v>147</v>
      </c>
      <c r="AU304" s="215" t="s">
        <v>78</v>
      </c>
      <c r="AV304" s="11" t="s">
        <v>78</v>
      </c>
      <c r="AW304" s="11" t="s">
        <v>33</v>
      </c>
      <c r="AX304" s="11" t="s">
        <v>69</v>
      </c>
      <c r="AY304" s="215" t="s">
        <v>139</v>
      </c>
    </row>
    <row r="305" s="13" customFormat="1">
      <c r="B305" s="241"/>
      <c r="D305" s="214" t="s">
        <v>147</v>
      </c>
      <c r="E305" s="242" t="s">
        <v>5</v>
      </c>
      <c r="F305" s="243" t="s">
        <v>629</v>
      </c>
      <c r="H305" s="244">
        <v>7.7599999999999998</v>
      </c>
      <c r="I305" s="245"/>
      <c r="L305" s="241"/>
      <c r="M305" s="246"/>
      <c r="N305" s="247"/>
      <c r="O305" s="247"/>
      <c r="P305" s="247"/>
      <c r="Q305" s="247"/>
      <c r="R305" s="247"/>
      <c r="S305" s="247"/>
      <c r="T305" s="248"/>
      <c r="AT305" s="242" t="s">
        <v>147</v>
      </c>
      <c r="AU305" s="242" t="s">
        <v>78</v>
      </c>
      <c r="AV305" s="13" t="s">
        <v>81</v>
      </c>
      <c r="AW305" s="13" t="s">
        <v>33</v>
      </c>
      <c r="AX305" s="13" t="s">
        <v>69</v>
      </c>
      <c r="AY305" s="242" t="s">
        <v>139</v>
      </c>
    </row>
    <row r="306" s="11" customFormat="1">
      <c r="B306" s="213"/>
      <c r="D306" s="214" t="s">
        <v>147</v>
      </c>
      <c r="E306" s="215" t="s">
        <v>5</v>
      </c>
      <c r="F306" s="216" t="s">
        <v>600</v>
      </c>
      <c r="H306" s="217">
        <v>8.8979999999999997</v>
      </c>
      <c r="I306" s="218"/>
      <c r="L306" s="213"/>
      <c r="M306" s="219"/>
      <c r="N306" s="220"/>
      <c r="O306" s="220"/>
      <c r="P306" s="220"/>
      <c r="Q306" s="220"/>
      <c r="R306" s="220"/>
      <c r="S306" s="220"/>
      <c r="T306" s="221"/>
      <c r="AT306" s="215" t="s">
        <v>147</v>
      </c>
      <c r="AU306" s="215" t="s">
        <v>78</v>
      </c>
      <c r="AV306" s="11" t="s">
        <v>78</v>
      </c>
      <c r="AW306" s="11" t="s">
        <v>33</v>
      </c>
      <c r="AX306" s="11" t="s">
        <v>69</v>
      </c>
      <c r="AY306" s="215" t="s">
        <v>139</v>
      </c>
    </row>
    <row r="307" s="11" customFormat="1">
      <c r="B307" s="213"/>
      <c r="D307" s="214" t="s">
        <v>147</v>
      </c>
      <c r="E307" s="215" t="s">
        <v>5</v>
      </c>
      <c r="F307" s="216" t="s">
        <v>601</v>
      </c>
      <c r="H307" s="217">
        <v>14.279999999999999</v>
      </c>
      <c r="I307" s="218"/>
      <c r="L307" s="213"/>
      <c r="M307" s="219"/>
      <c r="N307" s="220"/>
      <c r="O307" s="220"/>
      <c r="P307" s="220"/>
      <c r="Q307" s="220"/>
      <c r="R307" s="220"/>
      <c r="S307" s="220"/>
      <c r="T307" s="221"/>
      <c r="AT307" s="215" t="s">
        <v>147</v>
      </c>
      <c r="AU307" s="215" t="s">
        <v>78</v>
      </c>
      <c r="AV307" s="11" t="s">
        <v>78</v>
      </c>
      <c r="AW307" s="11" t="s">
        <v>33</v>
      </c>
      <c r="AX307" s="11" t="s">
        <v>69</v>
      </c>
      <c r="AY307" s="215" t="s">
        <v>139</v>
      </c>
    </row>
    <row r="308" s="11" customFormat="1">
      <c r="B308" s="213"/>
      <c r="D308" s="214" t="s">
        <v>147</v>
      </c>
      <c r="E308" s="215" t="s">
        <v>5</v>
      </c>
      <c r="F308" s="216" t="s">
        <v>602</v>
      </c>
      <c r="H308" s="217">
        <v>26.064</v>
      </c>
      <c r="I308" s="218"/>
      <c r="L308" s="213"/>
      <c r="M308" s="219"/>
      <c r="N308" s="220"/>
      <c r="O308" s="220"/>
      <c r="P308" s="220"/>
      <c r="Q308" s="220"/>
      <c r="R308" s="220"/>
      <c r="S308" s="220"/>
      <c r="T308" s="221"/>
      <c r="AT308" s="215" t="s">
        <v>147</v>
      </c>
      <c r="AU308" s="215" t="s">
        <v>78</v>
      </c>
      <c r="AV308" s="11" t="s">
        <v>78</v>
      </c>
      <c r="AW308" s="11" t="s">
        <v>33</v>
      </c>
      <c r="AX308" s="11" t="s">
        <v>69</v>
      </c>
      <c r="AY308" s="215" t="s">
        <v>139</v>
      </c>
    </row>
    <row r="309" s="11" customFormat="1">
      <c r="B309" s="213"/>
      <c r="D309" s="214" t="s">
        <v>147</v>
      </c>
      <c r="E309" s="215" t="s">
        <v>5</v>
      </c>
      <c r="F309" s="216" t="s">
        <v>603</v>
      </c>
      <c r="H309" s="217">
        <v>17.638000000000002</v>
      </c>
      <c r="I309" s="218"/>
      <c r="L309" s="213"/>
      <c r="M309" s="219"/>
      <c r="N309" s="220"/>
      <c r="O309" s="220"/>
      <c r="P309" s="220"/>
      <c r="Q309" s="220"/>
      <c r="R309" s="220"/>
      <c r="S309" s="220"/>
      <c r="T309" s="221"/>
      <c r="AT309" s="215" t="s">
        <v>147</v>
      </c>
      <c r="AU309" s="215" t="s">
        <v>78</v>
      </c>
      <c r="AV309" s="11" t="s">
        <v>78</v>
      </c>
      <c r="AW309" s="11" t="s">
        <v>33</v>
      </c>
      <c r="AX309" s="11" t="s">
        <v>69</v>
      </c>
      <c r="AY309" s="215" t="s">
        <v>139</v>
      </c>
    </row>
    <row r="310" s="12" customFormat="1">
      <c r="B310" s="222"/>
      <c r="D310" s="214" t="s">
        <v>147</v>
      </c>
      <c r="E310" s="223" t="s">
        <v>5</v>
      </c>
      <c r="F310" s="224" t="s">
        <v>149</v>
      </c>
      <c r="H310" s="225">
        <v>74.640000000000001</v>
      </c>
      <c r="I310" s="226"/>
      <c r="L310" s="222"/>
      <c r="M310" s="227"/>
      <c r="N310" s="228"/>
      <c r="O310" s="228"/>
      <c r="P310" s="228"/>
      <c r="Q310" s="228"/>
      <c r="R310" s="228"/>
      <c r="S310" s="228"/>
      <c r="T310" s="229"/>
      <c r="AT310" s="223" t="s">
        <v>147</v>
      </c>
      <c r="AU310" s="223" t="s">
        <v>78</v>
      </c>
      <c r="AV310" s="12" t="s">
        <v>84</v>
      </c>
      <c r="AW310" s="12" t="s">
        <v>33</v>
      </c>
      <c r="AX310" s="12" t="s">
        <v>74</v>
      </c>
      <c r="AY310" s="223" t="s">
        <v>139</v>
      </c>
    </row>
    <row r="311" s="1" customFormat="1" ht="16.5" customHeight="1">
      <c r="B311" s="200"/>
      <c r="C311" s="230" t="s">
        <v>782</v>
      </c>
      <c r="D311" s="230" t="s">
        <v>164</v>
      </c>
      <c r="E311" s="231" t="s">
        <v>523</v>
      </c>
      <c r="F311" s="232" t="s">
        <v>524</v>
      </c>
      <c r="G311" s="233" t="s">
        <v>192</v>
      </c>
      <c r="H311" s="234">
        <v>74.640000000000001</v>
      </c>
      <c r="I311" s="235"/>
      <c r="J311" s="236">
        <f>ROUND(I311*H311,2)</f>
        <v>0</v>
      </c>
      <c r="K311" s="232" t="s">
        <v>145</v>
      </c>
      <c r="L311" s="237"/>
      <c r="M311" s="238" t="s">
        <v>5</v>
      </c>
      <c r="N311" s="239" t="s">
        <v>40</v>
      </c>
      <c r="O311" s="47"/>
      <c r="P311" s="210">
        <f>O311*H311</f>
        <v>0</v>
      </c>
      <c r="Q311" s="210">
        <v>0.0129</v>
      </c>
      <c r="R311" s="210">
        <f>Q311*H311</f>
        <v>0.96285600000000005</v>
      </c>
      <c r="S311" s="210">
        <v>0</v>
      </c>
      <c r="T311" s="211">
        <f>S311*H311</f>
        <v>0</v>
      </c>
      <c r="AR311" s="24" t="s">
        <v>279</v>
      </c>
      <c r="AT311" s="24" t="s">
        <v>164</v>
      </c>
      <c r="AU311" s="24" t="s">
        <v>78</v>
      </c>
      <c r="AY311" s="24" t="s">
        <v>139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24" t="s">
        <v>74</v>
      </c>
      <c r="BK311" s="212">
        <f>ROUND(I311*H311,2)</f>
        <v>0</v>
      </c>
      <c r="BL311" s="24" t="s">
        <v>238</v>
      </c>
      <c r="BM311" s="24" t="s">
        <v>525</v>
      </c>
    </row>
    <row r="312" s="1" customFormat="1" ht="25.5" customHeight="1">
      <c r="B312" s="200"/>
      <c r="C312" s="201" t="s">
        <v>783</v>
      </c>
      <c r="D312" s="201" t="s">
        <v>141</v>
      </c>
      <c r="E312" s="202" t="s">
        <v>784</v>
      </c>
      <c r="F312" s="203" t="s">
        <v>785</v>
      </c>
      <c r="G312" s="204" t="s">
        <v>192</v>
      </c>
      <c r="H312" s="205">
        <v>74.640000000000001</v>
      </c>
      <c r="I312" s="206"/>
      <c r="J312" s="207">
        <f>ROUND(I312*H312,2)</f>
        <v>0</v>
      </c>
      <c r="K312" s="203" t="s">
        <v>145</v>
      </c>
      <c r="L312" s="46"/>
      <c r="M312" s="208" t="s">
        <v>5</v>
      </c>
      <c r="N312" s="209" t="s">
        <v>40</v>
      </c>
      <c r="O312" s="47"/>
      <c r="P312" s="210">
        <f>O312*H312</f>
        <v>0</v>
      </c>
      <c r="Q312" s="210">
        <v>0</v>
      </c>
      <c r="R312" s="210">
        <f>Q312*H312</f>
        <v>0</v>
      </c>
      <c r="S312" s="210">
        <v>0</v>
      </c>
      <c r="T312" s="211">
        <f>S312*H312</f>
        <v>0</v>
      </c>
      <c r="AR312" s="24" t="s">
        <v>238</v>
      </c>
      <c r="AT312" s="24" t="s">
        <v>141</v>
      </c>
      <c r="AU312" s="24" t="s">
        <v>78</v>
      </c>
      <c r="AY312" s="24" t="s">
        <v>139</v>
      </c>
      <c r="BE312" s="212">
        <f>IF(N312="základní",J312,0)</f>
        <v>0</v>
      </c>
      <c r="BF312" s="212">
        <f>IF(N312="snížená",J312,0)</f>
        <v>0</v>
      </c>
      <c r="BG312" s="212">
        <f>IF(N312="zákl. přenesená",J312,0)</f>
        <v>0</v>
      </c>
      <c r="BH312" s="212">
        <f>IF(N312="sníž. přenesená",J312,0)</f>
        <v>0</v>
      </c>
      <c r="BI312" s="212">
        <f>IF(N312="nulová",J312,0)</f>
        <v>0</v>
      </c>
      <c r="BJ312" s="24" t="s">
        <v>74</v>
      </c>
      <c r="BK312" s="212">
        <f>ROUND(I312*H312,2)</f>
        <v>0</v>
      </c>
      <c r="BL312" s="24" t="s">
        <v>238</v>
      </c>
      <c r="BM312" s="24" t="s">
        <v>786</v>
      </c>
    </row>
    <row r="313" s="1" customFormat="1" ht="25.5" customHeight="1">
      <c r="B313" s="200"/>
      <c r="C313" s="201" t="s">
        <v>787</v>
      </c>
      <c r="D313" s="201" t="s">
        <v>141</v>
      </c>
      <c r="E313" s="202" t="s">
        <v>788</v>
      </c>
      <c r="F313" s="203" t="s">
        <v>789</v>
      </c>
      <c r="G313" s="204" t="s">
        <v>192</v>
      </c>
      <c r="H313" s="205">
        <v>74.640000000000001</v>
      </c>
      <c r="I313" s="206"/>
      <c r="J313" s="207">
        <f>ROUND(I313*H313,2)</f>
        <v>0</v>
      </c>
      <c r="K313" s="203" t="s">
        <v>5</v>
      </c>
      <c r="L313" s="46"/>
      <c r="M313" s="208" t="s">
        <v>5</v>
      </c>
      <c r="N313" s="209" t="s">
        <v>40</v>
      </c>
      <c r="O313" s="47"/>
      <c r="P313" s="210">
        <f>O313*H313</f>
        <v>0</v>
      </c>
      <c r="Q313" s="210">
        <v>0.00093000000000000005</v>
      </c>
      <c r="R313" s="210">
        <f>Q313*H313</f>
        <v>0.06941520000000001</v>
      </c>
      <c r="S313" s="210">
        <v>0</v>
      </c>
      <c r="T313" s="211">
        <f>S313*H313</f>
        <v>0</v>
      </c>
      <c r="AR313" s="24" t="s">
        <v>238</v>
      </c>
      <c r="AT313" s="24" t="s">
        <v>141</v>
      </c>
      <c r="AU313" s="24" t="s">
        <v>78</v>
      </c>
      <c r="AY313" s="24" t="s">
        <v>139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24" t="s">
        <v>74</v>
      </c>
      <c r="BK313" s="212">
        <f>ROUND(I313*H313,2)</f>
        <v>0</v>
      </c>
      <c r="BL313" s="24" t="s">
        <v>238</v>
      </c>
      <c r="BM313" s="24" t="s">
        <v>790</v>
      </c>
    </row>
    <row r="314" s="1" customFormat="1" ht="16.5" customHeight="1">
      <c r="B314" s="200"/>
      <c r="C314" s="201" t="s">
        <v>791</v>
      </c>
      <c r="D314" s="201" t="s">
        <v>141</v>
      </c>
      <c r="E314" s="202" t="s">
        <v>792</v>
      </c>
      <c r="F314" s="203" t="s">
        <v>793</v>
      </c>
      <c r="G314" s="204" t="s">
        <v>192</v>
      </c>
      <c r="H314" s="205">
        <v>74.640000000000001</v>
      </c>
      <c r="I314" s="206"/>
      <c r="J314" s="207">
        <f>ROUND(I314*H314,2)</f>
        <v>0</v>
      </c>
      <c r="K314" s="203" t="s">
        <v>145</v>
      </c>
      <c r="L314" s="46"/>
      <c r="M314" s="208" t="s">
        <v>5</v>
      </c>
      <c r="N314" s="209" t="s">
        <v>40</v>
      </c>
      <c r="O314" s="47"/>
      <c r="P314" s="210">
        <f>O314*H314</f>
        <v>0</v>
      </c>
      <c r="Q314" s="210">
        <v>0.00029999999999999997</v>
      </c>
      <c r="R314" s="210">
        <f>Q314*H314</f>
        <v>0.022391999999999999</v>
      </c>
      <c r="S314" s="210">
        <v>0</v>
      </c>
      <c r="T314" s="211">
        <f>S314*H314</f>
        <v>0</v>
      </c>
      <c r="AR314" s="24" t="s">
        <v>238</v>
      </c>
      <c r="AT314" s="24" t="s">
        <v>141</v>
      </c>
      <c r="AU314" s="24" t="s">
        <v>78</v>
      </c>
      <c r="AY314" s="24" t="s">
        <v>139</v>
      </c>
      <c r="BE314" s="212">
        <f>IF(N314="základní",J314,0)</f>
        <v>0</v>
      </c>
      <c r="BF314" s="212">
        <f>IF(N314="snížená",J314,0)</f>
        <v>0</v>
      </c>
      <c r="BG314" s="212">
        <f>IF(N314="zákl. přenesená",J314,0)</f>
        <v>0</v>
      </c>
      <c r="BH314" s="212">
        <f>IF(N314="sníž. přenesená",J314,0)</f>
        <v>0</v>
      </c>
      <c r="BI314" s="212">
        <f>IF(N314="nulová",J314,0)</f>
        <v>0</v>
      </c>
      <c r="BJ314" s="24" t="s">
        <v>74</v>
      </c>
      <c r="BK314" s="212">
        <f>ROUND(I314*H314,2)</f>
        <v>0</v>
      </c>
      <c r="BL314" s="24" t="s">
        <v>238</v>
      </c>
      <c r="BM314" s="24" t="s">
        <v>794</v>
      </c>
    </row>
    <row r="315" s="11" customFormat="1">
      <c r="B315" s="213"/>
      <c r="D315" s="214" t="s">
        <v>147</v>
      </c>
      <c r="E315" s="215" t="s">
        <v>5</v>
      </c>
      <c r="F315" s="216" t="s">
        <v>599</v>
      </c>
      <c r="H315" s="217">
        <v>7.7599999999999998</v>
      </c>
      <c r="I315" s="218"/>
      <c r="L315" s="213"/>
      <c r="M315" s="219"/>
      <c r="N315" s="220"/>
      <c r="O315" s="220"/>
      <c r="P315" s="220"/>
      <c r="Q315" s="220"/>
      <c r="R315" s="220"/>
      <c r="S315" s="220"/>
      <c r="T315" s="221"/>
      <c r="AT315" s="215" t="s">
        <v>147</v>
      </c>
      <c r="AU315" s="215" t="s">
        <v>78</v>
      </c>
      <c r="AV315" s="11" t="s">
        <v>78</v>
      </c>
      <c r="AW315" s="11" t="s">
        <v>33</v>
      </c>
      <c r="AX315" s="11" t="s">
        <v>69</v>
      </c>
      <c r="AY315" s="215" t="s">
        <v>139</v>
      </c>
    </row>
    <row r="316" s="13" customFormat="1">
      <c r="B316" s="241"/>
      <c r="D316" s="214" t="s">
        <v>147</v>
      </c>
      <c r="E316" s="242" t="s">
        <v>5</v>
      </c>
      <c r="F316" s="243" t="s">
        <v>629</v>
      </c>
      <c r="H316" s="244">
        <v>7.7599999999999998</v>
      </c>
      <c r="I316" s="245"/>
      <c r="L316" s="241"/>
      <c r="M316" s="246"/>
      <c r="N316" s="247"/>
      <c r="O316" s="247"/>
      <c r="P316" s="247"/>
      <c r="Q316" s="247"/>
      <c r="R316" s="247"/>
      <c r="S316" s="247"/>
      <c r="T316" s="248"/>
      <c r="AT316" s="242" t="s">
        <v>147</v>
      </c>
      <c r="AU316" s="242" t="s">
        <v>78</v>
      </c>
      <c r="AV316" s="13" t="s">
        <v>81</v>
      </c>
      <c r="AW316" s="13" t="s">
        <v>33</v>
      </c>
      <c r="AX316" s="13" t="s">
        <v>69</v>
      </c>
      <c r="AY316" s="242" t="s">
        <v>139</v>
      </c>
    </row>
    <row r="317" s="11" customFormat="1">
      <c r="B317" s="213"/>
      <c r="D317" s="214" t="s">
        <v>147</v>
      </c>
      <c r="E317" s="215" t="s">
        <v>5</v>
      </c>
      <c r="F317" s="216" t="s">
        <v>600</v>
      </c>
      <c r="H317" s="217">
        <v>8.8979999999999997</v>
      </c>
      <c r="I317" s="218"/>
      <c r="L317" s="213"/>
      <c r="M317" s="219"/>
      <c r="N317" s="220"/>
      <c r="O317" s="220"/>
      <c r="P317" s="220"/>
      <c r="Q317" s="220"/>
      <c r="R317" s="220"/>
      <c r="S317" s="220"/>
      <c r="T317" s="221"/>
      <c r="AT317" s="215" t="s">
        <v>147</v>
      </c>
      <c r="AU317" s="215" t="s">
        <v>78</v>
      </c>
      <c r="AV317" s="11" t="s">
        <v>78</v>
      </c>
      <c r="AW317" s="11" t="s">
        <v>33</v>
      </c>
      <c r="AX317" s="11" t="s">
        <v>69</v>
      </c>
      <c r="AY317" s="215" t="s">
        <v>139</v>
      </c>
    </row>
    <row r="318" s="11" customFormat="1">
      <c r="B318" s="213"/>
      <c r="D318" s="214" t="s">
        <v>147</v>
      </c>
      <c r="E318" s="215" t="s">
        <v>5</v>
      </c>
      <c r="F318" s="216" t="s">
        <v>601</v>
      </c>
      <c r="H318" s="217">
        <v>14.279999999999999</v>
      </c>
      <c r="I318" s="218"/>
      <c r="L318" s="213"/>
      <c r="M318" s="219"/>
      <c r="N318" s="220"/>
      <c r="O318" s="220"/>
      <c r="P318" s="220"/>
      <c r="Q318" s="220"/>
      <c r="R318" s="220"/>
      <c r="S318" s="220"/>
      <c r="T318" s="221"/>
      <c r="AT318" s="215" t="s">
        <v>147</v>
      </c>
      <c r="AU318" s="215" t="s">
        <v>78</v>
      </c>
      <c r="AV318" s="11" t="s">
        <v>78</v>
      </c>
      <c r="AW318" s="11" t="s">
        <v>33</v>
      </c>
      <c r="AX318" s="11" t="s">
        <v>69</v>
      </c>
      <c r="AY318" s="215" t="s">
        <v>139</v>
      </c>
    </row>
    <row r="319" s="11" customFormat="1">
      <c r="B319" s="213"/>
      <c r="D319" s="214" t="s">
        <v>147</v>
      </c>
      <c r="E319" s="215" t="s">
        <v>5</v>
      </c>
      <c r="F319" s="216" t="s">
        <v>602</v>
      </c>
      <c r="H319" s="217">
        <v>26.064</v>
      </c>
      <c r="I319" s="218"/>
      <c r="L319" s="213"/>
      <c r="M319" s="219"/>
      <c r="N319" s="220"/>
      <c r="O319" s="220"/>
      <c r="P319" s="220"/>
      <c r="Q319" s="220"/>
      <c r="R319" s="220"/>
      <c r="S319" s="220"/>
      <c r="T319" s="221"/>
      <c r="AT319" s="215" t="s">
        <v>147</v>
      </c>
      <c r="AU319" s="215" t="s">
        <v>78</v>
      </c>
      <c r="AV319" s="11" t="s">
        <v>78</v>
      </c>
      <c r="AW319" s="11" t="s">
        <v>33</v>
      </c>
      <c r="AX319" s="11" t="s">
        <v>69</v>
      </c>
      <c r="AY319" s="215" t="s">
        <v>139</v>
      </c>
    </row>
    <row r="320" s="11" customFormat="1">
      <c r="B320" s="213"/>
      <c r="D320" s="214" t="s">
        <v>147</v>
      </c>
      <c r="E320" s="215" t="s">
        <v>5</v>
      </c>
      <c r="F320" s="216" t="s">
        <v>603</v>
      </c>
      <c r="H320" s="217">
        <v>17.638000000000002</v>
      </c>
      <c r="I320" s="218"/>
      <c r="L320" s="213"/>
      <c r="M320" s="219"/>
      <c r="N320" s="220"/>
      <c r="O320" s="220"/>
      <c r="P320" s="220"/>
      <c r="Q320" s="220"/>
      <c r="R320" s="220"/>
      <c r="S320" s="220"/>
      <c r="T320" s="221"/>
      <c r="AT320" s="215" t="s">
        <v>147</v>
      </c>
      <c r="AU320" s="215" t="s">
        <v>78</v>
      </c>
      <c r="AV320" s="11" t="s">
        <v>78</v>
      </c>
      <c r="AW320" s="11" t="s">
        <v>33</v>
      </c>
      <c r="AX320" s="11" t="s">
        <v>69</v>
      </c>
      <c r="AY320" s="215" t="s">
        <v>139</v>
      </c>
    </row>
    <row r="321" s="12" customFormat="1">
      <c r="B321" s="222"/>
      <c r="D321" s="214" t="s">
        <v>147</v>
      </c>
      <c r="E321" s="223" t="s">
        <v>5</v>
      </c>
      <c r="F321" s="224" t="s">
        <v>149</v>
      </c>
      <c r="H321" s="225">
        <v>74.640000000000001</v>
      </c>
      <c r="I321" s="226"/>
      <c r="L321" s="222"/>
      <c r="M321" s="227"/>
      <c r="N321" s="228"/>
      <c r="O321" s="228"/>
      <c r="P321" s="228"/>
      <c r="Q321" s="228"/>
      <c r="R321" s="228"/>
      <c r="S321" s="228"/>
      <c r="T321" s="229"/>
      <c r="AT321" s="223" t="s">
        <v>147</v>
      </c>
      <c r="AU321" s="223" t="s">
        <v>78</v>
      </c>
      <c r="AV321" s="12" t="s">
        <v>84</v>
      </c>
      <c r="AW321" s="12" t="s">
        <v>33</v>
      </c>
      <c r="AX321" s="12" t="s">
        <v>74</v>
      </c>
      <c r="AY321" s="223" t="s">
        <v>139</v>
      </c>
    </row>
    <row r="322" s="1" customFormat="1" ht="38.25" customHeight="1">
      <c r="B322" s="200"/>
      <c r="C322" s="201" t="s">
        <v>795</v>
      </c>
      <c r="D322" s="201" t="s">
        <v>141</v>
      </c>
      <c r="E322" s="202" t="s">
        <v>531</v>
      </c>
      <c r="F322" s="203" t="s">
        <v>532</v>
      </c>
      <c r="G322" s="204" t="s">
        <v>375</v>
      </c>
      <c r="H322" s="240"/>
      <c r="I322" s="206"/>
      <c r="J322" s="207">
        <f>ROUND(I322*H322,2)</f>
        <v>0</v>
      </c>
      <c r="K322" s="203" t="s">
        <v>145</v>
      </c>
      <c r="L322" s="46"/>
      <c r="M322" s="208" t="s">
        <v>5</v>
      </c>
      <c r="N322" s="209" t="s">
        <v>40</v>
      </c>
      <c r="O322" s="47"/>
      <c r="P322" s="210">
        <f>O322*H322</f>
        <v>0</v>
      </c>
      <c r="Q322" s="210">
        <v>0</v>
      </c>
      <c r="R322" s="210">
        <f>Q322*H322</f>
        <v>0</v>
      </c>
      <c r="S322" s="210">
        <v>0</v>
      </c>
      <c r="T322" s="211">
        <f>S322*H322</f>
        <v>0</v>
      </c>
      <c r="AR322" s="24" t="s">
        <v>238</v>
      </c>
      <c r="AT322" s="24" t="s">
        <v>141</v>
      </c>
      <c r="AU322" s="24" t="s">
        <v>78</v>
      </c>
      <c r="AY322" s="24" t="s">
        <v>139</v>
      </c>
      <c r="BE322" s="212">
        <f>IF(N322="základní",J322,0)</f>
        <v>0</v>
      </c>
      <c r="BF322" s="212">
        <f>IF(N322="snížená",J322,0)</f>
        <v>0</v>
      </c>
      <c r="BG322" s="212">
        <f>IF(N322="zákl. přenesená",J322,0)</f>
        <v>0</v>
      </c>
      <c r="BH322" s="212">
        <f>IF(N322="sníž. přenesená",J322,0)</f>
        <v>0</v>
      </c>
      <c r="BI322" s="212">
        <f>IF(N322="nulová",J322,0)</f>
        <v>0</v>
      </c>
      <c r="BJ322" s="24" t="s">
        <v>74</v>
      </c>
      <c r="BK322" s="212">
        <f>ROUND(I322*H322,2)</f>
        <v>0</v>
      </c>
      <c r="BL322" s="24" t="s">
        <v>238</v>
      </c>
      <c r="BM322" s="24" t="s">
        <v>533</v>
      </c>
    </row>
    <row r="323" s="10" customFormat="1" ht="29.88" customHeight="1">
      <c r="B323" s="187"/>
      <c r="D323" s="188" t="s">
        <v>68</v>
      </c>
      <c r="E323" s="198" t="s">
        <v>534</v>
      </c>
      <c r="F323" s="198" t="s">
        <v>535</v>
      </c>
      <c r="I323" s="190"/>
      <c r="J323" s="199">
        <f>BK323</f>
        <v>0</v>
      </c>
      <c r="L323" s="187"/>
      <c r="M323" s="192"/>
      <c r="N323" s="193"/>
      <c r="O323" s="193"/>
      <c r="P323" s="194">
        <f>SUM(P324:P337)</f>
        <v>0</v>
      </c>
      <c r="Q323" s="193"/>
      <c r="R323" s="194">
        <f>SUM(R324:R337)</f>
        <v>0.041373279999999991</v>
      </c>
      <c r="S323" s="193"/>
      <c r="T323" s="195">
        <f>SUM(T324:T337)</f>
        <v>0</v>
      </c>
      <c r="AR323" s="188" t="s">
        <v>78</v>
      </c>
      <c r="AT323" s="196" t="s">
        <v>68</v>
      </c>
      <c r="AU323" s="196" t="s">
        <v>74</v>
      </c>
      <c r="AY323" s="188" t="s">
        <v>139</v>
      </c>
      <c r="BK323" s="197">
        <f>SUM(BK324:BK337)</f>
        <v>0</v>
      </c>
    </row>
    <row r="324" s="1" customFormat="1" ht="25.5" customHeight="1">
      <c r="B324" s="200"/>
      <c r="C324" s="201" t="s">
        <v>796</v>
      </c>
      <c r="D324" s="201" t="s">
        <v>141</v>
      </c>
      <c r="E324" s="202" t="s">
        <v>537</v>
      </c>
      <c r="F324" s="203" t="s">
        <v>538</v>
      </c>
      <c r="G324" s="204" t="s">
        <v>192</v>
      </c>
      <c r="H324" s="205">
        <v>318.25599999999997</v>
      </c>
      <c r="I324" s="206"/>
      <c r="J324" s="207">
        <f>ROUND(I324*H324,2)</f>
        <v>0</v>
      </c>
      <c r="K324" s="203" t="s">
        <v>145</v>
      </c>
      <c r="L324" s="46"/>
      <c r="M324" s="208" t="s">
        <v>5</v>
      </c>
      <c r="N324" s="209" t="s">
        <v>40</v>
      </c>
      <c r="O324" s="47"/>
      <c r="P324" s="210">
        <f>O324*H324</f>
        <v>0</v>
      </c>
      <c r="Q324" s="210">
        <v>0.00012999999999999999</v>
      </c>
      <c r="R324" s="210">
        <f>Q324*H324</f>
        <v>0.041373279999999991</v>
      </c>
      <c r="S324" s="210">
        <v>0</v>
      </c>
      <c r="T324" s="211">
        <f>S324*H324</f>
        <v>0</v>
      </c>
      <c r="AR324" s="24" t="s">
        <v>238</v>
      </c>
      <c r="AT324" s="24" t="s">
        <v>141</v>
      </c>
      <c r="AU324" s="24" t="s">
        <v>78</v>
      </c>
      <c r="AY324" s="24" t="s">
        <v>139</v>
      </c>
      <c r="BE324" s="212">
        <f>IF(N324="základní",J324,0)</f>
        <v>0</v>
      </c>
      <c r="BF324" s="212">
        <f>IF(N324="snížená",J324,0)</f>
        <v>0</v>
      </c>
      <c r="BG324" s="212">
        <f>IF(N324="zákl. přenesená",J324,0)</f>
        <v>0</v>
      </c>
      <c r="BH324" s="212">
        <f>IF(N324="sníž. přenesená",J324,0)</f>
        <v>0</v>
      </c>
      <c r="BI324" s="212">
        <f>IF(N324="nulová",J324,0)</f>
        <v>0</v>
      </c>
      <c r="BJ324" s="24" t="s">
        <v>74</v>
      </c>
      <c r="BK324" s="212">
        <f>ROUND(I324*H324,2)</f>
        <v>0</v>
      </c>
      <c r="BL324" s="24" t="s">
        <v>238</v>
      </c>
      <c r="BM324" s="24" t="s">
        <v>539</v>
      </c>
    </row>
    <row r="325" s="11" customFormat="1">
      <c r="B325" s="213"/>
      <c r="D325" s="214" t="s">
        <v>147</v>
      </c>
      <c r="E325" s="215" t="s">
        <v>5</v>
      </c>
      <c r="F325" s="216" t="s">
        <v>586</v>
      </c>
      <c r="H325" s="217">
        <v>4.8499999999999996</v>
      </c>
      <c r="I325" s="218"/>
      <c r="L325" s="213"/>
      <c r="M325" s="219"/>
      <c r="N325" s="220"/>
      <c r="O325" s="220"/>
      <c r="P325" s="220"/>
      <c r="Q325" s="220"/>
      <c r="R325" s="220"/>
      <c r="S325" s="220"/>
      <c r="T325" s="221"/>
      <c r="AT325" s="215" t="s">
        <v>147</v>
      </c>
      <c r="AU325" s="215" t="s">
        <v>78</v>
      </c>
      <c r="AV325" s="11" t="s">
        <v>78</v>
      </c>
      <c r="AW325" s="11" t="s">
        <v>33</v>
      </c>
      <c r="AX325" s="11" t="s">
        <v>69</v>
      </c>
      <c r="AY325" s="215" t="s">
        <v>139</v>
      </c>
    </row>
    <row r="326" s="11" customFormat="1">
      <c r="B326" s="213"/>
      <c r="D326" s="214" t="s">
        <v>147</v>
      </c>
      <c r="E326" s="215" t="s">
        <v>5</v>
      </c>
      <c r="F326" s="216" t="s">
        <v>587</v>
      </c>
      <c r="H326" s="217">
        <v>1.218</v>
      </c>
      <c r="I326" s="218"/>
      <c r="L326" s="213"/>
      <c r="M326" s="219"/>
      <c r="N326" s="220"/>
      <c r="O326" s="220"/>
      <c r="P326" s="220"/>
      <c r="Q326" s="220"/>
      <c r="R326" s="220"/>
      <c r="S326" s="220"/>
      <c r="T326" s="221"/>
      <c r="AT326" s="215" t="s">
        <v>147</v>
      </c>
      <c r="AU326" s="215" t="s">
        <v>78</v>
      </c>
      <c r="AV326" s="11" t="s">
        <v>78</v>
      </c>
      <c r="AW326" s="11" t="s">
        <v>33</v>
      </c>
      <c r="AX326" s="11" t="s">
        <v>69</v>
      </c>
      <c r="AY326" s="215" t="s">
        <v>139</v>
      </c>
    </row>
    <row r="327" s="11" customFormat="1">
      <c r="B327" s="213"/>
      <c r="D327" s="214" t="s">
        <v>147</v>
      </c>
      <c r="E327" s="215" t="s">
        <v>5</v>
      </c>
      <c r="F327" s="216" t="s">
        <v>588</v>
      </c>
      <c r="H327" s="217">
        <v>3.3999999999999999</v>
      </c>
      <c r="I327" s="218"/>
      <c r="L327" s="213"/>
      <c r="M327" s="219"/>
      <c r="N327" s="220"/>
      <c r="O327" s="220"/>
      <c r="P327" s="220"/>
      <c r="Q327" s="220"/>
      <c r="R327" s="220"/>
      <c r="S327" s="220"/>
      <c r="T327" s="221"/>
      <c r="AT327" s="215" t="s">
        <v>147</v>
      </c>
      <c r="AU327" s="215" t="s">
        <v>78</v>
      </c>
      <c r="AV327" s="11" t="s">
        <v>78</v>
      </c>
      <c r="AW327" s="11" t="s">
        <v>33</v>
      </c>
      <c r="AX327" s="11" t="s">
        <v>69</v>
      </c>
      <c r="AY327" s="215" t="s">
        <v>139</v>
      </c>
    </row>
    <row r="328" s="11" customFormat="1">
      <c r="B328" s="213"/>
      <c r="D328" s="214" t="s">
        <v>147</v>
      </c>
      <c r="E328" s="215" t="s">
        <v>5</v>
      </c>
      <c r="F328" s="216" t="s">
        <v>589</v>
      </c>
      <c r="H328" s="217">
        <v>3.504</v>
      </c>
      <c r="I328" s="218"/>
      <c r="L328" s="213"/>
      <c r="M328" s="219"/>
      <c r="N328" s="220"/>
      <c r="O328" s="220"/>
      <c r="P328" s="220"/>
      <c r="Q328" s="220"/>
      <c r="R328" s="220"/>
      <c r="S328" s="220"/>
      <c r="T328" s="221"/>
      <c r="AT328" s="215" t="s">
        <v>147</v>
      </c>
      <c r="AU328" s="215" t="s">
        <v>78</v>
      </c>
      <c r="AV328" s="11" t="s">
        <v>78</v>
      </c>
      <c r="AW328" s="11" t="s">
        <v>33</v>
      </c>
      <c r="AX328" s="11" t="s">
        <v>69</v>
      </c>
      <c r="AY328" s="215" t="s">
        <v>139</v>
      </c>
    </row>
    <row r="329" s="11" customFormat="1">
      <c r="B329" s="213"/>
      <c r="D329" s="214" t="s">
        <v>147</v>
      </c>
      <c r="E329" s="215" t="s">
        <v>5</v>
      </c>
      <c r="F329" s="216" t="s">
        <v>590</v>
      </c>
      <c r="H329" s="217">
        <v>1.798</v>
      </c>
      <c r="I329" s="218"/>
      <c r="L329" s="213"/>
      <c r="M329" s="219"/>
      <c r="N329" s="220"/>
      <c r="O329" s="220"/>
      <c r="P329" s="220"/>
      <c r="Q329" s="220"/>
      <c r="R329" s="220"/>
      <c r="S329" s="220"/>
      <c r="T329" s="221"/>
      <c r="AT329" s="215" t="s">
        <v>147</v>
      </c>
      <c r="AU329" s="215" t="s">
        <v>78</v>
      </c>
      <c r="AV329" s="11" t="s">
        <v>78</v>
      </c>
      <c r="AW329" s="11" t="s">
        <v>33</v>
      </c>
      <c r="AX329" s="11" t="s">
        <v>69</v>
      </c>
      <c r="AY329" s="215" t="s">
        <v>139</v>
      </c>
    </row>
    <row r="330" s="13" customFormat="1">
      <c r="B330" s="241"/>
      <c r="D330" s="214" t="s">
        <v>147</v>
      </c>
      <c r="E330" s="242" t="s">
        <v>5</v>
      </c>
      <c r="F330" s="243" t="s">
        <v>591</v>
      </c>
      <c r="H330" s="244">
        <v>14.77</v>
      </c>
      <c r="I330" s="245"/>
      <c r="L330" s="241"/>
      <c r="M330" s="246"/>
      <c r="N330" s="247"/>
      <c r="O330" s="247"/>
      <c r="P330" s="247"/>
      <c r="Q330" s="247"/>
      <c r="R330" s="247"/>
      <c r="S330" s="247"/>
      <c r="T330" s="248"/>
      <c r="AT330" s="242" t="s">
        <v>147</v>
      </c>
      <c r="AU330" s="242" t="s">
        <v>78</v>
      </c>
      <c r="AV330" s="13" t="s">
        <v>81</v>
      </c>
      <c r="AW330" s="13" t="s">
        <v>33</v>
      </c>
      <c r="AX330" s="13" t="s">
        <v>69</v>
      </c>
      <c r="AY330" s="242" t="s">
        <v>139</v>
      </c>
    </row>
    <row r="331" s="11" customFormat="1">
      <c r="B331" s="213"/>
      <c r="D331" s="214" t="s">
        <v>147</v>
      </c>
      <c r="E331" s="215" t="s">
        <v>5</v>
      </c>
      <c r="F331" s="216" t="s">
        <v>592</v>
      </c>
      <c r="H331" s="217">
        <v>58.223999999999997</v>
      </c>
      <c r="I331" s="218"/>
      <c r="L331" s="213"/>
      <c r="M331" s="219"/>
      <c r="N331" s="220"/>
      <c r="O331" s="220"/>
      <c r="P331" s="220"/>
      <c r="Q331" s="220"/>
      <c r="R331" s="220"/>
      <c r="S331" s="220"/>
      <c r="T331" s="221"/>
      <c r="AT331" s="215" t="s">
        <v>147</v>
      </c>
      <c r="AU331" s="215" t="s">
        <v>78</v>
      </c>
      <c r="AV331" s="11" t="s">
        <v>78</v>
      </c>
      <c r="AW331" s="11" t="s">
        <v>33</v>
      </c>
      <c r="AX331" s="11" t="s">
        <v>69</v>
      </c>
      <c r="AY331" s="215" t="s">
        <v>139</v>
      </c>
    </row>
    <row r="332" s="13" customFormat="1">
      <c r="B332" s="241"/>
      <c r="D332" s="214" t="s">
        <v>147</v>
      </c>
      <c r="E332" s="242" t="s">
        <v>5</v>
      </c>
      <c r="F332" s="243" t="s">
        <v>593</v>
      </c>
      <c r="H332" s="244">
        <v>58.223999999999997</v>
      </c>
      <c r="I332" s="245"/>
      <c r="L332" s="241"/>
      <c r="M332" s="246"/>
      <c r="N332" s="247"/>
      <c r="O332" s="247"/>
      <c r="P332" s="247"/>
      <c r="Q332" s="247"/>
      <c r="R332" s="247"/>
      <c r="S332" s="247"/>
      <c r="T332" s="248"/>
      <c r="AT332" s="242" t="s">
        <v>147</v>
      </c>
      <c r="AU332" s="242" t="s">
        <v>78</v>
      </c>
      <c r="AV332" s="13" t="s">
        <v>81</v>
      </c>
      <c r="AW332" s="13" t="s">
        <v>33</v>
      </c>
      <c r="AX332" s="13" t="s">
        <v>69</v>
      </c>
      <c r="AY332" s="242" t="s">
        <v>139</v>
      </c>
    </row>
    <row r="333" s="11" customFormat="1">
      <c r="B333" s="213"/>
      <c r="D333" s="214" t="s">
        <v>147</v>
      </c>
      <c r="E333" s="215" t="s">
        <v>5</v>
      </c>
      <c r="F333" s="216" t="s">
        <v>594</v>
      </c>
      <c r="H333" s="217">
        <v>14.183999999999999</v>
      </c>
      <c r="I333" s="218"/>
      <c r="L333" s="213"/>
      <c r="M333" s="219"/>
      <c r="N333" s="220"/>
      <c r="O333" s="220"/>
      <c r="P333" s="220"/>
      <c r="Q333" s="220"/>
      <c r="R333" s="220"/>
      <c r="S333" s="220"/>
      <c r="T333" s="221"/>
      <c r="AT333" s="215" t="s">
        <v>147</v>
      </c>
      <c r="AU333" s="215" t="s">
        <v>78</v>
      </c>
      <c r="AV333" s="11" t="s">
        <v>78</v>
      </c>
      <c r="AW333" s="11" t="s">
        <v>33</v>
      </c>
      <c r="AX333" s="11" t="s">
        <v>69</v>
      </c>
      <c r="AY333" s="215" t="s">
        <v>139</v>
      </c>
    </row>
    <row r="334" s="11" customFormat="1">
      <c r="B334" s="213"/>
      <c r="D334" s="214" t="s">
        <v>147</v>
      </c>
      <c r="E334" s="215" t="s">
        <v>5</v>
      </c>
      <c r="F334" s="216" t="s">
        <v>595</v>
      </c>
      <c r="H334" s="217">
        <v>39.863999999999997</v>
      </c>
      <c r="I334" s="218"/>
      <c r="L334" s="213"/>
      <c r="M334" s="219"/>
      <c r="N334" s="220"/>
      <c r="O334" s="220"/>
      <c r="P334" s="220"/>
      <c r="Q334" s="220"/>
      <c r="R334" s="220"/>
      <c r="S334" s="220"/>
      <c r="T334" s="221"/>
      <c r="AT334" s="215" t="s">
        <v>147</v>
      </c>
      <c r="AU334" s="215" t="s">
        <v>78</v>
      </c>
      <c r="AV334" s="11" t="s">
        <v>78</v>
      </c>
      <c r="AW334" s="11" t="s">
        <v>33</v>
      </c>
      <c r="AX334" s="11" t="s">
        <v>69</v>
      </c>
      <c r="AY334" s="215" t="s">
        <v>139</v>
      </c>
    </row>
    <row r="335" s="11" customFormat="1">
      <c r="B335" s="213"/>
      <c r="D335" s="214" t="s">
        <v>147</v>
      </c>
      <c r="E335" s="215" t="s">
        <v>5</v>
      </c>
      <c r="F335" s="216" t="s">
        <v>596</v>
      </c>
      <c r="H335" s="217">
        <v>56.847999999999999</v>
      </c>
      <c r="I335" s="218"/>
      <c r="L335" s="213"/>
      <c r="M335" s="219"/>
      <c r="N335" s="220"/>
      <c r="O335" s="220"/>
      <c r="P335" s="220"/>
      <c r="Q335" s="220"/>
      <c r="R335" s="220"/>
      <c r="S335" s="220"/>
      <c r="T335" s="221"/>
      <c r="AT335" s="215" t="s">
        <v>147</v>
      </c>
      <c r="AU335" s="215" t="s">
        <v>78</v>
      </c>
      <c r="AV335" s="11" t="s">
        <v>78</v>
      </c>
      <c r="AW335" s="11" t="s">
        <v>33</v>
      </c>
      <c r="AX335" s="11" t="s">
        <v>69</v>
      </c>
      <c r="AY335" s="215" t="s">
        <v>139</v>
      </c>
    </row>
    <row r="336" s="11" customFormat="1">
      <c r="B336" s="213"/>
      <c r="D336" s="214" t="s">
        <v>147</v>
      </c>
      <c r="E336" s="215" t="s">
        <v>5</v>
      </c>
      <c r="F336" s="216" t="s">
        <v>597</v>
      </c>
      <c r="H336" s="217">
        <v>134.36600000000001</v>
      </c>
      <c r="I336" s="218"/>
      <c r="L336" s="213"/>
      <c r="M336" s="219"/>
      <c r="N336" s="220"/>
      <c r="O336" s="220"/>
      <c r="P336" s="220"/>
      <c r="Q336" s="220"/>
      <c r="R336" s="220"/>
      <c r="S336" s="220"/>
      <c r="T336" s="221"/>
      <c r="AT336" s="215" t="s">
        <v>147</v>
      </c>
      <c r="AU336" s="215" t="s">
        <v>78</v>
      </c>
      <c r="AV336" s="11" t="s">
        <v>78</v>
      </c>
      <c r="AW336" s="11" t="s">
        <v>33</v>
      </c>
      <c r="AX336" s="11" t="s">
        <v>69</v>
      </c>
      <c r="AY336" s="215" t="s">
        <v>139</v>
      </c>
    </row>
    <row r="337" s="12" customFormat="1">
      <c r="B337" s="222"/>
      <c r="D337" s="214" t="s">
        <v>147</v>
      </c>
      <c r="E337" s="223" t="s">
        <v>5</v>
      </c>
      <c r="F337" s="224" t="s">
        <v>149</v>
      </c>
      <c r="H337" s="225">
        <v>318.25599999999997</v>
      </c>
      <c r="I337" s="226"/>
      <c r="L337" s="222"/>
      <c r="M337" s="227"/>
      <c r="N337" s="228"/>
      <c r="O337" s="228"/>
      <c r="P337" s="228"/>
      <c r="Q337" s="228"/>
      <c r="R337" s="228"/>
      <c r="S337" s="228"/>
      <c r="T337" s="229"/>
      <c r="AT337" s="223" t="s">
        <v>147</v>
      </c>
      <c r="AU337" s="223" t="s">
        <v>78</v>
      </c>
      <c r="AV337" s="12" t="s">
        <v>84</v>
      </c>
      <c r="AW337" s="12" t="s">
        <v>33</v>
      </c>
      <c r="AX337" s="12" t="s">
        <v>74</v>
      </c>
      <c r="AY337" s="223" t="s">
        <v>139</v>
      </c>
    </row>
    <row r="338" s="10" customFormat="1" ht="37.44" customHeight="1">
      <c r="B338" s="187"/>
      <c r="D338" s="188" t="s">
        <v>68</v>
      </c>
      <c r="E338" s="189" t="s">
        <v>542</v>
      </c>
      <c r="F338" s="189" t="s">
        <v>543</v>
      </c>
      <c r="I338" s="190"/>
      <c r="J338" s="191">
        <f>BK338</f>
        <v>0</v>
      </c>
      <c r="L338" s="187"/>
      <c r="M338" s="192"/>
      <c r="N338" s="193"/>
      <c r="O338" s="193"/>
      <c r="P338" s="194">
        <f>SUM(P339:P341)</f>
        <v>0</v>
      </c>
      <c r="Q338" s="193"/>
      <c r="R338" s="194">
        <f>SUM(R339:R341)</f>
        <v>0</v>
      </c>
      <c r="S338" s="193"/>
      <c r="T338" s="195">
        <f>SUM(T339:T341)</f>
        <v>0</v>
      </c>
      <c r="AR338" s="188" t="s">
        <v>84</v>
      </c>
      <c r="AT338" s="196" t="s">
        <v>68</v>
      </c>
      <c r="AU338" s="196" t="s">
        <v>69</v>
      </c>
      <c r="AY338" s="188" t="s">
        <v>139</v>
      </c>
      <c r="BK338" s="197">
        <f>SUM(BK339:BK341)</f>
        <v>0</v>
      </c>
    </row>
    <row r="339" s="1" customFormat="1" ht="16.5" customHeight="1">
      <c r="B339" s="200"/>
      <c r="C339" s="201" t="s">
        <v>797</v>
      </c>
      <c r="D339" s="201" t="s">
        <v>141</v>
      </c>
      <c r="E339" s="202" t="s">
        <v>798</v>
      </c>
      <c r="F339" s="203" t="s">
        <v>546</v>
      </c>
      <c r="G339" s="204" t="s">
        <v>799</v>
      </c>
      <c r="H339" s="205">
        <v>1</v>
      </c>
      <c r="I339" s="206"/>
      <c r="J339" s="207">
        <f>ROUND(I339*H339,2)</f>
        <v>0</v>
      </c>
      <c r="K339" s="203" t="s">
        <v>5</v>
      </c>
      <c r="L339" s="46"/>
      <c r="M339" s="208" t="s">
        <v>5</v>
      </c>
      <c r="N339" s="209" t="s">
        <v>40</v>
      </c>
      <c r="O339" s="47"/>
      <c r="P339" s="210">
        <f>O339*H339</f>
        <v>0</v>
      </c>
      <c r="Q339" s="210">
        <v>0</v>
      </c>
      <c r="R339" s="210">
        <f>Q339*H339</f>
        <v>0</v>
      </c>
      <c r="S339" s="210">
        <v>0</v>
      </c>
      <c r="T339" s="211">
        <f>S339*H339</f>
        <v>0</v>
      </c>
      <c r="AR339" s="24" t="s">
        <v>548</v>
      </c>
      <c r="AT339" s="24" t="s">
        <v>141</v>
      </c>
      <c r="AU339" s="24" t="s">
        <v>74</v>
      </c>
      <c r="AY339" s="24" t="s">
        <v>139</v>
      </c>
      <c r="BE339" s="212">
        <f>IF(N339="základní",J339,0)</f>
        <v>0</v>
      </c>
      <c r="BF339" s="212">
        <f>IF(N339="snížená",J339,0)</f>
        <v>0</v>
      </c>
      <c r="BG339" s="212">
        <f>IF(N339="zákl. přenesená",J339,0)</f>
        <v>0</v>
      </c>
      <c r="BH339" s="212">
        <f>IF(N339="sníž. přenesená",J339,0)</f>
        <v>0</v>
      </c>
      <c r="BI339" s="212">
        <f>IF(N339="nulová",J339,0)</f>
        <v>0</v>
      </c>
      <c r="BJ339" s="24" t="s">
        <v>74</v>
      </c>
      <c r="BK339" s="212">
        <f>ROUND(I339*H339,2)</f>
        <v>0</v>
      </c>
      <c r="BL339" s="24" t="s">
        <v>548</v>
      </c>
      <c r="BM339" s="24" t="s">
        <v>800</v>
      </c>
    </row>
    <row r="340" s="1" customFormat="1" ht="16.5" customHeight="1">
      <c r="B340" s="200"/>
      <c r="C340" s="201" t="s">
        <v>801</v>
      </c>
      <c r="D340" s="201" t="s">
        <v>141</v>
      </c>
      <c r="E340" s="202" t="s">
        <v>802</v>
      </c>
      <c r="F340" s="203" t="s">
        <v>803</v>
      </c>
      <c r="G340" s="204" t="s">
        <v>799</v>
      </c>
      <c r="H340" s="205">
        <v>1</v>
      </c>
      <c r="I340" s="206"/>
      <c r="J340" s="207">
        <f>ROUND(I340*H340,2)</f>
        <v>0</v>
      </c>
      <c r="K340" s="203" t="s">
        <v>5</v>
      </c>
      <c r="L340" s="46"/>
      <c r="M340" s="208" t="s">
        <v>5</v>
      </c>
      <c r="N340" s="209" t="s">
        <v>40</v>
      </c>
      <c r="O340" s="47"/>
      <c r="P340" s="210">
        <f>O340*H340</f>
        <v>0</v>
      </c>
      <c r="Q340" s="210">
        <v>0</v>
      </c>
      <c r="R340" s="210">
        <f>Q340*H340</f>
        <v>0</v>
      </c>
      <c r="S340" s="210">
        <v>0</v>
      </c>
      <c r="T340" s="211">
        <f>S340*H340</f>
        <v>0</v>
      </c>
      <c r="AR340" s="24" t="s">
        <v>548</v>
      </c>
      <c r="AT340" s="24" t="s">
        <v>141</v>
      </c>
      <c r="AU340" s="24" t="s">
        <v>74</v>
      </c>
      <c r="AY340" s="24" t="s">
        <v>139</v>
      </c>
      <c r="BE340" s="212">
        <f>IF(N340="základní",J340,0)</f>
        <v>0</v>
      </c>
      <c r="BF340" s="212">
        <f>IF(N340="snížená",J340,0)</f>
        <v>0</v>
      </c>
      <c r="BG340" s="212">
        <f>IF(N340="zákl. přenesená",J340,0)</f>
        <v>0</v>
      </c>
      <c r="BH340" s="212">
        <f>IF(N340="sníž. přenesená",J340,0)</f>
        <v>0</v>
      </c>
      <c r="BI340" s="212">
        <f>IF(N340="nulová",J340,0)</f>
        <v>0</v>
      </c>
      <c r="BJ340" s="24" t="s">
        <v>74</v>
      </c>
      <c r="BK340" s="212">
        <f>ROUND(I340*H340,2)</f>
        <v>0</v>
      </c>
      <c r="BL340" s="24" t="s">
        <v>548</v>
      </c>
      <c r="BM340" s="24" t="s">
        <v>804</v>
      </c>
    </row>
    <row r="341" s="1" customFormat="1" ht="16.5" customHeight="1">
      <c r="B341" s="200"/>
      <c r="C341" s="201" t="s">
        <v>805</v>
      </c>
      <c r="D341" s="201" t="s">
        <v>141</v>
      </c>
      <c r="E341" s="202" t="s">
        <v>806</v>
      </c>
      <c r="F341" s="203" t="s">
        <v>807</v>
      </c>
      <c r="G341" s="204" t="s">
        <v>799</v>
      </c>
      <c r="H341" s="205">
        <v>1</v>
      </c>
      <c r="I341" s="206"/>
      <c r="J341" s="207">
        <f>ROUND(I341*H341,2)</f>
        <v>0</v>
      </c>
      <c r="K341" s="203" t="s">
        <v>5</v>
      </c>
      <c r="L341" s="46"/>
      <c r="M341" s="208" t="s">
        <v>5</v>
      </c>
      <c r="N341" s="249" t="s">
        <v>40</v>
      </c>
      <c r="O341" s="250"/>
      <c r="P341" s="251">
        <f>O341*H341</f>
        <v>0</v>
      </c>
      <c r="Q341" s="251">
        <v>0</v>
      </c>
      <c r="R341" s="251">
        <f>Q341*H341</f>
        <v>0</v>
      </c>
      <c r="S341" s="251">
        <v>0</v>
      </c>
      <c r="T341" s="252">
        <f>S341*H341</f>
        <v>0</v>
      </c>
      <c r="AR341" s="24" t="s">
        <v>548</v>
      </c>
      <c r="AT341" s="24" t="s">
        <v>141</v>
      </c>
      <c r="AU341" s="24" t="s">
        <v>74</v>
      </c>
      <c r="AY341" s="24" t="s">
        <v>139</v>
      </c>
      <c r="BE341" s="212">
        <f>IF(N341="základní",J341,0)</f>
        <v>0</v>
      </c>
      <c r="BF341" s="212">
        <f>IF(N341="snížená",J341,0)</f>
        <v>0</v>
      </c>
      <c r="BG341" s="212">
        <f>IF(N341="zákl. přenesená",J341,0)</f>
        <v>0</v>
      </c>
      <c r="BH341" s="212">
        <f>IF(N341="sníž. přenesená",J341,0)</f>
        <v>0</v>
      </c>
      <c r="BI341" s="212">
        <f>IF(N341="nulová",J341,0)</f>
        <v>0</v>
      </c>
      <c r="BJ341" s="24" t="s">
        <v>74</v>
      </c>
      <c r="BK341" s="212">
        <f>ROUND(I341*H341,2)</f>
        <v>0</v>
      </c>
      <c r="BL341" s="24" t="s">
        <v>548</v>
      </c>
      <c r="BM341" s="24" t="s">
        <v>808</v>
      </c>
    </row>
    <row r="342" s="1" customFormat="1" ht="6.96" customHeight="1">
      <c r="B342" s="67"/>
      <c r="C342" s="68"/>
      <c r="D342" s="68"/>
      <c r="E342" s="68"/>
      <c r="F342" s="68"/>
      <c r="G342" s="68"/>
      <c r="H342" s="68"/>
      <c r="I342" s="152"/>
      <c r="J342" s="68"/>
      <c r="K342" s="68"/>
      <c r="L342" s="46"/>
    </row>
  </sheetData>
  <autoFilter ref="C94:K341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93</v>
      </c>
      <c r="G1" s="125" t="s">
        <v>94</v>
      </c>
      <c r="H1" s="125"/>
      <c r="I1" s="126"/>
      <c r="J1" s="125" t="s">
        <v>95</v>
      </c>
      <c r="K1" s="124" t="s">
        <v>96</v>
      </c>
      <c r="L1" s="125" t="s">
        <v>97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27"/>
      <c r="J3" s="26"/>
      <c r="K3" s="27"/>
      <c r="AT3" s="24" t="s">
        <v>78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2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28"/>
      <c r="J6" s="29"/>
      <c r="K6" s="31"/>
    </row>
    <row r="7" ht="16.5" customHeight="1">
      <c r="B7" s="28"/>
      <c r="C7" s="29"/>
      <c r="D7" s="29"/>
      <c r="E7" s="129" t="str">
        <f>'Rekapitulace stavby'!K6</f>
        <v>Stavební úpravy a nástavba provozního objektu v Humpolci</v>
      </c>
      <c r="F7" s="40"/>
      <c r="G7" s="40"/>
      <c r="H7" s="40"/>
      <c r="I7" s="128"/>
      <c r="J7" s="29"/>
      <c r="K7" s="31"/>
    </row>
    <row r="8" s="1" customFormat="1">
      <c r="B8" s="46"/>
      <c r="C8" s="47"/>
      <c r="D8" s="40" t="s">
        <v>99</v>
      </c>
      <c r="E8" s="47"/>
      <c r="F8" s="47"/>
      <c r="G8" s="47"/>
      <c r="H8" s="47"/>
      <c r="I8" s="130"/>
      <c r="J8" s="47"/>
      <c r="K8" s="51"/>
    </row>
    <row r="9" s="1" customFormat="1" ht="36.96" customHeight="1">
      <c r="B9" s="46"/>
      <c r="C9" s="47"/>
      <c r="D9" s="47"/>
      <c r="E9" s="131" t="s">
        <v>809</v>
      </c>
      <c r="F9" s="47"/>
      <c r="G9" s="47"/>
      <c r="H9" s="47"/>
      <c r="I9" s="13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3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32" t="s">
        <v>25</v>
      </c>
      <c r="J12" s="133" t="str">
        <f>'Rekapitulace stavby'!AN8</f>
        <v>20. 1. 2018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32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32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0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3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2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0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32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32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0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30"/>
      <c r="J23" s="47"/>
      <c r="K23" s="51"/>
    </row>
    <row r="24" s="6" customFormat="1" ht="16.5" customHeight="1">
      <c r="B24" s="134"/>
      <c r="C24" s="135"/>
      <c r="D24" s="135"/>
      <c r="E24" s="44" t="s">
        <v>5</v>
      </c>
      <c r="F24" s="44"/>
      <c r="G24" s="44"/>
      <c r="H24" s="44"/>
      <c r="I24" s="136"/>
      <c r="J24" s="135"/>
      <c r="K24" s="13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8"/>
      <c r="J26" s="82"/>
      <c r="K26" s="139"/>
    </row>
    <row r="27" s="1" customFormat="1" ht="25.44" customHeight="1">
      <c r="B27" s="46"/>
      <c r="C27" s="47"/>
      <c r="D27" s="140" t="s">
        <v>35</v>
      </c>
      <c r="E27" s="47"/>
      <c r="F27" s="47"/>
      <c r="G27" s="47"/>
      <c r="H27" s="47"/>
      <c r="I27" s="130"/>
      <c r="J27" s="141">
        <f>ROUND(J82,2)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8"/>
      <c r="J28" s="82"/>
      <c r="K28" s="139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42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43">
        <f>ROUND(SUM(BE82:BE201), 2)</f>
        <v>0</v>
      </c>
      <c r="G30" s="47"/>
      <c r="H30" s="47"/>
      <c r="I30" s="144">
        <v>0.20999999999999999</v>
      </c>
      <c r="J30" s="143">
        <f>ROUND(ROUND((SUM(BE82:BE201)),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43">
        <f>ROUND(SUM(BF82:BF201), 2)</f>
        <v>0</v>
      </c>
      <c r="G31" s="47"/>
      <c r="H31" s="47"/>
      <c r="I31" s="144">
        <v>0.14999999999999999</v>
      </c>
      <c r="J31" s="143">
        <f>ROUND(ROUND((SUM(BF82:BF201)),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43">
        <f>ROUND(SUM(BG82:BG201), 2)</f>
        <v>0</v>
      </c>
      <c r="G32" s="47"/>
      <c r="H32" s="47"/>
      <c r="I32" s="144">
        <v>0.20999999999999999</v>
      </c>
      <c r="J32" s="143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43">
        <f>ROUND(SUM(BH82:BH201), 2)</f>
        <v>0</v>
      </c>
      <c r="G33" s="47"/>
      <c r="H33" s="47"/>
      <c r="I33" s="144">
        <v>0.14999999999999999</v>
      </c>
      <c r="J33" s="143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43">
        <f>ROUND(SUM(BI82:BI201), 2)</f>
        <v>0</v>
      </c>
      <c r="G34" s="47"/>
      <c r="H34" s="47"/>
      <c r="I34" s="144">
        <v>0</v>
      </c>
      <c r="J34" s="14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0"/>
      <c r="J35" s="47"/>
      <c r="K35" s="51"/>
    </row>
    <row r="36" s="1" customFormat="1" ht="25.44" customHeight="1">
      <c r="B36" s="46"/>
      <c r="C36" s="145"/>
      <c r="D36" s="146" t="s">
        <v>45</v>
      </c>
      <c r="E36" s="88"/>
      <c r="F36" s="88"/>
      <c r="G36" s="147" t="s">
        <v>46</v>
      </c>
      <c r="H36" s="148" t="s">
        <v>47</v>
      </c>
      <c r="I36" s="149"/>
      <c r="J36" s="150">
        <f>SUM(J27:J34)</f>
        <v>0</v>
      </c>
      <c r="K36" s="15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3"/>
      <c r="J41" s="71"/>
      <c r="K41" s="154"/>
    </row>
    <row r="42" s="1" customFormat="1" ht="36.96" customHeight="1">
      <c r="B42" s="46"/>
      <c r="C42" s="30" t="s">
        <v>101</v>
      </c>
      <c r="D42" s="47"/>
      <c r="E42" s="47"/>
      <c r="F42" s="47"/>
      <c r="G42" s="47"/>
      <c r="H42" s="47"/>
      <c r="I42" s="13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30"/>
      <c r="J44" s="47"/>
      <c r="K44" s="51"/>
    </row>
    <row r="45" s="1" customFormat="1" ht="16.5" customHeight="1">
      <c r="B45" s="46"/>
      <c r="C45" s="47"/>
      <c r="D45" s="47"/>
      <c r="E45" s="129" t="str">
        <f>E7</f>
        <v>Stavební úpravy a nástavba provozního objektu v Humpolci</v>
      </c>
      <c r="F45" s="40"/>
      <c r="G45" s="40"/>
      <c r="H45" s="40"/>
      <c r="I45" s="130"/>
      <c r="J45" s="47"/>
      <c r="K45" s="51"/>
    </row>
    <row r="46" s="1" customFormat="1" ht="14.4" customHeight="1">
      <c r="B46" s="46"/>
      <c r="C46" s="40" t="s">
        <v>99</v>
      </c>
      <c r="D46" s="47"/>
      <c r="E46" s="47"/>
      <c r="F46" s="47"/>
      <c r="G46" s="47"/>
      <c r="H46" s="47"/>
      <c r="I46" s="130"/>
      <c r="J46" s="47"/>
      <c r="K46" s="51"/>
    </row>
    <row r="47" s="1" customFormat="1" ht="17.25" customHeight="1">
      <c r="B47" s="46"/>
      <c r="C47" s="47"/>
      <c r="D47" s="47"/>
      <c r="E47" s="131" t="str">
        <f>E9</f>
        <v>3 - Zateplení - fasáda</v>
      </c>
      <c r="F47" s="47"/>
      <c r="G47" s="47"/>
      <c r="H47" s="47"/>
      <c r="I47" s="13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32" t="s">
        <v>25</v>
      </c>
      <c r="J49" s="133" t="str">
        <f>IF(J12="","",J12)</f>
        <v>20. 1. 2018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32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30"/>
      <c r="J52" s="15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0"/>
      <c r="J53" s="47"/>
      <c r="K53" s="51"/>
    </row>
    <row r="54" s="1" customFormat="1" ht="29.28" customHeight="1">
      <c r="B54" s="46"/>
      <c r="C54" s="156" t="s">
        <v>102</v>
      </c>
      <c r="D54" s="145"/>
      <c r="E54" s="145"/>
      <c r="F54" s="145"/>
      <c r="G54" s="145"/>
      <c r="H54" s="145"/>
      <c r="I54" s="157"/>
      <c r="J54" s="158" t="s">
        <v>103</v>
      </c>
      <c r="K54" s="15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0"/>
      <c r="J55" s="47"/>
      <c r="K55" s="51"/>
    </row>
    <row r="56" s="1" customFormat="1" ht="29.28" customHeight="1">
      <c r="B56" s="46"/>
      <c r="C56" s="160" t="s">
        <v>104</v>
      </c>
      <c r="D56" s="47"/>
      <c r="E56" s="47"/>
      <c r="F56" s="47"/>
      <c r="G56" s="47"/>
      <c r="H56" s="47"/>
      <c r="I56" s="130"/>
      <c r="J56" s="141">
        <f>J82</f>
        <v>0</v>
      </c>
      <c r="K56" s="51"/>
      <c r="AU56" s="24" t="s">
        <v>105</v>
      </c>
    </row>
    <row r="57" s="7" customFormat="1" ht="24.96" customHeight="1">
      <c r="B57" s="161"/>
      <c r="C57" s="162"/>
      <c r="D57" s="163" t="s">
        <v>106</v>
      </c>
      <c r="E57" s="164"/>
      <c r="F57" s="164"/>
      <c r="G57" s="164"/>
      <c r="H57" s="164"/>
      <c r="I57" s="165"/>
      <c r="J57" s="166">
        <f>J83</f>
        <v>0</v>
      </c>
      <c r="K57" s="167"/>
    </row>
    <row r="58" s="8" customFormat="1" ht="19.92" customHeight="1">
      <c r="B58" s="168"/>
      <c r="C58" s="169"/>
      <c r="D58" s="170" t="s">
        <v>110</v>
      </c>
      <c r="E58" s="171"/>
      <c r="F58" s="171"/>
      <c r="G58" s="171"/>
      <c r="H58" s="171"/>
      <c r="I58" s="172"/>
      <c r="J58" s="173">
        <f>J84</f>
        <v>0</v>
      </c>
      <c r="K58" s="174"/>
    </row>
    <row r="59" s="8" customFormat="1" ht="19.92" customHeight="1">
      <c r="B59" s="168"/>
      <c r="C59" s="169"/>
      <c r="D59" s="170" t="s">
        <v>111</v>
      </c>
      <c r="E59" s="171"/>
      <c r="F59" s="171"/>
      <c r="G59" s="171"/>
      <c r="H59" s="171"/>
      <c r="I59" s="172"/>
      <c r="J59" s="173">
        <f>J169</f>
        <v>0</v>
      </c>
      <c r="K59" s="174"/>
    </row>
    <row r="60" s="8" customFormat="1" ht="19.92" customHeight="1">
      <c r="B60" s="168"/>
      <c r="C60" s="169"/>
      <c r="D60" s="170" t="s">
        <v>113</v>
      </c>
      <c r="E60" s="171"/>
      <c r="F60" s="171"/>
      <c r="G60" s="171"/>
      <c r="H60" s="171"/>
      <c r="I60" s="172"/>
      <c r="J60" s="173">
        <f>J176</f>
        <v>0</v>
      </c>
      <c r="K60" s="174"/>
    </row>
    <row r="61" s="7" customFormat="1" ht="24.96" customHeight="1">
      <c r="B61" s="161"/>
      <c r="C61" s="162"/>
      <c r="D61" s="163" t="s">
        <v>114</v>
      </c>
      <c r="E61" s="164"/>
      <c r="F61" s="164"/>
      <c r="G61" s="164"/>
      <c r="H61" s="164"/>
      <c r="I61" s="165"/>
      <c r="J61" s="166">
        <f>J178</f>
        <v>0</v>
      </c>
      <c r="K61" s="167"/>
    </row>
    <row r="62" s="8" customFormat="1" ht="19.92" customHeight="1">
      <c r="B62" s="168"/>
      <c r="C62" s="169"/>
      <c r="D62" s="170" t="s">
        <v>810</v>
      </c>
      <c r="E62" s="171"/>
      <c r="F62" s="171"/>
      <c r="G62" s="171"/>
      <c r="H62" s="171"/>
      <c r="I62" s="172"/>
      <c r="J62" s="173">
        <f>J179</f>
        <v>0</v>
      </c>
      <c r="K62" s="174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30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52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53"/>
      <c r="J68" s="71"/>
      <c r="K68" s="71"/>
      <c r="L68" s="46"/>
    </row>
    <row r="69" s="1" customFormat="1" ht="36.96" customHeight="1">
      <c r="B69" s="46"/>
      <c r="C69" s="72" t="s">
        <v>123</v>
      </c>
      <c r="L69" s="46"/>
    </row>
    <row r="70" s="1" customFormat="1" ht="6.96" customHeight="1">
      <c r="B70" s="46"/>
      <c r="L70" s="46"/>
    </row>
    <row r="71" s="1" customFormat="1" ht="14.4" customHeight="1">
      <c r="B71" s="46"/>
      <c r="C71" s="74" t="s">
        <v>19</v>
      </c>
      <c r="L71" s="46"/>
    </row>
    <row r="72" s="1" customFormat="1" ht="16.5" customHeight="1">
      <c r="B72" s="46"/>
      <c r="E72" s="175" t="str">
        <f>E7</f>
        <v>Stavební úpravy a nástavba provozního objektu v Humpolci</v>
      </c>
      <c r="F72" s="74"/>
      <c r="G72" s="74"/>
      <c r="H72" s="74"/>
      <c r="L72" s="46"/>
    </row>
    <row r="73" s="1" customFormat="1" ht="14.4" customHeight="1">
      <c r="B73" s="46"/>
      <c r="C73" s="74" t="s">
        <v>99</v>
      </c>
      <c r="L73" s="46"/>
    </row>
    <row r="74" s="1" customFormat="1" ht="17.25" customHeight="1">
      <c r="B74" s="46"/>
      <c r="E74" s="77" t="str">
        <f>E9</f>
        <v>3 - Zateplení - fasáda</v>
      </c>
      <c r="F74" s="1"/>
      <c r="G74" s="1"/>
      <c r="H74" s="1"/>
      <c r="L74" s="46"/>
    </row>
    <row r="75" s="1" customFormat="1" ht="6.96" customHeight="1">
      <c r="B75" s="46"/>
      <c r="L75" s="46"/>
    </row>
    <row r="76" s="1" customFormat="1" ht="18" customHeight="1">
      <c r="B76" s="46"/>
      <c r="C76" s="74" t="s">
        <v>23</v>
      </c>
      <c r="F76" s="176" t="str">
        <f>F12</f>
        <v xml:space="preserve"> </v>
      </c>
      <c r="I76" s="177" t="s">
        <v>25</v>
      </c>
      <c r="J76" s="79" t="str">
        <f>IF(J12="","",J12)</f>
        <v>20. 1. 2018</v>
      </c>
      <c r="L76" s="46"/>
    </row>
    <row r="77" s="1" customFormat="1" ht="6.96" customHeight="1">
      <c r="B77" s="46"/>
      <c r="L77" s="46"/>
    </row>
    <row r="78" s="1" customFormat="1">
      <c r="B78" s="46"/>
      <c r="C78" s="74" t="s">
        <v>27</v>
      </c>
      <c r="F78" s="176" t="str">
        <f>E15</f>
        <v xml:space="preserve"> </v>
      </c>
      <c r="I78" s="177" t="s">
        <v>32</v>
      </c>
      <c r="J78" s="176" t="str">
        <f>E21</f>
        <v xml:space="preserve"> </v>
      </c>
      <c r="L78" s="46"/>
    </row>
    <row r="79" s="1" customFormat="1" ht="14.4" customHeight="1">
      <c r="B79" s="46"/>
      <c r="C79" s="74" t="s">
        <v>30</v>
      </c>
      <c r="F79" s="176" t="str">
        <f>IF(E18="","",E18)</f>
        <v/>
      </c>
      <c r="L79" s="46"/>
    </row>
    <row r="80" s="1" customFormat="1" ht="10.32" customHeight="1">
      <c r="B80" s="46"/>
      <c r="L80" s="46"/>
    </row>
    <row r="81" s="9" customFormat="1" ht="29.28" customHeight="1">
      <c r="B81" s="178"/>
      <c r="C81" s="179" t="s">
        <v>124</v>
      </c>
      <c r="D81" s="180" t="s">
        <v>54</v>
      </c>
      <c r="E81" s="180" t="s">
        <v>50</v>
      </c>
      <c r="F81" s="180" t="s">
        <v>125</v>
      </c>
      <c r="G81" s="180" t="s">
        <v>126</v>
      </c>
      <c r="H81" s="180" t="s">
        <v>127</v>
      </c>
      <c r="I81" s="181" t="s">
        <v>128</v>
      </c>
      <c r="J81" s="180" t="s">
        <v>103</v>
      </c>
      <c r="K81" s="182" t="s">
        <v>129</v>
      </c>
      <c r="L81" s="178"/>
      <c r="M81" s="92" t="s">
        <v>130</v>
      </c>
      <c r="N81" s="93" t="s">
        <v>39</v>
      </c>
      <c r="O81" s="93" t="s">
        <v>131</v>
      </c>
      <c r="P81" s="93" t="s">
        <v>132</v>
      </c>
      <c r="Q81" s="93" t="s">
        <v>133</v>
      </c>
      <c r="R81" s="93" t="s">
        <v>134</v>
      </c>
      <c r="S81" s="93" t="s">
        <v>135</v>
      </c>
      <c r="T81" s="94" t="s">
        <v>136</v>
      </c>
    </row>
    <row r="82" s="1" customFormat="1" ht="29.28" customHeight="1">
      <c r="B82" s="46"/>
      <c r="C82" s="96" t="s">
        <v>104</v>
      </c>
      <c r="J82" s="183">
        <f>BK82</f>
        <v>0</v>
      </c>
      <c r="L82" s="46"/>
      <c r="M82" s="95"/>
      <c r="N82" s="82"/>
      <c r="O82" s="82"/>
      <c r="P82" s="184">
        <f>P83+P178</f>
        <v>0</v>
      </c>
      <c r="Q82" s="82"/>
      <c r="R82" s="184">
        <f>R83+R178</f>
        <v>7.071219769999999</v>
      </c>
      <c r="S82" s="82"/>
      <c r="T82" s="185">
        <f>T83+T178</f>
        <v>0.19075330000000002</v>
      </c>
      <c r="AT82" s="24" t="s">
        <v>68</v>
      </c>
      <c r="AU82" s="24" t="s">
        <v>105</v>
      </c>
      <c r="BK82" s="186">
        <f>BK83+BK178</f>
        <v>0</v>
      </c>
    </row>
    <row r="83" s="10" customFormat="1" ht="37.44" customHeight="1">
      <c r="B83" s="187"/>
      <c r="D83" s="188" t="s">
        <v>68</v>
      </c>
      <c r="E83" s="189" t="s">
        <v>137</v>
      </c>
      <c r="F83" s="189" t="s">
        <v>138</v>
      </c>
      <c r="I83" s="190"/>
      <c r="J83" s="191">
        <f>BK83</f>
        <v>0</v>
      </c>
      <c r="L83" s="187"/>
      <c r="M83" s="192"/>
      <c r="N83" s="193"/>
      <c r="O83" s="193"/>
      <c r="P83" s="194">
        <f>P84+P169+P176</f>
        <v>0</v>
      </c>
      <c r="Q83" s="193"/>
      <c r="R83" s="194">
        <f>R84+R169+R176</f>
        <v>6.8968395699999991</v>
      </c>
      <c r="S83" s="193"/>
      <c r="T83" s="195">
        <f>T84+T169+T176</f>
        <v>0</v>
      </c>
      <c r="AR83" s="188" t="s">
        <v>74</v>
      </c>
      <c r="AT83" s="196" t="s">
        <v>68</v>
      </c>
      <c r="AU83" s="196" t="s">
        <v>69</v>
      </c>
      <c r="AY83" s="188" t="s">
        <v>139</v>
      </c>
      <c r="BK83" s="197">
        <f>BK84+BK169+BK176</f>
        <v>0</v>
      </c>
    </row>
    <row r="84" s="10" customFormat="1" ht="19.92" customHeight="1">
      <c r="B84" s="187"/>
      <c r="D84" s="188" t="s">
        <v>68</v>
      </c>
      <c r="E84" s="198" t="s">
        <v>90</v>
      </c>
      <c r="F84" s="198" t="s">
        <v>231</v>
      </c>
      <c r="I84" s="190"/>
      <c r="J84" s="199">
        <f>BK84</f>
        <v>0</v>
      </c>
      <c r="L84" s="187"/>
      <c r="M84" s="192"/>
      <c r="N84" s="193"/>
      <c r="O84" s="193"/>
      <c r="P84" s="194">
        <f>SUM(P85:P168)</f>
        <v>0</v>
      </c>
      <c r="Q84" s="193"/>
      <c r="R84" s="194">
        <f>SUM(R85:R168)</f>
        <v>6.8968395699999991</v>
      </c>
      <c r="S84" s="193"/>
      <c r="T84" s="195">
        <f>SUM(T85:T168)</f>
        <v>0</v>
      </c>
      <c r="AR84" s="188" t="s">
        <v>74</v>
      </c>
      <c r="AT84" s="196" t="s">
        <v>68</v>
      </c>
      <c r="AU84" s="196" t="s">
        <v>74</v>
      </c>
      <c r="AY84" s="188" t="s">
        <v>139</v>
      </c>
      <c r="BK84" s="197">
        <f>SUM(BK85:BK168)</f>
        <v>0</v>
      </c>
    </row>
    <row r="85" s="1" customFormat="1" ht="25.5" customHeight="1">
      <c r="B85" s="200"/>
      <c r="C85" s="201" t="s">
        <v>74</v>
      </c>
      <c r="D85" s="201" t="s">
        <v>141</v>
      </c>
      <c r="E85" s="202" t="s">
        <v>811</v>
      </c>
      <c r="F85" s="203" t="s">
        <v>812</v>
      </c>
      <c r="G85" s="204" t="s">
        <v>192</v>
      </c>
      <c r="H85" s="205">
        <v>395.06200000000001</v>
      </c>
      <c r="I85" s="206"/>
      <c r="J85" s="207">
        <f>ROUND(I85*H85,2)</f>
        <v>0</v>
      </c>
      <c r="K85" s="203" t="s">
        <v>145</v>
      </c>
      <c r="L85" s="46"/>
      <c r="M85" s="208" t="s">
        <v>5</v>
      </c>
      <c r="N85" s="209" t="s">
        <v>40</v>
      </c>
      <c r="O85" s="47"/>
      <c r="P85" s="210">
        <f>O85*H85</f>
        <v>0</v>
      </c>
      <c r="Q85" s="210">
        <v>0.00025999999999999998</v>
      </c>
      <c r="R85" s="210">
        <f>Q85*H85</f>
        <v>0.10271611999999999</v>
      </c>
      <c r="S85" s="210">
        <v>0</v>
      </c>
      <c r="T85" s="211">
        <f>S85*H85</f>
        <v>0</v>
      </c>
      <c r="AR85" s="24" t="s">
        <v>84</v>
      </c>
      <c r="AT85" s="24" t="s">
        <v>141</v>
      </c>
      <c r="AU85" s="24" t="s">
        <v>78</v>
      </c>
      <c r="AY85" s="24" t="s">
        <v>139</v>
      </c>
      <c r="BE85" s="212">
        <f>IF(N85="základní",J85,0)</f>
        <v>0</v>
      </c>
      <c r="BF85" s="212">
        <f>IF(N85="snížená",J85,0)</f>
        <v>0</v>
      </c>
      <c r="BG85" s="212">
        <f>IF(N85="zákl. přenesená",J85,0)</f>
        <v>0</v>
      </c>
      <c r="BH85" s="212">
        <f>IF(N85="sníž. přenesená",J85,0)</f>
        <v>0</v>
      </c>
      <c r="BI85" s="212">
        <f>IF(N85="nulová",J85,0)</f>
        <v>0</v>
      </c>
      <c r="BJ85" s="24" t="s">
        <v>74</v>
      </c>
      <c r="BK85" s="212">
        <f>ROUND(I85*H85,2)</f>
        <v>0</v>
      </c>
      <c r="BL85" s="24" t="s">
        <v>84</v>
      </c>
      <c r="BM85" s="24" t="s">
        <v>813</v>
      </c>
    </row>
    <row r="86" s="1" customFormat="1" ht="25.5" customHeight="1">
      <c r="B86" s="200"/>
      <c r="C86" s="201" t="s">
        <v>78</v>
      </c>
      <c r="D86" s="201" t="s">
        <v>141</v>
      </c>
      <c r="E86" s="202" t="s">
        <v>814</v>
      </c>
      <c r="F86" s="203" t="s">
        <v>815</v>
      </c>
      <c r="G86" s="204" t="s">
        <v>192</v>
      </c>
      <c r="H86" s="205">
        <v>395.06200000000001</v>
      </c>
      <c r="I86" s="206"/>
      <c r="J86" s="207">
        <f>ROUND(I86*H86,2)</f>
        <v>0</v>
      </c>
      <c r="K86" s="203" t="s">
        <v>145</v>
      </c>
      <c r="L86" s="46"/>
      <c r="M86" s="208" t="s">
        <v>5</v>
      </c>
      <c r="N86" s="209" t="s">
        <v>40</v>
      </c>
      <c r="O86" s="47"/>
      <c r="P86" s="210">
        <f>O86*H86</f>
        <v>0</v>
      </c>
      <c r="Q86" s="210">
        <v>0.0043800000000000002</v>
      </c>
      <c r="R86" s="210">
        <f>Q86*H86</f>
        <v>1.73037156</v>
      </c>
      <c r="S86" s="210">
        <v>0</v>
      </c>
      <c r="T86" s="211">
        <f>S86*H86</f>
        <v>0</v>
      </c>
      <c r="AR86" s="24" t="s">
        <v>84</v>
      </c>
      <c r="AT86" s="24" t="s">
        <v>141</v>
      </c>
      <c r="AU86" s="24" t="s">
        <v>78</v>
      </c>
      <c r="AY86" s="24" t="s">
        <v>139</v>
      </c>
      <c r="BE86" s="212">
        <f>IF(N86="základní",J86,0)</f>
        <v>0</v>
      </c>
      <c r="BF86" s="212">
        <f>IF(N86="snížená",J86,0)</f>
        <v>0</v>
      </c>
      <c r="BG86" s="212">
        <f>IF(N86="zákl. přenesená",J86,0)</f>
        <v>0</v>
      </c>
      <c r="BH86" s="212">
        <f>IF(N86="sníž. přenesená",J86,0)</f>
        <v>0</v>
      </c>
      <c r="BI86" s="212">
        <f>IF(N86="nulová",J86,0)</f>
        <v>0</v>
      </c>
      <c r="BJ86" s="24" t="s">
        <v>74</v>
      </c>
      <c r="BK86" s="212">
        <f>ROUND(I86*H86,2)</f>
        <v>0</v>
      </c>
      <c r="BL86" s="24" t="s">
        <v>84</v>
      </c>
      <c r="BM86" s="24" t="s">
        <v>816</v>
      </c>
    </row>
    <row r="87" s="1" customFormat="1" ht="25.5" customHeight="1">
      <c r="B87" s="200"/>
      <c r="C87" s="201" t="s">
        <v>81</v>
      </c>
      <c r="D87" s="201" t="s">
        <v>141</v>
      </c>
      <c r="E87" s="202" t="s">
        <v>817</v>
      </c>
      <c r="F87" s="203" t="s">
        <v>818</v>
      </c>
      <c r="G87" s="204" t="s">
        <v>181</v>
      </c>
      <c r="H87" s="205">
        <v>64.799999999999997</v>
      </c>
      <c r="I87" s="206"/>
      <c r="J87" s="207">
        <f>ROUND(I87*H87,2)</f>
        <v>0</v>
      </c>
      <c r="K87" s="203" t="s">
        <v>145</v>
      </c>
      <c r="L87" s="46"/>
      <c r="M87" s="208" t="s">
        <v>5</v>
      </c>
      <c r="N87" s="209" t="s">
        <v>40</v>
      </c>
      <c r="O87" s="47"/>
      <c r="P87" s="210">
        <f>O87*H87</f>
        <v>0</v>
      </c>
      <c r="Q87" s="210">
        <v>2.0000000000000002E-05</v>
      </c>
      <c r="R87" s="210">
        <f>Q87*H87</f>
        <v>0.0012960000000000001</v>
      </c>
      <c r="S87" s="210">
        <v>0</v>
      </c>
      <c r="T87" s="211">
        <f>S87*H87</f>
        <v>0</v>
      </c>
      <c r="AR87" s="24" t="s">
        <v>84</v>
      </c>
      <c r="AT87" s="24" t="s">
        <v>141</v>
      </c>
      <c r="AU87" s="24" t="s">
        <v>78</v>
      </c>
      <c r="AY87" s="24" t="s">
        <v>139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24" t="s">
        <v>74</v>
      </c>
      <c r="BK87" s="212">
        <f>ROUND(I87*H87,2)</f>
        <v>0</v>
      </c>
      <c r="BL87" s="24" t="s">
        <v>84</v>
      </c>
      <c r="BM87" s="24" t="s">
        <v>819</v>
      </c>
    </row>
    <row r="88" s="11" customFormat="1">
      <c r="B88" s="213"/>
      <c r="D88" s="214" t="s">
        <v>147</v>
      </c>
      <c r="E88" s="215" t="s">
        <v>5</v>
      </c>
      <c r="F88" s="216" t="s">
        <v>820</v>
      </c>
      <c r="H88" s="217">
        <v>64.799999999999997</v>
      </c>
      <c r="I88" s="218"/>
      <c r="L88" s="213"/>
      <c r="M88" s="219"/>
      <c r="N88" s="220"/>
      <c r="O88" s="220"/>
      <c r="P88" s="220"/>
      <c r="Q88" s="220"/>
      <c r="R88" s="220"/>
      <c r="S88" s="220"/>
      <c r="T88" s="221"/>
      <c r="AT88" s="215" t="s">
        <v>147</v>
      </c>
      <c r="AU88" s="215" t="s">
        <v>78</v>
      </c>
      <c r="AV88" s="11" t="s">
        <v>78</v>
      </c>
      <c r="AW88" s="11" t="s">
        <v>33</v>
      </c>
      <c r="AX88" s="11" t="s">
        <v>69</v>
      </c>
      <c r="AY88" s="215" t="s">
        <v>139</v>
      </c>
    </row>
    <row r="89" s="12" customFormat="1">
      <c r="B89" s="222"/>
      <c r="D89" s="214" t="s">
        <v>147</v>
      </c>
      <c r="E89" s="223" t="s">
        <v>5</v>
      </c>
      <c r="F89" s="224" t="s">
        <v>149</v>
      </c>
      <c r="H89" s="225">
        <v>64.799999999999997</v>
      </c>
      <c r="I89" s="226"/>
      <c r="L89" s="222"/>
      <c r="M89" s="227"/>
      <c r="N89" s="228"/>
      <c r="O89" s="228"/>
      <c r="P89" s="228"/>
      <c r="Q89" s="228"/>
      <c r="R89" s="228"/>
      <c r="S89" s="228"/>
      <c r="T89" s="229"/>
      <c r="AT89" s="223" t="s">
        <v>147</v>
      </c>
      <c r="AU89" s="223" t="s">
        <v>78</v>
      </c>
      <c r="AV89" s="12" t="s">
        <v>84</v>
      </c>
      <c r="AW89" s="12" t="s">
        <v>33</v>
      </c>
      <c r="AX89" s="12" t="s">
        <v>74</v>
      </c>
      <c r="AY89" s="223" t="s">
        <v>139</v>
      </c>
    </row>
    <row r="90" s="1" customFormat="1" ht="16.5" customHeight="1">
      <c r="B90" s="200"/>
      <c r="C90" s="230" t="s">
        <v>84</v>
      </c>
      <c r="D90" s="230" t="s">
        <v>164</v>
      </c>
      <c r="E90" s="231" t="s">
        <v>821</v>
      </c>
      <c r="F90" s="232" t="s">
        <v>822</v>
      </c>
      <c r="G90" s="233" t="s">
        <v>181</v>
      </c>
      <c r="H90" s="234">
        <v>68.040000000000006</v>
      </c>
      <c r="I90" s="235"/>
      <c r="J90" s="236">
        <f>ROUND(I90*H90,2)</f>
        <v>0</v>
      </c>
      <c r="K90" s="232" t="s">
        <v>145</v>
      </c>
      <c r="L90" s="237"/>
      <c r="M90" s="238" t="s">
        <v>5</v>
      </c>
      <c r="N90" s="239" t="s">
        <v>40</v>
      </c>
      <c r="O90" s="47"/>
      <c r="P90" s="210">
        <f>O90*H90</f>
        <v>0</v>
      </c>
      <c r="Q90" s="210">
        <v>0.00010000000000000001</v>
      </c>
      <c r="R90" s="210">
        <f>Q90*H90</f>
        <v>0.006804000000000001</v>
      </c>
      <c r="S90" s="210">
        <v>0</v>
      </c>
      <c r="T90" s="211">
        <f>S90*H90</f>
        <v>0</v>
      </c>
      <c r="AR90" s="24" t="s">
        <v>167</v>
      </c>
      <c r="AT90" s="24" t="s">
        <v>164</v>
      </c>
      <c r="AU90" s="24" t="s">
        <v>78</v>
      </c>
      <c r="AY90" s="24" t="s">
        <v>139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24" t="s">
        <v>74</v>
      </c>
      <c r="BK90" s="212">
        <f>ROUND(I90*H90,2)</f>
        <v>0</v>
      </c>
      <c r="BL90" s="24" t="s">
        <v>84</v>
      </c>
      <c r="BM90" s="24" t="s">
        <v>823</v>
      </c>
    </row>
    <row r="91" s="11" customFormat="1">
      <c r="B91" s="213"/>
      <c r="D91" s="214" t="s">
        <v>147</v>
      </c>
      <c r="F91" s="216" t="s">
        <v>824</v>
      </c>
      <c r="H91" s="217">
        <v>68.040000000000006</v>
      </c>
      <c r="I91" s="218"/>
      <c r="L91" s="213"/>
      <c r="M91" s="219"/>
      <c r="N91" s="220"/>
      <c r="O91" s="220"/>
      <c r="P91" s="220"/>
      <c r="Q91" s="220"/>
      <c r="R91" s="220"/>
      <c r="S91" s="220"/>
      <c r="T91" s="221"/>
      <c r="AT91" s="215" t="s">
        <v>147</v>
      </c>
      <c r="AU91" s="215" t="s">
        <v>78</v>
      </c>
      <c r="AV91" s="11" t="s">
        <v>78</v>
      </c>
      <c r="AW91" s="11" t="s">
        <v>6</v>
      </c>
      <c r="AX91" s="11" t="s">
        <v>74</v>
      </c>
      <c r="AY91" s="215" t="s">
        <v>139</v>
      </c>
    </row>
    <row r="92" s="1" customFormat="1" ht="25.5" customHeight="1">
      <c r="B92" s="200"/>
      <c r="C92" s="201" t="s">
        <v>87</v>
      </c>
      <c r="D92" s="201" t="s">
        <v>141</v>
      </c>
      <c r="E92" s="202" t="s">
        <v>825</v>
      </c>
      <c r="F92" s="203" t="s">
        <v>826</v>
      </c>
      <c r="G92" s="204" t="s">
        <v>181</v>
      </c>
      <c r="H92" s="205">
        <v>159.34</v>
      </c>
      <c r="I92" s="206"/>
      <c r="J92" s="207">
        <f>ROUND(I92*H92,2)</f>
        <v>0</v>
      </c>
      <c r="K92" s="203" t="s">
        <v>145</v>
      </c>
      <c r="L92" s="46"/>
      <c r="M92" s="208" t="s">
        <v>5</v>
      </c>
      <c r="N92" s="209" t="s">
        <v>40</v>
      </c>
      <c r="O92" s="47"/>
      <c r="P92" s="210">
        <f>O92*H92</f>
        <v>0</v>
      </c>
      <c r="Q92" s="210">
        <v>0</v>
      </c>
      <c r="R92" s="210">
        <f>Q92*H92</f>
        <v>0</v>
      </c>
      <c r="S92" s="210">
        <v>0</v>
      </c>
      <c r="T92" s="211">
        <f>S92*H92</f>
        <v>0</v>
      </c>
      <c r="AR92" s="24" t="s">
        <v>84</v>
      </c>
      <c r="AT92" s="24" t="s">
        <v>141</v>
      </c>
      <c r="AU92" s="24" t="s">
        <v>78</v>
      </c>
      <c r="AY92" s="24" t="s">
        <v>139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24" t="s">
        <v>74</v>
      </c>
      <c r="BK92" s="212">
        <f>ROUND(I92*H92,2)</f>
        <v>0</v>
      </c>
      <c r="BL92" s="24" t="s">
        <v>84</v>
      </c>
      <c r="BM92" s="24" t="s">
        <v>827</v>
      </c>
    </row>
    <row r="93" s="11" customFormat="1">
      <c r="B93" s="213"/>
      <c r="D93" s="214" t="s">
        <v>147</v>
      </c>
      <c r="E93" s="215" t="s">
        <v>5</v>
      </c>
      <c r="F93" s="216" t="s">
        <v>828</v>
      </c>
      <c r="H93" s="217">
        <v>29.600000000000001</v>
      </c>
      <c r="I93" s="218"/>
      <c r="L93" s="213"/>
      <c r="M93" s="219"/>
      <c r="N93" s="220"/>
      <c r="O93" s="220"/>
      <c r="P93" s="220"/>
      <c r="Q93" s="220"/>
      <c r="R93" s="220"/>
      <c r="S93" s="220"/>
      <c r="T93" s="221"/>
      <c r="AT93" s="215" t="s">
        <v>147</v>
      </c>
      <c r="AU93" s="215" t="s">
        <v>78</v>
      </c>
      <c r="AV93" s="11" t="s">
        <v>78</v>
      </c>
      <c r="AW93" s="11" t="s">
        <v>33</v>
      </c>
      <c r="AX93" s="11" t="s">
        <v>69</v>
      </c>
      <c r="AY93" s="215" t="s">
        <v>139</v>
      </c>
    </row>
    <row r="94" s="11" customFormat="1">
      <c r="B94" s="213"/>
      <c r="D94" s="214" t="s">
        <v>147</v>
      </c>
      <c r="E94" s="215" t="s">
        <v>5</v>
      </c>
      <c r="F94" s="216" t="s">
        <v>829</v>
      </c>
      <c r="H94" s="217">
        <v>44.140000000000001</v>
      </c>
      <c r="I94" s="218"/>
      <c r="L94" s="213"/>
      <c r="M94" s="219"/>
      <c r="N94" s="220"/>
      <c r="O94" s="220"/>
      <c r="P94" s="220"/>
      <c r="Q94" s="220"/>
      <c r="R94" s="220"/>
      <c r="S94" s="220"/>
      <c r="T94" s="221"/>
      <c r="AT94" s="215" t="s">
        <v>147</v>
      </c>
      <c r="AU94" s="215" t="s">
        <v>78</v>
      </c>
      <c r="AV94" s="11" t="s">
        <v>78</v>
      </c>
      <c r="AW94" s="11" t="s">
        <v>33</v>
      </c>
      <c r="AX94" s="11" t="s">
        <v>69</v>
      </c>
      <c r="AY94" s="215" t="s">
        <v>139</v>
      </c>
    </row>
    <row r="95" s="11" customFormat="1">
      <c r="B95" s="213"/>
      <c r="D95" s="214" t="s">
        <v>147</v>
      </c>
      <c r="E95" s="215" t="s">
        <v>5</v>
      </c>
      <c r="F95" s="216" t="s">
        <v>830</v>
      </c>
      <c r="H95" s="217">
        <v>30.300000000000001</v>
      </c>
      <c r="I95" s="218"/>
      <c r="L95" s="213"/>
      <c r="M95" s="219"/>
      <c r="N95" s="220"/>
      <c r="O95" s="220"/>
      <c r="P95" s="220"/>
      <c r="Q95" s="220"/>
      <c r="R95" s="220"/>
      <c r="S95" s="220"/>
      <c r="T95" s="221"/>
      <c r="AT95" s="215" t="s">
        <v>147</v>
      </c>
      <c r="AU95" s="215" t="s">
        <v>78</v>
      </c>
      <c r="AV95" s="11" t="s">
        <v>78</v>
      </c>
      <c r="AW95" s="11" t="s">
        <v>33</v>
      </c>
      <c r="AX95" s="11" t="s">
        <v>69</v>
      </c>
      <c r="AY95" s="215" t="s">
        <v>139</v>
      </c>
    </row>
    <row r="96" s="11" customFormat="1">
      <c r="B96" s="213"/>
      <c r="D96" s="214" t="s">
        <v>147</v>
      </c>
      <c r="E96" s="215" t="s">
        <v>5</v>
      </c>
      <c r="F96" s="216" t="s">
        <v>831</v>
      </c>
      <c r="H96" s="217">
        <v>24</v>
      </c>
      <c r="I96" s="218"/>
      <c r="L96" s="213"/>
      <c r="M96" s="219"/>
      <c r="N96" s="220"/>
      <c r="O96" s="220"/>
      <c r="P96" s="220"/>
      <c r="Q96" s="220"/>
      <c r="R96" s="220"/>
      <c r="S96" s="220"/>
      <c r="T96" s="221"/>
      <c r="AT96" s="215" t="s">
        <v>147</v>
      </c>
      <c r="AU96" s="215" t="s">
        <v>78</v>
      </c>
      <c r="AV96" s="11" t="s">
        <v>78</v>
      </c>
      <c r="AW96" s="11" t="s">
        <v>33</v>
      </c>
      <c r="AX96" s="11" t="s">
        <v>69</v>
      </c>
      <c r="AY96" s="215" t="s">
        <v>139</v>
      </c>
    </row>
    <row r="97" s="11" customFormat="1">
      <c r="B97" s="213"/>
      <c r="D97" s="214" t="s">
        <v>147</v>
      </c>
      <c r="E97" s="215" t="s">
        <v>5</v>
      </c>
      <c r="F97" s="216" t="s">
        <v>832</v>
      </c>
      <c r="H97" s="217">
        <v>11.199999999999999</v>
      </c>
      <c r="I97" s="218"/>
      <c r="L97" s="213"/>
      <c r="M97" s="219"/>
      <c r="N97" s="220"/>
      <c r="O97" s="220"/>
      <c r="P97" s="220"/>
      <c r="Q97" s="220"/>
      <c r="R97" s="220"/>
      <c r="S97" s="220"/>
      <c r="T97" s="221"/>
      <c r="AT97" s="215" t="s">
        <v>147</v>
      </c>
      <c r="AU97" s="215" t="s">
        <v>78</v>
      </c>
      <c r="AV97" s="11" t="s">
        <v>78</v>
      </c>
      <c r="AW97" s="11" t="s">
        <v>33</v>
      </c>
      <c r="AX97" s="11" t="s">
        <v>69</v>
      </c>
      <c r="AY97" s="215" t="s">
        <v>139</v>
      </c>
    </row>
    <row r="98" s="11" customFormat="1">
      <c r="B98" s="213"/>
      <c r="D98" s="214" t="s">
        <v>147</v>
      </c>
      <c r="E98" s="215" t="s">
        <v>5</v>
      </c>
      <c r="F98" s="216" t="s">
        <v>833</v>
      </c>
      <c r="H98" s="217">
        <v>10.5</v>
      </c>
      <c r="I98" s="218"/>
      <c r="L98" s="213"/>
      <c r="M98" s="219"/>
      <c r="N98" s="220"/>
      <c r="O98" s="220"/>
      <c r="P98" s="220"/>
      <c r="Q98" s="220"/>
      <c r="R98" s="220"/>
      <c r="S98" s="220"/>
      <c r="T98" s="221"/>
      <c r="AT98" s="215" t="s">
        <v>147</v>
      </c>
      <c r="AU98" s="215" t="s">
        <v>78</v>
      </c>
      <c r="AV98" s="11" t="s">
        <v>78</v>
      </c>
      <c r="AW98" s="11" t="s">
        <v>33</v>
      </c>
      <c r="AX98" s="11" t="s">
        <v>69</v>
      </c>
      <c r="AY98" s="215" t="s">
        <v>139</v>
      </c>
    </row>
    <row r="99" s="11" customFormat="1">
      <c r="B99" s="213"/>
      <c r="D99" s="214" t="s">
        <v>147</v>
      </c>
      <c r="E99" s="215" t="s">
        <v>5</v>
      </c>
      <c r="F99" s="216" t="s">
        <v>834</v>
      </c>
      <c r="H99" s="217">
        <v>9.5999999999999996</v>
      </c>
      <c r="I99" s="218"/>
      <c r="L99" s="213"/>
      <c r="M99" s="219"/>
      <c r="N99" s="220"/>
      <c r="O99" s="220"/>
      <c r="P99" s="220"/>
      <c r="Q99" s="220"/>
      <c r="R99" s="220"/>
      <c r="S99" s="220"/>
      <c r="T99" s="221"/>
      <c r="AT99" s="215" t="s">
        <v>147</v>
      </c>
      <c r="AU99" s="215" t="s">
        <v>78</v>
      </c>
      <c r="AV99" s="11" t="s">
        <v>78</v>
      </c>
      <c r="AW99" s="11" t="s">
        <v>33</v>
      </c>
      <c r="AX99" s="11" t="s">
        <v>69</v>
      </c>
      <c r="AY99" s="215" t="s">
        <v>139</v>
      </c>
    </row>
    <row r="100" s="12" customFormat="1">
      <c r="B100" s="222"/>
      <c r="D100" s="214" t="s">
        <v>147</v>
      </c>
      <c r="E100" s="223" t="s">
        <v>5</v>
      </c>
      <c r="F100" s="224" t="s">
        <v>149</v>
      </c>
      <c r="H100" s="225">
        <v>159.34</v>
      </c>
      <c r="I100" s="226"/>
      <c r="L100" s="222"/>
      <c r="M100" s="227"/>
      <c r="N100" s="228"/>
      <c r="O100" s="228"/>
      <c r="P100" s="228"/>
      <c r="Q100" s="228"/>
      <c r="R100" s="228"/>
      <c r="S100" s="228"/>
      <c r="T100" s="229"/>
      <c r="AT100" s="223" t="s">
        <v>147</v>
      </c>
      <c r="AU100" s="223" t="s">
        <v>78</v>
      </c>
      <c r="AV100" s="12" t="s">
        <v>84</v>
      </c>
      <c r="AW100" s="12" t="s">
        <v>33</v>
      </c>
      <c r="AX100" s="12" t="s">
        <v>74</v>
      </c>
      <c r="AY100" s="223" t="s">
        <v>139</v>
      </c>
    </row>
    <row r="101" s="1" customFormat="1" ht="16.5" customHeight="1">
      <c r="B101" s="200"/>
      <c r="C101" s="230" t="s">
        <v>90</v>
      </c>
      <c r="D101" s="230" t="s">
        <v>164</v>
      </c>
      <c r="E101" s="231" t="s">
        <v>835</v>
      </c>
      <c r="F101" s="232" t="s">
        <v>836</v>
      </c>
      <c r="G101" s="233" t="s">
        <v>181</v>
      </c>
      <c r="H101" s="234">
        <v>167.30699999999999</v>
      </c>
      <c r="I101" s="235"/>
      <c r="J101" s="236">
        <f>ROUND(I101*H101,2)</f>
        <v>0</v>
      </c>
      <c r="K101" s="232" t="s">
        <v>145</v>
      </c>
      <c r="L101" s="237"/>
      <c r="M101" s="238" t="s">
        <v>5</v>
      </c>
      <c r="N101" s="239" t="s">
        <v>40</v>
      </c>
      <c r="O101" s="47"/>
      <c r="P101" s="210">
        <f>O101*H101</f>
        <v>0</v>
      </c>
      <c r="Q101" s="210">
        <v>3.0000000000000001E-05</v>
      </c>
      <c r="R101" s="210">
        <f>Q101*H101</f>
        <v>0.0050192099999999996</v>
      </c>
      <c r="S101" s="210">
        <v>0</v>
      </c>
      <c r="T101" s="211">
        <f>S101*H101</f>
        <v>0</v>
      </c>
      <c r="AR101" s="24" t="s">
        <v>167</v>
      </c>
      <c r="AT101" s="24" t="s">
        <v>164</v>
      </c>
      <c r="AU101" s="24" t="s">
        <v>78</v>
      </c>
      <c r="AY101" s="24" t="s">
        <v>139</v>
      </c>
      <c r="BE101" s="212">
        <f>IF(N101="základní",J101,0)</f>
        <v>0</v>
      </c>
      <c r="BF101" s="212">
        <f>IF(N101="snížená",J101,0)</f>
        <v>0</v>
      </c>
      <c r="BG101" s="212">
        <f>IF(N101="zákl. přenesená",J101,0)</f>
        <v>0</v>
      </c>
      <c r="BH101" s="212">
        <f>IF(N101="sníž. přenesená",J101,0)</f>
        <v>0</v>
      </c>
      <c r="BI101" s="212">
        <f>IF(N101="nulová",J101,0)</f>
        <v>0</v>
      </c>
      <c r="BJ101" s="24" t="s">
        <v>74</v>
      </c>
      <c r="BK101" s="212">
        <f>ROUND(I101*H101,2)</f>
        <v>0</v>
      </c>
      <c r="BL101" s="24" t="s">
        <v>84</v>
      </c>
      <c r="BM101" s="24" t="s">
        <v>837</v>
      </c>
    </row>
    <row r="102" s="11" customFormat="1">
      <c r="B102" s="213"/>
      <c r="D102" s="214" t="s">
        <v>147</v>
      </c>
      <c r="F102" s="216" t="s">
        <v>838</v>
      </c>
      <c r="H102" s="217">
        <v>167.30699999999999</v>
      </c>
      <c r="I102" s="218"/>
      <c r="L102" s="213"/>
      <c r="M102" s="219"/>
      <c r="N102" s="220"/>
      <c r="O102" s="220"/>
      <c r="P102" s="220"/>
      <c r="Q102" s="220"/>
      <c r="R102" s="220"/>
      <c r="S102" s="220"/>
      <c r="T102" s="221"/>
      <c r="AT102" s="215" t="s">
        <v>147</v>
      </c>
      <c r="AU102" s="215" t="s">
        <v>78</v>
      </c>
      <c r="AV102" s="11" t="s">
        <v>78</v>
      </c>
      <c r="AW102" s="11" t="s">
        <v>6</v>
      </c>
      <c r="AX102" s="11" t="s">
        <v>74</v>
      </c>
      <c r="AY102" s="215" t="s">
        <v>139</v>
      </c>
    </row>
    <row r="103" s="1" customFormat="1" ht="38.25" customHeight="1">
      <c r="B103" s="200"/>
      <c r="C103" s="201" t="s">
        <v>178</v>
      </c>
      <c r="D103" s="201" t="s">
        <v>141</v>
      </c>
      <c r="E103" s="202" t="s">
        <v>839</v>
      </c>
      <c r="F103" s="203" t="s">
        <v>840</v>
      </c>
      <c r="G103" s="204" t="s">
        <v>181</v>
      </c>
      <c r="H103" s="205">
        <v>129.74000000000001</v>
      </c>
      <c r="I103" s="206"/>
      <c r="J103" s="207">
        <f>ROUND(I103*H103,2)</f>
        <v>0</v>
      </c>
      <c r="K103" s="203" t="s">
        <v>145</v>
      </c>
      <c r="L103" s="46"/>
      <c r="M103" s="208" t="s">
        <v>5</v>
      </c>
      <c r="N103" s="209" t="s">
        <v>40</v>
      </c>
      <c r="O103" s="47"/>
      <c r="P103" s="210">
        <f>O103*H103</f>
        <v>0</v>
      </c>
      <c r="Q103" s="210">
        <v>0</v>
      </c>
      <c r="R103" s="210">
        <f>Q103*H103</f>
        <v>0</v>
      </c>
      <c r="S103" s="210">
        <v>0</v>
      </c>
      <c r="T103" s="211">
        <f>S103*H103</f>
        <v>0</v>
      </c>
      <c r="AR103" s="24" t="s">
        <v>84</v>
      </c>
      <c r="AT103" s="24" t="s">
        <v>141</v>
      </c>
      <c r="AU103" s="24" t="s">
        <v>78</v>
      </c>
      <c r="AY103" s="24" t="s">
        <v>139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24" t="s">
        <v>74</v>
      </c>
      <c r="BK103" s="212">
        <f>ROUND(I103*H103,2)</f>
        <v>0</v>
      </c>
      <c r="BL103" s="24" t="s">
        <v>84</v>
      </c>
      <c r="BM103" s="24" t="s">
        <v>841</v>
      </c>
    </row>
    <row r="104" s="11" customFormat="1">
      <c r="B104" s="213"/>
      <c r="D104" s="214" t="s">
        <v>147</v>
      </c>
      <c r="E104" s="215" t="s">
        <v>5</v>
      </c>
      <c r="F104" s="216" t="s">
        <v>829</v>
      </c>
      <c r="H104" s="217">
        <v>44.140000000000001</v>
      </c>
      <c r="I104" s="218"/>
      <c r="L104" s="213"/>
      <c r="M104" s="219"/>
      <c r="N104" s="220"/>
      <c r="O104" s="220"/>
      <c r="P104" s="220"/>
      <c r="Q104" s="220"/>
      <c r="R104" s="220"/>
      <c r="S104" s="220"/>
      <c r="T104" s="221"/>
      <c r="AT104" s="215" t="s">
        <v>147</v>
      </c>
      <c r="AU104" s="215" t="s">
        <v>78</v>
      </c>
      <c r="AV104" s="11" t="s">
        <v>78</v>
      </c>
      <c r="AW104" s="11" t="s">
        <v>33</v>
      </c>
      <c r="AX104" s="11" t="s">
        <v>69</v>
      </c>
      <c r="AY104" s="215" t="s">
        <v>139</v>
      </c>
    </row>
    <row r="105" s="11" customFormat="1">
      <c r="B105" s="213"/>
      <c r="D105" s="214" t="s">
        <v>147</v>
      </c>
      <c r="E105" s="215" t="s">
        <v>5</v>
      </c>
      <c r="F105" s="216" t="s">
        <v>830</v>
      </c>
      <c r="H105" s="217">
        <v>30.300000000000001</v>
      </c>
      <c r="I105" s="218"/>
      <c r="L105" s="213"/>
      <c r="M105" s="219"/>
      <c r="N105" s="220"/>
      <c r="O105" s="220"/>
      <c r="P105" s="220"/>
      <c r="Q105" s="220"/>
      <c r="R105" s="220"/>
      <c r="S105" s="220"/>
      <c r="T105" s="221"/>
      <c r="AT105" s="215" t="s">
        <v>147</v>
      </c>
      <c r="AU105" s="215" t="s">
        <v>78</v>
      </c>
      <c r="AV105" s="11" t="s">
        <v>78</v>
      </c>
      <c r="AW105" s="11" t="s">
        <v>33</v>
      </c>
      <c r="AX105" s="11" t="s">
        <v>69</v>
      </c>
      <c r="AY105" s="215" t="s">
        <v>139</v>
      </c>
    </row>
    <row r="106" s="11" customFormat="1">
      <c r="B106" s="213"/>
      <c r="D106" s="214" t="s">
        <v>147</v>
      </c>
      <c r="E106" s="215" t="s">
        <v>5</v>
      </c>
      <c r="F106" s="216" t="s">
        <v>831</v>
      </c>
      <c r="H106" s="217">
        <v>24</v>
      </c>
      <c r="I106" s="218"/>
      <c r="L106" s="213"/>
      <c r="M106" s="219"/>
      <c r="N106" s="220"/>
      <c r="O106" s="220"/>
      <c r="P106" s="220"/>
      <c r="Q106" s="220"/>
      <c r="R106" s="220"/>
      <c r="S106" s="220"/>
      <c r="T106" s="221"/>
      <c r="AT106" s="215" t="s">
        <v>147</v>
      </c>
      <c r="AU106" s="215" t="s">
        <v>78</v>
      </c>
      <c r="AV106" s="11" t="s">
        <v>78</v>
      </c>
      <c r="AW106" s="11" t="s">
        <v>33</v>
      </c>
      <c r="AX106" s="11" t="s">
        <v>69</v>
      </c>
      <c r="AY106" s="215" t="s">
        <v>139</v>
      </c>
    </row>
    <row r="107" s="11" customFormat="1">
      <c r="B107" s="213"/>
      <c r="D107" s="214" t="s">
        <v>147</v>
      </c>
      <c r="E107" s="215" t="s">
        <v>5</v>
      </c>
      <c r="F107" s="216" t="s">
        <v>832</v>
      </c>
      <c r="H107" s="217">
        <v>11.199999999999999</v>
      </c>
      <c r="I107" s="218"/>
      <c r="L107" s="213"/>
      <c r="M107" s="219"/>
      <c r="N107" s="220"/>
      <c r="O107" s="220"/>
      <c r="P107" s="220"/>
      <c r="Q107" s="220"/>
      <c r="R107" s="220"/>
      <c r="S107" s="220"/>
      <c r="T107" s="221"/>
      <c r="AT107" s="215" t="s">
        <v>147</v>
      </c>
      <c r="AU107" s="215" t="s">
        <v>78</v>
      </c>
      <c r="AV107" s="11" t="s">
        <v>78</v>
      </c>
      <c r="AW107" s="11" t="s">
        <v>33</v>
      </c>
      <c r="AX107" s="11" t="s">
        <v>69</v>
      </c>
      <c r="AY107" s="215" t="s">
        <v>139</v>
      </c>
    </row>
    <row r="108" s="11" customFormat="1">
      <c r="B108" s="213"/>
      <c r="D108" s="214" t="s">
        <v>147</v>
      </c>
      <c r="E108" s="215" t="s">
        <v>5</v>
      </c>
      <c r="F108" s="216" t="s">
        <v>833</v>
      </c>
      <c r="H108" s="217">
        <v>10.5</v>
      </c>
      <c r="I108" s="218"/>
      <c r="L108" s="213"/>
      <c r="M108" s="219"/>
      <c r="N108" s="220"/>
      <c r="O108" s="220"/>
      <c r="P108" s="220"/>
      <c r="Q108" s="220"/>
      <c r="R108" s="220"/>
      <c r="S108" s="220"/>
      <c r="T108" s="221"/>
      <c r="AT108" s="215" t="s">
        <v>147</v>
      </c>
      <c r="AU108" s="215" t="s">
        <v>78</v>
      </c>
      <c r="AV108" s="11" t="s">
        <v>78</v>
      </c>
      <c r="AW108" s="11" t="s">
        <v>33</v>
      </c>
      <c r="AX108" s="11" t="s">
        <v>69</v>
      </c>
      <c r="AY108" s="215" t="s">
        <v>139</v>
      </c>
    </row>
    <row r="109" s="11" customFormat="1">
      <c r="B109" s="213"/>
      <c r="D109" s="214" t="s">
        <v>147</v>
      </c>
      <c r="E109" s="215" t="s">
        <v>5</v>
      </c>
      <c r="F109" s="216" t="s">
        <v>834</v>
      </c>
      <c r="H109" s="217">
        <v>9.5999999999999996</v>
      </c>
      <c r="I109" s="218"/>
      <c r="L109" s="213"/>
      <c r="M109" s="219"/>
      <c r="N109" s="220"/>
      <c r="O109" s="220"/>
      <c r="P109" s="220"/>
      <c r="Q109" s="220"/>
      <c r="R109" s="220"/>
      <c r="S109" s="220"/>
      <c r="T109" s="221"/>
      <c r="AT109" s="215" t="s">
        <v>147</v>
      </c>
      <c r="AU109" s="215" t="s">
        <v>78</v>
      </c>
      <c r="AV109" s="11" t="s">
        <v>78</v>
      </c>
      <c r="AW109" s="11" t="s">
        <v>33</v>
      </c>
      <c r="AX109" s="11" t="s">
        <v>69</v>
      </c>
      <c r="AY109" s="215" t="s">
        <v>139</v>
      </c>
    </row>
    <row r="110" s="12" customFormat="1">
      <c r="B110" s="222"/>
      <c r="D110" s="214" t="s">
        <v>147</v>
      </c>
      <c r="E110" s="223" t="s">
        <v>5</v>
      </c>
      <c r="F110" s="224" t="s">
        <v>149</v>
      </c>
      <c r="H110" s="225">
        <v>129.74000000000001</v>
      </c>
      <c r="I110" s="226"/>
      <c r="L110" s="222"/>
      <c r="M110" s="227"/>
      <c r="N110" s="228"/>
      <c r="O110" s="228"/>
      <c r="P110" s="228"/>
      <c r="Q110" s="228"/>
      <c r="R110" s="228"/>
      <c r="S110" s="228"/>
      <c r="T110" s="229"/>
      <c r="AT110" s="223" t="s">
        <v>147</v>
      </c>
      <c r="AU110" s="223" t="s">
        <v>78</v>
      </c>
      <c r="AV110" s="12" t="s">
        <v>84</v>
      </c>
      <c r="AW110" s="12" t="s">
        <v>33</v>
      </c>
      <c r="AX110" s="12" t="s">
        <v>74</v>
      </c>
      <c r="AY110" s="223" t="s">
        <v>139</v>
      </c>
    </row>
    <row r="111" s="1" customFormat="1" ht="16.5" customHeight="1">
      <c r="B111" s="200"/>
      <c r="C111" s="230" t="s">
        <v>167</v>
      </c>
      <c r="D111" s="230" t="s">
        <v>164</v>
      </c>
      <c r="E111" s="231" t="s">
        <v>842</v>
      </c>
      <c r="F111" s="232" t="s">
        <v>843</v>
      </c>
      <c r="G111" s="233" t="s">
        <v>181</v>
      </c>
      <c r="H111" s="234">
        <v>136.227</v>
      </c>
      <c r="I111" s="235"/>
      <c r="J111" s="236">
        <f>ROUND(I111*H111,2)</f>
        <v>0</v>
      </c>
      <c r="K111" s="232" t="s">
        <v>145</v>
      </c>
      <c r="L111" s="237"/>
      <c r="M111" s="238" t="s">
        <v>5</v>
      </c>
      <c r="N111" s="239" t="s">
        <v>40</v>
      </c>
      <c r="O111" s="47"/>
      <c r="P111" s="210">
        <f>O111*H111</f>
        <v>0</v>
      </c>
      <c r="Q111" s="210">
        <v>4.0000000000000003E-05</v>
      </c>
      <c r="R111" s="210">
        <f>Q111*H111</f>
        <v>0.0054490800000000002</v>
      </c>
      <c r="S111" s="210">
        <v>0</v>
      </c>
      <c r="T111" s="211">
        <f>S111*H111</f>
        <v>0</v>
      </c>
      <c r="AR111" s="24" t="s">
        <v>167</v>
      </c>
      <c r="AT111" s="24" t="s">
        <v>164</v>
      </c>
      <c r="AU111" s="24" t="s">
        <v>78</v>
      </c>
      <c r="AY111" s="24" t="s">
        <v>139</v>
      </c>
      <c r="BE111" s="212">
        <f>IF(N111="základní",J111,0)</f>
        <v>0</v>
      </c>
      <c r="BF111" s="212">
        <f>IF(N111="snížená",J111,0)</f>
        <v>0</v>
      </c>
      <c r="BG111" s="212">
        <f>IF(N111="zákl. přenesená",J111,0)</f>
        <v>0</v>
      </c>
      <c r="BH111" s="212">
        <f>IF(N111="sníž. přenesená",J111,0)</f>
        <v>0</v>
      </c>
      <c r="BI111" s="212">
        <f>IF(N111="nulová",J111,0)</f>
        <v>0</v>
      </c>
      <c r="BJ111" s="24" t="s">
        <v>74</v>
      </c>
      <c r="BK111" s="212">
        <f>ROUND(I111*H111,2)</f>
        <v>0</v>
      </c>
      <c r="BL111" s="24" t="s">
        <v>84</v>
      </c>
      <c r="BM111" s="24" t="s">
        <v>844</v>
      </c>
    </row>
    <row r="112" s="11" customFormat="1">
      <c r="B112" s="213"/>
      <c r="D112" s="214" t="s">
        <v>147</v>
      </c>
      <c r="F112" s="216" t="s">
        <v>845</v>
      </c>
      <c r="H112" s="217">
        <v>136.227</v>
      </c>
      <c r="I112" s="218"/>
      <c r="L112" s="213"/>
      <c r="M112" s="219"/>
      <c r="N112" s="220"/>
      <c r="O112" s="220"/>
      <c r="P112" s="220"/>
      <c r="Q112" s="220"/>
      <c r="R112" s="220"/>
      <c r="S112" s="220"/>
      <c r="T112" s="221"/>
      <c r="AT112" s="215" t="s">
        <v>147</v>
      </c>
      <c r="AU112" s="215" t="s">
        <v>78</v>
      </c>
      <c r="AV112" s="11" t="s">
        <v>78</v>
      </c>
      <c r="AW112" s="11" t="s">
        <v>6</v>
      </c>
      <c r="AX112" s="11" t="s">
        <v>74</v>
      </c>
      <c r="AY112" s="215" t="s">
        <v>139</v>
      </c>
    </row>
    <row r="113" s="1" customFormat="1" ht="25.5" customHeight="1">
      <c r="B113" s="200"/>
      <c r="C113" s="201" t="s">
        <v>196</v>
      </c>
      <c r="D113" s="201" t="s">
        <v>141</v>
      </c>
      <c r="E113" s="202" t="s">
        <v>846</v>
      </c>
      <c r="F113" s="203" t="s">
        <v>847</v>
      </c>
      <c r="G113" s="204" t="s">
        <v>192</v>
      </c>
      <c r="H113" s="205">
        <v>19.440000000000001</v>
      </c>
      <c r="I113" s="206"/>
      <c r="J113" s="207">
        <f>ROUND(I113*H113,2)</f>
        <v>0</v>
      </c>
      <c r="K113" s="203" t="s">
        <v>5</v>
      </c>
      <c r="L113" s="46"/>
      <c r="M113" s="208" t="s">
        <v>5</v>
      </c>
      <c r="N113" s="209" t="s">
        <v>40</v>
      </c>
      <c r="O113" s="47"/>
      <c r="P113" s="210">
        <f>O113*H113</f>
        <v>0</v>
      </c>
      <c r="Q113" s="210">
        <v>0.0082500000000000004</v>
      </c>
      <c r="R113" s="210">
        <f>Q113*H113</f>
        <v>0.16038000000000002</v>
      </c>
      <c r="S113" s="210">
        <v>0</v>
      </c>
      <c r="T113" s="211">
        <f>S113*H113</f>
        <v>0</v>
      </c>
      <c r="AR113" s="24" t="s">
        <v>84</v>
      </c>
      <c r="AT113" s="24" t="s">
        <v>141</v>
      </c>
      <c r="AU113" s="24" t="s">
        <v>78</v>
      </c>
      <c r="AY113" s="24" t="s">
        <v>139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24" t="s">
        <v>74</v>
      </c>
      <c r="BK113" s="212">
        <f>ROUND(I113*H113,2)</f>
        <v>0</v>
      </c>
      <c r="BL113" s="24" t="s">
        <v>84</v>
      </c>
      <c r="BM113" s="24" t="s">
        <v>848</v>
      </c>
    </row>
    <row r="114" s="11" customFormat="1">
      <c r="B114" s="213"/>
      <c r="D114" s="214" t="s">
        <v>147</v>
      </c>
      <c r="E114" s="215" t="s">
        <v>5</v>
      </c>
      <c r="F114" s="216" t="s">
        <v>849</v>
      </c>
      <c r="H114" s="217">
        <v>19.440000000000001</v>
      </c>
      <c r="I114" s="218"/>
      <c r="L114" s="213"/>
      <c r="M114" s="219"/>
      <c r="N114" s="220"/>
      <c r="O114" s="220"/>
      <c r="P114" s="220"/>
      <c r="Q114" s="220"/>
      <c r="R114" s="220"/>
      <c r="S114" s="220"/>
      <c r="T114" s="221"/>
      <c r="AT114" s="215" t="s">
        <v>147</v>
      </c>
      <c r="AU114" s="215" t="s">
        <v>78</v>
      </c>
      <c r="AV114" s="11" t="s">
        <v>78</v>
      </c>
      <c r="AW114" s="11" t="s">
        <v>33</v>
      </c>
      <c r="AX114" s="11" t="s">
        <v>69</v>
      </c>
      <c r="AY114" s="215" t="s">
        <v>139</v>
      </c>
    </row>
    <row r="115" s="12" customFormat="1">
      <c r="B115" s="222"/>
      <c r="D115" s="214" t="s">
        <v>147</v>
      </c>
      <c r="E115" s="223" t="s">
        <v>5</v>
      </c>
      <c r="F115" s="224" t="s">
        <v>149</v>
      </c>
      <c r="H115" s="225">
        <v>19.440000000000001</v>
      </c>
      <c r="I115" s="226"/>
      <c r="L115" s="222"/>
      <c r="M115" s="227"/>
      <c r="N115" s="228"/>
      <c r="O115" s="228"/>
      <c r="P115" s="228"/>
      <c r="Q115" s="228"/>
      <c r="R115" s="228"/>
      <c r="S115" s="228"/>
      <c r="T115" s="229"/>
      <c r="AT115" s="223" t="s">
        <v>147</v>
      </c>
      <c r="AU115" s="223" t="s">
        <v>78</v>
      </c>
      <c r="AV115" s="12" t="s">
        <v>84</v>
      </c>
      <c r="AW115" s="12" t="s">
        <v>33</v>
      </c>
      <c r="AX115" s="12" t="s">
        <v>74</v>
      </c>
      <c r="AY115" s="223" t="s">
        <v>139</v>
      </c>
    </row>
    <row r="116" s="12" customFormat="1">
      <c r="B116" s="222"/>
      <c r="D116" s="214" t="s">
        <v>147</v>
      </c>
      <c r="E116" s="223" t="s">
        <v>5</v>
      </c>
      <c r="F116" s="224" t="s">
        <v>149</v>
      </c>
      <c r="H116" s="225">
        <v>0</v>
      </c>
      <c r="I116" s="226"/>
      <c r="L116" s="222"/>
      <c r="M116" s="227"/>
      <c r="N116" s="228"/>
      <c r="O116" s="228"/>
      <c r="P116" s="228"/>
      <c r="Q116" s="228"/>
      <c r="R116" s="228"/>
      <c r="S116" s="228"/>
      <c r="T116" s="229"/>
      <c r="AT116" s="223" t="s">
        <v>147</v>
      </c>
      <c r="AU116" s="223" t="s">
        <v>78</v>
      </c>
      <c r="AV116" s="12" t="s">
        <v>84</v>
      </c>
      <c r="AW116" s="12" t="s">
        <v>33</v>
      </c>
      <c r="AX116" s="12" t="s">
        <v>69</v>
      </c>
      <c r="AY116" s="223" t="s">
        <v>139</v>
      </c>
    </row>
    <row r="117" s="1" customFormat="1" ht="16.5" customHeight="1">
      <c r="B117" s="200"/>
      <c r="C117" s="230" t="s">
        <v>205</v>
      </c>
      <c r="D117" s="230" t="s">
        <v>164</v>
      </c>
      <c r="E117" s="231" t="s">
        <v>850</v>
      </c>
      <c r="F117" s="232" t="s">
        <v>851</v>
      </c>
      <c r="G117" s="233" t="s">
        <v>192</v>
      </c>
      <c r="H117" s="234">
        <v>19.829000000000001</v>
      </c>
      <c r="I117" s="235"/>
      <c r="J117" s="236">
        <f>ROUND(I117*H117,2)</f>
        <v>0</v>
      </c>
      <c r="K117" s="232" t="s">
        <v>145</v>
      </c>
      <c r="L117" s="237"/>
      <c r="M117" s="238" t="s">
        <v>5</v>
      </c>
      <c r="N117" s="239" t="s">
        <v>40</v>
      </c>
      <c r="O117" s="47"/>
      <c r="P117" s="210">
        <f>O117*H117</f>
        <v>0</v>
      </c>
      <c r="Q117" s="210">
        <v>0.0015</v>
      </c>
      <c r="R117" s="210">
        <f>Q117*H117</f>
        <v>0.029743500000000003</v>
      </c>
      <c r="S117" s="210">
        <v>0</v>
      </c>
      <c r="T117" s="211">
        <f>S117*H117</f>
        <v>0</v>
      </c>
      <c r="AR117" s="24" t="s">
        <v>167</v>
      </c>
      <c r="AT117" s="24" t="s">
        <v>164</v>
      </c>
      <c r="AU117" s="24" t="s">
        <v>78</v>
      </c>
      <c r="AY117" s="24" t="s">
        <v>139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24" t="s">
        <v>74</v>
      </c>
      <c r="BK117" s="212">
        <f>ROUND(I117*H117,2)</f>
        <v>0</v>
      </c>
      <c r="BL117" s="24" t="s">
        <v>84</v>
      </c>
      <c r="BM117" s="24" t="s">
        <v>852</v>
      </c>
    </row>
    <row r="118" s="11" customFormat="1">
      <c r="B118" s="213"/>
      <c r="D118" s="214" t="s">
        <v>147</v>
      </c>
      <c r="F118" s="216" t="s">
        <v>853</v>
      </c>
      <c r="H118" s="217">
        <v>19.829000000000001</v>
      </c>
      <c r="I118" s="218"/>
      <c r="L118" s="213"/>
      <c r="M118" s="219"/>
      <c r="N118" s="220"/>
      <c r="O118" s="220"/>
      <c r="P118" s="220"/>
      <c r="Q118" s="220"/>
      <c r="R118" s="220"/>
      <c r="S118" s="220"/>
      <c r="T118" s="221"/>
      <c r="AT118" s="215" t="s">
        <v>147</v>
      </c>
      <c r="AU118" s="215" t="s">
        <v>78</v>
      </c>
      <c r="AV118" s="11" t="s">
        <v>78</v>
      </c>
      <c r="AW118" s="11" t="s">
        <v>6</v>
      </c>
      <c r="AX118" s="11" t="s">
        <v>74</v>
      </c>
      <c r="AY118" s="215" t="s">
        <v>139</v>
      </c>
    </row>
    <row r="119" s="1" customFormat="1" ht="25.5" customHeight="1">
      <c r="B119" s="200"/>
      <c r="C119" s="201" t="s">
        <v>211</v>
      </c>
      <c r="D119" s="201" t="s">
        <v>141</v>
      </c>
      <c r="E119" s="202" t="s">
        <v>854</v>
      </c>
      <c r="F119" s="203" t="s">
        <v>855</v>
      </c>
      <c r="G119" s="204" t="s">
        <v>192</v>
      </c>
      <c r="H119" s="205">
        <v>26.949999999999999</v>
      </c>
      <c r="I119" s="206"/>
      <c r="J119" s="207">
        <f>ROUND(I119*H119,2)</f>
        <v>0</v>
      </c>
      <c r="K119" s="203" t="s">
        <v>145</v>
      </c>
      <c r="L119" s="46"/>
      <c r="M119" s="208" t="s">
        <v>5</v>
      </c>
      <c r="N119" s="209" t="s">
        <v>40</v>
      </c>
      <c r="O119" s="47"/>
      <c r="P119" s="210">
        <f>O119*H119</f>
        <v>0</v>
      </c>
      <c r="Q119" s="210">
        <v>0.0083199999999999993</v>
      </c>
      <c r="R119" s="210">
        <f>Q119*H119</f>
        <v>0.22422399999999998</v>
      </c>
      <c r="S119" s="210">
        <v>0</v>
      </c>
      <c r="T119" s="211">
        <f>S119*H119</f>
        <v>0</v>
      </c>
      <c r="AR119" s="24" t="s">
        <v>84</v>
      </c>
      <c r="AT119" s="24" t="s">
        <v>141</v>
      </c>
      <c r="AU119" s="24" t="s">
        <v>78</v>
      </c>
      <c r="AY119" s="24" t="s">
        <v>139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24" t="s">
        <v>74</v>
      </c>
      <c r="BK119" s="212">
        <f>ROUND(I119*H119,2)</f>
        <v>0</v>
      </c>
      <c r="BL119" s="24" t="s">
        <v>84</v>
      </c>
      <c r="BM119" s="24" t="s">
        <v>856</v>
      </c>
    </row>
    <row r="120" s="11" customFormat="1">
      <c r="B120" s="213"/>
      <c r="D120" s="214" t="s">
        <v>147</v>
      </c>
      <c r="E120" s="215" t="s">
        <v>5</v>
      </c>
      <c r="F120" s="216" t="s">
        <v>857</v>
      </c>
      <c r="H120" s="217">
        <v>26.949999999999999</v>
      </c>
      <c r="I120" s="218"/>
      <c r="L120" s="213"/>
      <c r="M120" s="219"/>
      <c r="N120" s="220"/>
      <c r="O120" s="220"/>
      <c r="P120" s="220"/>
      <c r="Q120" s="220"/>
      <c r="R120" s="220"/>
      <c r="S120" s="220"/>
      <c r="T120" s="221"/>
      <c r="AT120" s="215" t="s">
        <v>147</v>
      </c>
      <c r="AU120" s="215" t="s">
        <v>78</v>
      </c>
      <c r="AV120" s="11" t="s">
        <v>78</v>
      </c>
      <c r="AW120" s="11" t="s">
        <v>33</v>
      </c>
      <c r="AX120" s="11" t="s">
        <v>69</v>
      </c>
      <c r="AY120" s="215" t="s">
        <v>139</v>
      </c>
    </row>
    <row r="121" s="12" customFormat="1">
      <c r="B121" s="222"/>
      <c r="D121" s="214" t="s">
        <v>147</v>
      </c>
      <c r="E121" s="223" t="s">
        <v>5</v>
      </c>
      <c r="F121" s="224" t="s">
        <v>858</v>
      </c>
      <c r="H121" s="225">
        <v>26.949999999999999</v>
      </c>
      <c r="I121" s="226"/>
      <c r="L121" s="222"/>
      <c r="M121" s="227"/>
      <c r="N121" s="228"/>
      <c r="O121" s="228"/>
      <c r="P121" s="228"/>
      <c r="Q121" s="228"/>
      <c r="R121" s="228"/>
      <c r="S121" s="228"/>
      <c r="T121" s="229"/>
      <c r="AT121" s="223" t="s">
        <v>147</v>
      </c>
      <c r="AU121" s="223" t="s">
        <v>78</v>
      </c>
      <c r="AV121" s="12" t="s">
        <v>84</v>
      </c>
      <c r="AW121" s="12" t="s">
        <v>33</v>
      </c>
      <c r="AX121" s="12" t="s">
        <v>74</v>
      </c>
      <c r="AY121" s="223" t="s">
        <v>139</v>
      </c>
    </row>
    <row r="122" s="1" customFormat="1" ht="16.5" customHeight="1">
      <c r="B122" s="200"/>
      <c r="C122" s="230" t="s">
        <v>217</v>
      </c>
      <c r="D122" s="230" t="s">
        <v>164</v>
      </c>
      <c r="E122" s="231" t="s">
        <v>859</v>
      </c>
      <c r="F122" s="232" t="s">
        <v>860</v>
      </c>
      <c r="G122" s="233" t="s">
        <v>192</v>
      </c>
      <c r="H122" s="234">
        <v>27.489000000000001</v>
      </c>
      <c r="I122" s="235"/>
      <c r="J122" s="236">
        <f>ROUND(I122*H122,2)</f>
        <v>0</v>
      </c>
      <c r="K122" s="232" t="s">
        <v>145</v>
      </c>
      <c r="L122" s="237"/>
      <c r="M122" s="238" t="s">
        <v>5</v>
      </c>
      <c r="N122" s="239" t="s">
        <v>40</v>
      </c>
      <c r="O122" s="47"/>
      <c r="P122" s="210">
        <f>O122*H122</f>
        <v>0</v>
      </c>
      <c r="Q122" s="210">
        <v>0.0016999999999999999</v>
      </c>
      <c r="R122" s="210">
        <f>Q122*H122</f>
        <v>0.046731299999999996</v>
      </c>
      <c r="S122" s="210">
        <v>0</v>
      </c>
      <c r="T122" s="211">
        <f>S122*H122</f>
        <v>0</v>
      </c>
      <c r="AR122" s="24" t="s">
        <v>167</v>
      </c>
      <c r="AT122" s="24" t="s">
        <v>164</v>
      </c>
      <c r="AU122" s="24" t="s">
        <v>78</v>
      </c>
      <c r="AY122" s="24" t="s">
        <v>139</v>
      </c>
      <c r="BE122" s="212">
        <f>IF(N122="základní",J122,0)</f>
        <v>0</v>
      </c>
      <c r="BF122" s="212">
        <f>IF(N122="snížená",J122,0)</f>
        <v>0</v>
      </c>
      <c r="BG122" s="212">
        <f>IF(N122="zákl. přenesená",J122,0)</f>
        <v>0</v>
      </c>
      <c r="BH122" s="212">
        <f>IF(N122="sníž. přenesená",J122,0)</f>
        <v>0</v>
      </c>
      <c r="BI122" s="212">
        <f>IF(N122="nulová",J122,0)</f>
        <v>0</v>
      </c>
      <c r="BJ122" s="24" t="s">
        <v>74</v>
      </c>
      <c r="BK122" s="212">
        <f>ROUND(I122*H122,2)</f>
        <v>0</v>
      </c>
      <c r="BL122" s="24" t="s">
        <v>84</v>
      </c>
      <c r="BM122" s="24" t="s">
        <v>861</v>
      </c>
    </row>
    <row r="123" s="11" customFormat="1">
      <c r="B123" s="213"/>
      <c r="D123" s="214" t="s">
        <v>147</v>
      </c>
      <c r="F123" s="216" t="s">
        <v>862</v>
      </c>
      <c r="H123" s="217">
        <v>27.489000000000001</v>
      </c>
      <c r="I123" s="218"/>
      <c r="L123" s="213"/>
      <c r="M123" s="219"/>
      <c r="N123" s="220"/>
      <c r="O123" s="220"/>
      <c r="P123" s="220"/>
      <c r="Q123" s="220"/>
      <c r="R123" s="220"/>
      <c r="S123" s="220"/>
      <c r="T123" s="221"/>
      <c r="AT123" s="215" t="s">
        <v>147</v>
      </c>
      <c r="AU123" s="215" t="s">
        <v>78</v>
      </c>
      <c r="AV123" s="11" t="s">
        <v>78</v>
      </c>
      <c r="AW123" s="11" t="s">
        <v>6</v>
      </c>
      <c r="AX123" s="11" t="s">
        <v>74</v>
      </c>
      <c r="AY123" s="215" t="s">
        <v>139</v>
      </c>
    </row>
    <row r="124" s="1" customFormat="1" ht="25.5" customHeight="1">
      <c r="B124" s="200"/>
      <c r="C124" s="201" t="s">
        <v>221</v>
      </c>
      <c r="D124" s="201" t="s">
        <v>141</v>
      </c>
      <c r="E124" s="202" t="s">
        <v>863</v>
      </c>
      <c r="F124" s="203" t="s">
        <v>864</v>
      </c>
      <c r="G124" s="204" t="s">
        <v>192</v>
      </c>
      <c r="H124" s="205">
        <v>283.78399999999999</v>
      </c>
      <c r="I124" s="206"/>
      <c r="J124" s="207">
        <f>ROUND(I124*H124,2)</f>
        <v>0</v>
      </c>
      <c r="K124" s="203" t="s">
        <v>145</v>
      </c>
      <c r="L124" s="46"/>
      <c r="M124" s="208" t="s">
        <v>5</v>
      </c>
      <c r="N124" s="209" t="s">
        <v>40</v>
      </c>
      <c r="O124" s="47"/>
      <c r="P124" s="210">
        <f>O124*H124</f>
        <v>0</v>
      </c>
      <c r="Q124" s="210">
        <v>0.0085000000000000006</v>
      </c>
      <c r="R124" s="210">
        <f>Q124*H124</f>
        <v>2.4121640000000002</v>
      </c>
      <c r="S124" s="210">
        <v>0</v>
      </c>
      <c r="T124" s="211">
        <f>S124*H124</f>
        <v>0</v>
      </c>
      <c r="AR124" s="24" t="s">
        <v>84</v>
      </c>
      <c r="AT124" s="24" t="s">
        <v>141</v>
      </c>
      <c r="AU124" s="24" t="s">
        <v>78</v>
      </c>
      <c r="AY124" s="24" t="s">
        <v>139</v>
      </c>
      <c r="BE124" s="212">
        <f>IF(N124="základní",J124,0)</f>
        <v>0</v>
      </c>
      <c r="BF124" s="212">
        <f>IF(N124="snížená",J124,0)</f>
        <v>0</v>
      </c>
      <c r="BG124" s="212">
        <f>IF(N124="zákl. přenesená",J124,0)</f>
        <v>0</v>
      </c>
      <c r="BH124" s="212">
        <f>IF(N124="sníž. přenesená",J124,0)</f>
        <v>0</v>
      </c>
      <c r="BI124" s="212">
        <f>IF(N124="nulová",J124,0)</f>
        <v>0</v>
      </c>
      <c r="BJ124" s="24" t="s">
        <v>74</v>
      </c>
      <c r="BK124" s="212">
        <f>ROUND(I124*H124,2)</f>
        <v>0</v>
      </c>
      <c r="BL124" s="24" t="s">
        <v>84</v>
      </c>
      <c r="BM124" s="24" t="s">
        <v>865</v>
      </c>
    </row>
    <row r="125" s="11" customFormat="1">
      <c r="B125" s="213"/>
      <c r="D125" s="214" t="s">
        <v>147</v>
      </c>
      <c r="E125" s="215" t="s">
        <v>5</v>
      </c>
      <c r="F125" s="216" t="s">
        <v>866</v>
      </c>
      <c r="H125" s="217">
        <v>283.78399999999999</v>
      </c>
      <c r="I125" s="218"/>
      <c r="L125" s="213"/>
      <c r="M125" s="219"/>
      <c r="N125" s="220"/>
      <c r="O125" s="220"/>
      <c r="P125" s="220"/>
      <c r="Q125" s="220"/>
      <c r="R125" s="220"/>
      <c r="S125" s="220"/>
      <c r="T125" s="221"/>
      <c r="AT125" s="215" t="s">
        <v>147</v>
      </c>
      <c r="AU125" s="215" t="s">
        <v>78</v>
      </c>
      <c r="AV125" s="11" t="s">
        <v>78</v>
      </c>
      <c r="AW125" s="11" t="s">
        <v>33</v>
      </c>
      <c r="AX125" s="11" t="s">
        <v>69</v>
      </c>
      <c r="AY125" s="215" t="s">
        <v>139</v>
      </c>
    </row>
    <row r="126" s="12" customFormat="1">
      <c r="B126" s="222"/>
      <c r="D126" s="214" t="s">
        <v>147</v>
      </c>
      <c r="E126" s="223" t="s">
        <v>5</v>
      </c>
      <c r="F126" s="224" t="s">
        <v>149</v>
      </c>
      <c r="H126" s="225">
        <v>283.78399999999999</v>
      </c>
      <c r="I126" s="226"/>
      <c r="L126" s="222"/>
      <c r="M126" s="227"/>
      <c r="N126" s="228"/>
      <c r="O126" s="228"/>
      <c r="P126" s="228"/>
      <c r="Q126" s="228"/>
      <c r="R126" s="228"/>
      <c r="S126" s="228"/>
      <c r="T126" s="229"/>
      <c r="AT126" s="223" t="s">
        <v>147</v>
      </c>
      <c r="AU126" s="223" t="s">
        <v>78</v>
      </c>
      <c r="AV126" s="12" t="s">
        <v>84</v>
      </c>
      <c r="AW126" s="12" t="s">
        <v>33</v>
      </c>
      <c r="AX126" s="12" t="s">
        <v>74</v>
      </c>
      <c r="AY126" s="223" t="s">
        <v>139</v>
      </c>
    </row>
    <row r="127" s="1" customFormat="1" ht="16.5" customHeight="1">
      <c r="B127" s="200"/>
      <c r="C127" s="230" t="s">
        <v>227</v>
      </c>
      <c r="D127" s="230" t="s">
        <v>164</v>
      </c>
      <c r="E127" s="231" t="s">
        <v>867</v>
      </c>
      <c r="F127" s="232" t="s">
        <v>868</v>
      </c>
      <c r="G127" s="233" t="s">
        <v>192</v>
      </c>
      <c r="H127" s="234">
        <v>289.45999999999998</v>
      </c>
      <c r="I127" s="235"/>
      <c r="J127" s="236">
        <f>ROUND(I127*H127,2)</f>
        <v>0</v>
      </c>
      <c r="K127" s="232" t="s">
        <v>145</v>
      </c>
      <c r="L127" s="237"/>
      <c r="M127" s="238" t="s">
        <v>5</v>
      </c>
      <c r="N127" s="239" t="s">
        <v>40</v>
      </c>
      <c r="O127" s="47"/>
      <c r="P127" s="210">
        <f>O127*H127</f>
        <v>0</v>
      </c>
      <c r="Q127" s="210">
        <v>0.0033999999999999998</v>
      </c>
      <c r="R127" s="210">
        <f>Q127*H127</f>
        <v>0.98416399999999993</v>
      </c>
      <c r="S127" s="210">
        <v>0</v>
      </c>
      <c r="T127" s="211">
        <f>S127*H127</f>
        <v>0</v>
      </c>
      <c r="AR127" s="24" t="s">
        <v>167</v>
      </c>
      <c r="AT127" s="24" t="s">
        <v>164</v>
      </c>
      <c r="AU127" s="24" t="s">
        <v>78</v>
      </c>
      <c r="AY127" s="24" t="s">
        <v>139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24" t="s">
        <v>74</v>
      </c>
      <c r="BK127" s="212">
        <f>ROUND(I127*H127,2)</f>
        <v>0</v>
      </c>
      <c r="BL127" s="24" t="s">
        <v>84</v>
      </c>
      <c r="BM127" s="24" t="s">
        <v>869</v>
      </c>
    </row>
    <row r="128" s="11" customFormat="1">
      <c r="B128" s="213"/>
      <c r="D128" s="214" t="s">
        <v>147</v>
      </c>
      <c r="F128" s="216" t="s">
        <v>870</v>
      </c>
      <c r="H128" s="217">
        <v>289.45999999999998</v>
      </c>
      <c r="I128" s="218"/>
      <c r="L128" s="213"/>
      <c r="M128" s="219"/>
      <c r="N128" s="220"/>
      <c r="O128" s="220"/>
      <c r="P128" s="220"/>
      <c r="Q128" s="220"/>
      <c r="R128" s="220"/>
      <c r="S128" s="220"/>
      <c r="T128" s="221"/>
      <c r="AT128" s="215" t="s">
        <v>147</v>
      </c>
      <c r="AU128" s="215" t="s">
        <v>78</v>
      </c>
      <c r="AV128" s="11" t="s">
        <v>78</v>
      </c>
      <c r="AW128" s="11" t="s">
        <v>6</v>
      </c>
      <c r="AX128" s="11" t="s">
        <v>74</v>
      </c>
      <c r="AY128" s="215" t="s">
        <v>139</v>
      </c>
    </row>
    <row r="129" s="1" customFormat="1" ht="38.25" customHeight="1">
      <c r="B129" s="200"/>
      <c r="C129" s="201" t="s">
        <v>11</v>
      </c>
      <c r="D129" s="201" t="s">
        <v>141</v>
      </c>
      <c r="E129" s="202" t="s">
        <v>871</v>
      </c>
      <c r="F129" s="203" t="s">
        <v>872</v>
      </c>
      <c r="G129" s="204" t="s">
        <v>181</v>
      </c>
      <c r="H129" s="205">
        <v>29.532</v>
      </c>
      <c r="I129" s="206"/>
      <c r="J129" s="207">
        <f>ROUND(I129*H129,2)</f>
        <v>0</v>
      </c>
      <c r="K129" s="203" t="s">
        <v>145</v>
      </c>
      <c r="L129" s="46"/>
      <c r="M129" s="208" t="s">
        <v>5</v>
      </c>
      <c r="N129" s="209" t="s">
        <v>40</v>
      </c>
      <c r="O129" s="47"/>
      <c r="P129" s="210">
        <f>O129*H129</f>
        <v>0</v>
      </c>
      <c r="Q129" s="210">
        <v>0.0033899999999999998</v>
      </c>
      <c r="R129" s="210">
        <f>Q129*H129</f>
        <v>0.10011347999999999</v>
      </c>
      <c r="S129" s="210">
        <v>0</v>
      </c>
      <c r="T129" s="211">
        <f>S129*H129</f>
        <v>0</v>
      </c>
      <c r="AR129" s="24" t="s">
        <v>84</v>
      </c>
      <c r="AT129" s="24" t="s">
        <v>141</v>
      </c>
      <c r="AU129" s="24" t="s">
        <v>78</v>
      </c>
      <c r="AY129" s="24" t="s">
        <v>139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24" t="s">
        <v>74</v>
      </c>
      <c r="BK129" s="212">
        <f>ROUND(I129*H129,2)</f>
        <v>0</v>
      </c>
      <c r="BL129" s="24" t="s">
        <v>84</v>
      </c>
      <c r="BM129" s="24" t="s">
        <v>873</v>
      </c>
    </row>
    <row r="130" s="11" customFormat="1">
      <c r="B130" s="213"/>
      <c r="D130" s="214" t="s">
        <v>147</v>
      </c>
      <c r="E130" s="215" t="s">
        <v>5</v>
      </c>
      <c r="F130" s="216" t="s">
        <v>874</v>
      </c>
      <c r="H130" s="217">
        <v>13.242000000000001</v>
      </c>
      <c r="I130" s="218"/>
      <c r="L130" s="213"/>
      <c r="M130" s="219"/>
      <c r="N130" s="220"/>
      <c r="O130" s="220"/>
      <c r="P130" s="220"/>
      <c r="Q130" s="220"/>
      <c r="R130" s="220"/>
      <c r="S130" s="220"/>
      <c r="T130" s="221"/>
      <c r="AT130" s="215" t="s">
        <v>147</v>
      </c>
      <c r="AU130" s="215" t="s">
        <v>78</v>
      </c>
      <c r="AV130" s="11" t="s">
        <v>78</v>
      </c>
      <c r="AW130" s="11" t="s">
        <v>33</v>
      </c>
      <c r="AX130" s="11" t="s">
        <v>69</v>
      </c>
      <c r="AY130" s="215" t="s">
        <v>139</v>
      </c>
    </row>
    <row r="131" s="13" customFormat="1">
      <c r="B131" s="241"/>
      <c r="D131" s="214" t="s">
        <v>147</v>
      </c>
      <c r="E131" s="242" t="s">
        <v>5</v>
      </c>
      <c r="F131" s="243" t="s">
        <v>875</v>
      </c>
      <c r="H131" s="244">
        <v>13.242000000000001</v>
      </c>
      <c r="I131" s="245"/>
      <c r="L131" s="241"/>
      <c r="M131" s="246"/>
      <c r="N131" s="247"/>
      <c r="O131" s="247"/>
      <c r="P131" s="247"/>
      <c r="Q131" s="247"/>
      <c r="R131" s="247"/>
      <c r="S131" s="247"/>
      <c r="T131" s="248"/>
      <c r="AT131" s="242" t="s">
        <v>147</v>
      </c>
      <c r="AU131" s="242" t="s">
        <v>78</v>
      </c>
      <c r="AV131" s="13" t="s">
        <v>81</v>
      </c>
      <c r="AW131" s="13" t="s">
        <v>33</v>
      </c>
      <c r="AX131" s="13" t="s">
        <v>69</v>
      </c>
      <c r="AY131" s="242" t="s">
        <v>139</v>
      </c>
    </row>
    <row r="132" s="11" customFormat="1">
      <c r="B132" s="213"/>
      <c r="D132" s="214" t="s">
        <v>147</v>
      </c>
      <c r="E132" s="215" t="s">
        <v>5</v>
      </c>
      <c r="F132" s="216" t="s">
        <v>876</v>
      </c>
      <c r="H132" s="217">
        <v>9.0899999999999999</v>
      </c>
      <c r="I132" s="218"/>
      <c r="L132" s="213"/>
      <c r="M132" s="219"/>
      <c r="N132" s="220"/>
      <c r="O132" s="220"/>
      <c r="P132" s="220"/>
      <c r="Q132" s="220"/>
      <c r="R132" s="220"/>
      <c r="S132" s="220"/>
      <c r="T132" s="221"/>
      <c r="AT132" s="215" t="s">
        <v>147</v>
      </c>
      <c r="AU132" s="215" t="s">
        <v>78</v>
      </c>
      <c r="AV132" s="11" t="s">
        <v>78</v>
      </c>
      <c r="AW132" s="11" t="s">
        <v>33</v>
      </c>
      <c r="AX132" s="11" t="s">
        <v>69</v>
      </c>
      <c r="AY132" s="215" t="s">
        <v>139</v>
      </c>
    </row>
    <row r="133" s="13" customFormat="1">
      <c r="B133" s="241"/>
      <c r="D133" s="214" t="s">
        <v>147</v>
      </c>
      <c r="E133" s="242" t="s">
        <v>5</v>
      </c>
      <c r="F133" s="243" t="s">
        <v>877</v>
      </c>
      <c r="H133" s="244">
        <v>9.0899999999999999</v>
      </c>
      <c r="I133" s="245"/>
      <c r="L133" s="241"/>
      <c r="M133" s="246"/>
      <c r="N133" s="247"/>
      <c r="O133" s="247"/>
      <c r="P133" s="247"/>
      <c r="Q133" s="247"/>
      <c r="R133" s="247"/>
      <c r="S133" s="247"/>
      <c r="T133" s="248"/>
      <c r="AT133" s="242" t="s">
        <v>147</v>
      </c>
      <c r="AU133" s="242" t="s">
        <v>78</v>
      </c>
      <c r="AV133" s="13" t="s">
        <v>81</v>
      </c>
      <c r="AW133" s="13" t="s">
        <v>33</v>
      </c>
      <c r="AX133" s="13" t="s">
        <v>69</v>
      </c>
      <c r="AY133" s="242" t="s">
        <v>139</v>
      </c>
    </row>
    <row r="134" s="11" customFormat="1">
      <c r="B134" s="213"/>
      <c r="D134" s="214" t="s">
        <v>147</v>
      </c>
      <c r="E134" s="215" t="s">
        <v>5</v>
      </c>
      <c r="F134" s="216" t="s">
        <v>878</v>
      </c>
      <c r="H134" s="217">
        <v>7.2000000000000002</v>
      </c>
      <c r="I134" s="218"/>
      <c r="L134" s="213"/>
      <c r="M134" s="219"/>
      <c r="N134" s="220"/>
      <c r="O134" s="220"/>
      <c r="P134" s="220"/>
      <c r="Q134" s="220"/>
      <c r="R134" s="220"/>
      <c r="S134" s="220"/>
      <c r="T134" s="221"/>
      <c r="AT134" s="215" t="s">
        <v>147</v>
      </c>
      <c r="AU134" s="215" t="s">
        <v>78</v>
      </c>
      <c r="AV134" s="11" t="s">
        <v>78</v>
      </c>
      <c r="AW134" s="11" t="s">
        <v>33</v>
      </c>
      <c r="AX134" s="11" t="s">
        <v>69</v>
      </c>
      <c r="AY134" s="215" t="s">
        <v>139</v>
      </c>
    </row>
    <row r="135" s="13" customFormat="1">
      <c r="B135" s="241"/>
      <c r="D135" s="214" t="s">
        <v>147</v>
      </c>
      <c r="E135" s="242" t="s">
        <v>5</v>
      </c>
      <c r="F135" s="243" t="s">
        <v>879</v>
      </c>
      <c r="H135" s="244">
        <v>7.2000000000000002</v>
      </c>
      <c r="I135" s="245"/>
      <c r="L135" s="241"/>
      <c r="M135" s="246"/>
      <c r="N135" s="247"/>
      <c r="O135" s="247"/>
      <c r="P135" s="247"/>
      <c r="Q135" s="247"/>
      <c r="R135" s="247"/>
      <c r="S135" s="247"/>
      <c r="T135" s="248"/>
      <c r="AT135" s="242" t="s">
        <v>147</v>
      </c>
      <c r="AU135" s="242" t="s">
        <v>78</v>
      </c>
      <c r="AV135" s="13" t="s">
        <v>81</v>
      </c>
      <c r="AW135" s="13" t="s">
        <v>33</v>
      </c>
      <c r="AX135" s="13" t="s">
        <v>69</v>
      </c>
      <c r="AY135" s="242" t="s">
        <v>139</v>
      </c>
    </row>
    <row r="136" s="12" customFormat="1">
      <c r="B136" s="222"/>
      <c r="D136" s="214" t="s">
        <v>147</v>
      </c>
      <c r="E136" s="223" t="s">
        <v>5</v>
      </c>
      <c r="F136" s="224" t="s">
        <v>149</v>
      </c>
      <c r="H136" s="225">
        <v>29.532</v>
      </c>
      <c r="I136" s="226"/>
      <c r="L136" s="222"/>
      <c r="M136" s="227"/>
      <c r="N136" s="228"/>
      <c r="O136" s="228"/>
      <c r="P136" s="228"/>
      <c r="Q136" s="228"/>
      <c r="R136" s="228"/>
      <c r="S136" s="228"/>
      <c r="T136" s="229"/>
      <c r="AT136" s="223" t="s">
        <v>147</v>
      </c>
      <c r="AU136" s="223" t="s">
        <v>78</v>
      </c>
      <c r="AV136" s="12" t="s">
        <v>84</v>
      </c>
      <c r="AW136" s="12" t="s">
        <v>33</v>
      </c>
      <c r="AX136" s="12" t="s">
        <v>74</v>
      </c>
      <c r="AY136" s="223" t="s">
        <v>139</v>
      </c>
    </row>
    <row r="137" s="1" customFormat="1" ht="16.5" customHeight="1">
      <c r="B137" s="200"/>
      <c r="C137" s="230" t="s">
        <v>238</v>
      </c>
      <c r="D137" s="230" t="s">
        <v>164</v>
      </c>
      <c r="E137" s="231" t="s">
        <v>880</v>
      </c>
      <c r="F137" s="232" t="s">
        <v>881</v>
      </c>
      <c r="G137" s="233" t="s">
        <v>192</v>
      </c>
      <c r="H137" s="234">
        <v>32.484999999999999</v>
      </c>
      <c r="I137" s="235"/>
      <c r="J137" s="236">
        <f>ROUND(I137*H137,2)</f>
        <v>0</v>
      </c>
      <c r="K137" s="232" t="s">
        <v>145</v>
      </c>
      <c r="L137" s="237"/>
      <c r="M137" s="238" t="s">
        <v>5</v>
      </c>
      <c r="N137" s="239" t="s">
        <v>40</v>
      </c>
      <c r="O137" s="47"/>
      <c r="P137" s="210">
        <f>O137*H137</f>
        <v>0</v>
      </c>
      <c r="Q137" s="210">
        <v>0.00051000000000000004</v>
      </c>
      <c r="R137" s="210">
        <f>Q137*H137</f>
        <v>0.016567350000000002</v>
      </c>
      <c r="S137" s="210">
        <v>0</v>
      </c>
      <c r="T137" s="211">
        <f>S137*H137</f>
        <v>0</v>
      </c>
      <c r="AR137" s="24" t="s">
        <v>167</v>
      </c>
      <c r="AT137" s="24" t="s">
        <v>164</v>
      </c>
      <c r="AU137" s="24" t="s">
        <v>78</v>
      </c>
      <c r="AY137" s="24" t="s">
        <v>139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24" t="s">
        <v>74</v>
      </c>
      <c r="BK137" s="212">
        <f>ROUND(I137*H137,2)</f>
        <v>0</v>
      </c>
      <c r="BL137" s="24" t="s">
        <v>84</v>
      </c>
      <c r="BM137" s="24" t="s">
        <v>882</v>
      </c>
    </row>
    <row r="138" s="11" customFormat="1">
      <c r="B138" s="213"/>
      <c r="D138" s="214" t="s">
        <v>147</v>
      </c>
      <c r="F138" s="216" t="s">
        <v>883</v>
      </c>
      <c r="H138" s="217">
        <v>32.484999999999999</v>
      </c>
      <c r="I138" s="218"/>
      <c r="L138" s="213"/>
      <c r="M138" s="219"/>
      <c r="N138" s="220"/>
      <c r="O138" s="220"/>
      <c r="P138" s="220"/>
      <c r="Q138" s="220"/>
      <c r="R138" s="220"/>
      <c r="S138" s="220"/>
      <c r="T138" s="221"/>
      <c r="AT138" s="215" t="s">
        <v>147</v>
      </c>
      <c r="AU138" s="215" t="s">
        <v>78</v>
      </c>
      <c r="AV138" s="11" t="s">
        <v>78</v>
      </c>
      <c r="AW138" s="11" t="s">
        <v>6</v>
      </c>
      <c r="AX138" s="11" t="s">
        <v>74</v>
      </c>
      <c r="AY138" s="215" t="s">
        <v>139</v>
      </c>
    </row>
    <row r="139" s="1" customFormat="1" ht="38.25" customHeight="1">
      <c r="B139" s="200"/>
      <c r="C139" s="201" t="s">
        <v>243</v>
      </c>
      <c r="D139" s="201" t="s">
        <v>141</v>
      </c>
      <c r="E139" s="202" t="s">
        <v>884</v>
      </c>
      <c r="F139" s="203" t="s">
        <v>872</v>
      </c>
      <c r="G139" s="204" t="s">
        <v>181</v>
      </c>
      <c r="H139" s="205">
        <v>9.3900000000000006</v>
      </c>
      <c r="I139" s="206"/>
      <c r="J139" s="207">
        <f>ROUND(I139*H139,2)</f>
        <v>0</v>
      </c>
      <c r="K139" s="203" t="s">
        <v>5</v>
      </c>
      <c r="L139" s="46"/>
      <c r="M139" s="208" t="s">
        <v>5</v>
      </c>
      <c r="N139" s="209" t="s">
        <v>40</v>
      </c>
      <c r="O139" s="47"/>
      <c r="P139" s="210">
        <f>O139*H139</f>
        <v>0</v>
      </c>
      <c r="Q139" s="210">
        <v>0.0033899999999999998</v>
      </c>
      <c r="R139" s="210">
        <f>Q139*H139</f>
        <v>0.031832100000000002</v>
      </c>
      <c r="S139" s="210">
        <v>0</v>
      </c>
      <c r="T139" s="211">
        <f>S139*H139</f>
        <v>0</v>
      </c>
      <c r="AR139" s="24" t="s">
        <v>84</v>
      </c>
      <c r="AT139" s="24" t="s">
        <v>141</v>
      </c>
      <c r="AU139" s="24" t="s">
        <v>78</v>
      </c>
      <c r="AY139" s="24" t="s">
        <v>139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24" t="s">
        <v>74</v>
      </c>
      <c r="BK139" s="212">
        <f>ROUND(I139*H139,2)</f>
        <v>0</v>
      </c>
      <c r="BL139" s="24" t="s">
        <v>84</v>
      </c>
      <c r="BM139" s="24" t="s">
        <v>885</v>
      </c>
    </row>
    <row r="140" s="11" customFormat="1">
      <c r="B140" s="213"/>
      <c r="D140" s="214" t="s">
        <v>147</v>
      </c>
      <c r="E140" s="215" t="s">
        <v>5</v>
      </c>
      <c r="F140" s="216" t="s">
        <v>886</v>
      </c>
      <c r="H140" s="217">
        <v>3.3599999999999999</v>
      </c>
      <c r="I140" s="218"/>
      <c r="L140" s="213"/>
      <c r="M140" s="219"/>
      <c r="N140" s="220"/>
      <c r="O140" s="220"/>
      <c r="P140" s="220"/>
      <c r="Q140" s="220"/>
      <c r="R140" s="220"/>
      <c r="S140" s="220"/>
      <c r="T140" s="221"/>
      <c r="AT140" s="215" t="s">
        <v>147</v>
      </c>
      <c r="AU140" s="215" t="s">
        <v>78</v>
      </c>
      <c r="AV140" s="11" t="s">
        <v>78</v>
      </c>
      <c r="AW140" s="11" t="s">
        <v>33</v>
      </c>
      <c r="AX140" s="11" t="s">
        <v>69</v>
      </c>
      <c r="AY140" s="215" t="s">
        <v>139</v>
      </c>
    </row>
    <row r="141" s="13" customFormat="1">
      <c r="B141" s="241"/>
      <c r="D141" s="214" t="s">
        <v>147</v>
      </c>
      <c r="E141" s="242" t="s">
        <v>5</v>
      </c>
      <c r="F141" s="243" t="s">
        <v>875</v>
      </c>
      <c r="H141" s="244">
        <v>3.3599999999999999</v>
      </c>
      <c r="I141" s="245"/>
      <c r="L141" s="241"/>
      <c r="M141" s="246"/>
      <c r="N141" s="247"/>
      <c r="O141" s="247"/>
      <c r="P141" s="247"/>
      <c r="Q141" s="247"/>
      <c r="R141" s="247"/>
      <c r="S141" s="247"/>
      <c r="T141" s="248"/>
      <c r="AT141" s="242" t="s">
        <v>147</v>
      </c>
      <c r="AU141" s="242" t="s">
        <v>78</v>
      </c>
      <c r="AV141" s="13" t="s">
        <v>81</v>
      </c>
      <c r="AW141" s="13" t="s">
        <v>33</v>
      </c>
      <c r="AX141" s="13" t="s">
        <v>69</v>
      </c>
      <c r="AY141" s="242" t="s">
        <v>139</v>
      </c>
    </row>
    <row r="142" s="11" customFormat="1">
      <c r="B142" s="213"/>
      <c r="D142" s="214" t="s">
        <v>147</v>
      </c>
      <c r="E142" s="215" t="s">
        <v>5</v>
      </c>
      <c r="F142" s="216" t="s">
        <v>887</v>
      </c>
      <c r="H142" s="217">
        <v>3.1499999999999999</v>
      </c>
      <c r="I142" s="218"/>
      <c r="L142" s="213"/>
      <c r="M142" s="219"/>
      <c r="N142" s="220"/>
      <c r="O142" s="220"/>
      <c r="P142" s="220"/>
      <c r="Q142" s="220"/>
      <c r="R142" s="220"/>
      <c r="S142" s="220"/>
      <c r="T142" s="221"/>
      <c r="AT142" s="215" t="s">
        <v>147</v>
      </c>
      <c r="AU142" s="215" t="s">
        <v>78</v>
      </c>
      <c r="AV142" s="11" t="s">
        <v>78</v>
      </c>
      <c r="AW142" s="11" t="s">
        <v>33</v>
      </c>
      <c r="AX142" s="11" t="s">
        <v>69</v>
      </c>
      <c r="AY142" s="215" t="s">
        <v>139</v>
      </c>
    </row>
    <row r="143" s="13" customFormat="1">
      <c r="B143" s="241"/>
      <c r="D143" s="214" t="s">
        <v>147</v>
      </c>
      <c r="E143" s="242" t="s">
        <v>5</v>
      </c>
      <c r="F143" s="243" t="s">
        <v>877</v>
      </c>
      <c r="H143" s="244">
        <v>3.1499999999999999</v>
      </c>
      <c r="I143" s="245"/>
      <c r="L143" s="241"/>
      <c r="M143" s="246"/>
      <c r="N143" s="247"/>
      <c r="O143" s="247"/>
      <c r="P143" s="247"/>
      <c r="Q143" s="247"/>
      <c r="R143" s="247"/>
      <c r="S143" s="247"/>
      <c r="T143" s="248"/>
      <c r="AT143" s="242" t="s">
        <v>147</v>
      </c>
      <c r="AU143" s="242" t="s">
        <v>78</v>
      </c>
      <c r="AV143" s="13" t="s">
        <v>81</v>
      </c>
      <c r="AW143" s="13" t="s">
        <v>33</v>
      </c>
      <c r="AX143" s="13" t="s">
        <v>69</v>
      </c>
      <c r="AY143" s="242" t="s">
        <v>139</v>
      </c>
    </row>
    <row r="144" s="11" customFormat="1">
      <c r="B144" s="213"/>
      <c r="D144" s="214" t="s">
        <v>147</v>
      </c>
      <c r="E144" s="215" t="s">
        <v>5</v>
      </c>
      <c r="F144" s="216" t="s">
        <v>888</v>
      </c>
      <c r="H144" s="217">
        <v>2.8799999999999999</v>
      </c>
      <c r="I144" s="218"/>
      <c r="L144" s="213"/>
      <c r="M144" s="219"/>
      <c r="N144" s="220"/>
      <c r="O144" s="220"/>
      <c r="P144" s="220"/>
      <c r="Q144" s="220"/>
      <c r="R144" s="220"/>
      <c r="S144" s="220"/>
      <c r="T144" s="221"/>
      <c r="AT144" s="215" t="s">
        <v>147</v>
      </c>
      <c r="AU144" s="215" t="s">
        <v>78</v>
      </c>
      <c r="AV144" s="11" t="s">
        <v>78</v>
      </c>
      <c r="AW144" s="11" t="s">
        <v>33</v>
      </c>
      <c r="AX144" s="11" t="s">
        <v>69</v>
      </c>
      <c r="AY144" s="215" t="s">
        <v>139</v>
      </c>
    </row>
    <row r="145" s="13" customFormat="1">
      <c r="B145" s="241"/>
      <c r="D145" s="214" t="s">
        <v>147</v>
      </c>
      <c r="E145" s="242" t="s">
        <v>5</v>
      </c>
      <c r="F145" s="243" t="s">
        <v>879</v>
      </c>
      <c r="H145" s="244">
        <v>2.8799999999999999</v>
      </c>
      <c r="I145" s="245"/>
      <c r="L145" s="241"/>
      <c r="M145" s="246"/>
      <c r="N145" s="247"/>
      <c r="O145" s="247"/>
      <c r="P145" s="247"/>
      <c r="Q145" s="247"/>
      <c r="R145" s="247"/>
      <c r="S145" s="247"/>
      <c r="T145" s="248"/>
      <c r="AT145" s="242" t="s">
        <v>147</v>
      </c>
      <c r="AU145" s="242" t="s">
        <v>78</v>
      </c>
      <c r="AV145" s="13" t="s">
        <v>81</v>
      </c>
      <c r="AW145" s="13" t="s">
        <v>33</v>
      </c>
      <c r="AX145" s="13" t="s">
        <v>69</v>
      </c>
      <c r="AY145" s="242" t="s">
        <v>139</v>
      </c>
    </row>
    <row r="146" s="12" customFormat="1">
      <c r="B146" s="222"/>
      <c r="D146" s="214" t="s">
        <v>147</v>
      </c>
      <c r="E146" s="223" t="s">
        <v>5</v>
      </c>
      <c r="F146" s="224" t="s">
        <v>149</v>
      </c>
      <c r="H146" s="225">
        <v>9.3900000000000006</v>
      </c>
      <c r="I146" s="226"/>
      <c r="L146" s="222"/>
      <c r="M146" s="227"/>
      <c r="N146" s="228"/>
      <c r="O146" s="228"/>
      <c r="P146" s="228"/>
      <c r="Q146" s="228"/>
      <c r="R146" s="228"/>
      <c r="S146" s="228"/>
      <c r="T146" s="229"/>
      <c r="AT146" s="223" t="s">
        <v>147</v>
      </c>
      <c r="AU146" s="223" t="s">
        <v>78</v>
      </c>
      <c r="AV146" s="12" t="s">
        <v>84</v>
      </c>
      <c r="AW146" s="12" t="s">
        <v>33</v>
      </c>
      <c r="AX146" s="12" t="s">
        <v>74</v>
      </c>
      <c r="AY146" s="223" t="s">
        <v>139</v>
      </c>
    </row>
    <row r="147" s="1" customFormat="1" ht="16.5" customHeight="1">
      <c r="B147" s="200"/>
      <c r="C147" s="230" t="s">
        <v>249</v>
      </c>
      <c r="D147" s="230" t="s">
        <v>164</v>
      </c>
      <c r="E147" s="231" t="s">
        <v>889</v>
      </c>
      <c r="F147" s="232" t="s">
        <v>881</v>
      </c>
      <c r="G147" s="233" t="s">
        <v>192</v>
      </c>
      <c r="H147" s="234">
        <v>10.329000000000001</v>
      </c>
      <c r="I147" s="235"/>
      <c r="J147" s="236">
        <f>ROUND(I147*H147,2)</f>
        <v>0</v>
      </c>
      <c r="K147" s="232" t="s">
        <v>5</v>
      </c>
      <c r="L147" s="237"/>
      <c r="M147" s="238" t="s">
        <v>5</v>
      </c>
      <c r="N147" s="239" t="s">
        <v>40</v>
      </c>
      <c r="O147" s="47"/>
      <c r="P147" s="210">
        <f>O147*H147</f>
        <v>0</v>
      </c>
      <c r="Q147" s="210">
        <v>0.00051000000000000004</v>
      </c>
      <c r="R147" s="210">
        <f>Q147*H147</f>
        <v>0.0052677900000000005</v>
      </c>
      <c r="S147" s="210">
        <v>0</v>
      </c>
      <c r="T147" s="211">
        <f>S147*H147</f>
        <v>0</v>
      </c>
      <c r="AR147" s="24" t="s">
        <v>167</v>
      </c>
      <c r="AT147" s="24" t="s">
        <v>164</v>
      </c>
      <c r="AU147" s="24" t="s">
        <v>78</v>
      </c>
      <c r="AY147" s="24" t="s">
        <v>139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24" t="s">
        <v>74</v>
      </c>
      <c r="BK147" s="212">
        <f>ROUND(I147*H147,2)</f>
        <v>0</v>
      </c>
      <c r="BL147" s="24" t="s">
        <v>84</v>
      </c>
      <c r="BM147" s="24" t="s">
        <v>890</v>
      </c>
    </row>
    <row r="148" s="11" customFormat="1">
      <c r="B148" s="213"/>
      <c r="D148" s="214" t="s">
        <v>147</v>
      </c>
      <c r="F148" s="216" t="s">
        <v>891</v>
      </c>
      <c r="H148" s="217">
        <v>10.329000000000001</v>
      </c>
      <c r="I148" s="218"/>
      <c r="L148" s="213"/>
      <c r="M148" s="219"/>
      <c r="N148" s="220"/>
      <c r="O148" s="220"/>
      <c r="P148" s="220"/>
      <c r="Q148" s="220"/>
      <c r="R148" s="220"/>
      <c r="S148" s="220"/>
      <c r="T148" s="221"/>
      <c r="AT148" s="215" t="s">
        <v>147</v>
      </c>
      <c r="AU148" s="215" t="s">
        <v>78</v>
      </c>
      <c r="AV148" s="11" t="s">
        <v>78</v>
      </c>
      <c r="AW148" s="11" t="s">
        <v>6</v>
      </c>
      <c r="AX148" s="11" t="s">
        <v>74</v>
      </c>
      <c r="AY148" s="215" t="s">
        <v>139</v>
      </c>
    </row>
    <row r="149" s="1" customFormat="1" ht="25.5" customHeight="1">
      <c r="B149" s="200"/>
      <c r="C149" s="201" t="s">
        <v>254</v>
      </c>
      <c r="D149" s="201" t="s">
        <v>141</v>
      </c>
      <c r="E149" s="202" t="s">
        <v>892</v>
      </c>
      <c r="F149" s="203" t="s">
        <v>893</v>
      </c>
      <c r="G149" s="204" t="s">
        <v>192</v>
      </c>
      <c r="H149" s="205">
        <v>19.440000000000001</v>
      </c>
      <c r="I149" s="206"/>
      <c r="J149" s="207">
        <f>ROUND(I149*H149,2)</f>
        <v>0</v>
      </c>
      <c r="K149" s="203" t="s">
        <v>5</v>
      </c>
      <c r="L149" s="46"/>
      <c r="M149" s="208" t="s">
        <v>5</v>
      </c>
      <c r="N149" s="209" t="s">
        <v>40</v>
      </c>
      <c r="O149" s="47"/>
      <c r="P149" s="210">
        <f>O149*H149</f>
        <v>0</v>
      </c>
      <c r="Q149" s="210">
        <v>0.00628</v>
      </c>
      <c r="R149" s="210">
        <f>Q149*H149</f>
        <v>0.1220832</v>
      </c>
      <c r="S149" s="210">
        <v>0</v>
      </c>
      <c r="T149" s="211">
        <f>S149*H149</f>
        <v>0</v>
      </c>
      <c r="AR149" s="24" t="s">
        <v>84</v>
      </c>
      <c r="AT149" s="24" t="s">
        <v>141</v>
      </c>
      <c r="AU149" s="24" t="s">
        <v>78</v>
      </c>
      <c r="AY149" s="24" t="s">
        <v>139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24" t="s">
        <v>74</v>
      </c>
      <c r="BK149" s="212">
        <f>ROUND(I149*H149,2)</f>
        <v>0</v>
      </c>
      <c r="BL149" s="24" t="s">
        <v>84</v>
      </c>
      <c r="BM149" s="24" t="s">
        <v>894</v>
      </c>
    </row>
    <row r="150" s="1" customFormat="1" ht="25.5" customHeight="1">
      <c r="B150" s="200"/>
      <c r="C150" s="201" t="s">
        <v>259</v>
      </c>
      <c r="D150" s="201" t="s">
        <v>141</v>
      </c>
      <c r="E150" s="202" t="s">
        <v>895</v>
      </c>
      <c r="F150" s="203" t="s">
        <v>896</v>
      </c>
      <c r="G150" s="204" t="s">
        <v>192</v>
      </c>
      <c r="H150" s="205">
        <v>340.26600000000002</v>
      </c>
      <c r="I150" s="206"/>
      <c r="J150" s="207">
        <f>ROUND(I150*H150,2)</f>
        <v>0</v>
      </c>
      <c r="K150" s="203" t="s">
        <v>5</v>
      </c>
      <c r="L150" s="46"/>
      <c r="M150" s="208" t="s">
        <v>5</v>
      </c>
      <c r="N150" s="209" t="s">
        <v>40</v>
      </c>
      <c r="O150" s="47"/>
      <c r="P150" s="210">
        <f>O150*H150</f>
        <v>0</v>
      </c>
      <c r="Q150" s="210">
        <v>0.0026800000000000001</v>
      </c>
      <c r="R150" s="210">
        <f>Q150*H150</f>
        <v>0.91191288000000004</v>
      </c>
      <c r="S150" s="210">
        <v>0</v>
      </c>
      <c r="T150" s="211">
        <f>S150*H150</f>
        <v>0</v>
      </c>
      <c r="AR150" s="24" t="s">
        <v>84</v>
      </c>
      <c r="AT150" s="24" t="s">
        <v>141</v>
      </c>
      <c r="AU150" s="24" t="s">
        <v>78</v>
      </c>
      <c r="AY150" s="24" t="s">
        <v>139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24" t="s">
        <v>74</v>
      </c>
      <c r="BK150" s="212">
        <f>ROUND(I150*H150,2)</f>
        <v>0</v>
      </c>
      <c r="BL150" s="24" t="s">
        <v>84</v>
      </c>
      <c r="BM150" s="24" t="s">
        <v>897</v>
      </c>
    </row>
    <row r="151" s="11" customFormat="1">
      <c r="B151" s="213"/>
      <c r="D151" s="214" t="s">
        <v>147</v>
      </c>
      <c r="E151" s="215" t="s">
        <v>5</v>
      </c>
      <c r="F151" s="216" t="s">
        <v>898</v>
      </c>
      <c r="H151" s="217">
        <v>340.26600000000002</v>
      </c>
      <c r="I151" s="218"/>
      <c r="L151" s="213"/>
      <c r="M151" s="219"/>
      <c r="N151" s="220"/>
      <c r="O151" s="220"/>
      <c r="P151" s="220"/>
      <c r="Q151" s="220"/>
      <c r="R151" s="220"/>
      <c r="S151" s="220"/>
      <c r="T151" s="221"/>
      <c r="AT151" s="215" t="s">
        <v>147</v>
      </c>
      <c r="AU151" s="215" t="s">
        <v>78</v>
      </c>
      <c r="AV151" s="11" t="s">
        <v>78</v>
      </c>
      <c r="AW151" s="11" t="s">
        <v>33</v>
      </c>
      <c r="AX151" s="11" t="s">
        <v>69</v>
      </c>
      <c r="AY151" s="215" t="s">
        <v>139</v>
      </c>
    </row>
    <row r="152" s="12" customFormat="1">
      <c r="B152" s="222"/>
      <c r="D152" s="214" t="s">
        <v>147</v>
      </c>
      <c r="E152" s="223" t="s">
        <v>5</v>
      </c>
      <c r="F152" s="224" t="s">
        <v>149</v>
      </c>
      <c r="H152" s="225">
        <v>340.26600000000002</v>
      </c>
      <c r="I152" s="226"/>
      <c r="L152" s="222"/>
      <c r="M152" s="227"/>
      <c r="N152" s="228"/>
      <c r="O152" s="228"/>
      <c r="P152" s="228"/>
      <c r="Q152" s="228"/>
      <c r="R152" s="228"/>
      <c r="S152" s="228"/>
      <c r="T152" s="229"/>
      <c r="AT152" s="223" t="s">
        <v>147</v>
      </c>
      <c r="AU152" s="223" t="s">
        <v>78</v>
      </c>
      <c r="AV152" s="12" t="s">
        <v>84</v>
      </c>
      <c r="AW152" s="12" t="s">
        <v>33</v>
      </c>
      <c r="AX152" s="12" t="s">
        <v>74</v>
      </c>
      <c r="AY152" s="223" t="s">
        <v>139</v>
      </c>
    </row>
    <row r="153" s="1" customFormat="1" ht="25.5" customHeight="1">
      <c r="B153" s="200"/>
      <c r="C153" s="201" t="s">
        <v>10</v>
      </c>
      <c r="D153" s="201" t="s">
        <v>141</v>
      </c>
      <c r="E153" s="202" t="s">
        <v>899</v>
      </c>
      <c r="F153" s="203" t="s">
        <v>900</v>
      </c>
      <c r="G153" s="204" t="s">
        <v>192</v>
      </c>
      <c r="H153" s="205">
        <v>54.795999999999999</v>
      </c>
      <c r="I153" s="206"/>
      <c r="J153" s="207">
        <f>ROUND(I153*H153,2)</f>
        <v>0</v>
      </c>
      <c r="K153" s="203" t="s">
        <v>145</v>
      </c>
      <c r="L153" s="46"/>
      <c r="M153" s="208" t="s">
        <v>5</v>
      </c>
      <c r="N153" s="209" t="s">
        <v>40</v>
      </c>
      <c r="O153" s="47"/>
      <c r="P153" s="210">
        <f>O153*H153</f>
        <v>0</v>
      </c>
      <c r="Q153" s="210">
        <v>0</v>
      </c>
      <c r="R153" s="210">
        <f>Q153*H153</f>
        <v>0</v>
      </c>
      <c r="S153" s="210">
        <v>0</v>
      </c>
      <c r="T153" s="211">
        <f>S153*H153</f>
        <v>0</v>
      </c>
      <c r="AR153" s="24" t="s">
        <v>84</v>
      </c>
      <c r="AT153" s="24" t="s">
        <v>141</v>
      </c>
      <c r="AU153" s="24" t="s">
        <v>78</v>
      </c>
      <c r="AY153" s="24" t="s">
        <v>139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24" t="s">
        <v>74</v>
      </c>
      <c r="BK153" s="212">
        <f>ROUND(I153*H153,2)</f>
        <v>0</v>
      </c>
      <c r="BL153" s="24" t="s">
        <v>84</v>
      </c>
      <c r="BM153" s="24" t="s">
        <v>901</v>
      </c>
    </row>
    <row r="154" s="11" customFormat="1">
      <c r="B154" s="213"/>
      <c r="D154" s="214" t="s">
        <v>147</v>
      </c>
      <c r="E154" s="215" t="s">
        <v>5</v>
      </c>
      <c r="F154" s="216" t="s">
        <v>902</v>
      </c>
      <c r="H154" s="217">
        <v>26.085999999999999</v>
      </c>
      <c r="I154" s="218"/>
      <c r="L154" s="213"/>
      <c r="M154" s="219"/>
      <c r="N154" s="220"/>
      <c r="O154" s="220"/>
      <c r="P154" s="220"/>
      <c r="Q154" s="220"/>
      <c r="R154" s="220"/>
      <c r="S154" s="220"/>
      <c r="T154" s="221"/>
      <c r="AT154" s="215" t="s">
        <v>147</v>
      </c>
      <c r="AU154" s="215" t="s">
        <v>78</v>
      </c>
      <c r="AV154" s="11" t="s">
        <v>78</v>
      </c>
      <c r="AW154" s="11" t="s">
        <v>33</v>
      </c>
      <c r="AX154" s="11" t="s">
        <v>69</v>
      </c>
      <c r="AY154" s="215" t="s">
        <v>139</v>
      </c>
    </row>
    <row r="155" s="13" customFormat="1">
      <c r="B155" s="241"/>
      <c r="D155" s="214" t="s">
        <v>147</v>
      </c>
      <c r="E155" s="242" t="s">
        <v>5</v>
      </c>
      <c r="F155" s="243" t="s">
        <v>875</v>
      </c>
      <c r="H155" s="244">
        <v>26.085999999999999</v>
      </c>
      <c r="I155" s="245"/>
      <c r="L155" s="241"/>
      <c r="M155" s="246"/>
      <c r="N155" s="247"/>
      <c r="O155" s="247"/>
      <c r="P155" s="247"/>
      <c r="Q155" s="247"/>
      <c r="R155" s="247"/>
      <c r="S155" s="247"/>
      <c r="T155" s="248"/>
      <c r="AT155" s="242" t="s">
        <v>147</v>
      </c>
      <c r="AU155" s="242" t="s">
        <v>78</v>
      </c>
      <c r="AV155" s="13" t="s">
        <v>81</v>
      </c>
      <c r="AW155" s="13" t="s">
        <v>33</v>
      </c>
      <c r="AX155" s="13" t="s">
        <v>69</v>
      </c>
      <c r="AY155" s="242" t="s">
        <v>139</v>
      </c>
    </row>
    <row r="156" s="11" customFormat="1">
      <c r="B156" s="213"/>
      <c r="D156" s="214" t="s">
        <v>147</v>
      </c>
      <c r="E156" s="215" t="s">
        <v>5</v>
      </c>
      <c r="F156" s="216" t="s">
        <v>903</v>
      </c>
      <c r="H156" s="217">
        <v>14.67</v>
      </c>
      <c r="I156" s="218"/>
      <c r="L156" s="213"/>
      <c r="M156" s="219"/>
      <c r="N156" s="220"/>
      <c r="O156" s="220"/>
      <c r="P156" s="220"/>
      <c r="Q156" s="220"/>
      <c r="R156" s="220"/>
      <c r="S156" s="220"/>
      <c r="T156" s="221"/>
      <c r="AT156" s="215" t="s">
        <v>147</v>
      </c>
      <c r="AU156" s="215" t="s">
        <v>78</v>
      </c>
      <c r="AV156" s="11" t="s">
        <v>78</v>
      </c>
      <c r="AW156" s="11" t="s">
        <v>33</v>
      </c>
      <c r="AX156" s="11" t="s">
        <v>69</v>
      </c>
      <c r="AY156" s="215" t="s">
        <v>139</v>
      </c>
    </row>
    <row r="157" s="13" customFormat="1">
      <c r="B157" s="241"/>
      <c r="D157" s="214" t="s">
        <v>147</v>
      </c>
      <c r="E157" s="242" t="s">
        <v>5</v>
      </c>
      <c r="F157" s="243" t="s">
        <v>877</v>
      </c>
      <c r="H157" s="244">
        <v>14.67</v>
      </c>
      <c r="I157" s="245"/>
      <c r="L157" s="241"/>
      <c r="M157" s="246"/>
      <c r="N157" s="247"/>
      <c r="O157" s="247"/>
      <c r="P157" s="247"/>
      <c r="Q157" s="247"/>
      <c r="R157" s="247"/>
      <c r="S157" s="247"/>
      <c r="T157" s="248"/>
      <c r="AT157" s="242" t="s">
        <v>147</v>
      </c>
      <c r="AU157" s="242" t="s">
        <v>78</v>
      </c>
      <c r="AV157" s="13" t="s">
        <v>81</v>
      </c>
      <c r="AW157" s="13" t="s">
        <v>33</v>
      </c>
      <c r="AX157" s="13" t="s">
        <v>69</v>
      </c>
      <c r="AY157" s="242" t="s">
        <v>139</v>
      </c>
    </row>
    <row r="158" s="11" customFormat="1">
      <c r="B158" s="213"/>
      <c r="D158" s="214" t="s">
        <v>147</v>
      </c>
      <c r="E158" s="215" t="s">
        <v>5</v>
      </c>
      <c r="F158" s="216" t="s">
        <v>904</v>
      </c>
      <c r="H158" s="217">
        <v>14.039999999999999</v>
      </c>
      <c r="I158" s="218"/>
      <c r="L158" s="213"/>
      <c r="M158" s="219"/>
      <c r="N158" s="220"/>
      <c r="O158" s="220"/>
      <c r="P158" s="220"/>
      <c r="Q158" s="220"/>
      <c r="R158" s="220"/>
      <c r="S158" s="220"/>
      <c r="T158" s="221"/>
      <c r="AT158" s="215" t="s">
        <v>147</v>
      </c>
      <c r="AU158" s="215" t="s">
        <v>78</v>
      </c>
      <c r="AV158" s="11" t="s">
        <v>78</v>
      </c>
      <c r="AW158" s="11" t="s">
        <v>33</v>
      </c>
      <c r="AX158" s="11" t="s">
        <v>69</v>
      </c>
      <c r="AY158" s="215" t="s">
        <v>139</v>
      </c>
    </row>
    <row r="159" s="13" customFormat="1">
      <c r="B159" s="241"/>
      <c r="D159" s="214" t="s">
        <v>147</v>
      </c>
      <c r="E159" s="242" t="s">
        <v>5</v>
      </c>
      <c r="F159" s="243" t="s">
        <v>879</v>
      </c>
      <c r="H159" s="244">
        <v>14.039999999999999</v>
      </c>
      <c r="I159" s="245"/>
      <c r="L159" s="241"/>
      <c r="M159" s="246"/>
      <c r="N159" s="247"/>
      <c r="O159" s="247"/>
      <c r="P159" s="247"/>
      <c r="Q159" s="247"/>
      <c r="R159" s="247"/>
      <c r="S159" s="247"/>
      <c r="T159" s="248"/>
      <c r="AT159" s="242" t="s">
        <v>147</v>
      </c>
      <c r="AU159" s="242" t="s">
        <v>78</v>
      </c>
      <c r="AV159" s="13" t="s">
        <v>81</v>
      </c>
      <c r="AW159" s="13" t="s">
        <v>33</v>
      </c>
      <c r="AX159" s="13" t="s">
        <v>69</v>
      </c>
      <c r="AY159" s="242" t="s">
        <v>139</v>
      </c>
    </row>
    <row r="160" s="12" customFormat="1">
      <c r="B160" s="222"/>
      <c r="D160" s="214" t="s">
        <v>147</v>
      </c>
      <c r="E160" s="223" t="s">
        <v>5</v>
      </c>
      <c r="F160" s="224" t="s">
        <v>149</v>
      </c>
      <c r="H160" s="225">
        <v>54.795999999999999</v>
      </c>
      <c r="I160" s="226"/>
      <c r="L160" s="222"/>
      <c r="M160" s="227"/>
      <c r="N160" s="228"/>
      <c r="O160" s="228"/>
      <c r="P160" s="228"/>
      <c r="Q160" s="228"/>
      <c r="R160" s="228"/>
      <c r="S160" s="228"/>
      <c r="T160" s="229"/>
      <c r="AT160" s="223" t="s">
        <v>147</v>
      </c>
      <c r="AU160" s="223" t="s">
        <v>78</v>
      </c>
      <c r="AV160" s="12" t="s">
        <v>84</v>
      </c>
      <c r="AW160" s="12" t="s">
        <v>33</v>
      </c>
      <c r="AX160" s="12" t="s">
        <v>74</v>
      </c>
      <c r="AY160" s="223" t="s">
        <v>139</v>
      </c>
    </row>
    <row r="161" s="1" customFormat="1" ht="16.5" customHeight="1">
      <c r="B161" s="200"/>
      <c r="C161" s="201" t="s">
        <v>268</v>
      </c>
      <c r="D161" s="201" t="s">
        <v>141</v>
      </c>
      <c r="E161" s="202" t="s">
        <v>905</v>
      </c>
      <c r="F161" s="203" t="s">
        <v>906</v>
      </c>
      <c r="G161" s="204" t="s">
        <v>192</v>
      </c>
      <c r="H161" s="205">
        <v>384.97000000000003</v>
      </c>
      <c r="I161" s="206"/>
      <c r="J161" s="207">
        <f>ROUND(I161*H161,2)</f>
        <v>0</v>
      </c>
      <c r="K161" s="203" t="s">
        <v>145</v>
      </c>
      <c r="L161" s="46"/>
      <c r="M161" s="208" t="s">
        <v>5</v>
      </c>
      <c r="N161" s="209" t="s">
        <v>40</v>
      </c>
      <c r="O161" s="47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AR161" s="24" t="s">
        <v>84</v>
      </c>
      <c r="AT161" s="24" t="s">
        <v>141</v>
      </c>
      <c r="AU161" s="24" t="s">
        <v>78</v>
      </c>
      <c r="AY161" s="24" t="s">
        <v>139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24" t="s">
        <v>74</v>
      </c>
      <c r="BK161" s="212">
        <f>ROUND(I161*H161,2)</f>
        <v>0</v>
      </c>
      <c r="BL161" s="24" t="s">
        <v>84</v>
      </c>
      <c r="BM161" s="24" t="s">
        <v>907</v>
      </c>
    </row>
    <row r="162" s="11" customFormat="1">
      <c r="B162" s="213"/>
      <c r="D162" s="214" t="s">
        <v>147</v>
      </c>
      <c r="E162" s="215" t="s">
        <v>5</v>
      </c>
      <c r="F162" s="216" t="s">
        <v>908</v>
      </c>
      <c r="H162" s="217">
        <v>262.54000000000002</v>
      </c>
      <c r="I162" s="218"/>
      <c r="L162" s="213"/>
      <c r="M162" s="219"/>
      <c r="N162" s="220"/>
      <c r="O162" s="220"/>
      <c r="P162" s="220"/>
      <c r="Q162" s="220"/>
      <c r="R162" s="220"/>
      <c r="S162" s="220"/>
      <c r="T162" s="221"/>
      <c r="AT162" s="215" t="s">
        <v>147</v>
      </c>
      <c r="AU162" s="215" t="s">
        <v>78</v>
      </c>
      <c r="AV162" s="11" t="s">
        <v>78</v>
      </c>
      <c r="AW162" s="11" t="s">
        <v>33</v>
      </c>
      <c r="AX162" s="11" t="s">
        <v>69</v>
      </c>
      <c r="AY162" s="215" t="s">
        <v>139</v>
      </c>
    </row>
    <row r="163" s="13" customFormat="1">
      <c r="B163" s="241"/>
      <c r="D163" s="214" t="s">
        <v>147</v>
      </c>
      <c r="E163" s="242" t="s">
        <v>5</v>
      </c>
      <c r="F163" s="243" t="s">
        <v>909</v>
      </c>
      <c r="H163" s="244">
        <v>262.54000000000002</v>
      </c>
      <c r="I163" s="245"/>
      <c r="L163" s="241"/>
      <c r="M163" s="246"/>
      <c r="N163" s="247"/>
      <c r="O163" s="247"/>
      <c r="P163" s="247"/>
      <c r="Q163" s="247"/>
      <c r="R163" s="247"/>
      <c r="S163" s="247"/>
      <c r="T163" s="248"/>
      <c r="AT163" s="242" t="s">
        <v>147</v>
      </c>
      <c r="AU163" s="242" t="s">
        <v>78</v>
      </c>
      <c r="AV163" s="13" t="s">
        <v>81</v>
      </c>
      <c r="AW163" s="13" t="s">
        <v>33</v>
      </c>
      <c r="AX163" s="13" t="s">
        <v>69</v>
      </c>
      <c r="AY163" s="242" t="s">
        <v>139</v>
      </c>
    </row>
    <row r="164" s="11" customFormat="1">
      <c r="B164" s="213"/>
      <c r="D164" s="214" t="s">
        <v>147</v>
      </c>
      <c r="E164" s="215" t="s">
        <v>5</v>
      </c>
      <c r="F164" s="216" t="s">
        <v>910</v>
      </c>
      <c r="H164" s="217">
        <v>108.955</v>
      </c>
      <c r="I164" s="218"/>
      <c r="L164" s="213"/>
      <c r="M164" s="219"/>
      <c r="N164" s="220"/>
      <c r="O164" s="220"/>
      <c r="P164" s="220"/>
      <c r="Q164" s="220"/>
      <c r="R164" s="220"/>
      <c r="S164" s="220"/>
      <c r="T164" s="221"/>
      <c r="AT164" s="215" t="s">
        <v>147</v>
      </c>
      <c r="AU164" s="215" t="s">
        <v>78</v>
      </c>
      <c r="AV164" s="11" t="s">
        <v>78</v>
      </c>
      <c r="AW164" s="11" t="s">
        <v>33</v>
      </c>
      <c r="AX164" s="11" t="s">
        <v>69</v>
      </c>
      <c r="AY164" s="215" t="s">
        <v>139</v>
      </c>
    </row>
    <row r="165" s="13" customFormat="1">
      <c r="B165" s="241"/>
      <c r="D165" s="214" t="s">
        <v>147</v>
      </c>
      <c r="E165" s="242" t="s">
        <v>5</v>
      </c>
      <c r="F165" s="243" t="s">
        <v>911</v>
      </c>
      <c r="H165" s="244">
        <v>108.955</v>
      </c>
      <c r="I165" s="245"/>
      <c r="L165" s="241"/>
      <c r="M165" s="246"/>
      <c r="N165" s="247"/>
      <c r="O165" s="247"/>
      <c r="P165" s="247"/>
      <c r="Q165" s="247"/>
      <c r="R165" s="247"/>
      <c r="S165" s="247"/>
      <c r="T165" s="248"/>
      <c r="AT165" s="242" t="s">
        <v>147</v>
      </c>
      <c r="AU165" s="242" t="s">
        <v>78</v>
      </c>
      <c r="AV165" s="13" t="s">
        <v>81</v>
      </c>
      <c r="AW165" s="13" t="s">
        <v>33</v>
      </c>
      <c r="AX165" s="13" t="s">
        <v>69</v>
      </c>
      <c r="AY165" s="242" t="s">
        <v>139</v>
      </c>
    </row>
    <row r="166" s="11" customFormat="1">
      <c r="B166" s="213"/>
      <c r="D166" s="214" t="s">
        <v>147</v>
      </c>
      <c r="E166" s="215" t="s">
        <v>5</v>
      </c>
      <c r="F166" s="216" t="s">
        <v>912</v>
      </c>
      <c r="H166" s="217">
        <v>13.475</v>
      </c>
      <c r="I166" s="218"/>
      <c r="L166" s="213"/>
      <c r="M166" s="219"/>
      <c r="N166" s="220"/>
      <c r="O166" s="220"/>
      <c r="P166" s="220"/>
      <c r="Q166" s="220"/>
      <c r="R166" s="220"/>
      <c r="S166" s="220"/>
      <c r="T166" s="221"/>
      <c r="AT166" s="215" t="s">
        <v>147</v>
      </c>
      <c r="AU166" s="215" t="s">
        <v>78</v>
      </c>
      <c r="AV166" s="11" t="s">
        <v>78</v>
      </c>
      <c r="AW166" s="11" t="s">
        <v>33</v>
      </c>
      <c r="AX166" s="11" t="s">
        <v>69</v>
      </c>
      <c r="AY166" s="215" t="s">
        <v>139</v>
      </c>
    </row>
    <row r="167" s="13" customFormat="1">
      <c r="B167" s="241"/>
      <c r="D167" s="214" t="s">
        <v>147</v>
      </c>
      <c r="E167" s="242" t="s">
        <v>5</v>
      </c>
      <c r="F167" s="243" t="s">
        <v>913</v>
      </c>
      <c r="H167" s="244">
        <v>13.475</v>
      </c>
      <c r="I167" s="245"/>
      <c r="L167" s="241"/>
      <c r="M167" s="246"/>
      <c r="N167" s="247"/>
      <c r="O167" s="247"/>
      <c r="P167" s="247"/>
      <c r="Q167" s="247"/>
      <c r="R167" s="247"/>
      <c r="S167" s="247"/>
      <c r="T167" s="248"/>
      <c r="AT167" s="242" t="s">
        <v>147</v>
      </c>
      <c r="AU167" s="242" t="s">
        <v>78</v>
      </c>
      <c r="AV167" s="13" t="s">
        <v>81</v>
      </c>
      <c r="AW167" s="13" t="s">
        <v>33</v>
      </c>
      <c r="AX167" s="13" t="s">
        <v>69</v>
      </c>
      <c r="AY167" s="242" t="s">
        <v>139</v>
      </c>
    </row>
    <row r="168" s="12" customFormat="1">
      <c r="B168" s="222"/>
      <c r="D168" s="214" t="s">
        <v>147</v>
      </c>
      <c r="E168" s="223" t="s">
        <v>5</v>
      </c>
      <c r="F168" s="224" t="s">
        <v>149</v>
      </c>
      <c r="H168" s="225">
        <v>384.97000000000003</v>
      </c>
      <c r="I168" s="226"/>
      <c r="L168" s="222"/>
      <c r="M168" s="227"/>
      <c r="N168" s="228"/>
      <c r="O168" s="228"/>
      <c r="P168" s="228"/>
      <c r="Q168" s="228"/>
      <c r="R168" s="228"/>
      <c r="S168" s="228"/>
      <c r="T168" s="229"/>
      <c r="AT168" s="223" t="s">
        <v>147</v>
      </c>
      <c r="AU168" s="223" t="s">
        <v>78</v>
      </c>
      <c r="AV168" s="12" t="s">
        <v>84</v>
      </c>
      <c r="AW168" s="12" t="s">
        <v>33</v>
      </c>
      <c r="AX168" s="12" t="s">
        <v>74</v>
      </c>
      <c r="AY168" s="223" t="s">
        <v>139</v>
      </c>
    </row>
    <row r="169" s="10" customFormat="1" ht="29.88" customHeight="1">
      <c r="B169" s="187"/>
      <c r="D169" s="188" t="s">
        <v>68</v>
      </c>
      <c r="E169" s="198" t="s">
        <v>196</v>
      </c>
      <c r="F169" s="198" t="s">
        <v>281</v>
      </c>
      <c r="I169" s="190"/>
      <c r="J169" s="199">
        <f>BK169</f>
        <v>0</v>
      </c>
      <c r="L169" s="187"/>
      <c r="M169" s="192"/>
      <c r="N169" s="193"/>
      <c r="O169" s="193"/>
      <c r="P169" s="194">
        <f>SUM(P170:P175)</f>
        <v>0</v>
      </c>
      <c r="Q169" s="193"/>
      <c r="R169" s="194">
        <f>SUM(R170:R175)</f>
        <v>0</v>
      </c>
      <c r="S169" s="193"/>
      <c r="T169" s="195">
        <f>SUM(T170:T175)</f>
        <v>0</v>
      </c>
      <c r="AR169" s="188" t="s">
        <v>74</v>
      </c>
      <c r="AT169" s="196" t="s">
        <v>68</v>
      </c>
      <c r="AU169" s="196" t="s">
        <v>74</v>
      </c>
      <c r="AY169" s="188" t="s">
        <v>139</v>
      </c>
      <c r="BK169" s="197">
        <f>SUM(BK170:BK175)</f>
        <v>0</v>
      </c>
    </row>
    <row r="170" s="1" customFormat="1" ht="38.25" customHeight="1">
      <c r="B170" s="200"/>
      <c r="C170" s="201" t="s">
        <v>272</v>
      </c>
      <c r="D170" s="201" t="s">
        <v>141</v>
      </c>
      <c r="E170" s="202" t="s">
        <v>914</v>
      </c>
      <c r="F170" s="203" t="s">
        <v>915</v>
      </c>
      <c r="G170" s="204" t="s">
        <v>192</v>
      </c>
      <c r="H170" s="205">
        <v>363.22000000000003</v>
      </c>
      <c r="I170" s="206"/>
      <c r="J170" s="207">
        <f>ROUND(I170*H170,2)</f>
        <v>0</v>
      </c>
      <c r="K170" s="203" t="s">
        <v>145</v>
      </c>
      <c r="L170" s="46"/>
      <c r="M170" s="208" t="s">
        <v>5</v>
      </c>
      <c r="N170" s="209" t="s">
        <v>40</v>
      </c>
      <c r="O170" s="47"/>
      <c r="P170" s="210">
        <f>O170*H170</f>
        <v>0</v>
      </c>
      <c r="Q170" s="210">
        <v>0</v>
      </c>
      <c r="R170" s="210">
        <f>Q170*H170</f>
        <v>0</v>
      </c>
      <c r="S170" s="210">
        <v>0</v>
      </c>
      <c r="T170" s="211">
        <f>S170*H170</f>
        <v>0</v>
      </c>
      <c r="AR170" s="24" t="s">
        <v>84</v>
      </c>
      <c r="AT170" s="24" t="s">
        <v>141</v>
      </c>
      <c r="AU170" s="24" t="s">
        <v>78</v>
      </c>
      <c r="AY170" s="24" t="s">
        <v>139</v>
      </c>
      <c r="BE170" s="212">
        <f>IF(N170="základní",J170,0)</f>
        <v>0</v>
      </c>
      <c r="BF170" s="212">
        <f>IF(N170="snížená",J170,0)</f>
        <v>0</v>
      </c>
      <c r="BG170" s="212">
        <f>IF(N170="zákl. přenesená",J170,0)</f>
        <v>0</v>
      </c>
      <c r="BH170" s="212">
        <f>IF(N170="sníž. přenesená",J170,0)</f>
        <v>0</v>
      </c>
      <c r="BI170" s="212">
        <f>IF(N170="nulová",J170,0)</f>
        <v>0</v>
      </c>
      <c r="BJ170" s="24" t="s">
        <v>74</v>
      </c>
      <c r="BK170" s="212">
        <f>ROUND(I170*H170,2)</f>
        <v>0</v>
      </c>
      <c r="BL170" s="24" t="s">
        <v>84</v>
      </c>
      <c r="BM170" s="24" t="s">
        <v>916</v>
      </c>
    </row>
    <row r="171" s="11" customFormat="1">
      <c r="B171" s="213"/>
      <c r="D171" s="214" t="s">
        <v>147</v>
      </c>
      <c r="E171" s="215" t="s">
        <v>5</v>
      </c>
      <c r="F171" s="216" t="s">
        <v>917</v>
      </c>
      <c r="H171" s="217">
        <v>363.22000000000003</v>
      </c>
      <c r="I171" s="218"/>
      <c r="L171" s="213"/>
      <c r="M171" s="219"/>
      <c r="N171" s="220"/>
      <c r="O171" s="220"/>
      <c r="P171" s="220"/>
      <c r="Q171" s="220"/>
      <c r="R171" s="220"/>
      <c r="S171" s="220"/>
      <c r="T171" s="221"/>
      <c r="AT171" s="215" t="s">
        <v>147</v>
      </c>
      <c r="AU171" s="215" t="s">
        <v>78</v>
      </c>
      <c r="AV171" s="11" t="s">
        <v>78</v>
      </c>
      <c r="AW171" s="11" t="s">
        <v>33</v>
      </c>
      <c r="AX171" s="11" t="s">
        <v>69</v>
      </c>
      <c r="AY171" s="215" t="s">
        <v>139</v>
      </c>
    </row>
    <row r="172" s="12" customFormat="1">
      <c r="B172" s="222"/>
      <c r="D172" s="214" t="s">
        <v>147</v>
      </c>
      <c r="E172" s="223" t="s">
        <v>5</v>
      </c>
      <c r="F172" s="224" t="s">
        <v>149</v>
      </c>
      <c r="H172" s="225">
        <v>363.22000000000003</v>
      </c>
      <c r="I172" s="226"/>
      <c r="L172" s="222"/>
      <c r="M172" s="227"/>
      <c r="N172" s="228"/>
      <c r="O172" s="228"/>
      <c r="P172" s="228"/>
      <c r="Q172" s="228"/>
      <c r="R172" s="228"/>
      <c r="S172" s="228"/>
      <c r="T172" s="229"/>
      <c r="AT172" s="223" t="s">
        <v>147</v>
      </c>
      <c r="AU172" s="223" t="s">
        <v>78</v>
      </c>
      <c r="AV172" s="12" t="s">
        <v>84</v>
      </c>
      <c r="AW172" s="12" t="s">
        <v>33</v>
      </c>
      <c r="AX172" s="12" t="s">
        <v>74</v>
      </c>
      <c r="AY172" s="223" t="s">
        <v>139</v>
      </c>
    </row>
    <row r="173" s="1" customFormat="1" ht="38.25" customHeight="1">
      <c r="B173" s="200"/>
      <c r="C173" s="201" t="s">
        <v>276</v>
      </c>
      <c r="D173" s="201" t="s">
        <v>141</v>
      </c>
      <c r="E173" s="202" t="s">
        <v>918</v>
      </c>
      <c r="F173" s="203" t="s">
        <v>919</v>
      </c>
      <c r="G173" s="204" t="s">
        <v>192</v>
      </c>
      <c r="H173" s="205">
        <v>21793.200000000001</v>
      </c>
      <c r="I173" s="206"/>
      <c r="J173" s="207">
        <f>ROUND(I173*H173,2)</f>
        <v>0</v>
      </c>
      <c r="K173" s="203" t="s">
        <v>145</v>
      </c>
      <c r="L173" s="46"/>
      <c r="M173" s="208" t="s">
        <v>5</v>
      </c>
      <c r="N173" s="209" t="s">
        <v>40</v>
      </c>
      <c r="O173" s="47"/>
      <c r="P173" s="210">
        <f>O173*H173</f>
        <v>0</v>
      </c>
      <c r="Q173" s="210">
        <v>0</v>
      </c>
      <c r="R173" s="210">
        <f>Q173*H173</f>
        <v>0</v>
      </c>
      <c r="S173" s="210">
        <v>0</v>
      </c>
      <c r="T173" s="211">
        <f>S173*H173</f>
        <v>0</v>
      </c>
      <c r="AR173" s="24" t="s">
        <v>84</v>
      </c>
      <c r="AT173" s="24" t="s">
        <v>141</v>
      </c>
      <c r="AU173" s="24" t="s">
        <v>78</v>
      </c>
      <c r="AY173" s="24" t="s">
        <v>139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24" t="s">
        <v>74</v>
      </c>
      <c r="BK173" s="212">
        <f>ROUND(I173*H173,2)</f>
        <v>0</v>
      </c>
      <c r="BL173" s="24" t="s">
        <v>84</v>
      </c>
      <c r="BM173" s="24" t="s">
        <v>920</v>
      </c>
    </row>
    <row r="174" s="11" customFormat="1">
      <c r="B174" s="213"/>
      <c r="D174" s="214" t="s">
        <v>147</v>
      </c>
      <c r="F174" s="216" t="s">
        <v>921</v>
      </c>
      <c r="H174" s="217">
        <v>21793.200000000001</v>
      </c>
      <c r="I174" s="218"/>
      <c r="L174" s="213"/>
      <c r="M174" s="219"/>
      <c r="N174" s="220"/>
      <c r="O174" s="220"/>
      <c r="P174" s="220"/>
      <c r="Q174" s="220"/>
      <c r="R174" s="220"/>
      <c r="S174" s="220"/>
      <c r="T174" s="221"/>
      <c r="AT174" s="215" t="s">
        <v>147</v>
      </c>
      <c r="AU174" s="215" t="s">
        <v>78</v>
      </c>
      <c r="AV174" s="11" t="s">
        <v>78</v>
      </c>
      <c r="AW174" s="11" t="s">
        <v>6</v>
      </c>
      <c r="AX174" s="11" t="s">
        <v>74</v>
      </c>
      <c r="AY174" s="215" t="s">
        <v>139</v>
      </c>
    </row>
    <row r="175" s="1" customFormat="1" ht="38.25" customHeight="1">
      <c r="B175" s="200"/>
      <c r="C175" s="201" t="s">
        <v>282</v>
      </c>
      <c r="D175" s="201" t="s">
        <v>141</v>
      </c>
      <c r="E175" s="202" t="s">
        <v>922</v>
      </c>
      <c r="F175" s="203" t="s">
        <v>923</v>
      </c>
      <c r="G175" s="204" t="s">
        <v>192</v>
      </c>
      <c r="H175" s="205">
        <v>363.22000000000003</v>
      </c>
      <c r="I175" s="206"/>
      <c r="J175" s="207">
        <f>ROUND(I175*H175,2)</f>
        <v>0</v>
      </c>
      <c r="K175" s="203" t="s">
        <v>145</v>
      </c>
      <c r="L175" s="46"/>
      <c r="M175" s="208" t="s">
        <v>5</v>
      </c>
      <c r="N175" s="209" t="s">
        <v>40</v>
      </c>
      <c r="O175" s="47"/>
      <c r="P175" s="210">
        <f>O175*H175</f>
        <v>0</v>
      </c>
      <c r="Q175" s="210">
        <v>0</v>
      </c>
      <c r="R175" s="210">
        <f>Q175*H175</f>
        <v>0</v>
      </c>
      <c r="S175" s="210">
        <v>0</v>
      </c>
      <c r="T175" s="211">
        <f>S175*H175</f>
        <v>0</v>
      </c>
      <c r="AR175" s="24" t="s">
        <v>84</v>
      </c>
      <c r="AT175" s="24" t="s">
        <v>141</v>
      </c>
      <c r="AU175" s="24" t="s">
        <v>78</v>
      </c>
      <c r="AY175" s="24" t="s">
        <v>139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24" t="s">
        <v>74</v>
      </c>
      <c r="BK175" s="212">
        <f>ROUND(I175*H175,2)</f>
        <v>0</v>
      </c>
      <c r="BL175" s="24" t="s">
        <v>84</v>
      </c>
      <c r="BM175" s="24" t="s">
        <v>924</v>
      </c>
    </row>
    <row r="176" s="10" customFormat="1" ht="29.88" customHeight="1">
      <c r="B176" s="187"/>
      <c r="D176" s="188" t="s">
        <v>68</v>
      </c>
      <c r="E176" s="198" t="s">
        <v>353</v>
      </c>
      <c r="F176" s="198" t="s">
        <v>354</v>
      </c>
      <c r="I176" s="190"/>
      <c r="J176" s="199">
        <f>BK176</f>
        <v>0</v>
      </c>
      <c r="L176" s="187"/>
      <c r="M176" s="192"/>
      <c r="N176" s="193"/>
      <c r="O176" s="193"/>
      <c r="P176" s="194">
        <f>P177</f>
        <v>0</v>
      </c>
      <c r="Q176" s="193"/>
      <c r="R176" s="194">
        <f>R177</f>
        <v>0</v>
      </c>
      <c r="S176" s="193"/>
      <c r="T176" s="195">
        <f>T177</f>
        <v>0</v>
      </c>
      <c r="AR176" s="188" t="s">
        <v>74</v>
      </c>
      <c r="AT176" s="196" t="s">
        <v>68</v>
      </c>
      <c r="AU176" s="196" t="s">
        <v>74</v>
      </c>
      <c r="AY176" s="188" t="s">
        <v>139</v>
      </c>
      <c r="BK176" s="197">
        <f>BK177</f>
        <v>0</v>
      </c>
    </row>
    <row r="177" s="1" customFormat="1" ht="38.25" customHeight="1">
      <c r="B177" s="200"/>
      <c r="C177" s="201" t="s">
        <v>287</v>
      </c>
      <c r="D177" s="201" t="s">
        <v>141</v>
      </c>
      <c r="E177" s="202" t="s">
        <v>356</v>
      </c>
      <c r="F177" s="203" t="s">
        <v>357</v>
      </c>
      <c r="G177" s="204" t="s">
        <v>162</v>
      </c>
      <c r="H177" s="205">
        <v>6.8970000000000002</v>
      </c>
      <c r="I177" s="206"/>
      <c r="J177" s="207">
        <f>ROUND(I177*H177,2)</f>
        <v>0</v>
      </c>
      <c r="K177" s="203" t="s">
        <v>145</v>
      </c>
      <c r="L177" s="46"/>
      <c r="M177" s="208" t="s">
        <v>5</v>
      </c>
      <c r="N177" s="209" t="s">
        <v>40</v>
      </c>
      <c r="O177" s="47"/>
      <c r="P177" s="210">
        <f>O177*H177</f>
        <v>0</v>
      </c>
      <c r="Q177" s="210">
        <v>0</v>
      </c>
      <c r="R177" s="210">
        <f>Q177*H177</f>
        <v>0</v>
      </c>
      <c r="S177" s="210">
        <v>0</v>
      </c>
      <c r="T177" s="211">
        <f>S177*H177</f>
        <v>0</v>
      </c>
      <c r="AR177" s="24" t="s">
        <v>84</v>
      </c>
      <c r="AT177" s="24" t="s">
        <v>141</v>
      </c>
      <c r="AU177" s="24" t="s">
        <v>78</v>
      </c>
      <c r="AY177" s="24" t="s">
        <v>139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24" t="s">
        <v>74</v>
      </c>
      <c r="BK177" s="212">
        <f>ROUND(I177*H177,2)</f>
        <v>0</v>
      </c>
      <c r="BL177" s="24" t="s">
        <v>84</v>
      </c>
      <c r="BM177" s="24" t="s">
        <v>925</v>
      </c>
    </row>
    <row r="178" s="10" customFormat="1" ht="37.44" customHeight="1">
      <c r="B178" s="187"/>
      <c r="D178" s="188" t="s">
        <v>68</v>
      </c>
      <c r="E178" s="189" t="s">
        <v>359</v>
      </c>
      <c r="F178" s="189" t="s">
        <v>360</v>
      </c>
      <c r="I178" s="190"/>
      <c r="J178" s="191">
        <f>BK178</f>
        <v>0</v>
      </c>
      <c r="L178" s="187"/>
      <c r="M178" s="192"/>
      <c r="N178" s="193"/>
      <c r="O178" s="193"/>
      <c r="P178" s="194">
        <f>P179</f>
        <v>0</v>
      </c>
      <c r="Q178" s="193"/>
      <c r="R178" s="194">
        <f>R179</f>
        <v>0.17438019999999999</v>
      </c>
      <c r="S178" s="193"/>
      <c r="T178" s="195">
        <f>T179</f>
        <v>0.19075330000000002</v>
      </c>
      <c r="AR178" s="188" t="s">
        <v>78</v>
      </c>
      <c r="AT178" s="196" t="s">
        <v>68</v>
      </c>
      <c r="AU178" s="196" t="s">
        <v>69</v>
      </c>
      <c r="AY178" s="188" t="s">
        <v>139</v>
      </c>
      <c r="BK178" s="197">
        <f>BK179</f>
        <v>0</v>
      </c>
    </row>
    <row r="179" s="10" customFormat="1" ht="19.92" customHeight="1">
      <c r="B179" s="187"/>
      <c r="D179" s="188" t="s">
        <v>68</v>
      </c>
      <c r="E179" s="198" t="s">
        <v>926</v>
      </c>
      <c r="F179" s="198" t="s">
        <v>927</v>
      </c>
      <c r="I179" s="190"/>
      <c r="J179" s="199">
        <f>BK179</f>
        <v>0</v>
      </c>
      <c r="L179" s="187"/>
      <c r="M179" s="192"/>
      <c r="N179" s="193"/>
      <c r="O179" s="193"/>
      <c r="P179" s="194">
        <f>SUM(P180:P201)</f>
        <v>0</v>
      </c>
      <c r="Q179" s="193"/>
      <c r="R179" s="194">
        <f>SUM(R180:R201)</f>
        <v>0.17438019999999999</v>
      </c>
      <c r="S179" s="193"/>
      <c r="T179" s="195">
        <f>SUM(T180:T201)</f>
        <v>0.19075330000000002</v>
      </c>
      <c r="AR179" s="188" t="s">
        <v>78</v>
      </c>
      <c r="AT179" s="196" t="s">
        <v>68</v>
      </c>
      <c r="AU179" s="196" t="s">
        <v>74</v>
      </c>
      <c r="AY179" s="188" t="s">
        <v>139</v>
      </c>
      <c r="BK179" s="197">
        <f>SUM(BK180:BK201)</f>
        <v>0</v>
      </c>
    </row>
    <row r="180" s="1" customFormat="1" ht="16.5" customHeight="1">
      <c r="B180" s="200"/>
      <c r="C180" s="201" t="s">
        <v>292</v>
      </c>
      <c r="D180" s="201" t="s">
        <v>141</v>
      </c>
      <c r="E180" s="202" t="s">
        <v>928</v>
      </c>
      <c r="F180" s="203" t="s">
        <v>929</v>
      </c>
      <c r="G180" s="204" t="s">
        <v>181</v>
      </c>
      <c r="H180" s="205">
        <v>9.3900000000000006</v>
      </c>
      <c r="I180" s="206"/>
      <c r="J180" s="207">
        <f>ROUND(I180*H180,2)</f>
        <v>0</v>
      </c>
      <c r="K180" s="203" t="s">
        <v>145</v>
      </c>
      <c r="L180" s="46"/>
      <c r="M180" s="208" t="s">
        <v>5</v>
      </c>
      <c r="N180" s="209" t="s">
        <v>40</v>
      </c>
      <c r="O180" s="47"/>
      <c r="P180" s="210">
        <f>O180*H180</f>
        <v>0</v>
      </c>
      <c r="Q180" s="210">
        <v>0</v>
      </c>
      <c r="R180" s="210">
        <f>Q180*H180</f>
        <v>0</v>
      </c>
      <c r="S180" s="210">
        <v>0.00167</v>
      </c>
      <c r="T180" s="211">
        <f>S180*H180</f>
        <v>0.015681300000000002</v>
      </c>
      <c r="AR180" s="24" t="s">
        <v>238</v>
      </c>
      <c r="AT180" s="24" t="s">
        <v>141</v>
      </c>
      <c r="AU180" s="24" t="s">
        <v>78</v>
      </c>
      <c r="AY180" s="24" t="s">
        <v>139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24" t="s">
        <v>74</v>
      </c>
      <c r="BK180" s="212">
        <f>ROUND(I180*H180,2)</f>
        <v>0</v>
      </c>
      <c r="BL180" s="24" t="s">
        <v>238</v>
      </c>
      <c r="BM180" s="24" t="s">
        <v>930</v>
      </c>
    </row>
    <row r="181" s="1" customFormat="1" ht="16.5" customHeight="1">
      <c r="B181" s="200"/>
      <c r="C181" s="201" t="s">
        <v>297</v>
      </c>
      <c r="D181" s="201" t="s">
        <v>141</v>
      </c>
      <c r="E181" s="202" t="s">
        <v>931</v>
      </c>
      <c r="F181" s="203" t="s">
        <v>932</v>
      </c>
      <c r="G181" s="204" t="s">
        <v>181</v>
      </c>
      <c r="H181" s="205">
        <v>54</v>
      </c>
      <c r="I181" s="206"/>
      <c r="J181" s="207">
        <f>ROUND(I181*H181,2)</f>
        <v>0</v>
      </c>
      <c r="K181" s="203" t="s">
        <v>145</v>
      </c>
      <c r="L181" s="46"/>
      <c r="M181" s="208" t="s">
        <v>5</v>
      </c>
      <c r="N181" s="209" t="s">
        <v>40</v>
      </c>
      <c r="O181" s="47"/>
      <c r="P181" s="210">
        <f>O181*H181</f>
        <v>0</v>
      </c>
      <c r="Q181" s="210">
        <v>0</v>
      </c>
      <c r="R181" s="210">
        <f>Q181*H181</f>
        <v>0</v>
      </c>
      <c r="S181" s="210">
        <v>0.0025999999999999999</v>
      </c>
      <c r="T181" s="211">
        <f>S181*H181</f>
        <v>0.1404</v>
      </c>
      <c r="AR181" s="24" t="s">
        <v>238</v>
      </c>
      <c r="AT181" s="24" t="s">
        <v>141</v>
      </c>
      <c r="AU181" s="24" t="s">
        <v>78</v>
      </c>
      <c r="AY181" s="24" t="s">
        <v>139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24" t="s">
        <v>74</v>
      </c>
      <c r="BK181" s="212">
        <f>ROUND(I181*H181,2)</f>
        <v>0</v>
      </c>
      <c r="BL181" s="24" t="s">
        <v>238</v>
      </c>
      <c r="BM181" s="24" t="s">
        <v>933</v>
      </c>
    </row>
    <row r="182" s="1" customFormat="1" ht="16.5" customHeight="1">
      <c r="B182" s="200"/>
      <c r="C182" s="201" t="s">
        <v>302</v>
      </c>
      <c r="D182" s="201" t="s">
        <v>141</v>
      </c>
      <c r="E182" s="202" t="s">
        <v>934</v>
      </c>
      <c r="F182" s="203" t="s">
        <v>935</v>
      </c>
      <c r="G182" s="204" t="s">
        <v>181</v>
      </c>
      <c r="H182" s="205">
        <v>8.8000000000000007</v>
      </c>
      <c r="I182" s="206"/>
      <c r="J182" s="207">
        <f>ROUND(I182*H182,2)</f>
        <v>0</v>
      </c>
      <c r="K182" s="203" t="s">
        <v>145</v>
      </c>
      <c r="L182" s="46"/>
      <c r="M182" s="208" t="s">
        <v>5</v>
      </c>
      <c r="N182" s="209" t="s">
        <v>40</v>
      </c>
      <c r="O182" s="47"/>
      <c r="P182" s="210">
        <f>O182*H182</f>
        <v>0</v>
      </c>
      <c r="Q182" s="210">
        <v>0</v>
      </c>
      <c r="R182" s="210">
        <f>Q182*H182</f>
        <v>0</v>
      </c>
      <c r="S182" s="210">
        <v>0.0039399999999999999</v>
      </c>
      <c r="T182" s="211">
        <f>S182*H182</f>
        <v>0.034672000000000001</v>
      </c>
      <c r="AR182" s="24" t="s">
        <v>238</v>
      </c>
      <c r="AT182" s="24" t="s">
        <v>141</v>
      </c>
      <c r="AU182" s="24" t="s">
        <v>78</v>
      </c>
      <c r="AY182" s="24" t="s">
        <v>139</v>
      </c>
      <c r="BE182" s="212">
        <f>IF(N182="základní",J182,0)</f>
        <v>0</v>
      </c>
      <c r="BF182" s="212">
        <f>IF(N182="snížená",J182,0)</f>
        <v>0</v>
      </c>
      <c r="BG182" s="212">
        <f>IF(N182="zákl. přenesená",J182,0)</f>
        <v>0</v>
      </c>
      <c r="BH182" s="212">
        <f>IF(N182="sníž. přenesená",J182,0)</f>
        <v>0</v>
      </c>
      <c r="BI182" s="212">
        <f>IF(N182="nulová",J182,0)</f>
        <v>0</v>
      </c>
      <c r="BJ182" s="24" t="s">
        <v>74</v>
      </c>
      <c r="BK182" s="212">
        <f>ROUND(I182*H182,2)</f>
        <v>0</v>
      </c>
      <c r="BL182" s="24" t="s">
        <v>238</v>
      </c>
      <c r="BM182" s="24" t="s">
        <v>936</v>
      </c>
    </row>
    <row r="183" s="11" customFormat="1">
      <c r="B183" s="213"/>
      <c r="D183" s="214" t="s">
        <v>147</v>
      </c>
      <c r="E183" s="215" t="s">
        <v>5</v>
      </c>
      <c r="F183" s="216" t="s">
        <v>937</v>
      </c>
      <c r="H183" s="217">
        <v>8.8000000000000007</v>
      </c>
      <c r="I183" s="218"/>
      <c r="L183" s="213"/>
      <c r="M183" s="219"/>
      <c r="N183" s="220"/>
      <c r="O183" s="220"/>
      <c r="P183" s="220"/>
      <c r="Q183" s="220"/>
      <c r="R183" s="220"/>
      <c r="S183" s="220"/>
      <c r="T183" s="221"/>
      <c r="AT183" s="215" t="s">
        <v>147</v>
      </c>
      <c r="AU183" s="215" t="s">
        <v>78</v>
      </c>
      <c r="AV183" s="11" t="s">
        <v>78</v>
      </c>
      <c r="AW183" s="11" t="s">
        <v>33</v>
      </c>
      <c r="AX183" s="11" t="s">
        <v>69</v>
      </c>
      <c r="AY183" s="215" t="s">
        <v>139</v>
      </c>
    </row>
    <row r="184" s="12" customFormat="1">
      <c r="B184" s="222"/>
      <c r="D184" s="214" t="s">
        <v>147</v>
      </c>
      <c r="E184" s="223" t="s">
        <v>5</v>
      </c>
      <c r="F184" s="224" t="s">
        <v>149</v>
      </c>
      <c r="H184" s="225">
        <v>8.8000000000000007</v>
      </c>
      <c r="I184" s="226"/>
      <c r="L184" s="222"/>
      <c r="M184" s="227"/>
      <c r="N184" s="228"/>
      <c r="O184" s="228"/>
      <c r="P184" s="228"/>
      <c r="Q184" s="228"/>
      <c r="R184" s="228"/>
      <c r="S184" s="228"/>
      <c r="T184" s="229"/>
      <c r="AT184" s="223" t="s">
        <v>147</v>
      </c>
      <c r="AU184" s="223" t="s">
        <v>78</v>
      </c>
      <c r="AV184" s="12" t="s">
        <v>84</v>
      </c>
      <c r="AW184" s="12" t="s">
        <v>33</v>
      </c>
      <c r="AX184" s="12" t="s">
        <v>74</v>
      </c>
      <c r="AY184" s="223" t="s">
        <v>139</v>
      </c>
    </row>
    <row r="185" s="1" customFormat="1" ht="25.5" customHeight="1">
      <c r="B185" s="200"/>
      <c r="C185" s="201" t="s">
        <v>306</v>
      </c>
      <c r="D185" s="201" t="s">
        <v>141</v>
      </c>
      <c r="E185" s="202" t="s">
        <v>938</v>
      </c>
      <c r="F185" s="203" t="s">
        <v>939</v>
      </c>
      <c r="G185" s="204" t="s">
        <v>181</v>
      </c>
      <c r="H185" s="205">
        <v>9.3900000000000006</v>
      </c>
      <c r="I185" s="206"/>
      <c r="J185" s="207">
        <f>ROUND(I185*H185,2)</f>
        <v>0</v>
      </c>
      <c r="K185" s="203" t="s">
        <v>145</v>
      </c>
      <c r="L185" s="46"/>
      <c r="M185" s="208" t="s">
        <v>5</v>
      </c>
      <c r="N185" s="209" t="s">
        <v>40</v>
      </c>
      <c r="O185" s="47"/>
      <c r="P185" s="210">
        <f>O185*H185</f>
        <v>0</v>
      </c>
      <c r="Q185" s="210">
        <v>0.0035799999999999998</v>
      </c>
      <c r="R185" s="210">
        <f>Q185*H185</f>
        <v>0.033616199999999999</v>
      </c>
      <c r="S185" s="210">
        <v>0</v>
      </c>
      <c r="T185" s="211">
        <f>S185*H185</f>
        <v>0</v>
      </c>
      <c r="AR185" s="24" t="s">
        <v>238</v>
      </c>
      <c r="AT185" s="24" t="s">
        <v>141</v>
      </c>
      <c r="AU185" s="24" t="s">
        <v>78</v>
      </c>
      <c r="AY185" s="24" t="s">
        <v>139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24" t="s">
        <v>74</v>
      </c>
      <c r="BK185" s="212">
        <f>ROUND(I185*H185,2)</f>
        <v>0</v>
      </c>
      <c r="BL185" s="24" t="s">
        <v>238</v>
      </c>
      <c r="BM185" s="24" t="s">
        <v>940</v>
      </c>
    </row>
    <row r="186" s="11" customFormat="1">
      <c r="B186" s="213"/>
      <c r="D186" s="214" t="s">
        <v>147</v>
      </c>
      <c r="E186" s="215" t="s">
        <v>5</v>
      </c>
      <c r="F186" s="216" t="s">
        <v>886</v>
      </c>
      <c r="H186" s="217">
        <v>3.3599999999999999</v>
      </c>
      <c r="I186" s="218"/>
      <c r="L186" s="213"/>
      <c r="M186" s="219"/>
      <c r="N186" s="220"/>
      <c r="O186" s="220"/>
      <c r="P186" s="220"/>
      <c r="Q186" s="220"/>
      <c r="R186" s="220"/>
      <c r="S186" s="220"/>
      <c r="T186" s="221"/>
      <c r="AT186" s="215" t="s">
        <v>147</v>
      </c>
      <c r="AU186" s="215" t="s">
        <v>78</v>
      </c>
      <c r="AV186" s="11" t="s">
        <v>78</v>
      </c>
      <c r="AW186" s="11" t="s">
        <v>33</v>
      </c>
      <c r="AX186" s="11" t="s">
        <v>69</v>
      </c>
      <c r="AY186" s="215" t="s">
        <v>139</v>
      </c>
    </row>
    <row r="187" s="13" customFormat="1">
      <c r="B187" s="241"/>
      <c r="D187" s="214" t="s">
        <v>147</v>
      </c>
      <c r="E187" s="242" t="s">
        <v>5</v>
      </c>
      <c r="F187" s="243" t="s">
        <v>875</v>
      </c>
      <c r="H187" s="244">
        <v>3.3599999999999999</v>
      </c>
      <c r="I187" s="245"/>
      <c r="L187" s="241"/>
      <c r="M187" s="246"/>
      <c r="N187" s="247"/>
      <c r="O187" s="247"/>
      <c r="P187" s="247"/>
      <c r="Q187" s="247"/>
      <c r="R187" s="247"/>
      <c r="S187" s="247"/>
      <c r="T187" s="248"/>
      <c r="AT187" s="242" t="s">
        <v>147</v>
      </c>
      <c r="AU187" s="242" t="s">
        <v>78</v>
      </c>
      <c r="AV187" s="13" t="s">
        <v>81</v>
      </c>
      <c r="AW187" s="13" t="s">
        <v>33</v>
      </c>
      <c r="AX187" s="13" t="s">
        <v>69</v>
      </c>
      <c r="AY187" s="242" t="s">
        <v>139</v>
      </c>
    </row>
    <row r="188" s="11" customFormat="1">
      <c r="B188" s="213"/>
      <c r="D188" s="214" t="s">
        <v>147</v>
      </c>
      <c r="E188" s="215" t="s">
        <v>5</v>
      </c>
      <c r="F188" s="216" t="s">
        <v>887</v>
      </c>
      <c r="H188" s="217">
        <v>3.1499999999999999</v>
      </c>
      <c r="I188" s="218"/>
      <c r="L188" s="213"/>
      <c r="M188" s="219"/>
      <c r="N188" s="220"/>
      <c r="O188" s="220"/>
      <c r="P188" s="220"/>
      <c r="Q188" s="220"/>
      <c r="R188" s="220"/>
      <c r="S188" s="220"/>
      <c r="T188" s="221"/>
      <c r="AT188" s="215" t="s">
        <v>147</v>
      </c>
      <c r="AU188" s="215" t="s">
        <v>78</v>
      </c>
      <c r="AV188" s="11" t="s">
        <v>78</v>
      </c>
      <c r="AW188" s="11" t="s">
        <v>33</v>
      </c>
      <c r="AX188" s="11" t="s">
        <v>69</v>
      </c>
      <c r="AY188" s="215" t="s">
        <v>139</v>
      </c>
    </row>
    <row r="189" s="13" customFormat="1">
      <c r="B189" s="241"/>
      <c r="D189" s="214" t="s">
        <v>147</v>
      </c>
      <c r="E189" s="242" t="s">
        <v>5</v>
      </c>
      <c r="F189" s="243" t="s">
        <v>877</v>
      </c>
      <c r="H189" s="244">
        <v>3.1499999999999999</v>
      </c>
      <c r="I189" s="245"/>
      <c r="L189" s="241"/>
      <c r="M189" s="246"/>
      <c r="N189" s="247"/>
      <c r="O189" s="247"/>
      <c r="P189" s="247"/>
      <c r="Q189" s="247"/>
      <c r="R189" s="247"/>
      <c r="S189" s="247"/>
      <c r="T189" s="248"/>
      <c r="AT189" s="242" t="s">
        <v>147</v>
      </c>
      <c r="AU189" s="242" t="s">
        <v>78</v>
      </c>
      <c r="AV189" s="13" t="s">
        <v>81</v>
      </c>
      <c r="AW189" s="13" t="s">
        <v>33</v>
      </c>
      <c r="AX189" s="13" t="s">
        <v>69</v>
      </c>
      <c r="AY189" s="242" t="s">
        <v>139</v>
      </c>
    </row>
    <row r="190" s="11" customFormat="1">
      <c r="B190" s="213"/>
      <c r="D190" s="214" t="s">
        <v>147</v>
      </c>
      <c r="E190" s="215" t="s">
        <v>5</v>
      </c>
      <c r="F190" s="216" t="s">
        <v>888</v>
      </c>
      <c r="H190" s="217">
        <v>2.8799999999999999</v>
      </c>
      <c r="I190" s="218"/>
      <c r="L190" s="213"/>
      <c r="M190" s="219"/>
      <c r="N190" s="220"/>
      <c r="O190" s="220"/>
      <c r="P190" s="220"/>
      <c r="Q190" s="220"/>
      <c r="R190" s="220"/>
      <c r="S190" s="220"/>
      <c r="T190" s="221"/>
      <c r="AT190" s="215" t="s">
        <v>147</v>
      </c>
      <c r="AU190" s="215" t="s">
        <v>78</v>
      </c>
      <c r="AV190" s="11" t="s">
        <v>78</v>
      </c>
      <c r="AW190" s="11" t="s">
        <v>33</v>
      </c>
      <c r="AX190" s="11" t="s">
        <v>69</v>
      </c>
      <c r="AY190" s="215" t="s">
        <v>139</v>
      </c>
    </row>
    <row r="191" s="13" customFormat="1">
      <c r="B191" s="241"/>
      <c r="D191" s="214" t="s">
        <v>147</v>
      </c>
      <c r="E191" s="242" t="s">
        <v>5</v>
      </c>
      <c r="F191" s="243" t="s">
        <v>879</v>
      </c>
      <c r="H191" s="244">
        <v>2.8799999999999999</v>
      </c>
      <c r="I191" s="245"/>
      <c r="L191" s="241"/>
      <c r="M191" s="246"/>
      <c r="N191" s="247"/>
      <c r="O191" s="247"/>
      <c r="P191" s="247"/>
      <c r="Q191" s="247"/>
      <c r="R191" s="247"/>
      <c r="S191" s="247"/>
      <c r="T191" s="248"/>
      <c r="AT191" s="242" t="s">
        <v>147</v>
      </c>
      <c r="AU191" s="242" t="s">
        <v>78</v>
      </c>
      <c r="AV191" s="13" t="s">
        <v>81</v>
      </c>
      <c r="AW191" s="13" t="s">
        <v>33</v>
      </c>
      <c r="AX191" s="13" t="s">
        <v>69</v>
      </c>
      <c r="AY191" s="242" t="s">
        <v>139</v>
      </c>
    </row>
    <row r="192" s="12" customFormat="1">
      <c r="B192" s="222"/>
      <c r="D192" s="214" t="s">
        <v>147</v>
      </c>
      <c r="E192" s="223" t="s">
        <v>5</v>
      </c>
      <c r="F192" s="224" t="s">
        <v>149</v>
      </c>
      <c r="H192" s="225">
        <v>9.3900000000000006</v>
      </c>
      <c r="I192" s="226"/>
      <c r="L192" s="222"/>
      <c r="M192" s="227"/>
      <c r="N192" s="228"/>
      <c r="O192" s="228"/>
      <c r="P192" s="228"/>
      <c r="Q192" s="228"/>
      <c r="R192" s="228"/>
      <c r="S192" s="228"/>
      <c r="T192" s="229"/>
      <c r="AT192" s="223" t="s">
        <v>147</v>
      </c>
      <c r="AU192" s="223" t="s">
        <v>78</v>
      </c>
      <c r="AV192" s="12" t="s">
        <v>84</v>
      </c>
      <c r="AW192" s="12" t="s">
        <v>33</v>
      </c>
      <c r="AX192" s="12" t="s">
        <v>74</v>
      </c>
      <c r="AY192" s="223" t="s">
        <v>139</v>
      </c>
    </row>
    <row r="193" s="1" customFormat="1" ht="38.25" customHeight="1">
      <c r="B193" s="200"/>
      <c r="C193" s="201" t="s">
        <v>310</v>
      </c>
      <c r="D193" s="201" t="s">
        <v>141</v>
      </c>
      <c r="E193" s="202" t="s">
        <v>941</v>
      </c>
      <c r="F193" s="203" t="s">
        <v>942</v>
      </c>
      <c r="G193" s="204" t="s">
        <v>266</v>
      </c>
      <c r="H193" s="205">
        <v>3</v>
      </c>
      <c r="I193" s="206"/>
      <c r="J193" s="207">
        <f>ROUND(I193*H193,2)</f>
        <v>0</v>
      </c>
      <c r="K193" s="203" t="s">
        <v>5</v>
      </c>
      <c r="L193" s="46"/>
      <c r="M193" s="208" t="s">
        <v>5</v>
      </c>
      <c r="N193" s="209" t="s">
        <v>40</v>
      </c>
      <c r="O193" s="47"/>
      <c r="P193" s="210">
        <f>O193*H193</f>
        <v>0</v>
      </c>
      <c r="Q193" s="210">
        <v>0.0075199999999999998</v>
      </c>
      <c r="R193" s="210">
        <f>Q193*H193</f>
        <v>0.02256</v>
      </c>
      <c r="S193" s="210">
        <v>0</v>
      </c>
      <c r="T193" s="211">
        <f>S193*H193</f>
        <v>0</v>
      </c>
      <c r="AR193" s="24" t="s">
        <v>238</v>
      </c>
      <c r="AT193" s="24" t="s">
        <v>141</v>
      </c>
      <c r="AU193" s="24" t="s">
        <v>78</v>
      </c>
      <c r="AY193" s="24" t="s">
        <v>139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24" t="s">
        <v>74</v>
      </c>
      <c r="BK193" s="212">
        <f>ROUND(I193*H193,2)</f>
        <v>0</v>
      </c>
      <c r="BL193" s="24" t="s">
        <v>238</v>
      </c>
      <c r="BM193" s="24" t="s">
        <v>943</v>
      </c>
    </row>
    <row r="194" s="1" customFormat="1" ht="25.5" customHeight="1">
      <c r="B194" s="200"/>
      <c r="C194" s="201" t="s">
        <v>279</v>
      </c>
      <c r="D194" s="201" t="s">
        <v>141</v>
      </c>
      <c r="E194" s="202" t="s">
        <v>944</v>
      </c>
      <c r="F194" s="203" t="s">
        <v>945</v>
      </c>
      <c r="G194" s="204" t="s">
        <v>181</v>
      </c>
      <c r="H194" s="205">
        <v>54</v>
      </c>
      <c r="I194" s="206"/>
      <c r="J194" s="207">
        <f>ROUND(I194*H194,2)</f>
        <v>0</v>
      </c>
      <c r="K194" s="203" t="s">
        <v>145</v>
      </c>
      <c r="L194" s="46"/>
      <c r="M194" s="208" t="s">
        <v>5</v>
      </c>
      <c r="N194" s="209" t="s">
        <v>40</v>
      </c>
      <c r="O194" s="47"/>
      <c r="P194" s="210">
        <f>O194*H194</f>
        <v>0</v>
      </c>
      <c r="Q194" s="210">
        <v>0.00174</v>
      </c>
      <c r="R194" s="210">
        <f>Q194*H194</f>
        <v>0.093960000000000002</v>
      </c>
      <c r="S194" s="210">
        <v>0</v>
      </c>
      <c r="T194" s="211">
        <f>S194*H194</f>
        <v>0</v>
      </c>
      <c r="AR194" s="24" t="s">
        <v>238</v>
      </c>
      <c r="AT194" s="24" t="s">
        <v>141</v>
      </c>
      <c r="AU194" s="24" t="s">
        <v>78</v>
      </c>
      <c r="AY194" s="24" t="s">
        <v>139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24" t="s">
        <v>74</v>
      </c>
      <c r="BK194" s="212">
        <f>ROUND(I194*H194,2)</f>
        <v>0</v>
      </c>
      <c r="BL194" s="24" t="s">
        <v>238</v>
      </c>
      <c r="BM194" s="24" t="s">
        <v>946</v>
      </c>
    </row>
    <row r="195" s="11" customFormat="1">
      <c r="B195" s="213"/>
      <c r="D195" s="214" t="s">
        <v>147</v>
      </c>
      <c r="E195" s="215" t="s">
        <v>5</v>
      </c>
      <c r="F195" s="216" t="s">
        <v>947</v>
      </c>
      <c r="H195" s="217">
        <v>54</v>
      </c>
      <c r="I195" s="218"/>
      <c r="L195" s="213"/>
      <c r="M195" s="219"/>
      <c r="N195" s="220"/>
      <c r="O195" s="220"/>
      <c r="P195" s="220"/>
      <c r="Q195" s="220"/>
      <c r="R195" s="220"/>
      <c r="S195" s="220"/>
      <c r="T195" s="221"/>
      <c r="AT195" s="215" t="s">
        <v>147</v>
      </c>
      <c r="AU195" s="215" t="s">
        <v>78</v>
      </c>
      <c r="AV195" s="11" t="s">
        <v>78</v>
      </c>
      <c r="AW195" s="11" t="s">
        <v>33</v>
      </c>
      <c r="AX195" s="11" t="s">
        <v>69</v>
      </c>
      <c r="AY195" s="215" t="s">
        <v>139</v>
      </c>
    </row>
    <row r="196" s="12" customFormat="1">
      <c r="B196" s="222"/>
      <c r="D196" s="214" t="s">
        <v>147</v>
      </c>
      <c r="E196" s="223" t="s">
        <v>5</v>
      </c>
      <c r="F196" s="224" t="s">
        <v>149</v>
      </c>
      <c r="H196" s="225">
        <v>54</v>
      </c>
      <c r="I196" s="226"/>
      <c r="L196" s="222"/>
      <c r="M196" s="227"/>
      <c r="N196" s="228"/>
      <c r="O196" s="228"/>
      <c r="P196" s="228"/>
      <c r="Q196" s="228"/>
      <c r="R196" s="228"/>
      <c r="S196" s="228"/>
      <c r="T196" s="229"/>
      <c r="AT196" s="223" t="s">
        <v>147</v>
      </c>
      <c r="AU196" s="223" t="s">
        <v>78</v>
      </c>
      <c r="AV196" s="12" t="s">
        <v>84</v>
      </c>
      <c r="AW196" s="12" t="s">
        <v>33</v>
      </c>
      <c r="AX196" s="12" t="s">
        <v>74</v>
      </c>
      <c r="AY196" s="223" t="s">
        <v>139</v>
      </c>
    </row>
    <row r="197" s="1" customFormat="1" ht="25.5" customHeight="1">
      <c r="B197" s="200"/>
      <c r="C197" s="201" t="s">
        <v>319</v>
      </c>
      <c r="D197" s="201" t="s">
        <v>141</v>
      </c>
      <c r="E197" s="202" t="s">
        <v>948</v>
      </c>
      <c r="F197" s="203" t="s">
        <v>949</v>
      </c>
      <c r="G197" s="204" t="s">
        <v>266</v>
      </c>
      <c r="H197" s="205">
        <v>2</v>
      </c>
      <c r="I197" s="206"/>
      <c r="J197" s="207">
        <f>ROUND(I197*H197,2)</f>
        <v>0</v>
      </c>
      <c r="K197" s="203" t="s">
        <v>145</v>
      </c>
      <c r="L197" s="46"/>
      <c r="M197" s="208" t="s">
        <v>5</v>
      </c>
      <c r="N197" s="209" t="s">
        <v>40</v>
      </c>
      <c r="O197" s="47"/>
      <c r="P197" s="210">
        <f>O197*H197</f>
        <v>0</v>
      </c>
      <c r="Q197" s="210">
        <v>0.00025000000000000001</v>
      </c>
      <c r="R197" s="210">
        <f>Q197*H197</f>
        <v>0.00050000000000000001</v>
      </c>
      <c r="S197" s="210">
        <v>0</v>
      </c>
      <c r="T197" s="211">
        <f>S197*H197</f>
        <v>0</v>
      </c>
      <c r="AR197" s="24" t="s">
        <v>238</v>
      </c>
      <c r="AT197" s="24" t="s">
        <v>141</v>
      </c>
      <c r="AU197" s="24" t="s">
        <v>78</v>
      </c>
      <c r="AY197" s="24" t="s">
        <v>139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24" t="s">
        <v>74</v>
      </c>
      <c r="BK197" s="212">
        <f>ROUND(I197*H197,2)</f>
        <v>0</v>
      </c>
      <c r="BL197" s="24" t="s">
        <v>238</v>
      </c>
      <c r="BM197" s="24" t="s">
        <v>950</v>
      </c>
    </row>
    <row r="198" s="1" customFormat="1" ht="25.5" customHeight="1">
      <c r="B198" s="200"/>
      <c r="C198" s="201" t="s">
        <v>324</v>
      </c>
      <c r="D198" s="201" t="s">
        <v>141</v>
      </c>
      <c r="E198" s="202" t="s">
        <v>951</v>
      </c>
      <c r="F198" s="203" t="s">
        <v>952</v>
      </c>
      <c r="G198" s="204" t="s">
        <v>181</v>
      </c>
      <c r="H198" s="205">
        <v>11.199999999999999</v>
      </c>
      <c r="I198" s="206"/>
      <c r="J198" s="207">
        <f>ROUND(I198*H198,2)</f>
        <v>0</v>
      </c>
      <c r="K198" s="203" t="s">
        <v>145</v>
      </c>
      <c r="L198" s="46"/>
      <c r="M198" s="208" t="s">
        <v>5</v>
      </c>
      <c r="N198" s="209" t="s">
        <v>40</v>
      </c>
      <c r="O198" s="47"/>
      <c r="P198" s="210">
        <f>O198*H198</f>
        <v>0</v>
      </c>
      <c r="Q198" s="210">
        <v>0.0021199999999999999</v>
      </c>
      <c r="R198" s="210">
        <f>Q198*H198</f>
        <v>0.023743999999999998</v>
      </c>
      <c r="S198" s="210">
        <v>0</v>
      </c>
      <c r="T198" s="211">
        <f>S198*H198</f>
        <v>0</v>
      </c>
      <c r="AR198" s="24" t="s">
        <v>238</v>
      </c>
      <c r="AT198" s="24" t="s">
        <v>141</v>
      </c>
      <c r="AU198" s="24" t="s">
        <v>78</v>
      </c>
      <c r="AY198" s="24" t="s">
        <v>139</v>
      </c>
      <c r="BE198" s="212">
        <f>IF(N198="základní",J198,0)</f>
        <v>0</v>
      </c>
      <c r="BF198" s="212">
        <f>IF(N198="snížená",J198,0)</f>
        <v>0</v>
      </c>
      <c r="BG198" s="212">
        <f>IF(N198="zákl. přenesená",J198,0)</f>
        <v>0</v>
      </c>
      <c r="BH198" s="212">
        <f>IF(N198="sníž. přenesená",J198,0)</f>
        <v>0</v>
      </c>
      <c r="BI198" s="212">
        <f>IF(N198="nulová",J198,0)</f>
        <v>0</v>
      </c>
      <c r="BJ198" s="24" t="s">
        <v>74</v>
      </c>
      <c r="BK198" s="212">
        <f>ROUND(I198*H198,2)</f>
        <v>0</v>
      </c>
      <c r="BL198" s="24" t="s">
        <v>238</v>
      </c>
      <c r="BM198" s="24" t="s">
        <v>953</v>
      </c>
    </row>
    <row r="199" s="11" customFormat="1">
      <c r="B199" s="213"/>
      <c r="D199" s="214" t="s">
        <v>147</v>
      </c>
      <c r="E199" s="215" t="s">
        <v>5</v>
      </c>
      <c r="F199" s="216" t="s">
        <v>954</v>
      </c>
      <c r="H199" s="217">
        <v>11.199999999999999</v>
      </c>
      <c r="I199" s="218"/>
      <c r="L199" s="213"/>
      <c r="M199" s="219"/>
      <c r="N199" s="220"/>
      <c r="O199" s="220"/>
      <c r="P199" s="220"/>
      <c r="Q199" s="220"/>
      <c r="R199" s="220"/>
      <c r="S199" s="220"/>
      <c r="T199" s="221"/>
      <c r="AT199" s="215" t="s">
        <v>147</v>
      </c>
      <c r="AU199" s="215" t="s">
        <v>78</v>
      </c>
      <c r="AV199" s="11" t="s">
        <v>78</v>
      </c>
      <c r="AW199" s="11" t="s">
        <v>33</v>
      </c>
      <c r="AX199" s="11" t="s">
        <v>69</v>
      </c>
      <c r="AY199" s="215" t="s">
        <v>139</v>
      </c>
    </row>
    <row r="200" s="12" customFormat="1">
      <c r="B200" s="222"/>
      <c r="D200" s="214" t="s">
        <v>147</v>
      </c>
      <c r="E200" s="223" t="s">
        <v>5</v>
      </c>
      <c r="F200" s="224" t="s">
        <v>149</v>
      </c>
      <c r="H200" s="225">
        <v>11.199999999999999</v>
      </c>
      <c r="I200" s="226"/>
      <c r="L200" s="222"/>
      <c r="M200" s="227"/>
      <c r="N200" s="228"/>
      <c r="O200" s="228"/>
      <c r="P200" s="228"/>
      <c r="Q200" s="228"/>
      <c r="R200" s="228"/>
      <c r="S200" s="228"/>
      <c r="T200" s="229"/>
      <c r="AT200" s="223" t="s">
        <v>147</v>
      </c>
      <c r="AU200" s="223" t="s">
        <v>78</v>
      </c>
      <c r="AV200" s="12" t="s">
        <v>84</v>
      </c>
      <c r="AW200" s="12" t="s">
        <v>33</v>
      </c>
      <c r="AX200" s="12" t="s">
        <v>74</v>
      </c>
      <c r="AY200" s="223" t="s">
        <v>139</v>
      </c>
    </row>
    <row r="201" s="1" customFormat="1" ht="38.25" customHeight="1">
      <c r="B201" s="200"/>
      <c r="C201" s="201" t="s">
        <v>329</v>
      </c>
      <c r="D201" s="201" t="s">
        <v>141</v>
      </c>
      <c r="E201" s="202" t="s">
        <v>955</v>
      </c>
      <c r="F201" s="203" t="s">
        <v>956</v>
      </c>
      <c r="G201" s="204" t="s">
        <v>375</v>
      </c>
      <c r="H201" s="240"/>
      <c r="I201" s="206"/>
      <c r="J201" s="207">
        <f>ROUND(I201*H201,2)</f>
        <v>0</v>
      </c>
      <c r="K201" s="203" t="s">
        <v>145</v>
      </c>
      <c r="L201" s="46"/>
      <c r="M201" s="208" t="s">
        <v>5</v>
      </c>
      <c r="N201" s="249" t="s">
        <v>40</v>
      </c>
      <c r="O201" s="250"/>
      <c r="P201" s="251">
        <f>O201*H201</f>
        <v>0</v>
      </c>
      <c r="Q201" s="251">
        <v>0</v>
      </c>
      <c r="R201" s="251">
        <f>Q201*H201</f>
        <v>0</v>
      </c>
      <c r="S201" s="251">
        <v>0</v>
      </c>
      <c r="T201" s="252">
        <f>S201*H201</f>
        <v>0</v>
      </c>
      <c r="AR201" s="24" t="s">
        <v>238</v>
      </c>
      <c r="AT201" s="24" t="s">
        <v>141</v>
      </c>
      <c r="AU201" s="24" t="s">
        <v>78</v>
      </c>
      <c r="AY201" s="24" t="s">
        <v>139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24" t="s">
        <v>74</v>
      </c>
      <c r="BK201" s="212">
        <f>ROUND(I201*H201,2)</f>
        <v>0</v>
      </c>
      <c r="BL201" s="24" t="s">
        <v>238</v>
      </c>
      <c r="BM201" s="24" t="s">
        <v>957</v>
      </c>
    </row>
    <row r="202" s="1" customFormat="1" ht="6.96" customHeight="1">
      <c r="B202" s="67"/>
      <c r="C202" s="68"/>
      <c r="D202" s="68"/>
      <c r="E202" s="68"/>
      <c r="F202" s="68"/>
      <c r="G202" s="68"/>
      <c r="H202" s="68"/>
      <c r="I202" s="152"/>
      <c r="J202" s="68"/>
      <c r="K202" s="68"/>
      <c r="L202" s="46"/>
    </row>
  </sheetData>
  <autoFilter ref="C81:K201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93</v>
      </c>
      <c r="G1" s="125" t="s">
        <v>94</v>
      </c>
      <c r="H1" s="125"/>
      <c r="I1" s="126"/>
      <c r="J1" s="125" t="s">
        <v>95</v>
      </c>
      <c r="K1" s="124" t="s">
        <v>96</v>
      </c>
      <c r="L1" s="125" t="s">
        <v>97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86</v>
      </c>
    </row>
    <row r="3" ht="6.96" customHeight="1">
      <c r="B3" s="25"/>
      <c r="C3" s="26"/>
      <c r="D3" s="26"/>
      <c r="E3" s="26"/>
      <c r="F3" s="26"/>
      <c r="G3" s="26"/>
      <c r="H3" s="26"/>
      <c r="I3" s="127"/>
      <c r="J3" s="26"/>
      <c r="K3" s="27"/>
      <c r="AT3" s="24" t="s">
        <v>78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2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28"/>
      <c r="J6" s="29"/>
      <c r="K6" s="31"/>
    </row>
    <row r="7" ht="16.5" customHeight="1">
      <c r="B7" s="28"/>
      <c r="C7" s="29"/>
      <c r="D7" s="29"/>
      <c r="E7" s="129" t="str">
        <f>'Rekapitulace stavby'!K6</f>
        <v>Stavební úpravy a nástavba provozního objektu v Humpolci</v>
      </c>
      <c r="F7" s="40"/>
      <c r="G7" s="40"/>
      <c r="H7" s="40"/>
      <c r="I7" s="128"/>
      <c r="J7" s="29"/>
      <c r="K7" s="31"/>
    </row>
    <row r="8" s="1" customFormat="1">
      <c r="B8" s="46"/>
      <c r="C8" s="47"/>
      <c r="D8" s="40" t="s">
        <v>99</v>
      </c>
      <c r="E8" s="47"/>
      <c r="F8" s="47"/>
      <c r="G8" s="47"/>
      <c r="H8" s="47"/>
      <c r="I8" s="130"/>
      <c r="J8" s="47"/>
      <c r="K8" s="51"/>
    </row>
    <row r="9" s="1" customFormat="1" ht="36.96" customHeight="1">
      <c r="B9" s="46"/>
      <c r="C9" s="47"/>
      <c r="D9" s="47"/>
      <c r="E9" s="131" t="s">
        <v>958</v>
      </c>
      <c r="F9" s="47"/>
      <c r="G9" s="47"/>
      <c r="H9" s="47"/>
      <c r="I9" s="13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3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32" t="s">
        <v>25</v>
      </c>
      <c r="J12" s="133" t="str">
        <f>'Rekapitulace stavby'!AN8</f>
        <v>20. 1. 2018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32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32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0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3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2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0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32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32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0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30"/>
      <c r="J23" s="47"/>
      <c r="K23" s="51"/>
    </row>
    <row r="24" s="6" customFormat="1" ht="16.5" customHeight="1">
      <c r="B24" s="134"/>
      <c r="C24" s="135"/>
      <c r="D24" s="135"/>
      <c r="E24" s="44" t="s">
        <v>5</v>
      </c>
      <c r="F24" s="44"/>
      <c r="G24" s="44"/>
      <c r="H24" s="44"/>
      <c r="I24" s="136"/>
      <c r="J24" s="135"/>
      <c r="K24" s="13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8"/>
      <c r="J26" s="82"/>
      <c r="K26" s="139"/>
    </row>
    <row r="27" s="1" customFormat="1" ht="25.44" customHeight="1">
      <c r="B27" s="46"/>
      <c r="C27" s="47"/>
      <c r="D27" s="140" t="s">
        <v>35</v>
      </c>
      <c r="E27" s="47"/>
      <c r="F27" s="47"/>
      <c r="G27" s="47"/>
      <c r="H27" s="47"/>
      <c r="I27" s="130"/>
      <c r="J27" s="141">
        <f>ROUND(J78,2)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8"/>
      <c r="J28" s="82"/>
      <c r="K28" s="139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42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43">
        <f>ROUND(SUM(BE78:BE81), 2)</f>
        <v>0</v>
      </c>
      <c r="G30" s="47"/>
      <c r="H30" s="47"/>
      <c r="I30" s="144">
        <v>0.20999999999999999</v>
      </c>
      <c r="J30" s="143">
        <f>ROUND(ROUND((SUM(BE78:BE81)),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43">
        <f>ROUND(SUM(BF78:BF81), 2)</f>
        <v>0</v>
      </c>
      <c r="G31" s="47"/>
      <c r="H31" s="47"/>
      <c r="I31" s="144">
        <v>0.14999999999999999</v>
      </c>
      <c r="J31" s="143">
        <f>ROUND(ROUND((SUM(BF78:BF81)),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43">
        <f>ROUND(SUM(BG78:BG81), 2)</f>
        <v>0</v>
      </c>
      <c r="G32" s="47"/>
      <c r="H32" s="47"/>
      <c r="I32" s="144">
        <v>0.20999999999999999</v>
      </c>
      <c r="J32" s="143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43">
        <f>ROUND(SUM(BH78:BH81), 2)</f>
        <v>0</v>
      </c>
      <c r="G33" s="47"/>
      <c r="H33" s="47"/>
      <c r="I33" s="144">
        <v>0.14999999999999999</v>
      </c>
      <c r="J33" s="143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43">
        <f>ROUND(SUM(BI78:BI81), 2)</f>
        <v>0</v>
      </c>
      <c r="G34" s="47"/>
      <c r="H34" s="47"/>
      <c r="I34" s="144">
        <v>0</v>
      </c>
      <c r="J34" s="14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0"/>
      <c r="J35" s="47"/>
      <c r="K35" s="51"/>
    </row>
    <row r="36" s="1" customFormat="1" ht="25.44" customHeight="1">
      <c r="B36" s="46"/>
      <c r="C36" s="145"/>
      <c r="D36" s="146" t="s">
        <v>45</v>
      </c>
      <c r="E36" s="88"/>
      <c r="F36" s="88"/>
      <c r="G36" s="147" t="s">
        <v>46</v>
      </c>
      <c r="H36" s="148" t="s">
        <v>47</v>
      </c>
      <c r="I36" s="149"/>
      <c r="J36" s="150">
        <f>SUM(J27:J34)</f>
        <v>0</v>
      </c>
      <c r="K36" s="15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3"/>
      <c r="J41" s="71"/>
      <c r="K41" s="154"/>
    </row>
    <row r="42" s="1" customFormat="1" ht="36.96" customHeight="1">
      <c r="B42" s="46"/>
      <c r="C42" s="30" t="s">
        <v>101</v>
      </c>
      <c r="D42" s="47"/>
      <c r="E42" s="47"/>
      <c r="F42" s="47"/>
      <c r="G42" s="47"/>
      <c r="H42" s="47"/>
      <c r="I42" s="13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30"/>
      <c r="J44" s="47"/>
      <c r="K44" s="51"/>
    </row>
    <row r="45" s="1" customFormat="1" ht="16.5" customHeight="1">
      <c r="B45" s="46"/>
      <c r="C45" s="47"/>
      <c r="D45" s="47"/>
      <c r="E45" s="129" t="str">
        <f>E7</f>
        <v>Stavební úpravy a nástavba provozního objektu v Humpolci</v>
      </c>
      <c r="F45" s="40"/>
      <c r="G45" s="40"/>
      <c r="H45" s="40"/>
      <c r="I45" s="130"/>
      <c r="J45" s="47"/>
      <c r="K45" s="51"/>
    </row>
    <row r="46" s="1" customFormat="1" ht="14.4" customHeight="1">
      <c r="B46" s="46"/>
      <c r="C46" s="40" t="s">
        <v>99</v>
      </c>
      <c r="D46" s="47"/>
      <c r="E46" s="47"/>
      <c r="F46" s="47"/>
      <c r="G46" s="47"/>
      <c r="H46" s="47"/>
      <c r="I46" s="130"/>
      <c r="J46" s="47"/>
      <c r="K46" s="51"/>
    </row>
    <row r="47" s="1" customFormat="1" ht="17.25" customHeight="1">
      <c r="B47" s="46"/>
      <c r="C47" s="47"/>
      <c r="D47" s="47"/>
      <c r="E47" s="131" t="str">
        <f>E9</f>
        <v>4 - Elektroinstalace</v>
      </c>
      <c r="F47" s="47"/>
      <c r="G47" s="47"/>
      <c r="H47" s="47"/>
      <c r="I47" s="13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32" t="s">
        <v>25</v>
      </c>
      <c r="J49" s="133" t="str">
        <f>IF(J12="","",J12)</f>
        <v>20. 1. 2018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32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30"/>
      <c r="J52" s="15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0"/>
      <c r="J53" s="47"/>
      <c r="K53" s="51"/>
    </row>
    <row r="54" s="1" customFormat="1" ht="29.28" customHeight="1">
      <c r="B54" s="46"/>
      <c r="C54" s="156" t="s">
        <v>102</v>
      </c>
      <c r="D54" s="145"/>
      <c r="E54" s="145"/>
      <c r="F54" s="145"/>
      <c r="G54" s="145"/>
      <c r="H54" s="145"/>
      <c r="I54" s="157"/>
      <c r="J54" s="158" t="s">
        <v>103</v>
      </c>
      <c r="K54" s="15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0"/>
      <c r="J55" s="47"/>
      <c r="K55" s="51"/>
    </row>
    <row r="56" s="1" customFormat="1" ht="29.28" customHeight="1">
      <c r="B56" s="46"/>
      <c r="C56" s="160" t="s">
        <v>104</v>
      </c>
      <c r="D56" s="47"/>
      <c r="E56" s="47"/>
      <c r="F56" s="47"/>
      <c r="G56" s="47"/>
      <c r="H56" s="47"/>
      <c r="I56" s="130"/>
      <c r="J56" s="141">
        <f>J78</f>
        <v>0</v>
      </c>
      <c r="K56" s="51"/>
      <c r="AU56" s="24" t="s">
        <v>105</v>
      </c>
    </row>
    <row r="57" s="7" customFormat="1" ht="24.96" customHeight="1">
      <c r="B57" s="161"/>
      <c r="C57" s="162"/>
      <c r="D57" s="163" t="s">
        <v>114</v>
      </c>
      <c r="E57" s="164"/>
      <c r="F57" s="164"/>
      <c r="G57" s="164"/>
      <c r="H57" s="164"/>
      <c r="I57" s="165"/>
      <c r="J57" s="166">
        <f>J79</f>
        <v>0</v>
      </c>
      <c r="K57" s="167"/>
    </row>
    <row r="58" s="8" customFormat="1" ht="19.92" customHeight="1">
      <c r="B58" s="168"/>
      <c r="C58" s="169"/>
      <c r="D58" s="170" t="s">
        <v>959</v>
      </c>
      <c r="E58" s="171"/>
      <c r="F58" s="171"/>
      <c r="G58" s="171"/>
      <c r="H58" s="171"/>
      <c r="I58" s="172"/>
      <c r="J58" s="173">
        <f>J80</f>
        <v>0</v>
      </c>
      <c r="K58" s="174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30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52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53"/>
      <c r="J64" s="71"/>
      <c r="K64" s="71"/>
      <c r="L64" s="46"/>
    </row>
    <row r="65" s="1" customFormat="1" ht="36.96" customHeight="1">
      <c r="B65" s="46"/>
      <c r="C65" s="72" t="s">
        <v>123</v>
      </c>
      <c r="L65" s="46"/>
    </row>
    <row r="66" s="1" customFormat="1" ht="6.96" customHeight="1">
      <c r="B66" s="46"/>
      <c r="L66" s="46"/>
    </row>
    <row r="67" s="1" customFormat="1" ht="14.4" customHeight="1">
      <c r="B67" s="46"/>
      <c r="C67" s="74" t="s">
        <v>19</v>
      </c>
      <c r="L67" s="46"/>
    </row>
    <row r="68" s="1" customFormat="1" ht="16.5" customHeight="1">
      <c r="B68" s="46"/>
      <c r="E68" s="175" t="str">
        <f>E7</f>
        <v>Stavební úpravy a nástavba provozního objektu v Humpolci</v>
      </c>
      <c r="F68" s="74"/>
      <c r="G68" s="74"/>
      <c r="H68" s="74"/>
      <c r="L68" s="46"/>
    </row>
    <row r="69" s="1" customFormat="1" ht="14.4" customHeight="1">
      <c r="B69" s="46"/>
      <c r="C69" s="74" t="s">
        <v>99</v>
      </c>
      <c r="L69" s="46"/>
    </row>
    <row r="70" s="1" customFormat="1" ht="17.25" customHeight="1">
      <c r="B70" s="46"/>
      <c r="E70" s="77" t="str">
        <f>E9</f>
        <v>4 - Elektroinstalace</v>
      </c>
      <c r="F70" s="1"/>
      <c r="G70" s="1"/>
      <c r="H70" s="1"/>
      <c r="L70" s="46"/>
    </row>
    <row r="71" s="1" customFormat="1" ht="6.96" customHeight="1">
      <c r="B71" s="46"/>
      <c r="L71" s="46"/>
    </row>
    <row r="72" s="1" customFormat="1" ht="18" customHeight="1">
      <c r="B72" s="46"/>
      <c r="C72" s="74" t="s">
        <v>23</v>
      </c>
      <c r="F72" s="176" t="str">
        <f>F12</f>
        <v xml:space="preserve"> </v>
      </c>
      <c r="I72" s="177" t="s">
        <v>25</v>
      </c>
      <c r="J72" s="79" t="str">
        <f>IF(J12="","",J12)</f>
        <v>20. 1. 2018</v>
      </c>
      <c r="L72" s="46"/>
    </row>
    <row r="73" s="1" customFormat="1" ht="6.96" customHeight="1">
      <c r="B73" s="46"/>
      <c r="L73" s="46"/>
    </row>
    <row r="74" s="1" customFormat="1">
      <c r="B74" s="46"/>
      <c r="C74" s="74" t="s">
        <v>27</v>
      </c>
      <c r="F74" s="176" t="str">
        <f>E15</f>
        <v xml:space="preserve"> </v>
      </c>
      <c r="I74" s="177" t="s">
        <v>32</v>
      </c>
      <c r="J74" s="176" t="str">
        <f>E21</f>
        <v xml:space="preserve"> </v>
      </c>
      <c r="L74" s="46"/>
    </row>
    <row r="75" s="1" customFormat="1" ht="14.4" customHeight="1">
      <c r="B75" s="46"/>
      <c r="C75" s="74" t="s">
        <v>30</v>
      </c>
      <c r="F75" s="176" t="str">
        <f>IF(E18="","",E18)</f>
        <v/>
      </c>
      <c r="L75" s="46"/>
    </row>
    <row r="76" s="1" customFormat="1" ht="10.32" customHeight="1">
      <c r="B76" s="46"/>
      <c r="L76" s="46"/>
    </row>
    <row r="77" s="9" customFormat="1" ht="29.28" customHeight="1">
      <c r="B77" s="178"/>
      <c r="C77" s="179" t="s">
        <v>124</v>
      </c>
      <c r="D77" s="180" t="s">
        <v>54</v>
      </c>
      <c r="E77" s="180" t="s">
        <v>50</v>
      </c>
      <c r="F77" s="180" t="s">
        <v>125</v>
      </c>
      <c r="G77" s="180" t="s">
        <v>126</v>
      </c>
      <c r="H77" s="180" t="s">
        <v>127</v>
      </c>
      <c r="I77" s="181" t="s">
        <v>128</v>
      </c>
      <c r="J77" s="180" t="s">
        <v>103</v>
      </c>
      <c r="K77" s="182" t="s">
        <v>129</v>
      </c>
      <c r="L77" s="178"/>
      <c r="M77" s="92" t="s">
        <v>130</v>
      </c>
      <c r="N77" s="93" t="s">
        <v>39</v>
      </c>
      <c r="O77" s="93" t="s">
        <v>131</v>
      </c>
      <c r="P77" s="93" t="s">
        <v>132</v>
      </c>
      <c r="Q77" s="93" t="s">
        <v>133</v>
      </c>
      <c r="R77" s="93" t="s">
        <v>134</v>
      </c>
      <c r="S77" s="93" t="s">
        <v>135</v>
      </c>
      <c r="T77" s="94" t="s">
        <v>136</v>
      </c>
    </row>
    <row r="78" s="1" customFormat="1" ht="29.28" customHeight="1">
      <c r="B78" s="46"/>
      <c r="C78" s="96" t="s">
        <v>104</v>
      </c>
      <c r="J78" s="183">
        <f>BK78</f>
        <v>0</v>
      </c>
      <c r="L78" s="46"/>
      <c r="M78" s="95"/>
      <c r="N78" s="82"/>
      <c r="O78" s="82"/>
      <c r="P78" s="184">
        <f>P79</f>
        <v>0</v>
      </c>
      <c r="Q78" s="82"/>
      <c r="R78" s="184">
        <f>R79</f>
        <v>0</v>
      </c>
      <c r="S78" s="82"/>
      <c r="T78" s="185">
        <f>T79</f>
        <v>0</v>
      </c>
      <c r="AT78" s="24" t="s">
        <v>68</v>
      </c>
      <c r="AU78" s="24" t="s">
        <v>105</v>
      </c>
      <c r="BK78" s="186">
        <f>BK79</f>
        <v>0</v>
      </c>
    </row>
    <row r="79" s="10" customFormat="1" ht="37.44" customHeight="1">
      <c r="B79" s="187"/>
      <c r="D79" s="188" t="s">
        <v>68</v>
      </c>
      <c r="E79" s="189" t="s">
        <v>359</v>
      </c>
      <c r="F79" s="189" t="s">
        <v>360</v>
      </c>
      <c r="I79" s="190"/>
      <c r="J79" s="191">
        <f>BK79</f>
        <v>0</v>
      </c>
      <c r="L79" s="187"/>
      <c r="M79" s="192"/>
      <c r="N79" s="193"/>
      <c r="O79" s="193"/>
      <c r="P79" s="194">
        <f>P80</f>
        <v>0</v>
      </c>
      <c r="Q79" s="193"/>
      <c r="R79" s="194">
        <f>R80</f>
        <v>0</v>
      </c>
      <c r="S79" s="193"/>
      <c r="T79" s="195">
        <f>T80</f>
        <v>0</v>
      </c>
      <c r="AR79" s="188" t="s">
        <v>78</v>
      </c>
      <c r="AT79" s="196" t="s">
        <v>68</v>
      </c>
      <c r="AU79" s="196" t="s">
        <v>69</v>
      </c>
      <c r="AY79" s="188" t="s">
        <v>139</v>
      </c>
      <c r="BK79" s="197">
        <f>BK80</f>
        <v>0</v>
      </c>
    </row>
    <row r="80" s="10" customFormat="1" ht="19.92" customHeight="1">
      <c r="B80" s="187"/>
      <c r="D80" s="188" t="s">
        <v>68</v>
      </c>
      <c r="E80" s="198" t="s">
        <v>960</v>
      </c>
      <c r="F80" s="198" t="s">
        <v>85</v>
      </c>
      <c r="I80" s="190"/>
      <c r="J80" s="199">
        <f>BK80</f>
        <v>0</v>
      </c>
      <c r="L80" s="187"/>
      <c r="M80" s="192"/>
      <c r="N80" s="193"/>
      <c r="O80" s="193"/>
      <c r="P80" s="194">
        <f>P81</f>
        <v>0</v>
      </c>
      <c r="Q80" s="193"/>
      <c r="R80" s="194">
        <f>R81</f>
        <v>0</v>
      </c>
      <c r="S80" s="193"/>
      <c r="T80" s="195">
        <f>T81</f>
        <v>0</v>
      </c>
      <c r="AR80" s="188" t="s">
        <v>78</v>
      </c>
      <c r="AT80" s="196" t="s">
        <v>68</v>
      </c>
      <c r="AU80" s="196" t="s">
        <v>74</v>
      </c>
      <c r="AY80" s="188" t="s">
        <v>139</v>
      </c>
      <c r="BK80" s="197">
        <f>BK81</f>
        <v>0</v>
      </c>
    </row>
    <row r="81" s="1" customFormat="1" ht="16.5" customHeight="1">
      <c r="B81" s="200"/>
      <c r="C81" s="201" t="s">
        <v>74</v>
      </c>
      <c r="D81" s="201" t="s">
        <v>141</v>
      </c>
      <c r="E81" s="202" t="s">
        <v>961</v>
      </c>
      <c r="F81" s="203" t="s">
        <v>962</v>
      </c>
      <c r="G81" s="204" t="s">
        <v>382</v>
      </c>
      <c r="H81" s="205">
        <v>1</v>
      </c>
      <c r="I81" s="206"/>
      <c r="J81" s="207">
        <f>ROUND(I81*H81,2)</f>
        <v>0</v>
      </c>
      <c r="K81" s="203" t="s">
        <v>5</v>
      </c>
      <c r="L81" s="46"/>
      <c r="M81" s="208" t="s">
        <v>5</v>
      </c>
      <c r="N81" s="249" t="s">
        <v>40</v>
      </c>
      <c r="O81" s="250"/>
      <c r="P81" s="251">
        <f>O81*H81</f>
        <v>0</v>
      </c>
      <c r="Q81" s="251">
        <v>0</v>
      </c>
      <c r="R81" s="251">
        <f>Q81*H81</f>
        <v>0</v>
      </c>
      <c r="S81" s="251">
        <v>0</v>
      </c>
      <c r="T81" s="252">
        <f>S81*H81</f>
        <v>0</v>
      </c>
      <c r="AR81" s="24" t="s">
        <v>238</v>
      </c>
      <c r="AT81" s="24" t="s">
        <v>141</v>
      </c>
      <c r="AU81" s="24" t="s">
        <v>78</v>
      </c>
      <c r="AY81" s="24" t="s">
        <v>139</v>
      </c>
      <c r="BE81" s="212">
        <f>IF(N81="základní",J81,0)</f>
        <v>0</v>
      </c>
      <c r="BF81" s="212">
        <f>IF(N81="snížená",J81,0)</f>
        <v>0</v>
      </c>
      <c r="BG81" s="212">
        <f>IF(N81="zákl. přenesená",J81,0)</f>
        <v>0</v>
      </c>
      <c r="BH81" s="212">
        <f>IF(N81="sníž. přenesená",J81,0)</f>
        <v>0</v>
      </c>
      <c r="BI81" s="212">
        <f>IF(N81="nulová",J81,0)</f>
        <v>0</v>
      </c>
      <c r="BJ81" s="24" t="s">
        <v>74</v>
      </c>
      <c r="BK81" s="212">
        <f>ROUND(I81*H81,2)</f>
        <v>0</v>
      </c>
      <c r="BL81" s="24" t="s">
        <v>238</v>
      </c>
      <c r="BM81" s="24" t="s">
        <v>963</v>
      </c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52"/>
      <c r="J82" s="68"/>
      <c r="K82" s="68"/>
      <c r="L82" s="46"/>
    </row>
  </sheetData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93</v>
      </c>
      <c r="G1" s="125" t="s">
        <v>94</v>
      </c>
      <c r="H1" s="125"/>
      <c r="I1" s="126"/>
      <c r="J1" s="125" t="s">
        <v>95</v>
      </c>
      <c r="K1" s="124" t="s">
        <v>96</v>
      </c>
      <c r="L1" s="125" t="s">
        <v>97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89</v>
      </c>
    </row>
    <row r="3" ht="6.96" customHeight="1">
      <c r="B3" s="25"/>
      <c r="C3" s="26"/>
      <c r="D3" s="26"/>
      <c r="E3" s="26"/>
      <c r="F3" s="26"/>
      <c r="G3" s="26"/>
      <c r="H3" s="26"/>
      <c r="I3" s="127"/>
      <c r="J3" s="26"/>
      <c r="K3" s="27"/>
      <c r="AT3" s="24" t="s">
        <v>78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2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28"/>
      <c r="J6" s="29"/>
      <c r="K6" s="31"/>
    </row>
    <row r="7" ht="16.5" customHeight="1">
      <c r="B7" s="28"/>
      <c r="C7" s="29"/>
      <c r="D7" s="29"/>
      <c r="E7" s="129" t="str">
        <f>'Rekapitulace stavby'!K6</f>
        <v>Stavební úpravy a nástavba provozního objektu v Humpolci</v>
      </c>
      <c r="F7" s="40"/>
      <c r="G7" s="40"/>
      <c r="H7" s="40"/>
      <c r="I7" s="128"/>
      <c r="J7" s="29"/>
      <c r="K7" s="31"/>
    </row>
    <row r="8" s="1" customFormat="1">
      <c r="B8" s="46"/>
      <c r="C8" s="47"/>
      <c r="D8" s="40" t="s">
        <v>99</v>
      </c>
      <c r="E8" s="47"/>
      <c r="F8" s="47"/>
      <c r="G8" s="47"/>
      <c r="H8" s="47"/>
      <c r="I8" s="130"/>
      <c r="J8" s="47"/>
      <c r="K8" s="51"/>
    </row>
    <row r="9" s="1" customFormat="1" ht="36.96" customHeight="1">
      <c r="B9" s="46"/>
      <c r="C9" s="47"/>
      <c r="D9" s="47"/>
      <c r="E9" s="131" t="s">
        <v>964</v>
      </c>
      <c r="F9" s="47"/>
      <c r="G9" s="47"/>
      <c r="H9" s="47"/>
      <c r="I9" s="13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3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32" t="s">
        <v>25</v>
      </c>
      <c r="J12" s="133" t="str">
        <f>'Rekapitulace stavby'!AN8</f>
        <v>20. 1. 2018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32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32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0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3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2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0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32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32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0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30"/>
      <c r="J23" s="47"/>
      <c r="K23" s="51"/>
    </row>
    <row r="24" s="6" customFormat="1" ht="16.5" customHeight="1">
      <c r="B24" s="134"/>
      <c r="C24" s="135"/>
      <c r="D24" s="135"/>
      <c r="E24" s="44" t="s">
        <v>5</v>
      </c>
      <c r="F24" s="44"/>
      <c r="G24" s="44"/>
      <c r="H24" s="44"/>
      <c r="I24" s="136"/>
      <c r="J24" s="135"/>
      <c r="K24" s="13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8"/>
      <c r="J26" s="82"/>
      <c r="K26" s="139"/>
    </row>
    <row r="27" s="1" customFormat="1" ht="25.44" customHeight="1">
      <c r="B27" s="46"/>
      <c r="C27" s="47"/>
      <c r="D27" s="140" t="s">
        <v>35</v>
      </c>
      <c r="E27" s="47"/>
      <c r="F27" s="47"/>
      <c r="G27" s="47"/>
      <c r="H27" s="47"/>
      <c r="I27" s="130"/>
      <c r="J27" s="141">
        <f>ROUND(J78,2)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8"/>
      <c r="J28" s="82"/>
      <c r="K28" s="139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42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43">
        <f>ROUND(SUM(BE78:BE81), 2)</f>
        <v>0</v>
      </c>
      <c r="G30" s="47"/>
      <c r="H30" s="47"/>
      <c r="I30" s="144">
        <v>0.20999999999999999</v>
      </c>
      <c r="J30" s="143">
        <f>ROUND(ROUND((SUM(BE78:BE81)),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43">
        <f>ROUND(SUM(BF78:BF81), 2)</f>
        <v>0</v>
      </c>
      <c r="G31" s="47"/>
      <c r="H31" s="47"/>
      <c r="I31" s="144">
        <v>0.14999999999999999</v>
      </c>
      <c r="J31" s="143">
        <f>ROUND(ROUND((SUM(BF78:BF81)),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43">
        <f>ROUND(SUM(BG78:BG81), 2)</f>
        <v>0</v>
      </c>
      <c r="G32" s="47"/>
      <c r="H32" s="47"/>
      <c r="I32" s="144">
        <v>0.20999999999999999</v>
      </c>
      <c r="J32" s="143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43">
        <f>ROUND(SUM(BH78:BH81), 2)</f>
        <v>0</v>
      </c>
      <c r="G33" s="47"/>
      <c r="H33" s="47"/>
      <c r="I33" s="144">
        <v>0.14999999999999999</v>
      </c>
      <c r="J33" s="143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43">
        <f>ROUND(SUM(BI78:BI81), 2)</f>
        <v>0</v>
      </c>
      <c r="G34" s="47"/>
      <c r="H34" s="47"/>
      <c r="I34" s="144">
        <v>0</v>
      </c>
      <c r="J34" s="14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0"/>
      <c r="J35" s="47"/>
      <c r="K35" s="51"/>
    </row>
    <row r="36" s="1" customFormat="1" ht="25.44" customHeight="1">
      <c r="B36" s="46"/>
      <c r="C36" s="145"/>
      <c r="D36" s="146" t="s">
        <v>45</v>
      </c>
      <c r="E36" s="88"/>
      <c r="F36" s="88"/>
      <c r="G36" s="147" t="s">
        <v>46</v>
      </c>
      <c r="H36" s="148" t="s">
        <v>47</v>
      </c>
      <c r="I36" s="149"/>
      <c r="J36" s="150">
        <f>SUM(J27:J34)</f>
        <v>0</v>
      </c>
      <c r="K36" s="15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3"/>
      <c r="J41" s="71"/>
      <c r="K41" s="154"/>
    </row>
    <row r="42" s="1" customFormat="1" ht="36.96" customHeight="1">
      <c r="B42" s="46"/>
      <c r="C42" s="30" t="s">
        <v>101</v>
      </c>
      <c r="D42" s="47"/>
      <c r="E42" s="47"/>
      <c r="F42" s="47"/>
      <c r="G42" s="47"/>
      <c r="H42" s="47"/>
      <c r="I42" s="13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30"/>
      <c r="J44" s="47"/>
      <c r="K44" s="51"/>
    </row>
    <row r="45" s="1" customFormat="1" ht="16.5" customHeight="1">
      <c r="B45" s="46"/>
      <c r="C45" s="47"/>
      <c r="D45" s="47"/>
      <c r="E45" s="129" t="str">
        <f>E7</f>
        <v>Stavební úpravy a nástavba provozního objektu v Humpolci</v>
      </c>
      <c r="F45" s="40"/>
      <c r="G45" s="40"/>
      <c r="H45" s="40"/>
      <c r="I45" s="130"/>
      <c r="J45" s="47"/>
      <c r="K45" s="51"/>
    </row>
    <row r="46" s="1" customFormat="1" ht="14.4" customHeight="1">
      <c r="B46" s="46"/>
      <c r="C46" s="40" t="s">
        <v>99</v>
      </c>
      <c r="D46" s="47"/>
      <c r="E46" s="47"/>
      <c r="F46" s="47"/>
      <c r="G46" s="47"/>
      <c r="H46" s="47"/>
      <c r="I46" s="130"/>
      <c r="J46" s="47"/>
      <c r="K46" s="51"/>
    </row>
    <row r="47" s="1" customFormat="1" ht="17.25" customHeight="1">
      <c r="B47" s="46"/>
      <c r="C47" s="47"/>
      <c r="D47" s="47"/>
      <c r="E47" s="131" t="str">
        <f>E9</f>
        <v>5 - ZTI</v>
      </c>
      <c r="F47" s="47"/>
      <c r="G47" s="47"/>
      <c r="H47" s="47"/>
      <c r="I47" s="13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32" t="s">
        <v>25</v>
      </c>
      <c r="J49" s="133" t="str">
        <f>IF(J12="","",J12)</f>
        <v>20. 1. 2018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32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30"/>
      <c r="J52" s="15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0"/>
      <c r="J53" s="47"/>
      <c r="K53" s="51"/>
    </row>
    <row r="54" s="1" customFormat="1" ht="29.28" customHeight="1">
      <c r="B54" s="46"/>
      <c r="C54" s="156" t="s">
        <v>102</v>
      </c>
      <c r="D54" s="145"/>
      <c r="E54" s="145"/>
      <c r="F54" s="145"/>
      <c r="G54" s="145"/>
      <c r="H54" s="145"/>
      <c r="I54" s="157"/>
      <c r="J54" s="158" t="s">
        <v>103</v>
      </c>
      <c r="K54" s="15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0"/>
      <c r="J55" s="47"/>
      <c r="K55" s="51"/>
    </row>
    <row r="56" s="1" customFormat="1" ht="29.28" customHeight="1">
      <c r="B56" s="46"/>
      <c r="C56" s="160" t="s">
        <v>104</v>
      </c>
      <c r="D56" s="47"/>
      <c r="E56" s="47"/>
      <c r="F56" s="47"/>
      <c r="G56" s="47"/>
      <c r="H56" s="47"/>
      <c r="I56" s="130"/>
      <c r="J56" s="141">
        <f>J78</f>
        <v>0</v>
      </c>
      <c r="K56" s="51"/>
      <c r="AU56" s="24" t="s">
        <v>105</v>
      </c>
    </row>
    <row r="57" s="7" customFormat="1" ht="24.96" customHeight="1">
      <c r="B57" s="161"/>
      <c r="C57" s="162"/>
      <c r="D57" s="163" t="s">
        <v>114</v>
      </c>
      <c r="E57" s="164"/>
      <c r="F57" s="164"/>
      <c r="G57" s="164"/>
      <c r="H57" s="164"/>
      <c r="I57" s="165"/>
      <c r="J57" s="166">
        <f>J79</f>
        <v>0</v>
      </c>
      <c r="K57" s="167"/>
    </row>
    <row r="58" s="8" customFormat="1" ht="19.92" customHeight="1">
      <c r="B58" s="168"/>
      <c r="C58" s="169"/>
      <c r="D58" s="170" t="s">
        <v>965</v>
      </c>
      <c r="E58" s="171"/>
      <c r="F58" s="171"/>
      <c r="G58" s="171"/>
      <c r="H58" s="171"/>
      <c r="I58" s="172"/>
      <c r="J58" s="173">
        <f>J80</f>
        <v>0</v>
      </c>
      <c r="K58" s="174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30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52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53"/>
      <c r="J64" s="71"/>
      <c r="K64" s="71"/>
      <c r="L64" s="46"/>
    </row>
    <row r="65" s="1" customFormat="1" ht="36.96" customHeight="1">
      <c r="B65" s="46"/>
      <c r="C65" s="72" t="s">
        <v>123</v>
      </c>
      <c r="L65" s="46"/>
    </row>
    <row r="66" s="1" customFormat="1" ht="6.96" customHeight="1">
      <c r="B66" s="46"/>
      <c r="L66" s="46"/>
    </row>
    <row r="67" s="1" customFormat="1" ht="14.4" customHeight="1">
      <c r="B67" s="46"/>
      <c r="C67" s="74" t="s">
        <v>19</v>
      </c>
      <c r="L67" s="46"/>
    </row>
    <row r="68" s="1" customFormat="1" ht="16.5" customHeight="1">
      <c r="B68" s="46"/>
      <c r="E68" s="175" t="str">
        <f>E7</f>
        <v>Stavební úpravy a nástavba provozního objektu v Humpolci</v>
      </c>
      <c r="F68" s="74"/>
      <c r="G68" s="74"/>
      <c r="H68" s="74"/>
      <c r="L68" s="46"/>
    </row>
    <row r="69" s="1" customFormat="1" ht="14.4" customHeight="1">
      <c r="B69" s="46"/>
      <c r="C69" s="74" t="s">
        <v>99</v>
      </c>
      <c r="L69" s="46"/>
    </row>
    <row r="70" s="1" customFormat="1" ht="17.25" customHeight="1">
      <c r="B70" s="46"/>
      <c r="E70" s="77" t="str">
        <f>E9</f>
        <v>5 - ZTI</v>
      </c>
      <c r="F70" s="1"/>
      <c r="G70" s="1"/>
      <c r="H70" s="1"/>
      <c r="L70" s="46"/>
    </row>
    <row r="71" s="1" customFormat="1" ht="6.96" customHeight="1">
      <c r="B71" s="46"/>
      <c r="L71" s="46"/>
    </row>
    <row r="72" s="1" customFormat="1" ht="18" customHeight="1">
      <c r="B72" s="46"/>
      <c r="C72" s="74" t="s">
        <v>23</v>
      </c>
      <c r="F72" s="176" t="str">
        <f>F12</f>
        <v xml:space="preserve"> </v>
      </c>
      <c r="I72" s="177" t="s">
        <v>25</v>
      </c>
      <c r="J72" s="79" t="str">
        <f>IF(J12="","",J12)</f>
        <v>20. 1. 2018</v>
      </c>
      <c r="L72" s="46"/>
    </row>
    <row r="73" s="1" customFormat="1" ht="6.96" customHeight="1">
      <c r="B73" s="46"/>
      <c r="L73" s="46"/>
    </row>
    <row r="74" s="1" customFormat="1">
      <c r="B74" s="46"/>
      <c r="C74" s="74" t="s">
        <v>27</v>
      </c>
      <c r="F74" s="176" t="str">
        <f>E15</f>
        <v xml:space="preserve"> </v>
      </c>
      <c r="I74" s="177" t="s">
        <v>32</v>
      </c>
      <c r="J74" s="176" t="str">
        <f>E21</f>
        <v xml:space="preserve"> </v>
      </c>
      <c r="L74" s="46"/>
    </row>
    <row r="75" s="1" customFormat="1" ht="14.4" customHeight="1">
      <c r="B75" s="46"/>
      <c r="C75" s="74" t="s">
        <v>30</v>
      </c>
      <c r="F75" s="176" t="str">
        <f>IF(E18="","",E18)</f>
        <v/>
      </c>
      <c r="L75" s="46"/>
    </row>
    <row r="76" s="1" customFormat="1" ht="10.32" customHeight="1">
      <c r="B76" s="46"/>
      <c r="L76" s="46"/>
    </row>
    <row r="77" s="9" customFormat="1" ht="29.28" customHeight="1">
      <c r="B77" s="178"/>
      <c r="C77" s="179" t="s">
        <v>124</v>
      </c>
      <c r="D77" s="180" t="s">
        <v>54</v>
      </c>
      <c r="E77" s="180" t="s">
        <v>50</v>
      </c>
      <c r="F77" s="180" t="s">
        <v>125</v>
      </c>
      <c r="G77" s="180" t="s">
        <v>126</v>
      </c>
      <c r="H77" s="180" t="s">
        <v>127</v>
      </c>
      <c r="I77" s="181" t="s">
        <v>128</v>
      </c>
      <c r="J77" s="180" t="s">
        <v>103</v>
      </c>
      <c r="K77" s="182" t="s">
        <v>129</v>
      </c>
      <c r="L77" s="178"/>
      <c r="M77" s="92" t="s">
        <v>130</v>
      </c>
      <c r="N77" s="93" t="s">
        <v>39</v>
      </c>
      <c r="O77" s="93" t="s">
        <v>131</v>
      </c>
      <c r="P77" s="93" t="s">
        <v>132</v>
      </c>
      <c r="Q77" s="93" t="s">
        <v>133</v>
      </c>
      <c r="R77" s="93" t="s">
        <v>134</v>
      </c>
      <c r="S77" s="93" t="s">
        <v>135</v>
      </c>
      <c r="T77" s="94" t="s">
        <v>136</v>
      </c>
    </row>
    <row r="78" s="1" customFormat="1" ht="29.28" customHeight="1">
      <c r="B78" s="46"/>
      <c r="C78" s="96" t="s">
        <v>104</v>
      </c>
      <c r="J78" s="183">
        <f>BK78</f>
        <v>0</v>
      </c>
      <c r="L78" s="46"/>
      <c r="M78" s="95"/>
      <c r="N78" s="82"/>
      <c r="O78" s="82"/>
      <c r="P78" s="184">
        <f>P79</f>
        <v>0</v>
      </c>
      <c r="Q78" s="82"/>
      <c r="R78" s="184">
        <f>R79</f>
        <v>0</v>
      </c>
      <c r="S78" s="82"/>
      <c r="T78" s="185">
        <f>T79</f>
        <v>0</v>
      </c>
      <c r="AT78" s="24" t="s">
        <v>68</v>
      </c>
      <c r="AU78" s="24" t="s">
        <v>105</v>
      </c>
      <c r="BK78" s="186">
        <f>BK79</f>
        <v>0</v>
      </c>
    </row>
    <row r="79" s="10" customFormat="1" ht="37.44" customHeight="1">
      <c r="B79" s="187"/>
      <c r="D79" s="188" t="s">
        <v>68</v>
      </c>
      <c r="E79" s="189" t="s">
        <v>359</v>
      </c>
      <c r="F79" s="189" t="s">
        <v>360</v>
      </c>
      <c r="I79" s="190"/>
      <c r="J79" s="191">
        <f>BK79</f>
        <v>0</v>
      </c>
      <c r="L79" s="187"/>
      <c r="M79" s="192"/>
      <c r="N79" s="193"/>
      <c r="O79" s="193"/>
      <c r="P79" s="194">
        <f>P80</f>
        <v>0</v>
      </c>
      <c r="Q79" s="193"/>
      <c r="R79" s="194">
        <f>R80</f>
        <v>0</v>
      </c>
      <c r="S79" s="193"/>
      <c r="T79" s="195">
        <f>T80</f>
        <v>0</v>
      </c>
      <c r="AR79" s="188" t="s">
        <v>78</v>
      </c>
      <c r="AT79" s="196" t="s">
        <v>68</v>
      </c>
      <c r="AU79" s="196" t="s">
        <v>69</v>
      </c>
      <c r="AY79" s="188" t="s">
        <v>139</v>
      </c>
      <c r="BK79" s="197">
        <f>BK80</f>
        <v>0</v>
      </c>
    </row>
    <row r="80" s="10" customFormat="1" ht="19.92" customHeight="1">
      <c r="B80" s="187"/>
      <c r="D80" s="188" t="s">
        <v>68</v>
      </c>
      <c r="E80" s="198" t="s">
        <v>966</v>
      </c>
      <c r="F80" s="198" t="s">
        <v>967</v>
      </c>
      <c r="I80" s="190"/>
      <c r="J80" s="199">
        <f>BK80</f>
        <v>0</v>
      </c>
      <c r="L80" s="187"/>
      <c r="M80" s="192"/>
      <c r="N80" s="193"/>
      <c r="O80" s="193"/>
      <c r="P80" s="194">
        <f>P81</f>
        <v>0</v>
      </c>
      <c r="Q80" s="193"/>
      <c r="R80" s="194">
        <f>R81</f>
        <v>0</v>
      </c>
      <c r="S80" s="193"/>
      <c r="T80" s="195">
        <f>T81</f>
        <v>0</v>
      </c>
      <c r="AR80" s="188" t="s">
        <v>78</v>
      </c>
      <c r="AT80" s="196" t="s">
        <v>68</v>
      </c>
      <c r="AU80" s="196" t="s">
        <v>74</v>
      </c>
      <c r="AY80" s="188" t="s">
        <v>139</v>
      </c>
      <c r="BK80" s="197">
        <f>BK81</f>
        <v>0</v>
      </c>
    </row>
    <row r="81" s="1" customFormat="1" ht="16.5" customHeight="1">
      <c r="B81" s="200"/>
      <c r="C81" s="201" t="s">
        <v>74</v>
      </c>
      <c r="D81" s="201" t="s">
        <v>141</v>
      </c>
      <c r="E81" s="202" t="s">
        <v>966</v>
      </c>
      <c r="F81" s="203" t="s">
        <v>968</v>
      </c>
      <c r="G81" s="204" t="s">
        <v>547</v>
      </c>
      <c r="H81" s="205">
        <v>1</v>
      </c>
      <c r="I81" s="206"/>
      <c r="J81" s="207">
        <f>ROUND(I81*H81,2)</f>
        <v>0</v>
      </c>
      <c r="K81" s="203" t="s">
        <v>5</v>
      </c>
      <c r="L81" s="46"/>
      <c r="M81" s="208" t="s">
        <v>5</v>
      </c>
      <c r="N81" s="249" t="s">
        <v>40</v>
      </c>
      <c r="O81" s="250"/>
      <c r="P81" s="251">
        <f>O81*H81</f>
        <v>0</v>
      </c>
      <c r="Q81" s="251">
        <v>0</v>
      </c>
      <c r="R81" s="251">
        <f>Q81*H81</f>
        <v>0</v>
      </c>
      <c r="S81" s="251">
        <v>0</v>
      </c>
      <c r="T81" s="252">
        <f>S81*H81</f>
        <v>0</v>
      </c>
      <c r="AR81" s="24" t="s">
        <v>238</v>
      </c>
      <c r="AT81" s="24" t="s">
        <v>141</v>
      </c>
      <c r="AU81" s="24" t="s">
        <v>78</v>
      </c>
      <c r="AY81" s="24" t="s">
        <v>139</v>
      </c>
      <c r="BE81" s="212">
        <f>IF(N81="základní",J81,0)</f>
        <v>0</v>
      </c>
      <c r="BF81" s="212">
        <f>IF(N81="snížená",J81,0)</f>
        <v>0</v>
      </c>
      <c r="BG81" s="212">
        <f>IF(N81="zákl. přenesená",J81,0)</f>
        <v>0</v>
      </c>
      <c r="BH81" s="212">
        <f>IF(N81="sníž. přenesená",J81,0)</f>
        <v>0</v>
      </c>
      <c r="BI81" s="212">
        <f>IF(N81="nulová",J81,0)</f>
        <v>0</v>
      </c>
      <c r="BJ81" s="24" t="s">
        <v>74</v>
      </c>
      <c r="BK81" s="212">
        <f>ROUND(I81*H81,2)</f>
        <v>0</v>
      </c>
      <c r="BL81" s="24" t="s">
        <v>238</v>
      </c>
      <c r="BM81" s="24" t="s">
        <v>969</v>
      </c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52"/>
      <c r="J82" s="68"/>
      <c r="K82" s="68"/>
      <c r="L82" s="46"/>
    </row>
  </sheetData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93</v>
      </c>
      <c r="G1" s="125" t="s">
        <v>94</v>
      </c>
      <c r="H1" s="125"/>
      <c r="I1" s="126"/>
      <c r="J1" s="125" t="s">
        <v>95</v>
      </c>
      <c r="K1" s="124" t="s">
        <v>96</v>
      </c>
      <c r="L1" s="125" t="s">
        <v>97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92</v>
      </c>
    </row>
    <row r="3" ht="6.96" customHeight="1">
      <c r="B3" s="25"/>
      <c r="C3" s="26"/>
      <c r="D3" s="26"/>
      <c r="E3" s="26"/>
      <c r="F3" s="26"/>
      <c r="G3" s="26"/>
      <c r="H3" s="26"/>
      <c r="I3" s="127"/>
      <c r="J3" s="26"/>
      <c r="K3" s="27"/>
      <c r="AT3" s="24" t="s">
        <v>78</v>
      </c>
    </row>
    <row r="4" ht="36.96" customHeight="1">
      <c r="B4" s="28"/>
      <c r="C4" s="29"/>
      <c r="D4" s="30" t="s">
        <v>98</v>
      </c>
      <c r="E4" s="29"/>
      <c r="F4" s="29"/>
      <c r="G4" s="29"/>
      <c r="H4" s="29"/>
      <c r="I4" s="128"/>
      <c r="J4" s="29"/>
      <c r="K4" s="31"/>
      <c r="M4" s="32" t="s">
        <v>13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8"/>
      <c r="J5" s="29"/>
      <c r="K5" s="31"/>
    </row>
    <row r="6">
      <c r="B6" s="28"/>
      <c r="C6" s="29"/>
      <c r="D6" s="40" t="s">
        <v>19</v>
      </c>
      <c r="E6" s="29"/>
      <c r="F6" s="29"/>
      <c r="G6" s="29"/>
      <c r="H6" s="29"/>
      <c r="I6" s="128"/>
      <c r="J6" s="29"/>
      <c r="K6" s="31"/>
    </row>
    <row r="7" ht="16.5" customHeight="1">
      <c r="B7" s="28"/>
      <c r="C7" s="29"/>
      <c r="D7" s="29"/>
      <c r="E7" s="129" t="str">
        <f>'Rekapitulace stavby'!K6</f>
        <v>Stavební úpravy a nástavba provozního objektu v Humpolci</v>
      </c>
      <c r="F7" s="40"/>
      <c r="G7" s="40"/>
      <c r="H7" s="40"/>
      <c r="I7" s="128"/>
      <c r="J7" s="29"/>
      <c r="K7" s="31"/>
    </row>
    <row r="8" s="1" customFormat="1">
      <c r="B8" s="46"/>
      <c r="C8" s="47"/>
      <c r="D8" s="40" t="s">
        <v>99</v>
      </c>
      <c r="E8" s="47"/>
      <c r="F8" s="47"/>
      <c r="G8" s="47"/>
      <c r="H8" s="47"/>
      <c r="I8" s="130"/>
      <c r="J8" s="47"/>
      <c r="K8" s="51"/>
    </row>
    <row r="9" s="1" customFormat="1" ht="36.96" customHeight="1">
      <c r="B9" s="46"/>
      <c r="C9" s="47"/>
      <c r="D9" s="47"/>
      <c r="E9" s="131" t="s">
        <v>970</v>
      </c>
      <c r="F9" s="47"/>
      <c r="G9" s="47"/>
      <c r="H9" s="47"/>
      <c r="I9" s="13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0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5</v>
      </c>
      <c r="G11" s="47"/>
      <c r="H11" s="47"/>
      <c r="I11" s="132" t="s">
        <v>22</v>
      </c>
      <c r="J11" s="35" t="s">
        <v>5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32" t="s">
        <v>25</v>
      </c>
      <c r="J12" s="133" t="str">
        <f>'Rekapitulace stavby'!AN8</f>
        <v>20. 1. 2018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32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32" t="s">
        <v>29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0"/>
      <c r="J16" s="47"/>
      <c r="K16" s="51"/>
    </row>
    <row r="17" s="1" customFormat="1" ht="14.4" customHeight="1">
      <c r="B17" s="46"/>
      <c r="C17" s="47"/>
      <c r="D17" s="40" t="s">
        <v>30</v>
      </c>
      <c r="E17" s="47"/>
      <c r="F17" s="47"/>
      <c r="G17" s="47"/>
      <c r="H17" s="47"/>
      <c r="I17" s="13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2" t="s">
        <v>29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0"/>
      <c r="J19" s="47"/>
      <c r="K19" s="51"/>
    </row>
    <row r="20" s="1" customFormat="1" ht="14.4" customHeight="1">
      <c r="B20" s="46"/>
      <c r="C20" s="47"/>
      <c r="D20" s="40" t="s">
        <v>32</v>
      </c>
      <c r="E20" s="47"/>
      <c r="F20" s="47"/>
      <c r="G20" s="47"/>
      <c r="H20" s="47"/>
      <c r="I20" s="132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32" t="s">
        <v>29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0"/>
      <c r="J22" s="47"/>
      <c r="K22" s="51"/>
    </row>
    <row r="23" s="1" customFormat="1" ht="14.4" customHeight="1">
      <c r="B23" s="46"/>
      <c r="C23" s="47"/>
      <c r="D23" s="40" t="s">
        <v>34</v>
      </c>
      <c r="E23" s="47"/>
      <c r="F23" s="47"/>
      <c r="G23" s="47"/>
      <c r="H23" s="47"/>
      <c r="I23" s="130"/>
      <c r="J23" s="47"/>
      <c r="K23" s="51"/>
    </row>
    <row r="24" s="6" customFormat="1" ht="16.5" customHeight="1">
      <c r="B24" s="134"/>
      <c r="C24" s="135"/>
      <c r="D24" s="135"/>
      <c r="E24" s="44" t="s">
        <v>5</v>
      </c>
      <c r="F24" s="44"/>
      <c r="G24" s="44"/>
      <c r="H24" s="44"/>
      <c r="I24" s="136"/>
      <c r="J24" s="135"/>
      <c r="K24" s="13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0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8"/>
      <c r="J26" s="82"/>
      <c r="K26" s="139"/>
    </row>
    <row r="27" s="1" customFormat="1" ht="25.44" customHeight="1">
      <c r="B27" s="46"/>
      <c r="C27" s="47"/>
      <c r="D27" s="140" t="s">
        <v>35</v>
      </c>
      <c r="E27" s="47"/>
      <c r="F27" s="47"/>
      <c r="G27" s="47"/>
      <c r="H27" s="47"/>
      <c r="I27" s="130"/>
      <c r="J27" s="141">
        <f>ROUND(J78,2)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8"/>
      <c r="J28" s="82"/>
      <c r="K28" s="139"/>
    </row>
    <row r="29" s="1" customFormat="1" ht="14.4" customHeight="1">
      <c r="B29" s="46"/>
      <c r="C29" s="47"/>
      <c r="D29" s="47"/>
      <c r="E29" s="47"/>
      <c r="F29" s="52" t="s">
        <v>37</v>
      </c>
      <c r="G29" s="47"/>
      <c r="H29" s="47"/>
      <c r="I29" s="142" t="s">
        <v>36</v>
      </c>
      <c r="J29" s="52" t="s">
        <v>38</v>
      </c>
      <c r="K29" s="51"/>
    </row>
    <row r="30" s="1" customFormat="1" ht="14.4" customHeight="1">
      <c r="B30" s="46"/>
      <c r="C30" s="47"/>
      <c r="D30" s="55" t="s">
        <v>39</v>
      </c>
      <c r="E30" s="55" t="s">
        <v>40</v>
      </c>
      <c r="F30" s="143">
        <f>ROUND(SUM(BE78:BE81), 2)</f>
        <v>0</v>
      </c>
      <c r="G30" s="47"/>
      <c r="H30" s="47"/>
      <c r="I30" s="144">
        <v>0.20999999999999999</v>
      </c>
      <c r="J30" s="143">
        <f>ROUND(ROUND((SUM(BE78:BE81)), 2)*I30, 2)</f>
        <v>0</v>
      </c>
      <c r="K30" s="51"/>
    </row>
    <row r="31" s="1" customFormat="1" ht="14.4" customHeight="1">
      <c r="B31" s="46"/>
      <c r="C31" s="47"/>
      <c r="D31" s="47"/>
      <c r="E31" s="55" t="s">
        <v>41</v>
      </c>
      <c r="F31" s="143">
        <f>ROUND(SUM(BF78:BF81), 2)</f>
        <v>0</v>
      </c>
      <c r="G31" s="47"/>
      <c r="H31" s="47"/>
      <c r="I31" s="144">
        <v>0.14999999999999999</v>
      </c>
      <c r="J31" s="143">
        <f>ROUND(ROUND((SUM(BF78:BF81)),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42</v>
      </c>
      <c r="F32" s="143">
        <f>ROUND(SUM(BG78:BG81), 2)</f>
        <v>0</v>
      </c>
      <c r="G32" s="47"/>
      <c r="H32" s="47"/>
      <c r="I32" s="144">
        <v>0.20999999999999999</v>
      </c>
      <c r="J32" s="143">
        <v>0</v>
      </c>
      <c r="K32" s="51"/>
    </row>
    <row r="33" hidden="1" s="1" customFormat="1" ht="14.4" customHeight="1">
      <c r="B33" s="46"/>
      <c r="C33" s="47"/>
      <c r="D33" s="47"/>
      <c r="E33" s="55" t="s">
        <v>43</v>
      </c>
      <c r="F33" s="143">
        <f>ROUND(SUM(BH78:BH81), 2)</f>
        <v>0</v>
      </c>
      <c r="G33" s="47"/>
      <c r="H33" s="47"/>
      <c r="I33" s="144">
        <v>0.14999999999999999</v>
      </c>
      <c r="J33" s="143">
        <v>0</v>
      </c>
      <c r="K33" s="51"/>
    </row>
    <row r="34" hidden="1" s="1" customFormat="1" ht="14.4" customHeight="1">
      <c r="B34" s="46"/>
      <c r="C34" s="47"/>
      <c r="D34" s="47"/>
      <c r="E34" s="55" t="s">
        <v>44</v>
      </c>
      <c r="F34" s="143">
        <f>ROUND(SUM(BI78:BI81), 2)</f>
        <v>0</v>
      </c>
      <c r="G34" s="47"/>
      <c r="H34" s="47"/>
      <c r="I34" s="144">
        <v>0</v>
      </c>
      <c r="J34" s="14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0"/>
      <c r="J35" s="47"/>
      <c r="K35" s="51"/>
    </row>
    <row r="36" s="1" customFormat="1" ht="25.44" customHeight="1">
      <c r="B36" s="46"/>
      <c r="C36" s="145"/>
      <c r="D36" s="146" t="s">
        <v>45</v>
      </c>
      <c r="E36" s="88"/>
      <c r="F36" s="88"/>
      <c r="G36" s="147" t="s">
        <v>46</v>
      </c>
      <c r="H36" s="148" t="s">
        <v>47</v>
      </c>
      <c r="I36" s="149"/>
      <c r="J36" s="150">
        <f>SUM(J27:J34)</f>
        <v>0</v>
      </c>
      <c r="K36" s="15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2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3"/>
      <c r="J41" s="71"/>
      <c r="K41" s="154"/>
    </row>
    <row r="42" s="1" customFormat="1" ht="36.96" customHeight="1">
      <c r="B42" s="46"/>
      <c r="C42" s="30" t="s">
        <v>101</v>
      </c>
      <c r="D42" s="47"/>
      <c r="E42" s="47"/>
      <c r="F42" s="47"/>
      <c r="G42" s="47"/>
      <c r="H42" s="47"/>
      <c r="I42" s="13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0"/>
      <c r="J43" s="47"/>
      <c r="K43" s="51"/>
    </row>
    <row r="44" s="1" customFormat="1" ht="14.4" customHeight="1">
      <c r="B44" s="46"/>
      <c r="C44" s="40" t="s">
        <v>19</v>
      </c>
      <c r="D44" s="47"/>
      <c r="E44" s="47"/>
      <c r="F44" s="47"/>
      <c r="G44" s="47"/>
      <c r="H44" s="47"/>
      <c r="I44" s="130"/>
      <c r="J44" s="47"/>
      <c r="K44" s="51"/>
    </row>
    <row r="45" s="1" customFormat="1" ht="16.5" customHeight="1">
      <c r="B45" s="46"/>
      <c r="C45" s="47"/>
      <c r="D45" s="47"/>
      <c r="E45" s="129" t="str">
        <f>E7</f>
        <v>Stavební úpravy a nástavba provozního objektu v Humpolci</v>
      </c>
      <c r="F45" s="40"/>
      <c r="G45" s="40"/>
      <c r="H45" s="40"/>
      <c r="I45" s="130"/>
      <c r="J45" s="47"/>
      <c r="K45" s="51"/>
    </row>
    <row r="46" s="1" customFormat="1" ht="14.4" customHeight="1">
      <c r="B46" s="46"/>
      <c r="C46" s="40" t="s">
        <v>99</v>
      </c>
      <c r="D46" s="47"/>
      <c r="E46" s="47"/>
      <c r="F46" s="47"/>
      <c r="G46" s="47"/>
      <c r="H46" s="47"/>
      <c r="I46" s="130"/>
      <c r="J46" s="47"/>
      <c r="K46" s="51"/>
    </row>
    <row r="47" s="1" customFormat="1" ht="17.25" customHeight="1">
      <c r="B47" s="46"/>
      <c r="C47" s="47"/>
      <c r="D47" s="47"/>
      <c r="E47" s="131" t="str">
        <f>E9</f>
        <v>6 - Vytápění</v>
      </c>
      <c r="F47" s="47"/>
      <c r="G47" s="47"/>
      <c r="H47" s="47"/>
      <c r="I47" s="13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 xml:space="preserve"> </v>
      </c>
      <c r="G49" s="47"/>
      <c r="H49" s="47"/>
      <c r="I49" s="132" t="s">
        <v>25</v>
      </c>
      <c r="J49" s="133" t="str">
        <f>IF(J12="","",J12)</f>
        <v>20. 1. 2018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32" t="s">
        <v>32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30</v>
      </c>
      <c r="D52" s="47"/>
      <c r="E52" s="47"/>
      <c r="F52" s="35" t="str">
        <f>IF(E18="","",E18)</f>
        <v/>
      </c>
      <c r="G52" s="47"/>
      <c r="H52" s="47"/>
      <c r="I52" s="130"/>
      <c r="J52" s="155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0"/>
      <c r="J53" s="47"/>
      <c r="K53" s="51"/>
    </row>
    <row r="54" s="1" customFormat="1" ht="29.28" customHeight="1">
      <c r="B54" s="46"/>
      <c r="C54" s="156" t="s">
        <v>102</v>
      </c>
      <c r="D54" s="145"/>
      <c r="E54" s="145"/>
      <c r="F54" s="145"/>
      <c r="G54" s="145"/>
      <c r="H54" s="145"/>
      <c r="I54" s="157"/>
      <c r="J54" s="158" t="s">
        <v>103</v>
      </c>
      <c r="K54" s="159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0"/>
      <c r="J55" s="47"/>
      <c r="K55" s="51"/>
    </row>
    <row r="56" s="1" customFormat="1" ht="29.28" customHeight="1">
      <c r="B56" s="46"/>
      <c r="C56" s="160" t="s">
        <v>104</v>
      </c>
      <c r="D56" s="47"/>
      <c r="E56" s="47"/>
      <c r="F56" s="47"/>
      <c r="G56" s="47"/>
      <c r="H56" s="47"/>
      <c r="I56" s="130"/>
      <c r="J56" s="141">
        <f>J78</f>
        <v>0</v>
      </c>
      <c r="K56" s="51"/>
      <c r="AU56" s="24" t="s">
        <v>105</v>
      </c>
    </row>
    <row r="57" s="7" customFormat="1" ht="24.96" customHeight="1">
      <c r="B57" s="161"/>
      <c r="C57" s="162"/>
      <c r="D57" s="163" t="s">
        <v>114</v>
      </c>
      <c r="E57" s="164"/>
      <c r="F57" s="164"/>
      <c r="G57" s="164"/>
      <c r="H57" s="164"/>
      <c r="I57" s="165"/>
      <c r="J57" s="166">
        <f>J79</f>
        <v>0</v>
      </c>
      <c r="K57" s="167"/>
    </row>
    <row r="58" s="8" customFormat="1" ht="19.92" customHeight="1">
      <c r="B58" s="168"/>
      <c r="C58" s="169"/>
      <c r="D58" s="170" t="s">
        <v>971</v>
      </c>
      <c r="E58" s="171"/>
      <c r="F58" s="171"/>
      <c r="G58" s="171"/>
      <c r="H58" s="171"/>
      <c r="I58" s="172"/>
      <c r="J58" s="173">
        <f>J80</f>
        <v>0</v>
      </c>
      <c r="K58" s="174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30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52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53"/>
      <c r="J64" s="71"/>
      <c r="K64" s="71"/>
      <c r="L64" s="46"/>
    </row>
    <row r="65" s="1" customFormat="1" ht="36.96" customHeight="1">
      <c r="B65" s="46"/>
      <c r="C65" s="72" t="s">
        <v>123</v>
      </c>
      <c r="L65" s="46"/>
    </row>
    <row r="66" s="1" customFormat="1" ht="6.96" customHeight="1">
      <c r="B66" s="46"/>
      <c r="L66" s="46"/>
    </row>
    <row r="67" s="1" customFormat="1" ht="14.4" customHeight="1">
      <c r="B67" s="46"/>
      <c r="C67" s="74" t="s">
        <v>19</v>
      </c>
      <c r="L67" s="46"/>
    </row>
    <row r="68" s="1" customFormat="1" ht="16.5" customHeight="1">
      <c r="B68" s="46"/>
      <c r="E68" s="175" t="str">
        <f>E7</f>
        <v>Stavební úpravy a nástavba provozního objektu v Humpolci</v>
      </c>
      <c r="F68" s="74"/>
      <c r="G68" s="74"/>
      <c r="H68" s="74"/>
      <c r="L68" s="46"/>
    </row>
    <row r="69" s="1" customFormat="1" ht="14.4" customHeight="1">
      <c r="B69" s="46"/>
      <c r="C69" s="74" t="s">
        <v>99</v>
      </c>
      <c r="L69" s="46"/>
    </row>
    <row r="70" s="1" customFormat="1" ht="17.25" customHeight="1">
      <c r="B70" s="46"/>
      <c r="E70" s="77" t="str">
        <f>E9</f>
        <v>6 - Vytápění</v>
      </c>
      <c r="F70" s="1"/>
      <c r="G70" s="1"/>
      <c r="H70" s="1"/>
      <c r="L70" s="46"/>
    </row>
    <row r="71" s="1" customFormat="1" ht="6.96" customHeight="1">
      <c r="B71" s="46"/>
      <c r="L71" s="46"/>
    </row>
    <row r="72" s="1" customFormat="1" ht="18" customHeight="1">
      <c r="B72" s="46"/>
      <c r="C72" s="74" t="s">
        <v>23</v>
      </c>
      <c r="F72" s="176" t="str">
        <f>F12</f>
        <v xml:space="preserve"> </v>
      </c>
      <c r="I72" s="177" t="s">
        <v>25</v>
      </c>
      <c r="J72" s="79" t="str">
        <f>IF(J12="","",J12)</f>
        <v>20. 1. 2018</v>
      </c>
      <c r="L72" s="46"/>
    </row>
    <row r="73" s="1" customFormat="1" ht="6.96" customHeight="1">
      <c r="B73" s="46"/>
      <c r="L73" s="46"/>
    </row>
    <row r="74" s="1" customFormat="1">
      <c r="B74" s="46"/>
      <c r="C74" s="74" t="s">
        <v>27</v>
      </c>
      <c r="F74" s="176" t="str">
        <f>E15</f>
        <v xml:space="preserve"> </v>
      </c>
      <c r="I74" s="177" t="s">
        <v>32</v>
      </c>
      <c r="J74" s="176" t="str">
        <f>E21</f>
        <v xml:space="preserve"> </v>
      </c>
      <c r="L74" s="46"/>
    </row>
    <row r="75" s="1" customFormat="1" ht="14.4" customHeight="1">
      <c r="B75" s="46"/>
      <c r="C75" s="74" t="s">
        <v>30</v>
      </c>
      <c r="F75" s="176" t="str">
        <f>IF(E18="","",E18)</f>
        <v/>
      </c>
      <c r="L75" s="46"/>
    </row>
    <row r="76" s="1" customFormat="1" ht="10.32" customHeight="1">
      <c r="B76" s="46"/>
      <c r="L76" s="46"/>
    </row>
    <row r="77" s="9" customFormat="1" ht="29.28" customHeight="1">
      <c r="B77" s="178"/>
      <c r="C77" s="179" t="s">
        <v>124</v>
      </c>
      <c r="D77" s="180" t="s">
        <v>54</v>
      </c>
      <c r="E77" s="180" t="s">
        <v>50</v>
      </c>
      <c r="F77" s="180" t="s">
        <v>125</v>
      </c>
      <c r="G77" s="180" t="s">
        <v>126</v>
      </c>
      <c r="H77" s="180" t="s">
        <v>127</v>
      </c>
      <c r="I77" s="181" t="s">
        <v>128</v>
      </c>
      <c r="J77" s="180" t="s">
        <v>103</v>
      </c>
      <c r="K77" s="182" t="s">
        <v>129</v>
      </c>
      <c r="L77" s="178"/>
      <c r="M77" s="92" t="s">
        <v>130</v>
      </c>
      <c r="N77" s="93" t="s">
        <v>39</v>
      </c>
      <c r="O77" s="93" t="s">
        <v>131</v>
      </c>
      <c r="P77" s="93" t="s">
        <v>132</v>
      </c>
      <c r="Q77" s="93" t="s">
        <v>133</v>
      </c>
      <c r="R77" s="93" t="s">
        <v>134</v>
      </c>
      <c r="S77" s="93" t="s">
        <v>135</v>
      </c>
      <c r="T77" s="94" t="s">
        <v>136</v>
      </c>
    </row>
    <row r="78" s="1" customFormat="1" ht="29.28" customHeight="1">
      <c r="B78" s="46"/>
      <c r="C78" s="96" t="s">
        <v>104</v>
      </c>
      <c r="J78" s="183">
        <f>BK78</f>
        <v>0</v>
      </c>
      <c r="L78" s="46"/>
      <c r="M78" s="95"/>
      <c r="N78" s="82"/>
      <c r="O78" s="82"/>
      <c r="P78" s="184">
        <f>P79</f>
        <v>0</v>
      </c>
      <c r="Q78" s="82"/>
      <c r="R78" s="184">
        <f>R79</f>
        <v>0</v>
      </c>
      <c r="S78" s="82"/>
      <c r="T78" s="185">
        <f>T79</f>
        <v>0</v>
      </c>
      <c r="AT78" s="24" t="s">
        <v>68</v>
      </c>
      <c r="AU78" s="24" t="s">
        <v>105</v>
      </c>
      <c r="BK78" s="186">
        <f>BK79</f>
        <v>0</v>
      </c>
    </row>
    <row r="79" s="10" customFormat="1" ht="37.44" customHeight="1">
      <c r="B79" s="187"/>
      <c r="D79" s="188" t="s">
        <v>68</v>
      </c>
      <c r="E79" s="189" t="s">
        <v>359</v>
      </c>
      <c r="F79" s="189" t="s">
        <v>360</v>
      </c>
      <c r="I79" s="190"/>
      <c r="J79" s="191">
        <f>BK79</f>
        <v>0</v>
      </c>
      <c r="L79" s="187"/>
      <c r="M79" s="192"/>
      <c r="N79" s="193"/>
      <c r="O79" s="193"/>
      <c r="P79" s="194">
        <f>P80</f>
        <v>0</v>
      </c>
      <c r="Q79" s="193"/>
      <c r="R79" s="194">
        <f>R80</f>
        <v>0</v>
      </c>
      <c r="S79" s="193"/>
      <c r="T79" s="195">
        <f>T80</f>
        <v>0</v>
      </c>
      <c r="AR79" s="188" t="s">
        <v>78</v>
      </c>
      <c r="AT79" s="196" t="s">
        <v>68</v>
      </c>
      <c r="AU79" s="196" t="s">
        <v>69</v>
      </c>
      <c r="AY79" s="188" t="s">
        <v>139</v>
      </c>
      <c r="BK79" s="197">
        <f>BK80</f>
        <v>0</v>
      </c>
    </row>
    <row r="80" s="10" customFormat="1" ht="19.92" customHeight="1">
      <c r="B80" s="187"/>
      <c r="D80" s="188" t="s">
        <v>68</v>
      </c>
      <c r="E80" s="198" t="s">
        <v>972</v>
      </c>
      <c r="F80" s="198" t="s">
        <v>973</v>
      </c>
      <c r="I80" s="190"/>
      <c r="J80" s="199">
        <f>BK80</f>
        <v>0</v>
      </c>
      <c r="L80" s="187"/>
      <c r="M80" s="192"/>
      <c r="N80" s="193"/>
      <c r="O80" s="193"/>
      <c r="P80" s="194">
        <f>P81</f>
        <v>0</v>
      </c>
      <c r="Q80" s="193"/>
      <c r="R80" s="194">
        <f>R81</f>
        <v>0</v>
      </c>
      <c r="S80" s="193"/>
      <c r="T80" s="195">
        <f>T81</f>
        <v>0</v>
      </c>
      <c r="AR80" s="188" t="s">
        <v>78</v>
      </c>
      <c r="AT80" s="196" t="s">
        <v>68</v>
      </c>
      <c r="AU80" s="196" t="s">
        <v>74</v>
      </c>
      <c r="AY80" s="188" t="s">
        <v>139</v>
      </c>
      <c r="BK80" s="197">
        <f>BK81</f>
        <v>0</v>
      </c>
    </row>
    <row r="81" s="1" customFormat="1" ht="16.5" customHeight="1">
      <c r="B81" s="200"/>
      <c r="C81" s="201" t="s">
        <v>74</v>
      </c>
      <c r="D81" s="201" t="s">
        <v>141</v>
      </c>
      <c r="E81" s="202" t="s">
        <v>974</v>
      </c>
      <c r="F81" s="203" t="s">
        <v>975</v>
      </c>
      <c r="G81" s="204" t="s">
        <v>547</v>
      </c>
      <c r="H81" s="205">
        <v>1</v>
      </c>
      <c r="I81" s="206"/>
      <c r="J81" s="207">
        <f>ROUND(I81*H81,2)</f>
        <v>0</v>
      </c>
      <c r="K81" s="203" t="s">
        <v>5</v>
      </c>
      <c r="L81" s="46"/>
      <c r="M81" s="208" t="s">
        <v>5</v>
      </c>
      <c r="N81" s="249" t="s">
        <v>40</v>
      </c>
      <c r="O81" s="250"/>
      <c r="P81" s="251">
        <f>O81*H81</f>
        <v>0</v>
      </c>
      <c r="Q81" s="251">
        <v>0</v>
      </c>
      <c r="R81" s="251">
        <f>Q81*H81</f>
        <v>0</v>
      </c>
      <c r="S81" s="251">
        <v>0</v>
      </c>
      <c r="T81" s="252">
        <f>S81*H81</f>
        <v>0</v>
      </c>
      <c r="AR81" s="24" t="s">
        <v>238</v>
      </c>
      <c r="AT81" s="24" t="s">
        <v>141</v>
      </c>
      <c r="AU81" s="24" t="s">
        <v>78</v>
      </c>
      <c r="AY81" s="24" t="s">
        <v>139</v>
      </c>
      <c r="BE81" s="212">
        <f>IF(N81="základní",J81,0)</f>
        <v>0</v>
      </c>
      <c r="BF81" s="212">
        <f>IF(N81="snížená",J81,0)</f>
        <v>0</v>
      </c>
      <c r="BG81" s="212">
        <f>IF(N81="zákl. přenesená",J81,0)</f>
        <v>0</v>
      </c>
      <c r="BH81" s="212">
        <f>IF(N81="sníž. přenesená",J81,0)</f>
        <v>0</v>
      </c>
      <c r="BI81" s="212">
        <f>IF(N81="nulová",J81,0)</f>
        <v>0</v>
      </c>
      <c r="BJ81" s="24" t="s">
        <v>74</v>
      </c>
      <c r="BK81" s="212">
        <f>ROUND(I81*H81,2)</f>
        <v>0</v>
      </c>
      <c r="BL81" s="24" t="s">
        <v>238</v>
      </c>
      <c r="BM81" s="24" t="s">
        <v>976</v>
      </c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52"/>
      <c r="J82" s="68"/>
      <c r="K82" s="68"/>
      <c r="L82" s="46"/>
    </row>
  </sheetData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3" customWidth="1"/>
    <col min="2" max="2" width="1.664063" style="253" customWidth="1"/>
    <col min="3" max="4" width="5" style="253" customWidth="1"/>
    <col min="5" max="5" width="11.67" style="253" customWidth="1"/>
    <col min="6" max="6" width="9.17" style="253" customWidth="1"/>
    <col min="7" max="7" width="5" style="253" customWidth="1"/>
    <col min="8" max="8" width="77.83" style="253" customWidth="1"/>
    <col min="9" max="10" width="20" style="253" customWidth="1"/>
    <col min="11" max="11" width="1.664063" style="253" customWidth="1"/>
  </cols>
  <sheetData>
    <row r="1" ht="37.5" customHeight="1"/>
    <row r="2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4" customFormat="1" ht="45" customHeight="1">
      <c r="B3" s="257"/>
      <c r="C3" s="258" t="s">
        <v>977</v>
      </c>
      <c r="D3" s="258"/>
      <c r="E3" s="258"/>
      <c r="F3" s="258"/>
      <c r="G3" s="258"/>
      <c r="H3" s="258"/>
      <c r="I3" s="258"/>
      <c r="J3" s="258"/>
      <c r="K3" s="259"/>
    </row>
    <row r="4" ht="25.5" customHeight="1">
      <c r="B4" s="260"/>
      <c r="C4" s="261" t="s">
        <v>978</v>
      </c>
      <c r="D4" s="261"/>
      <c r="E4" s="261"/>
      <c r="F4" s="261"/>
      <c r="G4" s="261"/>
      <c r="H4" s="261"/>
      <c r="I4" s="261"/>
      <c r="J4" s="261"/>
      <c r="K4" s="262"/>
    </row>
    <row r="5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ht="15" customHeight="1">
      <c r="B6" s="260"/>
      <c r="C6" s="264" t="s">
        <v>979</v>
      </c>
      <c r="D6" s="264"/>
      <c r="E6" s="264"/>
      <c r="F6" s="264"/>
      <c r="G6" s="264"/>
      <c r="H6" s="264"/>
      <c r="I6" s="264"/>
      <c r="J6" s="264"/>
      <c r="K6" s="262"/>
    </row>
    <row r="7" ht="15" customHeight="1">
      <c r="B7" s="265"/>
      <c r="C7" s="264" t="s">
        <v>980</v>
      </c>
      <c r="D7" s="264"/>
      <c r="E7" s="264"/>
      <c r="F7" s="264"/>
      <c r="G7" s="264"/>
      <c r="H7" s="264"/>
      <c r="I7" s="264"/>
      <c r="J7" s="264"/>
      <c r="K7" s="262"/>
    </row>
    <row r="8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ht="15" customHeight="1">
      <c r="B9" s="265"/>
      <c r="C9" s="264" t="s">
        <v>981</v>
      </c>
      <c r="D9" s="264"/>
      <c r="E9" s="264"/>
      <c r="F9" s="264"/>
      <c r="G9" s="264"/>
      <c r="H9" s="264"/>
      <c r="I9" s="264"/>
      <c r="J9" s="264"/>
      <c r="K9" s="262"/>
    </row>
    <row r="10" ht="15" customHeight="1">
      <c r="B10" s="265"/>
      <c r="C10" s="264"/>
      <c r="D10" s="264" t="s">
        <v>982</v>
      </c>
      <c r="E10" s="264"/>
      <c r="F10" s="264"/>
      <c r="G10" s="264"/>
      <c r="H10" s="264"/>
      <c r="I10" s="264"/>
      <c r="J10" s="264"/>
      <c r="K10" s="262"/>
    </row>
    <row r="11" ht="15" customHeight="1">
      <c r="B11" s="265"/>
      <c r="C11" s="266"/>
      <c r="D11" s="264" t="s">
        <v>983</v>
      </c>
      <c r="E11" s="264"/>
      <c r="F11" s="264"/>
      <c r="G11" s="264"/>
      <c r="H11" s="264"/>
      <c r="I11" s="264"/>
      <c r="J11" s="264"/>
      <c r="K11" s="262"/>
    </row>
    <row r="12" ht="12.75" customHeight="1">
      <c r="B12" s="265"/>
      <c r="C12" s="266"/>
      <c r="D12" s="266"/>
      <c r="E12" s="266"/>
      <c r="F12" s="266"/>
      <c r="G12" s="266"/>
      <c r="H12" s="266"/>
      <c r="I12" s="266"/>
      <c r="J12" s="266"/>
      <c r="K12" s="262"/>
    </row>
    <row r="13" ht="15" customHeight="1">
      <c r="B13" s="265"/>
      <c r="C13" s="266"/>
      <c r="D13" s="264" t="s">
        <v>984</v>
      </c>
      <c r="E13" s="264"/>
      <c r="F13" s="264"/>
      <c r="G13" s="264"/>
      <c r="H13" s="264"/>
      <c r="I13" s="264"/>
      <c r="J13" s="264"/>
      <c r="K13" s="262"/>
    </row>
    <row r="14" ht="15" customHeight="1">
      <c r="B14" s="265"/>
      <c r="C14" s="266"/>
      <c r="D14" s="264" t="s">
        <v>985</v>
      </c>
      <c r="E14" s="264"/>
      <c r="F14" s="264"/>
      <c r="G14" s="264"/>
      <c r="H14" s="264"/>
      <c r="I14" s="264"/>
      <c r="J14" s="264"/>
      <c r="K14" s="262"/>
    </row>
    <row r="15" ht="15" customHeight="1">
      <c r="B15" s="265"/>
      <c r="C15" s="266"/>
      <c r="D15" s="264" t="s">
        <v>986</v>
      </c>
      <c r="E15" s="264"/>
      <c r="F15" s="264"/>
      <c r="G15" s="264"/>
      <c r="H15" s="264"/>
      <c r="I15" s="264"/>
      <c r="J15" s="264"/>
      <c r="K15" s="262"/>
    </row>
    <row r="16" ht="15" customHeight="1">
      <c r="B16" s="265"/>
      <c r="C16" s="266"/>
      <c r="D16" s="266"/>
      <c r="E16" s="267" t="s">
        <v>76</v>
      </c>
      <c r="F16" s="264" t="s">
        <v>987</v>
      </c>
      <c r="G16" s="264"/>
      <c r="H16" s="264"/>
      <c r="I16" s="264"/>
      <c r="J16" s="264"/>
      <c r="K16" s="262"/>
    </row>
    <row r="17" ht="15" customHeight="1">
      <c r="B17" s="265"/>
      <c r="C17" s="266"/>
      <c r="D17" s="266"/>
      <c r="E17" s="267" t="s">
        <v>988</v>
      </c>
      <c r="F17" s="264" t="s">
        <v>989</v>
      </c>
      <c r="G17" s="264"/>
      <c r="H17" s="264"/>
      <c r="I17" s="264"/>
      <c r="J17" s="264"/>
      <c r="K17" s="262"/>
    </row>
    <row r="18" ht="15" customHeight="1">
      <c r="B18" s="265"/>
      <c r="C18" s="266"/>
      <c r="D18" s="266"/>
      <c r="E18" s="267" t="s">
        <v>990</v>
      </c>
      <c r="F18" s="264" t="s">
        <v>991</v>
      </c>
      <c r="G18" s="264"/>
      <c r="H18" s="264"/>
      <c r="I18" s="264"/>
      <c r="J18" s="264"/>
      <c r="K18" s="262"/>
    </row>
    <row r="19" ht="15" customHeight="1">
      <c r="B19" s="265"/>
      <c r="C19" s="266"/>
      <c r="D19" s="266"/>
      <c r="E19" s="267" t="s">
        <v>992</v>
      </c>
      <c r="F19" s="264" t="s">
        <v>993</v>
      </c>
      <c r="G19" s="264"/>
      <c r="H19" s="264"/>
      <c r="I19" s="264"/>
      <c r="J19" s="264"/>
      <c r="K19" s="262"/>
    </row>
    <row r="20" ht="15" customHeight="1">
      <c r="B20" s="265"/>
      <c r="C20" s="266"/>
      <c r="D20" s="266"/>
      <c r="E20" s="267" t="s">
        <v>542</v>
      </c>
      <c r="F20" s="264" t="s">
        <v>543</v>
      </c>
      <c r="G20" s="264"/>
      <c r="H20" s="264"/>
      <c r="I20" s="264"/>
      <c r="J20" s="264"/>
      <c r="K20" s="262"/>
    </row>
    <row r="21" ht="15" customHeight="1">
      <c r="B21" s="265"/>
      <c r="C21" s="266"/>
      <c r="D21" s="266"/>
      <c r="E21" s="267" t="s">
        <v>994</v>
      </c>
      <c r="F21" s="264" t="s">
        <v>995</v>
      </c>
      <c r="G21" s="264"/>
      <c r="H21" s="264"/>
      <c r="I21" s="264"/>
      <c r="J21" s="264"/>
      <c r="K21" s="262"/>
    </row>
    <row r="22" ht="12.75" customHeight="1">
      <c r="B22" s="265"/>
      <c r="C22" s="266"/>
      <c r="D22" s="266"/>
      <c r="E22" s="266"/>
      <c r="F22" s="266"/>
      <c r="G22" s="266"/>
      <c r="H22" s="266"/>
      <c r="I22" s="266"/>
      <c r="J22" s="266"/>
      <c r="K22" s="262"/>
    </row>
    <row r="23" ht="15" customHeight="1">
      <c r="B23" s="265"/>
      <c r="C23" s="264" t="s">
        <v>996</v>
      </c>
      <c r="D23" s="264"/>
      <c r="E23" s="264"/>
      <c r="F23" s="264"/>
      <c r="G23" s="264"/>
      <c r="H23" s="264"/>
      <c r="I23" s="264"/>
      <c r="J23" s="264"/>
      <c r="K23" s="262"/>
    </row>
    <row r="24" ht="15" customHeight="1">
      <c r="B24" s="265"/>
      <c r="C24" s="264" t="s">
        <v>997</v>
      </c>
      <c r="D24" s="264"/>
      <c r="E24" s="264"/>
      <c r="F24" s="264"/>
      <c r="G24" s="264"/>
      <c r="H24" s="264"/>
      <c r="I24" s="264"/>
      <c r="J24" s="264"/>
      <c r="K24" s="262"/>
    </row>
    <row r="25" ht="15" customHeight="1">
      <c r="B25" s="265"/>
      <c r="C25" s="264"/>
      <c r="D25" s="264" t="s">
        <v>998</v>
      </c>
      <c r="E25" s="264"/>
      <c r="F25" s="264"/>
      <c r="G25" s="264"/>
      <c r="H25" s="264"/>
      <c r="I25" s="264"/>
      <c r="J25" s="264"/>
      <c r="K25" s="262"/>
    </row>
    <row r="26" ht="15" customHeight="1">
      <c r="B26" s="265"/>
      <c r="C26" s="266"/>
      <c r="D26" s="264" t="s">
        <v>999</v>
      </c>
      <c r="E26" s="264"/>
      <c r="F26" s="264"/>
      <c r="G26" s="264"/>
      <c r="H26" s="264"/>
      <c r="I26" s="264"/>
      <c r="J26" s="264"/>
      <c r="K26" s="262"/>
    </row>
    <row r="27" ht="12.75" customHeight="1">
      <c r="B27" s="265"/>
      <c r="C27" s="266"/>
      <c r="D27" s="266"/>
      <c r="E27" s="266"/>
      <c r="F27" s="266"/>
      <c r="G27" s="266"/>
      <c r="H27" s="266"/>
      <c r="I27" s="266"/>
      <c r="J27" s="266"/>
      <c r="K27" s="262"/>
    </row>
    <row r="28" ht="15" customHeight="1">
      <c r="B28" s="265"/>
      <c r="C28" s="266"/>
      <c r="D28" s="264" t="s">
        <v>1000</v>
      </c>
      <c r="E28" s="264"/>
      <c r="F28" s="264"/>
      <c r="G28" s="264"/>
      <c r="H28" s="264"/>
      <c r="I28" s="264"/>
      <c r="J28" s="264"/>
      <c r="K28" s="262"/>
    </row>
    <row r="29" ht="15" customHeight="1">
      <c r="B29" s="265"/>
      <c r="C29" s="266"/>
      <c r="D29" s="264" t="s">
        <v>1001</v>
      </c>
      <c r="E29" s="264"/>
      <c r="F29" s="264"/>
      <c r="G29" s="264"/>
      <c r="H29" s="264"/>
      <c r="I29" s="264"/>
      <c r="J29" s="264"/>
      <c r="K29" s="262"/>
    </row>
    <row r="30" ht="12.75" customHeight="1">
      <c r="B30" s="265"/>
      <c r="C30" s="266"/>
      <c r="D30" s="266"/>
      <c r="E30" s="266"/>
      <c r="F30" s="266"/>
      <c r="G30" s="266"/>
      <c r="H30" s="266"/>
      <c r="I30" s="266"/>
      <c r="J30" s="266"/>
      <c r="K30" s="262"/>
    </row>
    <row r="31" ht="15" customHeight="1">
      <c r="B31" s="265"/>
      <c r="C31" s="266"/>
      <c r="D31" s="264" t="s">
        <v>1002</v>
      </c>
      <c r="E31" s="264"/>
      <c r="F31" s="264"/>
      <c r="G31" s="264"/>
      <c r="H31" s="264"/>
      <c r="I31" s="264"/>
      <c r="J31" s="264"/>
      <c r="K31" s="262"/>
    </row>
    <row r="32" ht="15" customHeight="1">
      <c r="B32" s="265"/>
      <c r="C32" s="266"/>
      <c r="D32" s="264" t="s">
        <v>1003</v>
      </c>
      <c r="E32" s="264"/>
      <c r="F32" s="264"/>
      <c r="G32" s="264"/>
      <c r="H32" s="264"/>
      <c r="I32" s="264"/>
      <c r="J32" s="264"/>
      <c r="K32" s="262"/>
    </row>
    <row r="33" ht="15" customHeight="1">
      <c r="B33" s="265"/>
      <c r="C33" s="266"/>
      <c r="D33" s="264" t="s">
        <v>1004</v>
      </c>
      <c r="E33" s="264"/>
      <c r="F33" s="264"/>
      <c r="G33" s="264"/>
      <c r="H33" s="264"/>
      <c r="I33" s="264"/>
      <c r="J33" s="264"/>
      <c r="K33" s="262"/>
    </row>
    <row r="34" ht="15" customHeight="1">
      <c r="B34" s="265"/>
      <c r="C34" s="266"/>
      <c r="D34" s="264"/>
      <c r="E34" s="268" t="s">
        <v>124</v>
      </c>
      <c r="F34" s="264"/>
      <c r="G34" s="264" t="s">
        <v>1005</v>
      </c>
      <c r="H34" s="264"/>
      <c r="I34" s="264"/>
      <c r="J34" s="264"/>
      <c r="K34" s="262"/>
    </row>
    <row r="35" ht="30.75" customHeight="1">
      <c r="B35" s="265"/>
      <c r="C35" s="266"/>
      <c r="D35" s="264"/>
      <c r="E35" s="268" t="s">
        <v>1006</v>
      </c>
      <c r="F35" s="264"/>
      <c r="G35" s="264" t="s">
        <v>1007</v>
      </c>
      <c r="H35" s="264"/>
      <c r="I35" s="264"/>
      <c r="J35" s="264"/>
      <c r="K35" s="262"/>
    </row>
    <row r="36" ht="15" customHeight="1">
      <c r="B36" s="265"/>
      <c r="C36" s="266"/>
      <c r="D36" s="264"/>
      <c r="E36" s="268" t="s">
        <v>50</v>
      </c>
      <c r="F36" s="264"/>
      <c r="G36" s="264" t="s">
        <v>1008</v>
      </c>
      <c r="H36" s="264"/>
      <c r="I36" s="264"/>
      <c r="J36" s="264"/>
      <c r="K36" s="262"/>
    </row>
    <row r="37" ht="15" customHeight="1">
      <c r="B37" s="265"/>
      <c r="C37" s="266"/>
      <c r="D37" s="264"/>
      <c r="E37" s="268" t="s">
        <v>125</v>
      </c>
      <c r="F37" s="264"/>
      <c r="G37" s="264" t="s">
        <v>1009</v>
      </c>
      <c r="H37" s="264"/>
      <c r="I37" s="264"/>
      <c r="J37" s="264"/>
      <c r="K37" s="262"/>
    </row>
    <row r="38" ht="15" customHeight="1">
      <c r="B38" s="265"/>
      <c r="C38" s="266"/>
      <c r="D38" s="264"/>
      <c r="E38" s="268" t="s">
        <v>126</v>
      </c>
      <c r="F38" s="264"/>
      <c r="G38" s="264" t="s">
        <v>1010</v>
      </c>
      <c r="H38" s="264"/>
      <c r="I38" s="264"/>
      <c r="J38" s="264"/>
      <c r="K38" s="262"/>
    </row>
    <row r="39" ht="15" customHeight="1">
      <c r="B39" s="265"/>
      <c r="C39" s="266"/>
      <c r="D39" s="264"/>
      <c r="E39" s="268" t="s">
        <v>127</v>
      </c>
      <c r="F39" s="264"/>
      <c r="G39" s="264" t="s">
        <v>1011</v>
      </c>
      <c r="H39" s="264"/>
      <c r="I39" s="264"/>
      <c r="J39" s="264"/>
      <c r="K39" s="262"/>
    </row>
    <row r="40" ht="15" customHeight="1">
      <c r="B40" s="265"/>
      <c r="C40" s="266"/>
      <c r="D40" s="264"/>
      <c r="E40" s="268" t="s">
        <v>1012</v>
      </c>
      <c r="F40" s="264"/>
      <c r="G40" s="264" t="s">
        <v>1013</v>
      </c>
      <c r="H40" s="264"/>
      <c r="I40" s="264"/>
      <c r="J40" s="264"/>
      <c r="K40" s="262"/>
    </row>
    <row r="41" ht="15" customHeight="1">
      <c r="B41" s="265"/>
      <c r="C41" s="266"/>
      <c r="D41" s="264"/>
      <c r="E41" s="268"/>
      <c r="F41" s="264"/>
      <c r="G41" s="264" t="s">
        <v>1014</v>
      </c>
      <c r="H41" s="264"/>
      <c r="I41" s="264"/>
      <c r="J41" s="264"/>
      <c r="K41" s="262"/>
    </row>
    <row r="42" ht="15" customHeight="1">
      <c r="B42" s="265"/>
      <c r="C42" s="266"/>
      <c r="D42" s="264"/>
      <c r="E42" s="268" t="s">
        <v>1015</v>
      </c>
      <c r="F42" s="264"/>
      <c r="G42" s="264" t="s">
        <v>1016</v>
      </c>
      <c r="H42" s="264"/>
      <c r="I42" s="264"/>
      <c r="J42" s="264"/>
      <c r="K42" s="262"/>
    </row>
    <row r="43" ht="15" customHeight="1">
      <c r="B43" s="265"/>
      <c r="C43" s="266"/>
      <c r="D43" s="264"/>
      <c r="E43" s="268" t="s">
        <v>129</v>
      </c>
      <c r="F43" s="264"/>
      <c r="G43" s="264" t="s">
        <v>1017</v>
      </c>
      <c r="H43" s="264"/>
      <c r="I43" s="264"/>
      <c r="J43" s="264"/>
      <c r="K43" s="262"/>
    </row>
    <row r="44" ht="12.75" customHeight="1">
      <c r="B44" s="265"/>
      <c r="C44" s="266"/>
      <c r="D44" s="264"/>
      <c r="E44" s="264"/>
      <c r="F44" s="264"/>
      <c r="G44" s="264"/>
      <c r="H44" s="264"/>
      <c r="I44" s="264"/>
      <c r="J44" s="264"/>
      <c r="K44" s="262"/>
    </row>
    <row r="45" ht="15" customHeight="1">
      <c r="B45" s="265"/>
      <c r="C45" s="266"/>
      <c r="D45" s="264" t="s">
        <v>1018</v>
      </c>
      <c r="E45" s="264"/>
      <c r="F45" s="264"/>
      <c r="G45" s="264"/>
      <c r="H45" s="264"/>
      <c r="I45" s="264"/>
      <c r="J45" s="264"/>
      <c r="K45" s="262"/>
    </row>
    <row r="46" ht="15" customHeight="1">
      <c r="B46" s="265"/>
      <c r="C46" s="266"/>
      <c r="D46" s="266"/>
      <c r="E46" s="264" t="s">
        <v>1019</v>
      </c>
      <c r="F46" s="264"/>
      <c r="G46" s="264"/>
      <c r="H46" s="264"/>
      <c r="I46" s="264"/>
      <c r="J46" s="264"/>
      <c r="K46" s="262"/>
    </row>
    <row r="47" ht="15" customHeight="1">
      <c r="B47" s="265"/>
      <c r="C47" s="266"/>
      <c r="D47" s="266"/>
      <c r="E47" s="264" t="s">
        <v>1020</v>
      </c>
      <c r="F47" s="264"/>
      <c r="G47" s="264"/>
      <c r="H47" s="264"/>
      <c r="I47" s="264"/>
      <c r="J47" s="264"/>
      <c r="K47" s="262"/>
    </row>
    <row r="48" ht="15" customHeight="1">
      <c r="B48" s="265"/>
      <c r="C48" s="266"/>
      <c r="D48" s="266"/>
      <c r="E48" s="264" t="s">
        <v>1021</v>
      </c>
      <c r="F48" s="264"/>
      <c r="G48" s="264"/>
      <c r="H48" s="264"/>
      <c r="I48" s="264"/>
      <c r="J48" s="264"/>
      <c r="K48" s="262"/>
    </row>
    <row r="49" ht="15" customHeight="1">
      <c r="B49" s="265"/>
      <c r="C49" s="266"/>
      <c r="D49" s="264" t="s">
        <v>1022</v>
      </c>
      <c r="E49" s="264"/>
      <c r="F49" s="264"/>
      <c r="G49" s="264"/>
      <c r="H49" s="264"/>
      <c r="I49" s="264"/>
      <c r="J49" s="264"/>
      <c r="K49" s="262"/>
    </row>
    <row r="50" ht="25.5" customHeight="1">
      <c r="B50" s="260"/>
      <c r="C50" s="261" t="s">
        <v>1023</v>
      </c>
      <c r="D50" s="261"/>
      <c r="E50" s="261"/>
      <c r="F50" s="261"/>
      <c r="G50" s="261"/>
      <c r="H50" s="261"/>
      <c r="I50" s="261"/>
      <c r="J50" s="261"/>
      <c r="K50" s="262"/>
    </row>
    <row r="51" ht="5.25" customHeight="1">
      <c r="B51" s="260"/>
      <c r="C51" s="263"/>
      <c r="D51" s="263"/>
      <c r="E51" s="263"/>
      <c r="F51" s="263"/>
      <c r="G51" s="263"/>
      <c r="H51" s="263"/>
      <c r="I51" s="263"/>
      <c r="J51" s="263"/>
      <c r="K51" s="262"/>
    </row>
    <row r="52" ht="15" customHeight="1">
      <c r="B52" s="260"/>
      <c r="C52" s="264" t="s">
        <v>1024</v>
      </c>
      <c r="D52" s="264"/>
      <c r="E52" s="264"/>
      <c r="F52" s="264"/>
      <c r="G52" s="264"/>
      <c r="H52" s="264"/>
      <c r="I52" s="264"/>
      <c r="J52" s="264"/>
      <c r="K52" s="262"/>
    </row>
    <row r="53" ht="15" customHeight="1">
      <c r="B53" s="260"/>
      <c r="C53" s="264" t="s">
        <v>1025</v>
      </c>
      <c r="D53" s="264"/>
      <c r="E53" s="264"/>
      <c r="F53" s="264"/>
      <c r="G53" s="264"/>
      <c r="H53" s="264"/>
      <c r="I53" s="264"/>
      <c r="J53" s="264"/>
      <c r="K53" s="262"/>
    </row>
    <row r="54" ht="12.75" customHeight="1">
      <c r="B54" s="260"/>
      <c r="C54" s="264"/>
      <c r="D54" s="264"/>
      <c r="E54" s="264"/>
      <c r="F54" s="264"/>
      <c r="G54" s="264"/>
      <c r="H54" s="264"/>
      <c r="I54" s="264"/>
      <c r="J54" s="264"/>
      <c r="K54" s="262"/>
    </row>
    <row r="55" ht="15" customHeight="1">
      <c r="B55" s="260"/>
      <c r="C55" s="264" t="s">
        <v>1026</v>
      </c>
      <c r="D55" s="264"/>
      <c r="E55" s="264"/>
      <c r="F55" s="264"/>
      <c r="G55" s="264"/>
      <c r="H55" s="264"/>
      <c r="I55" s="264"/>
      <c r="J55" s="264"/>
      <c r="K55" s="262"/>
    </row>
    <row r="56" ht="15" customHeight="1">
      <c r="B56" s="260"/>
      <c r="C56" s="266"/>
      <c r="D56" s="264" t="s">
        <v>1027</v>
      </c>
      <c r="E56" s="264"/>
      <c r="F56" s="264"/>
      <c r="G56" s="264"/>
      <c r="H56" s="264"/>
      <c r="I56" s="264"/>
      <c r="J56" s="264"/>
      <c r="K56" s="262"/>
    </row>
    <row r="57" ht="15" customHeight="1">
      <c r="B57" s="260"/>
      <c r="C57" s="266"/>
      <c r="D57" s="264" t="s">
        <v>1028</v>
      </c>
      <c r="E57" s="264"/>
      <c r="F57" s="264"/>
      <c r="G57" s="264"/>
      <c r="H57" s="264"/>
      <c r="I57" s="264"/>
      <c r="J57" s="264"/>
      <c r="K57" s="262"/>
    </row>
    <row r="58" ht="15" customHeight="1">
      <c r="B58" s="260"/>
      <c r="C58" s="266"/>
      <c r="D58" s="264" t="s">
        <v>1029</v>
      </c>
      <c r="E58" s="264"/>
      <c r="F58" s="264"/>
      <c r="G58" s="264"/>
      <c r="H58" s="264"/>
      <c r="I58" s="264"/>
      <c r="J58" s="264"/>
      <c r="K58" s="262"/>
    </row>
    <row r="59" ht="15" customHeight="1">
      <c r="B59" s="260"/>
      <c r="C59" s="266"/>
      <c r="D59" s="264" t="s">
        <v>1030</v>
      </c>
      <c r="E59" s="264"/>
      <c r="F59" s="264"/>
      <c r="G59" s="264"/>
      <c r="H59" s="264"/>
      <c r="I59" s="264"/>
      <c r="J59" s="264"/>
      <c r="K59" s="262"/>
    </row>
    <row r="60" ht="15" customHeight="1">
      <c r="B60" s="260"/>
      <c r="C60" s="266"/>
      <c r="D60" s="269" t="s">
        <v>1031</v>
      </c>
      <c r="E60" s="269"/>
      <c r="F60" s="269"/>
      <c r="G60" s="269"/>
      <c r="H60" s="269"/>
      <c r="I60" s="269"/>
      <c r="J60" s="269"/>
      <c r="K60" s="262"/>
    </row>
    <row r="61" ht="15" customHeight="1">
      <c r="B61" s="260"/>
      <c r="C61" s="266"/>
      <c r="D61" s="264" t="s">
        <v>1032</v>
      </c>
      <c r="E61" s="264"/>
      <c r="F61" s="264"/>
      <c r="G61" s="264"/>
      <c r="H61" s="264"/>
      <c r="I61" s="264"/>
      <c r="J61" s="264"/>
      <c r="K61" s="262"/>
    </row>
    <row r="62" ht="12.75" customHeight="1">
      <c r="B62" s="260"/>
      <c r="C62" s="266"/>
      <c r="D62" s="266"/>
      <c r="E62" s="270"/>
      <c r="F62" s="266"/>
      <c r="G62" s="266"/>
      <c r="H62" s="266"/>
      <c r="I62" s="266"/>
      <c r="J62" s="266"/>
      <c r="K62" s="262"/>
    </row>
    <row r="63" ht="15" customHeight="1">
      <c r="B63" s="260"/>
      <c r="C63" s="266"/>
      <c r="D63" s="264" t="s">
        <v>1033</v>
      </c>
      <c r="E63" s="264"/>
      <c r="F63" s="264"/>
      <c r="G63" s="264"/>
      <c r="H63" s="264"/>
      <c r="I63" s="264"/>
      <c r="J63" s="264"/>
      <c r="K63" s="262"/>
    </row>
    <row r="64" ht="15" customHeight="1">
      <c r="B64" s="260"/>
      <c r="C64" s="266"/>
      <c r="D64" s="269" t="s">
        <v>1034</v>
      </c>
      <c r="E64" s="269"/>
      <c r="F64" s="269"/>
      <c r="G64" s="269"/>
      <c r="H64" s="269"/>
      <c r="I64" s="269"/>
      <c r="J64" s="269"/>
      <c r="K64" s="262"/>
    </row>
    <row r="65" ht="15" customHeight="1">
      <c r="B65" s="260"/>
      <c r="C65" s="266"/>
      <c r="D65" s="264" t="s">
        <v>1035</v>
      </c>
      <c r="E65" s="264"/>
      <c r="F65" s="264"/>
      <c r="G65" s="264"/>
      <c r="H65" s="264"/>
      <c r="I65" s="264"/>
      <c r="J65" s="264"/>
      <c r="K65" s="262"/>
    </row>
    <row r="66" ht="15" customHeight="1">
      <c r="B66" s="260"/>
      <c r="C66" s="266"/>
      <c r="D66" s="264" t="s">
        <v>1036</v>
      </c>
      <c r="E66" s="264"/>
      <c r="F66" s="264"/>
      <c r="G66" s="264"/>
      <c r="H66" s="264"/>
      <c r="I66" s="264"/>
      <c r="J66" s="264"/>
      <c r="K66" s="262"/>
    </row>
    <row r="67" ht="15" customHeight="1">
      <c r="B67" s="260"/>
      <c r="C67" s="266"/>
      <c r="D67" s="264" t="s">
        <v>1037</v>
      </c>
      <c r="E67" s="264"/>
      <c r="F67" s="264"/>
      <c r="G67" s="264"/>
      <c r="H67" s="264"/>
      <c r="I67" s="264"/>
      <c r="J67" s="264"/>
      <c r="K67" s="262"/>
    </row>
    <row r="68" ht="15" customHeight="1">
      <c r="B68" s="260"/>
      <c r="C68" s="266"/>
      <c r="D68" s="264" t="s">
        <v>1038</v>
      </c>
      <c r="E68" s="264"/>
      <c r="F68" s="264"/>
      <c r="G68" s="264"/>
      <c r="H68" s="264"/>
      <c r="I68" s="264"/>
      <c r="J68" s="264"/>
      <c r="K68" s="262"/>
    </row>
    <row r="69" ht="12.75" customHeight="1">
      <c r="B69" s="271"/>
      <c r="C69" s="272"/>
      <c r="D69" s="272"/>
      <c r="E69" s="272"/>
      <c r="F69" s="272"/>
      <c r="G69" s="272"/>
      <c r="H69" s="272"/>
      <c r="I69" s="272"/>
      <c r="J69" s="272"/>
      <c r="K69" s="273"/>
    </row>
    <row r="70" ht="18.75" customHeight="1">
      <c r="B70" s="274"/>
      <c r="C70" s="274"/>
      <c r="D70" s="274"/>
      <c r="E70" s="274"/>
      <c r="F70" s="274"/>
      <c r="G70" s="274"/>
      <c r="H70" s="274"/>
      <c r="I70" s="274"/>
      <c r="J70" s="274"/>
      <c r="K70" s="275"/>
    </row>
    <row r="71" ht="18.75" customHeight="1">
      <c r="B71" s="275"/>
      <c r="C71" s="275"/>
      <c r="D71" s="275"/>
      <c r="E71" s="275"/>
      <c r="F71" s="275"/>
      <c r="G71" s="275"/>
      <c r="H71" s="275"/>
      <c r="I71" s="275"/>
      <c r="J71" s="275"/>
      <c r="K71" s="275"/>
    </row>
    <row r="72" ht="7.5" customHeight="1">
      <c r="B72" s="276"/>
      <c r="C72" s="277"/>
      <c r="D72" s="277"/>
      <c r="E72" s="277"/>
      <c r="F72" s="277"/>
      <c r="G72" s="277"/>
      <c r="H72" s="277"/>
      <c r="I72" s="277"/>
      <c r="J72" s="277"/>
      <c r="K72" s="278"/>
    </row>
    <row r="73" ht="45" customHeight="1">
      <c r="B73" s="279"/>
      <c r="C73" s="280" t="s">
        <v>97</v>
      </c>
      <c r="D73" s="280"/>
      <c r="E73" s="280"/>
      <c r="F73" s="280"/>
      <c r="G73" s="280"/>
      <c r="H73" s="280"/>
      <c r="I73" s="280"/>
      <c r="J73" s="280"/>
      <c r="K73" s="281"/>
    </row>
    <row r="74" ht="17.25" customHeight="1">
      <c r="B74" s="279"/>
      <c r="C74" s="282" t="s">
        <v>1039</v>
      </c>
      <c r="D74" s="282"/>
      <c r="E74" s="282"/>
      <c r="F74" s="282" t="s">
        <v>1040</v>
      </c>
      <c r="G74" s="283"/>
      <c r="H74" s="282" t="s">
        <v>125</v>
      </c>
      <c r="I74" s="282" t="s">
        <v>54</v>
      </c>
      <c r="J74" s="282" t="s">
        <v>1041</v>
      </c>
      <c r="K74" s="281"/>
    </row>
    <row r="75" ht="17.25" customHeight="1">
      <c r="B75" s="279"/>
      <c r="C75" s="284" t="s">
        <v>1042</v>
      </c>
      <c r="D75" s="284"/>
      <c r="E75" s="284"/>
      <c r="F75" s="285" t="s">
        <v>1043</v>
      </c>
      <c r="G75" s="286"/>
      <c r="H75" s="284"/>
      <c r="I75" s="284"/>
      <c r="J75" s="284" t="s">
        <v>1044</v>
      </c>
      <c r="K75" s="281"/>
    </row>
    <row r="76" ht="5.25" customHeight="1">
      <c r="B76" s="279"/>
      <c r="C76" s="287"/>
      <c r="D76" s="287"/>
      <c r="E76" s="287"/>
      <c r="F76" s="287"/>
      <c r="G76" s="288"/>
      <c r="H76" s="287"/>
      <c r="I76" s="287"/>
      <c r="J76" s="287"/>
      <c r="K76" s="281"/>
    </row>
    <row r="77" ht="15" customHeight="1">
      <c r="B77" s="279"/>
      <c r="C77" s="268" t="s">
        <v>50</v>
      </c>
      <c r="D77" s="287"/>
      <c r="E77" s="287"/>
      <c r="F77" s="289" t="s">
        <v>1045</v>
      </c>
      <c r="G77" s="288"/>
      <c r="H77" s="268" t="s">
        <v>1046</v>
      </c>
      <c r="I77" s="268" t="s">
        <v>1047</v>
      </c>
      <c r="J77" s="268">
        <v>20</v>
      </c>
      <c r="K77" s="281"/>
    </row>
    <row r="78" ht="15" customHeight="1">
      <c r="B78" s="279"/>
      <c r="C78" s="268" t="s">
        <v>1048</v>
      </c>
      <c r="D78" s="268"/>
      <c r="E78" s="268"/>
      <c r="F78" s="289" t="s">
        <v>1045</v>
      </c>
      <c r="G78" s="288"/>
      <c r="H78" s="268" t="s">
        <v>1049</v>
      </c>
      <c r="I78" s="268" t="s">
        <v>1047</v>
      </c>
      <c r="J78" s="268">
        <v>120</v>
      </c>
      <c r="K78" s="281"/>
    </row>
    <row r="79" ht="15" customHeight="1">
      <c r="B79" s="290"/>
      <c r="C79" s="268" t="s">
        <v>1050</v>
      </c>
      <c r="D79" s="268"/>
      <c r="E79" s="268"/>
      <c r="F79" s="289" t="s">
        <v>1051</v>
      </c>
      <c r="G79" s="288"/>
      <c r="H79" s="268" t="s">
        <v>1052</v>
      </c>
      <c r="I79" s="268" t="s">
        <v>1047</v>
      </c>
      <c r="J79" s="268">
        <v>50</v>
      </c>
      <c r="K79" s="281"/>
    </row>
    <row r="80" ht="15" customHeight="1">
      <c r="B80" s="290"/>
      <c r="C80" s="268" t="s">
        <v>1053</v>
      </c>
      <c r="D80" s="268"/>
      <c r="E80" s="268"/>
      <c r="F80" s="289" t="s">
        <v>1045</v>
      </c>
      <c r="G80" s="288"/>
      <c r="H80" s="268" t="s">
        <v>1054</v>
      </c>
      <c r="I80" s="268" t="s">
        <v>1055</v>
      </c>
      <c r="J80" s="268"/>
      <c r="K80" s="281"/>
    </row>
    <row r="81" ht="15" customHeight="1">
      <c r="B81" s="290"/>
      <c r="C81" s="291" t="s">
        <v>1056</v>
      </c>
      <c r="D81" s="291"/>
      <c r="E81" s="291"/>
      <c r="F81" s="292" t="s">
        <v>1051</v>
      </c>
      <c r="G81" s="291"/>
      <c r="H81" s="291" t="s">
        <v>1057</v>
      </c>
      <c r="I81" s="291" t="s">
        <v>1047</v>
      </c>
      <c r="J81" s="291">
        <v>15</v>
      </c>
      <c r="K81" s="281"/>
    </row>
    <row r="82" ht="15" customHeight="1">
      <c r="B82" s="290"/>
      <c r="C82" s="291" t="s">
        <v>1058</v>
      </c>
      <c r="D82" s="291"/>
      <c r="E82" s="291"/>
      <c r="F82" s="292" t="s">
        <v>1051</v>
      </c>
      <c r="G82" s="291"/>
      <c r="H82" s="291" t="s">
        <v>1059</v>
      </c>
      <c r="I82" s="291" t="s">
        <v>1047</v>
      </c>
      <c r="J82" s="291">
        <v>15</v>
      </c>
      <c r="K82" s="281"/>
    </row>
    <row r="83" ht="15" customHeight="1">
      <c r="B83" s="290"/>
      <c r="C83" s="291" t="s">
        <v>1060</v>
      </c>
      <c r="D83" s="291"/>
      <c r="E83" s="291"/>
      <c r="F83" s="292" t="s">
        <v>1051</v>
      </c>
      <c r="G83" s="291"/>
      <c r="H83" s="291" t="s">
        <v>1061</v>
      </c>
      <c r="I83" s="291" t="s">
        <v>1047</v>
      </c>
      <c r="J83" s="291">
        <v>20</v>
      </c>
      <c r="K83" s="281"/>
    </row>
    <row r="84" ht="15" customHeight="1">
      <c r="B84" s="290"/>
      <c r="C84" s="291" t="s">
        <v>1062</v>
      </c>
      <c r="D84" s="291"/>
      <c r="E84" s="291"/>
      <c r="F84" s="292" t="s">
        <v>1051</v>
      </c>
      <c r="G84" s="291"/>
      <c r="H84" s="291" t="s">
        <v>1063</v>
      </c>
      <c r="I84" s="291" t="s">
        <v>1047</v>
      </c>
      <c r="J84" s="291">
        <v>20</v>
      </c>
      <c r="K84" s="281"/>
    </row>
    <row r="85" ht="15" customHeight="1">
      <c r="B85" s="290"/>
      <c r="C85" s="268" t="s">
        <v>1064</v>
      </c>
      <c r="D85" s="268"/>
      <c r="E85" s="268"/>
      <c r="F85" s="289" t="s">
        <v>1051</v>
      </c>
      <c r="G85" s="288"/>
      <c r="H85" s="268" t="s">
        <v>1065</v>
      </c>
      <c r="I85" s="268" t="s">
        <v>1047</v>
      </c>
      <c r="J85" s="268">
        <v>50</v>
      </c>
      <c r="K85" s="281"/>
    </row>
    <row r="86" ht="15" customHeight="1">
      <c r="B86" s="290"/>
      <c r="C86" s="268" t="s">
        <v>1066</v>
      </c>
      <c r="D86" s="268"/>
      <c r="E86" s="268"/>
      <c r="F86" s="289" t="s">
        <v>1051</v>
      </c>
      <c r="G86" s="288"/>
      <c r="H86" s="268" t="s">
        <v>1067</v>
      </c>
      <c r="I86" s="268" t="s">
        <v>1047</v>
      </c>
      <c r="J86" s="268">
        <v>20</v>
      </c>
      <c r="K86" s="281"/>
    </row>
    <row r="87" ht="15" customHeight="1">
      <c r="B87" s="290"/>
      <c r="C87" s="268" t="s">
        <v>1068</v>
      </c>
      <c r="D87" s="268"/>
      <c r="E87" s="268"/>
      <c r="F87" s="289" t="s">
        <v>1051</v>
      </c>
      <c r="G87" s="288"/>
      <c r="H87" s="268" t="s">
        <v>1069</v>
      </c>
      <c r="I87" s="268" t="s">
        <v>1047</v>
      </c>
      <c r="J87" s="268">
        <v>20</v>
      </c>
      <c r="K87" s="281"/>
    </row>
    <row r="88" ht="15" customHeight="1">
      <c r="B88" s="290"/>
      <c r="C88" s="268" t="s">
        <v>1070</v>
      </c>
      <c r="D88" s="268"/>
      <c r="E88" s="268"/>
      <c r="F88" s="289" t="s">
        <v>1051</v>
      </c>
      <c r="G88" s="288"/>
      <c r="H88" s="268" t="s">
        <v>1071</v>
      </c>
      <c r="I88" s="268" t="s">
        <v>1047</v>
      </c>
      <c r="J88" s="268">
        <v>50</v>
      </c>
      <c r="K88" s="281"/>
    </row>
    <row r="89" ht="15" customHeight="1">
      <c r="B89" s="290"/>
      <c r="C89" s="268" t="s">
        <v>1072</v>
      </c>
      <c r="D89" s="268"/>
      <c r="E89" s="268"/>
      <c r="F89" s="289" t="s">
        <v>1051</v>
      </c>
      <c r="G89" s="288"/>
      <c r="H89" s="268" t="s">
        <v>1072</v>
      </c>
      <c r="I89" s="268" t="s">
        <v>1047</v>
      </c>
      <c r="J89" s="268">
        <v>50</v>
      </c>
      <c r="K89" s="281"/>
    </row>
    <row r="90" ht="15" customHeight="1">
      <c r="B90" s="290"/>
      <c r="C90" s="268" t="s">
        <v>130</v>
      </c>
      <c r="D90" s="268"/>
      <c r="E90" s="268"/>
      <c r="F90" s="289" t="s">
        <v>1051</v>
      </c>
      <c r="G90" s="288"/>
      <c r="H90" s="268" t="s">
        <v>1073</v>
      </c>
      <c r="I90" s="268" t="s">
        <v>1047</v>
      </c>
      <c r="J90" s="268">
        <v>255</v>
      </c>
      <c r="K90" s="281"/>
    </row>
    <row r="91" ht="15" customHeight="1">
      <c r="B91" s="290"/>
      <c r="C91" s="268" t="s">
        <v>1074</v>
      </c>
      <c r="D91" s="268"/>
      <c r="E91" s="268"/>
      <c r="F91" s="289" t="s">
        <v>1045</v>
      </c>
      <c r="G91" s="288"/>
      <c r="H91" s="268" t="s">
        <v>1075</v>
      </c>
      <c r="I91" s="268" t="s">
        <v>1076</v>
      </c>
      <c r="J91" s="268"/>
      <c r="K91" s="281"/>
    </row>
    <row r="92" ht="15" customHeight="1">
      <c r="B92" s="290"/>
      <c r="C92" s="268" t="s">
        <v>1077</v>
      </c>
      <c r="D92" s="268"/>
      <c r="E92" s="268"/>
      <c r="F92" s="289" t="s">
        <v>1045</v>
      </c>
      <c r="G92" s="288"/>
      <c r="H92" s="268" t="s">
        <v>1078</v>
      </c>
      <c r="I92" s="268" t="s">
        <v>1079</v>
      </c>
      <c r="J92" s="268"/>
      <c r="K92" s="281"/>
    </row>
    <row r="93" ht="15" customHeight="1">
      <c r="B93" s="290"/>
      <c r="C93" s="268" t="s">
        <v>1080</v>
      </c>
      <c r="D93" s="268"/>
      <c r="E93" s="268"/>
      <c r="F93" s="289" t="s">
        <v>1045</v>
      </c>
      <c r="G93" s="288"/>
      <c r="H93" s="268" t="s">
        <v>1080</v>
      </c>
      <c r="I93" s="268" t="s">
        <v>1079</v>
      </c>
      <c r="J93" s="268"/>
      <c r="K93" s="281"/>
    </row>
    <row r="94" ht="15" customHeight="1">
      <c r="B94" s="290"/>
      <c r="C94" s="268" t="s">
        <v>35</v>
      </c>
      <c r="D94" s="268"/>
      <c r="E94" s="268"/>
      <c r="F94" s="289" t="s">
        <v>1045</v>
      </c>
      <c r="G94" s="288"/>
      <c r="H94" s="268" t="s">
        <v>1081</v>
      </c>
      <c r="I94" s="268" t="s">
        <v>1079</v>
      </c>
      <c r="J94" s="268"/>
      <c r="K94" s="281"/>
    </row>
    <row r="95" ht="15" customHeight="1">
      <c r="B95" s="290"/>
      <c r="C95" s="268" t="s">
        <v>45</v>
      </c>
      <c r="D95" s="268"/>
      <c r="E95" s="268"/>
      <c r="F95" s="289" t="s">
        <v>1045</v>
      </c>
      <c r="G95" s="288"/>
      <c r="H95" s="268" t="s">
        <v>1082</v>
      </c>
      <c r="I95" s="268" t="s">
        <v>1079</v>
      </c>
      <c r="J95" s="268"/>
      <c r="K95" s="281"/>
    </row>
    <row r="96" ht="15" customHeight="1">
      <c r="B96" s="293"/>
      <c r="C96" s="294"/>
      <c r="D96" s="294"/>
      <c r="E96" s="294"/>
      <c r="F96" s="294"/>
      <c r="G96" s="294"/>
      <c r="H96" s="294"/>
      <c r="I96" s="294"/>
      <c r="J96" s="294"/>
      <c r="K96" s="295"/>
    </row>
    <row r="97" ht="18.75" customHeight="1">
      <c r="B97" s="296"/>
      <c r="C97" s="297"/>
      <c r="D97" s="297"/>
      <c r="E97" s="297"/>
      <c r="F97" s="297"/>
      <c r="G97" s="297"/>
      <c r="H97" s="297"/>
      <c r="I97" s="297"/>
      <c r="J97" s="297"/>
      <c r="K97" s="296"/>
    </row>
    <row r="98" ht="18.75" customHeight="1">
      <c r="B98" s="275"/>
      <c r="C98" s="275"/>
      <c r="D98" s="275"/>
      <c r="E98" s="275"/>
      <c r="F98" s="275"/>
      <c r="G98" s="275"/>
      <c r="H98" s="275"/>
      <c r="I98" s="275"/>
      <c r="J98" s="275"/>
      <c r="K98" s="275"/>
    </row>
    <row r="99" ht="7.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8"/>
    </row>
    <row r="100" ht="45" customHeight="1">
      <c r="B100" s="279"/>
      <c r="C100" s="280" t="s">
        <v>1083</v>
      </c>
      <c r="D100" s="280"/>
      <c r="E100" s="280"/>
      <c r="F100" s="280"/>
      <c r="G100" s="280"/>
      <c r="H100" s="280"/>
      <c r="I100" s="280"/>
      <c r="J100" s="280"/>
      <c r="K100" s="281"/>
    </row>
    <row r="101" ht="17.25" customHeight="1">
      <c r="B101" s="279"/>
      <c r="C101" s="282" t="s">
        <v>1039</v>
      </c>
      <c r="D101" s="282"/>
      <c r="E101" s="282"/>
      <c r="F101" s="282" t="s">
        <v>1040</v>
      </c>
      <c r="G101" s="283"/>
      <c r="H101" s="282" t="s">
        <v>125</v>
      </c>
      <c r="I101" s="282" t="s">
        <v>54</v>
      </c>
      <c r="J101" s="282" t="s">
        <v>1041</v>
      </c>
      <c r="K101" s="281"/>
    </row>
    <row r="102" ht="17.25" customHeight="1">
      <c r="B102" s="279"/>
      <c r="C102" s="284" t="s">
        <v>1042</v>
      </c>
      <c r="D102" s="284"/>
      <c r="E102" s="284"/>
      <c r="F102" s="285" t="s">
        <v>1043</v>
      </c>
      <c r="G102" s="286"/>
      <c r="H102" s="284"/>
      <c r="I102" s="284"/>
      <c r="J102" s="284" t="s">
        <v>1044</v>
      </c>
      <c r="K102" s="281"/>
    </row>
    <row r="103" ht="5.25" customHeight="1">
      <c r="B103" s="279"/>
      <c r="C103" s="282"/>
      <c r="D103" s="282"/>
      <c r="E103" s="282"/>
      <c r="F103" s="282"/>
      <c r="G103" s="298"/>
      <c r="H103" s="282"/>
      <c r="I103" s="282"/>
      <c r="J103" s="282"/>
      <c r="K103" s="281"/>
    </row>
    <row r="104" ht="15" customHeight="1">
      <c r="B104" s="279"/>
      <c r="C104" s="268" t="s">
        <v>50</v>
      </c>
      <c r="D104" s="287"/>
      <c r="E104" s="287"/>
      <c r="F104" s="289" t="s">
        <v>1045</v>
      </c>
      <c r="G104" s="298"/>
      <c r="H104" s="268" t="s">
        <v>1084</v>
      </c>
      <c r="I104" s="268" t="s">
        <v>1047</v>
      </c>
      <c r="J104" s="268">
        <v>20</v>
      </c>
      <c r="K104" s="281"/>
    </row>
    <row r="105" ht="15" customHeight="1">
      <c r="B105" s="279"/>
      <c r="C105" s="268" t="s">
        <v>1048</v>
      </c>
      <c r="D105" s="268"/>
      <c r="E105" s="268"/>
      <c r="F105" s="289" t="s">
        <v>1045</v>
      </c>
      <c r="G105" s="268"/>
      <c r="H105" s="268" t="s">
        <v>1084</v>
      </c>
      <c r="I105" s="268" t="s">
        <v>1047</v>
      </c>
      <c r="J105" s="268">
        <v>120</v>
      </c>
      <c r="K105" s="281"/>
    </row>
    <row r="106" ht="15" customHeight="1">
      <c r="B106" s="290"/>
      <c r="C106" s="268" t="s">
        <v>1050</v>
      </c>
      <c r="D106" s="268"/>
      <c r="E106" s="268"/>
      <c r="F106" s="289" t="s">
        <v>1051</v>
      </c>
      <c r="G106" s="268"/>
      <c r="H106" s="268" t="s">
        <v>1084</v>
      </c>
      <c r="I106" s="268" t="s">
        <v>1047</v>
      </c>
      <c r="J106" s="268">
        <v>50</v>
      </c>
      <c r="K106" s="281"/>
    </row>
    <row r="107" ht="15" customHeight="1">
      <c r="B107" s="290"/>
      <c r="C107" s="268" t="s">
        <v>1053</v>
      </c>
      <c r="D107" s="268"/>
      <c r="E107" s="268"/>
      <c r="F107" s="289" t="s">
        <v>1045</v>
      </c>
      <c r="G107" s="268"/>
      <c r="H107" s="268" t="s">
        <v>1084</v>
      </c>
      <c r="I107" s="268" t="s">
        <v>1055</v>
      </c>
      <c r="J107" s="268"/>
      <c r="K107" s="281"/>
    </row>
    <row r="108" ht="15" customHeight="1">
      <c r="B108" s="290"/>
      <c r="C108" s="268" t="s">
        <v>1064</v>
      </c>
      <c r="D108" s="268"/>
      <c r="E108" s="268"/>
      <c r="F108" s="289" t="s">
        <v>1051</v>
      </c>
      <c r="G108" s="268"/>
      <c r="H108" s="268" t="s">
        <v>1084</v>
      </c>
      <c r="I108" s="268" t="s">
        <v>1047</v>
      </c>
      <c r="J108" s="268">
        <v>50</v>
      </c>
      <c r="K108" s="281"/>
    </row>
    <row r="109" ht="15" customHeight="1">
      <c r="B109" s="290"/>
      <c r="C109" s="268" t="s">
        <v>1072</v>
      </c>
      <c r="D109" s="268"/>
      <c r="E109" s="268"/>
      <c r="F109" s="289" t="s">
        <v>1051</v>
      </c>
      <c r="G109" s="268"/>
      <c r="H109" s="268" t="s">
        <v>1084</v>
      </c>
      <c r="I109" s="268" t="s">
        <v>1047</v>
      </c>
      <c r="J109" s="268">
        <v>50</v>
      </c>
      <c r="K109" s="281"/>
    </row>
    <row r="110" ht="15" customHeight="1">
      <c r="B110" s="290"/>
      <c r="C110" s="268" t="s">
        <v>1070</v>
      </c>
      <c r="D110" s="268"/>
      <c r="E110" s="268"/>
      <c r="F110" s="289" t="s">
        <v>1051</v>
      </c>
      <c r="G110" s="268"/>
      <c r="H110" s="268" t="s">
        <v>1084</v>
      </c>
      <c r="I110" s="268" t="s">
        <v>1047</v>
      </c>
      <c r="J110" s="268">
        <v>50</v>
      </c>
      <c r="K110" s="281"/>
    </row>
    <row r="111" ht="15" customHeight="1">
      <c r="B111" s="290"/>
      <c r="C111" s="268" t="s">
        <v>50</v>
      </c>
      <c r="D111" s="268"/>
      <c r="E111" s="268"/>
      <c r="F111" s="289" t="s">
        <v>1045</v>
      </c>
      <c r="G111" s="268"/>
      <c r="H111" s="268" t="s">
        <v>1085</v>
      </c>
      <c r="I111" s="268" t="s">
        <v>1047</v>
      </c>
      <c r="J111" s="268">
        <v>20</v>
      </c>
      <c r="K111" s="281"/>
    </row>
    <row r="112" ht="15" customHeight="1">
      <c r="B112" s="290"/>
      <c r="C112" s="268" t="s">
        <v>1086</v>
      </c>
      <c r="D112" s="268"/>
      <c r="E112" s="268"/>
      <c r="F112" s="289" t="s">
        <v>1045</v>
      </c>
      <c r="G112" s="268"/>
      <c r="H112" s="268" t="s">
        <v>1087</v>
      </c>
      <c r="I112" s="268" t="s">
        <v>1047</v>
      </c>
      <c r="J112" s="268">
        <v>120</v>
      </c>
      <c r="K112" s="281"/>
    </row>
    <row r="113" ht="15" customHeight="1">
      <c r="B113" s="290"/>
      <c r="C113" s="268" t="s">
        <v>35</v>
      </c>
      <c r="D113" s="268"/>
      <c r="E113" s="268"/>
      <c r="F113" s="289" t="s">
        <v>1045</v>
      </c>
      <c r="G113" s="268"/>
      <c r="H113" s="268" t="s">
        <v>1088</v>
      </c>
      <c r="I113" s="268" t="s">
        <v>1079</v>
      </c>
      <c r="J113" s="268"/>
      <c r="K113" s="281"/>
    </row>
    <row r="114" ht="15" customHeight="1">
      <c r="B114" s="290"/>
      <c r="C114" s="268" t="s">
        <v>45</v>
      </c>
      <c r="D114" s="268"/>
      <c r="E114" s="268"/>
      <c r="F114" s="289" t="s">
        <v>1045</v>
      </c>
      <c r="G114" s="268"/>
      <c r="H114" s="268" t="s">
        <v>1089</v>
      </c>
      <c r="I114" s="268" t="s">
        <v>1079</v>
      </c>
      <c r="J114" s="268"/>
      <c r="K114" s="281"/>
    </row>
    <row r="115" ht="15" customHeight="1">
      <c r="B115" s="290"/>
      <c r="C115" s="268" t="s">
        <v>54</v>
      </c>
      <c r="D115" s="268"/>
      <c r="E115" s="268"/>
      <c r="F115" s="289" t="s">
        <v>1045</v>
      </c>
      <c r="G115" s="268"/>
      <c r="H115" s="268" t="s">
        <v>1090</v>
      </c>
      <c r="I115" s="268" t="s">
        <v>1091</v>
      </c>
      <c r="J115" s="268"/>
      <c r="K115" s="281"/>
    </row>
    <row r="116" ht="15" customHeight="1">
      <c r="B116" s="293"/>
      <c r="C116" s="299"/>
      <c r="D116" s="299"/>
      <c r="E116" s="299"/>
      <c r="F116" s="299"/>
      <c r="G116" s="299"/>
      <c r="H116" s="299"/>
      <c r="I116" s="299"/>
      <c r="J116" s="299"/>
      <c r="K116" s="295"/>
    </row>
    <row r="117" ht="18.75" customHeight="1">
      <c r="B117" s="300"/>
      <c r="C117" s="264"/>
      <c r="D117" s="264"/>
      <c r="E117" s="264"/>
      <c r="F117" s="301"/>
      <c r="G117" s="264"/>
      <c r="H117" s="264"/>
      <c r="I117" s="264"/>
      <c r="J117" s="264"/>
      <c r="K117" s="300"/>
    </row>
    <row r="118" ht="18.75" customHeight="1">
      <c r="B118" s="275"/>
      <c r="C118" s="275"/>
      <c r="D118" s="275"/>
      <c r="E118" s="275"/>
      <c r="F118" s="275"/>
      <c r="G118" s="275"/>
      <c r="H118" s="275"/>
      <c r="I118" s="275"/>
      <c r="J118" s="275"/>
      <c r="K118" s="275"/>
    </row>
    <row r="119" ht="7.5" customHeight="1">
      <c r="B119" s="302"/>
      <c r="C119" s="303"/>
      <c r="D119" s="303"/>
      <c r="E119" s="303"/>
      <c r="F119" s="303"/>
      <c r="G119" s="303"/>
      <c r="H119" s="303"/>
      <c r="I119" s="303"/>
      <c r="J119" s="303"/>
      <c r="K119" s="304"/>
    </row>
    <row r="120" ht="45" customHeight="1">
      <c r="B120" s="305"/>
      <c r="C120" s="258" t="s">
        <v>1092</v>
      </c>
      <c r="D120" s="258"/>
      <c r="E120" s="258"/>
      <c r="F120" s="258"/>
      <c r="G120" s="258"/>
      <c r="H120" s="258"/>
      <c r="I120" s="258"/>
      <c r="J120" s="258"/>
      <c r="K120" s="306"/>
    </row>
    <row r="121" ht="17.25" customHeight="1">
      <c r="B121" s="307"/>
      <c r="C121" s="282" t="s">
        <v>1039</v>
      </c>
      <c r="D121" s="282"/>
      <c r="E121" s="282"/>
      <c r="F121" s="282" t="s">
        <v>1040</v>
      </c>
      <c r="G121" s="283"/>
      <c r="H121" s="282" t="s">
        <v>125</v>
      </c>
      <c r="I121" s="282" t="s">
        <v>54</v>
      </c>
      <c r="J121" s="282" t="s">
        <v>1041</v>
      </c>
      <c r="K121" s="308"/>
    </row>
    <row r="122" ht="17.25" customHeight="1">
      <c r="B122" s="307"/>
      <c r="C122" s="284" t="s">
        <v>1042</v>
      </c>
      <c r="D122" s="284"/>
      <c r="E122" s="284"/>
      <c r="F122" s="285" t="s">
        <v>1043</v>
      </c>
      <c r="G122" s="286"/>
      <c r="H122" s="284"/>
      <c r="I122" s="284"/>
      <c r="J122" s="284" t="s">
        <v>1044</v>
      </c>
      <c r="K122" s="308"/>
    </row>
    <row r="123" ht="5.25" customHeight="1">
      <c r="B123" s="309"/>
      <c r="C123" s="287"/>
      <c r="D123" s="287"/>
      <c r="E123" s="287"/>
      <c r="F123" s="287"/>
      <c r="G123" s="268"/>
      <c r="H123" s="287"/>
      <c r="I123" s="287"/>
      <c r="J123" s="287"/>
      <c r="K123" s="310"/>
    </row>
    <row r="124" ht="15" customHeight="1">
      <c r="B124" s="309"/>
      <c r="C124" s="268" t="s">
        <v>1048</v>
      </c>
      <c r="D124" s="287"/>
      <c r="E124" s="287"/>
      <c r="F124" s="289" t="s">
        <v>1045</v>
      </c>
      <c r="G124" s="268"/>
      <c r="H124" s="268" t="s">
        <v>1084</v>
      </c>
      <c r="I124" s="268" t="s">
        <v>1047</v>
      </c>
      <c r="J124" s="268">
        <v>120</v>
      </c>
      <c r="K124" s="311"/>
    </row>
    <row r="125" ht="15" customHeight="1">
      <c r="B125" s="309"/>
      <c r="C125" s="268" t="s">
        <v>1093</v>
      </c>
      <c r="D125" s="268"/>
      <c r="E125" s="268"/>
      <c r="F125" s="289" t="s">
        <v>1045</v>
      </c>
      <c r="G125" s="268"/>
      <c r="H125" s="268" t="s">
        <v>1094</v>
      </c>
      <c r="I125" s="268" t="s">
        <v>1047</v>
      </c>
      <c r="J125" s="268" t="s">
        <v>1095</v>
      </c>
      <c r="K125" s="311"/>
    </row>
    <row r="126" ht="15" customHeight="1">
      <c r="B126" s="309"/>
      <c r="C126" s="268" t="s">
        <v>994</v>
      </c>
      <c r="D126" s="268"/>
      <c r="E126" s="268"/>
      <c r="F126" s="289" t="s">
        <v>1045</v>
      </c>
      <c r="G126" s="268"/>
      <c r="H126" s="268" t="s">
        <v>1096</v>
      </c>
      <c r="I126" s="268" t="s">
        <v>1047</v>
      </c>
      <c r="J126" s="268" t="s">
        <v>1095</v>
      </c>
      <c r="K126" s="311"/>
    </row>
    <row r="127" ht="15" customHeight="1">
      <c r="B127" s="309"/>
      <c r="C127" s="268" t="s">
        <v>1056</v>
      </c>
      <c r="D127" s="268"/>
      <c r="E127" s="268"/>
      <c r="F127" s="289" t="s">
        <v>1051</v>
      </c>
      <c r="G127" s="268"/>
      <c r="H127" s="268" t="s">
        <v>1057</v>
      </c>
      <c r="I127" s="268" t="s">
        <v>1047</v>
      </c>
      <c r="J127" s="268">
        <v>15</v>
      </c>
      <c r="K127" s="311"/>
    </row>
    <row r="128" ht="15" customHeight="1">
      <c r="B128" s="309"/>
      <c r="C128" s="291" t="s">
        <v>1058</v>
      </c>
      <c r="D128" s="291"/>
      <c r="E128" s="291"/>
      <c r="F128" s="292" t="s">
        <v>1051</v>
      </c>
      <c r="G128" s="291"/>
      <c r="H128" s="291" t="s">
        <v>1059</v>
      </c>
      <c r="I128" s="291" t="s">
        <v>1047</v>
      </c>
      <c r="J128" s="291">
        <v>15</v>
      </c>
      <c r="K128" s="311"/>
    </row>
    <row r="129" ht="15" customHeight="1">
      <c r="B129" s="309"/>
      <c r="C129" s="291" t="s">
        <v>1060</v>
      </c>
      <c r="D129" s="291"/>
      <c r="E129" s="291"/>
      <c r="F129" s="292" t="s">
        <v>1051</v>
      </c>
      <c r="G129" s="291"/>
      <c r="H129" s="291" t="s">
        <v>1061</v>
      </c>
      <c r="I129" s="291" t="s">
        <v>1047</v>
      </c>
      <c r="J129" s="291">
        <v>20</v>
      </c>
      <c r="K129" s="311"/>
    </row>
    <row r="130" ht="15" customHeight="1">
      <c r="B130" s="309"/>
      <c r="C130" s="291" t="s">
        <v>1062</v>
      </c>
      <c r="D130" s="291"/>
      <c r="E130" s="291"/>
      <c r="F130" s="292" t="s">
        <v>1051</v>
      </c>
      <c r="G130" s="291"/>
      <c r="H130" s="291" t="s">
        <v>1063</v>
      </c>
      <c r="I130" s="291" t="s">
        <v>1047</v>
      </c>
      <c r="J130" s="291">
        <v>20</v>
      </c>
      <c r="K130" s="311"/>
    </row>
    <row r="131" ht="15" customHeight="1">
      <c r="B131" s="309"/>
      <c r="C131" s="268" t="s">
        <v>1050</v>
      </c>
      <c r="D131" s="268"/>
      <c r="E131" s="268"/>
      <c r="F131" s="289" t="s">
        <v>1051</v>
      </c>
      <c r="G131" s="268"/>
      <c r="H131" s="268" t="s">
        <v>1084</v>
      </c>
      <c r="I131" s="268" t="s">
        <v>1047</v>
      </c>
      <c r="J131" s="268">
        <v>50</v>
      </c>
      <c r="K131" s="311"/>
    </row>
    <row r="132" ht="15" customHeight="1">
      <c r="B132" s="309"/>
      <c r="C132" s="268" t="s">
        <v>1064</v>
      </c>
      <c r="D132" s="268"/>
      <c r="E132" s="268"/>
      <c r="F132" s="289" t="s">
        <v>1051</v>
      </c>
      <c r="G132" s="268"/>
      <c r="H132" s="268" t="s">
        <v>1084</v>
      </c>
      <c r="I132" s="268" t="s">
        <v>1047</v>
      </c>
      <c r="J132" s="268">
        <v>50</v>
      </c>
      <c r="K132" s="311"/>
    </row>
    <row r="133" ht="15" customHeight="1">
      <c r="B133" s="309"/>
      <c r="C133" s="268" t="s">
        <v>1070</v>
      </c>
      <c r="D133" s="268"/>
      <c r="E133" s="268"/>
      <c r="F133" s="289" t="s">
        <v>1051</v>
      </c>
      <c r="G133" s="268"/>
      <c r="H133" s="268" t="s">
        <v>1084</v>
      </c>
      <c r="I133" s="268" t="s">
        <v>1047</v>
      </c>
      <c r="J133" s="268">
        <v>50</v>
      </c>
      <c r="K133" s="311"/>
    </row>
    <row r="134" ht="15" customHeight="1">
      <c r="B134" s="309"/>
      <c r="C134" s="268" t="s">
        <v>1072</v>
      </c>
      <c r="D134" s="268"/>
      <c r="E134" s="268"/>
      <c r="F134" s="289" t="s">
        <v>1051</v>
      </c>
      <c r="G134" s="268"/>
      <c r="H134" s="268" t="s">
        <v>1084</v>
      </c>
      <c r="I134" s="268" t="s">
        <v>1047</v>
      </c>
      <c r="J134" s="268">
        <v>50</v>
      </c>
      <c r="K134" s="311"/>
    </row>
    <row r="135" ht="15" customHeight="1">
      <c r="B135" s="309"/>
      <c r="C135" s="268" t="s">
        <v>130</v>
      </c>
      <c r="D135" s="268"/>
      <c r="E135" s="268"/>
      <c r="F135" s="289" t="s">
        <v>1051</v>
      </c>
      <c r="G135" s="268"/>
      <c r="H135" s="268" t="s">
        <v>1097</v>
      </c>
      <c r="I135" s="268" t="s">
        <v>1047</v>
      </c>
      <c r="J135" s="268">
        <v>255</v>
      </c>
      <c r="K135" s="311"/>
    </row>
    <row r="136" ht="15" customHeight="1">
      <c r="B136" s="309"/>
      <c r="C136" s="268" t="s">
        <v>1074</v>
      </c>
      <c r="D136" s="268"/>
      <c r="E136" s="268"/>
      <c r="F136" s="289" t="s">
        <v>1045</v>
      </c>
      <c r="G136" s="268"/>
      <c r="H136" s="268" t="s">
        <v>1098</v>
      </c>
      <c r="I136" s="268" t="s">
        <v>1076</v>
      </c>
      <c r="J136" s="268"/>
      <c r="K136" s="311"/>
    </row>
    <row r="137" ht="15" customHeight="1">
      <c r="B137" s="309"/>
      <c r="C137" s="268" t="s">
        <v>1077</v>
      </c>
      <c r="D137" s="268"/>
      <c r="E137" s="268"/>
      <c r="F137" s="289" t="s">
        <v>1045</v>
      </c>
      <c r="G137" s="268"/>
      <c r="H137" s="268" t="s">
        <v>1099</v>
      </c>
      <c r="I137" s="268" t="s">
        <v>1079</v>
      </c>
      <c r="J137" s="268"/>
      <c r="K137" s="311"/>
    </row>
    <row r="138" ht="15" customHeight="1">
      <c r="B138" s="309"/>
      <c r="C138" s="268" t="s">
        <v>1080</v>
      </c>
      <c r="D138" s="268"/>
      <c r="E138" s="268"/>
      <c r="F138" s="289" t="s">
        <v>1045</v>
      </c>
      <c r="G138" s="268"/>
      <c r="H138" s="268" t="s">
        <v>1080</v>
      </c>
      <c r="I138" s="268" t="s">
        <v>1079</v>
      </c>
      <c r="J138" s="268"/>
      <c r="K138" s="311"/>
    </row>
    <row r="139" ht="15" customHeight="1">
      <c r="B139" s="309"/>
      <c r="C139" s="268" t="s">
        <v>35</v>
      </c>
      <c r="D139" s="268"/>
      <c r="E139" s="268"/>
      <c r="F139" s="289" t="s">
        <v>1045</v>
      </c>
      <c r="G139" s="268"/>
      <c r="H139" s="268" t="s">
        <v>1100</v>
      </c>
      <c r="I139" s="268" t="s">
        <v>1079</v>
      </c>
      <c r="J139" s="268"/>
      <c r="K139" s="311"/>
    </row>
    <row r="140" ht="15" customHeight="1">
      <c r="B140" s="309"/>
      <c r="C140" s="268" t="s">
        <v>1101</v>
      </c>
      <c r="D140" s="268"/>
      <c r="E140" s="268"/>
      <c r="F140" s="289" t="s">
        <v>1045</v>
      </c>
      <c r="G140" s="268"/>
      <c r="H140" s="268" t="s">
        <v>1102</v>
      </c>
      <c r="I140" s="268" t="s">
        <v>1079</v>
      </c>
      <c r="J140" s="268"/>
      <c r="K140" s="311"/>
    </row>
    <row r="141" ht="15" customHeight="1">
      <c r="B141" s="312"/>
      <c r="C141" s="313"/>
      <c r="D141" s="313"/>
      <c r="E141" s="313"/>
      <c r="F141" s="313"/>
      <c r="G141" s="313"/>
      <c r="H141" s="313"/>
      <c r="I141" s="313"/>
      <c r="J141" s="313"/>
      <c r="K141" s="314"/>
    </row>
    <row r="142" ht="18.75" customHeight="1">
      <c r="B142" s="264"/>
      <c r="C142" s="264"/>
      <c r="D142" s="264"/>
      <c r="E142" s="264"/>
      <c r="F142" s="301"/>
      <c r="G142" s="264"/>
      <c r="H142" s="264"/>
      <c r="I142" s="264"/>
      <c r="J142" s="264"/>
      <c r="K142" s="264"/>
    </row>
    <row r="143" ht="18.75" customHeight="1">
      <c r="B143" s="275"/>
      <c r="C143" s="275"/>
      <c r="D143" s="275"/>
      <c r="E143" s="275"/>
      <c r="F143" s="275"/>
      <c r="G143" s="275"/>
      <c r="H143" s="275"/>
      <c r="I143" s="275"/>
      <c r="J143" s="275"/>
      <c r="K143" s="275"/>
    </row>
    <row r="144" ht="7.5" customHeight="1">
      <c r="B144" s="276"/>
      <c r="C144" s="277"/>
      <c r="D144" s="277"/>
      <c r="E144" s="277"/>
      <c r="F144" s="277"/>
      <c r="G144" s="277"/>
      <c r="H144" s="277"/>
      <c r="I144" s="277"/>
      <c r="J144" s="277"/>
      <c r="K144" s="278"/>
    </row>
    <row r="145" ht="45" customHeight="1">
      <c r="B145" s="279"/>
      <c r="C145" s="280" t="s">
        <v>1103</v>
      </c>
      <c r="D145" s="280"/>
      <c r="E145" s="280"/>
      <c r="F145" s="280"/>
      <c r="G145" s="280"/>
      <c r="H145" s="280"/>
      <c r="I145" s="280"/>
      <c r="J145" s="280"/>
      <c r="K145" s="281"/>
    </row>
    <row r="146" ht="17.25" customHeight="1">
      <c r="B146" s="279"/>
      <c r="C146" s="282" t="s">
        <v>1039</v>
      </c>
      <c r="D146" s="282"/>
      <c r="E146" s="282"/>
      <c r="F146" s="282" t="s">
        <v>1040</v>
      </c>
      <c r="G146" s="283"/>
      <c r="H146" s="282" t="s">
        <v>125</v>
      </c>
      <c r="I146" s="282" t="s">
        <v>54</v>
      </c>
      <c r="J146" s="282" t="s">
        <v>1041</v>
      </c>
      <c r="K146" s="281"/>
    </row>
    <row r="147" ht="17.25" customHeight="1">
      <c r="B147" s="279"/>
      <c r="C147" s="284" t="s">
        <v>1042</v>
      </c>
      <c r="D147" s="284"/>
      <c r="E147" s="284"/>
      <c r="F147" s="285" t="s">
        <v>1043</v>
      </c>
      <c r="G147" s="286"/>
      <c r="H147" s="284"/>
      <c r="I147" s="284"/>
      <c r="J147" s="284" t="s">
        <v>1044</v>
      </c>
      <c r="K147" s="281"/>
    </row>
    <row r="148" ht="5.25" customHeight="1">
      <c r="B148" s="290"/>
      <c r="C148" s="287"/>
      <c r="D148" s="287"/>
      <c r="E148" s="287"/>
      <c r="F148" s="287"/>
      <c r="G148" s="288"/>
      <c r="H148" s="287"/>
      <c r="I148" s="287"/>
      <c r="J148" s="287"/>
      <c r="K148" s="311"/>
    </row>
    <row r="149" ht="15" customHeight="1">
      <c r="B149" s="290"/>
      <c r="C149" s="315" t="s">
        <v>1048</v>
      </c>
      <c r="D149" s="268"/>
      <c r="E149" s="268"/>
      <c r="F149" s="316" t="s">
        <v>1045</v>
      </c>
      <c r="G149" s="268"/>
      <c r="H149" s="315" t="s">
        <v>1084</v>
      </c>
      <c r="I149" s="315" t="s">
        <v>1047</v>
      </c>
      <c r="J149" s="315">
        <v>120</v>
      </c>
      <c r="K149" s="311"/>
    </row>
    <row r="150" ht="15" customHeight="1">
      <c r="B150" s="290"/>
      <c r="C150" s="315" t="s">
        <v>1093</v>
      </c>
      <c r="D150" s="268"/>
      <c r="E150" s="268"/>
      <c r="F150" s="316" t="s">
        <v>1045</v>
      </c>
      <c r="G150" s="268"/>
      <c r="H150" s="315" t="s">
        <v>1104</v>
      </c>
      <c r="I150" s="315" t="s">
        <v>1047</v>
      </c>
      <c r="J150" s="315" t="s">
        <v>1095</v>
      </c>
      <c r="K150" s="311"/>
    </row>
    <row r="151" ht="15" customHeight="1">
      <c r="B151" s="290"/>
      <c r="C151" s="315" t="s">
        <v>994</v>
      </c>
      <c r="D151" s="268"/>
      <c r="E151" s="268"/>
      <c r="F151" s="316" t="s">
        <v>1045</v>
      </c>
      <c r="G151" s="268"/>
      <c r="H151" s="315" t="s">
        <v>1105</v>
      </c>
      <c r="I151" s="315" t="s">
        <v>1047</v>
      </c>
      <c r="J151" s="315" t="s">
        <v>1095</v>
      </c>
      <c r="K151" s="311"/>
    </row>
    <row r="152" ht="15" customHeight="1">
      <c r="B152" s="290"/>
      <c r="C152" s="315" t="s">
        <v>1050</v>
      </c>
      <c r="D152" s="268"/>
      <c r="E152" s="268"/>
      <c r="F152" s="316" t="s">
        <v>1051</v>
      </c>
      <c r="G152" s="268"/>
      <c r="H152" s="315" t="s">
        <v>1084</v>
      </c>
      <c r="I152" s="315" t="s">
        <v>1047</v>
      </c>
      <c r="J152" s="315">
        <v>50</v>
      </c>
      <c r="K152" s="311"/>
    </row>
    <row r="153" ht="15" customHeight="1">
      <c r="B153" s="290"/>
      <c r="C153" s="315" t="s">
        <v>1053</v>
      </c>
      <c r="D153" s="268"/>
      <c r="E153" s="268"/>
      <c r="F153" s="316" t="s">
        <v>1045</v>
      </c>
      <c r="G153" s="268"/>
      <c r="H153" s="315" t="s">
        <v>1084</v>
      </c>
      <c r="I153" s="315" t="s">
        <v>1055</v>
      </c>
      <c r="J153" s="315"/>
      <c r="K153" s="311"/>
    </row>
    <row r="154" ht="15" customHeight="1">
      <c r="B154" s="290"/>
      <c r="C154" s="315" t="s">
        <v>1064</v>
      </c>
      <c r="D154" s="268"/>
      <c r="E154" s="268"/>
      <c r="F154" s="316" t="s">
        <v>1051</v>
      </c>
      <c r="G154" s="268"/>
      <c r="H154" s="315" t="s">
        <v>1084</v>
      </c>
      <c r="I154" s="315" t="s">
        <v>1047</v>
      </c>
      <c r="J154" s="315">
        <v>50</v>
      </c>
      <c r="K154" s="311"/>
    </row>
    <row r="155" ht="15" customHeight="1">
      <c r="B155" s="290"/>
      <c r="C155" s="315" t="s">
        <v>1072</v>
      </c>
      <c r="D155" s="268"/>
      <c r="E155" s="268"/>
      <c r="F155" s="316" t="s">
        <v>1051</v>
      </c>
      <c r="G155" s="268"/>
      <c r="H155" s="315" t="s">
        <v>1084</v>
      </c>
      <c r="I155" s="315" t="s">
        <v>1047</v>
      </c>
      <c r="J155" s="315">
        <v>50</v>
      </c>
      <c r="K155" s="311"/>
    </row>
    <row r="156" ht="15" customHeight="1">
      <c r="B156" s="290"/>
      <c r="C156" s="315" t="s">
        <v>1070</v>
      </c>
      <c r="D156" s="268"/>
      <c r="E156" s="268"/>
      <c r="F156" s="316" t="s">
        <v>1051</v>
      </c>
      <c r="G156" s="268"/>
      <c r="H156" s="315" t="s">
        <v>1084</v>
      </c>
      <c r="I156" s="315" t="s">
        <v>1047</v>
      </c>
      <c r="J156" s="315">
        <v>50</v>
      </c>
      <c r="K156" s="311"/>
    </row>
    <row r="157" ht="15" customHeight="1">
      <c r="B157" s="290"/>
      <c r="C157" s="315" t="s">
        <v>102</v>
      </c>
      <c r="D157" s="268"/>
      <c r="E157" s="268"/>
      <c r="F157" s="316" t="s">
        <v>1045</v>
      </c>
      <c r="G157" s="268"/>
      <c r="H157" s="315" t="s">
        <v>1106</v>
      </c>
      <c r="I157" s="315" t="s">
        <v>1047</v>
      </c>
      <c r="J157" s="315" t="s">
        <v>1107</v>
      </c>
      <c r="K157" s="311"/>
    </row>
    <row r="158" ht="15" customHeight="1">
      <c r="B158" s="290"/>
      <c r="C158" s="315" t="s">
        <v>1108</v>
      </c>
      <c r="D158" s="268"/>
      <c r="E158" s="268"/>
      <c r="F158" s="316" t="s">
        <v>1045</v>
      </c>
      <c r="G158" s="268"/>
      <c r="H158" s="315" t="s">
        <v>1109</v>
      </c>
      <c r="I158" s="315" t="s">
        <v>1079</v>
      </c>
      <c r="J158" s="315"/>
      <c r="K158" s="311"/>
    </row>
    <row r="159" ht="15" customHeight="1">
      <c r="B159" s="317"/>
      <c r="C159" s="299"/>
      <c r="D159" s="299"/>
      <c r="E159" s="299"/>
      <c r="F159" s="299"/>
      <c r="G159" s="299"/>
      <c r="H159" s="299"/>
      <c r="I159" s="299"/>
      <c r="J159" s="299"/>
      <c r="K159" s="318"/>
    </row>
    <row r="160" ht="18.75" customHeight="1">
      <c r="B160" s="264"/>
      <c r="C160" s="268"/>
      <c r="D160" s="268"/>
      <c r="E160" s="268"/>
      <c r="F160" s="289"/>
      <c r="G160" s="268"/>
      <c r="H160" s="268"/>
      <c r="I160" s="268"/>
      <c r="J160" s="268"/>
      <c r="K160" s="264"/>
    </row>
    <row r="161" ht="18.75" customHeight="1">
      <c r="B161" s="275"/>
      <c r="C161" s="275"/>
      <c r="D161" s="275"/>
      <c r="E161" s="275"/>
      <c r="F161" s="275"/>
      <c r="G161" s="275"/>
      <c r="H161" s="275"/>
      <c r="I161" s="275"/>
      <c r="J161" s="275"/>
      <c r="K161" s="275"/>
    </row>
    <row r="162" ht="7.5" customHeight="1">
      <c r="B162" s="254"/>
      <c r="C162" s="255"/>
      <c r="D162" s="255"/>
      <c r="E162" s="255"/>
      <c r="F162" s="255"/>
      <c r="G162" s="255"/>
      <c r="H162" s="255"/>
      <c r="I162" s="255"/>
      <c r="J162" s="255"/>
      <c r="K162" s="256"/>
    </row>
    <row r="163" ht="45" customHeight="1">
      <c r="B163" s="257"/>
      <c r="C163" s="258" t="s">
        <v>1110</v>
      </c>
      <c r="D163" s="258"/>
      <c r="E163" s="258"/>
      <c r="F163" s="258"/>
      <c r="G163" s="258"/>
      <c r="H163" s="258"/>
      <c r="I163" s="258"/>
      <c r="J163" s="258"/>
      <c r="K163" s="259"/>
    </row>
    <row r="164" ht="17.25" customHeight="1">
      <c r="B164" s="257"/>
      <c r="C164" s="282" t="s">
        <v>1039</v>
      </c>
      <c r="D164" s="282"/>
      <c r="E164" s="282"/>
      <c r="F164" s="282" t="s">
        <v>1040</v>
      </c>
      <c r="G164" s="319"/>
      <c r="H164" s="320" t="s">
        <v>125</v>
      </c>
      <c r="I164" s="320" t="s">
        <v>54</v>
      </c>
      <c r="J164" s="282" t="s">
        <v>1041</v>
      </c>
      <c r="K164" s="259"/>
    </row>
    <row r="165" ht="17.25" customHeight="1">
      <c r="B165" s="260"/>
      <c r="C165" s="284" t="s">
        <v>1042</v>
      </c>
      <c r="D165" s="284"/>
      <c r="E165" s="284"/>
      <c r="F165" s="285" t="s">
        <v>1043</v>
      </c>
      <c r="G165" s="321"/>
      <c r="H165" s="322"/>
      <c r="I165" s="322"/>
      <c r="J165" s="284" t="s">
        <v>1044</v>
      </c>
      <c r="K165" s="262"/>
    </row>
    <row r="166" ht="5.25" customHeight="1">
      <c r="B166" s="290"/>
      <c r="C166" s="287"/>
      <c r="D166" s="287"/>
      <c r="E166" s="287"/>
      <c r="F166" s="287"/>
      <c r="G166" s="288"/>
      <c r="H166" s="287"/>
      <c r="I166" s="287"/>
      <c r="J166" s="287"/>
      <c r="K166" s="311"/>
    </row>
    <row r="167" ht="15" customHeight="1">
      <c r="B167" s="290"/>
      <c r="C167" s="268" t="s">
        <v>1048</v>
      </c>
      <c r="D167" s="268"/>
      <c r="E167" s="268"/>
      <c r="F167" s="289" t="s">
        <v>1045</v>
      </c>
      <c r="G167" s="268"/>
      <c r="H167" s="268" t="s">
        <v>1084</v>
      </c>
      <c r="I167" s="268" t="s">
        <v>1047</v>
      </c>
      <c r="J167" s="268">
        <v>120</v>
      </c>
      <c r="K167" s="311"/>
    </row>
    <row r="168" ht="15" customHeight="1">
      <c r="B168" s="290"/>
      <c r="C168" s="268" t="s">
        <v>1093</v>
      </c>
      <c r="D168" s="268"/>
      <c r="E168" s="268"/>
      <c r="F168" s="289" t="s">
        <v>1045</v>
      </c>
      <c r="G168" s="268"/>
      <c r="H168" s="268" t="s">
        <v>1094</v>
      </c>
      <c r="I168" s="268" t="s">
        <v>1047</v>
      </c>
      <c r="J168" s="268" t="s">
        <v>1095</v>
      </c>
      <c r="K168" s="311"/>
    </row>
    <row r="169" ht="15" customHeight="1">
      <c r="B169" s="290"/>
      <c r="C169" s="268" t="s">
        <v>994</v>
      </c>
      <c r="D169" s="268"/>
      <c r="E169" s="268"/>
      <c r="F169" s="289" t="s">
        <v>1045</v>
      </c>
      <c r="G169" s="268"/>
      <c r="H169" s="268" t="s">
        <v>1111</v>
      </c>
      <c r="I169" s="268" t="s">
        <v>1047</v>
      </c>
      <c r="J169" s="268" t="s">
        <v>1095</v>
      </c>
      <c r="K169" s="311"/>
    </row>
    <row r="170" ht="15" customHeight="1">
      <c r="B170" s="290"/>
      <c r="C170" s="268" t="s">
        <v>1050</v>
      </c>
      <c r="D170" s="268"/>
      <c r="E170" s="268"/>
      <c r="F170" s="289" t="s">
        <v>1051</v>
      </c>
      <c r="G170" s="268"/>
      <c r="H170" s="268" t="s">
        <v>1111</v>
      </c>
      <c r="I170" s="268" t="s">
        <v>1047</v>
      </c>
      <c r="J170" s="268">
        <v>50</v>
      </c>
      <c r="K170" s="311"/>
    </row>
    <row r="171" ht="15" customHeight="1">
      <c r="B171" s="290"/>
      <c r="C171" s="268" t="s">
        <v>1053</v>
      </c>
      <c r="D171" s="268"/>
      <c r="E171" s="268"/>
      <c r="F171" s="289" t="s">
        <v>1045</v>
      </c>
      <c r="G171" s="268"/>
      <c r="H171" s="268" t="s">
        <v>1111</v>
      </c>
      <c r="I171" s="268" t="s">
        <v>1055</v>
      </c>
      <c r="J171" s="268"/>
      <c r="K171" s="311"/>
    </row>
    <row r="172" ht="15" customHeight="1">
      <c r="B172" s="290"/>
      <c r="C172" s="268" t="s">
        <v>1064</v>
      </c>
      <c r="D172" s="268"/>
      <c r="E172" s="268"/>
      <c r="F172" s="289" t="s">
        <v>1051</v>
      </c>
      <c r="G172" s="268"/>
      <c r="H172" s="268" t="s">
        <v>1111</v>
      </c>
      <c r="I172" s="268" t="s">
        <v>1047</v>
      </c>
      <c r="J172" s="268">
        <v>50</v>
      </c>
      <c r="K172" s="311"/>
    </row>
    <row r="173" ht="15" customHeight="1">
      <c r="B173" s="290"/>
      <c r="C173" s="268" t="s">
        <v>1072</v>
      </c>
      <c r="D173" s="268"/>
      <c r="E173" s="268"/>
      <c r="F173" s="289" t="s">
        <v>1051</v>
      </c>
      <c r="G173" s="268"/>
      <c r="H173" s="268" t="s">
        <v>1111</v>
      </c>
      <c r="I173" s="268" t="s">
        <v>1047</v>
      </c>
      <c r="J173" s="268">
        <v>50</v>
      </c>
      <c r="K173" s="311"/>
    </row>
    <row r="174" ht="15" customHeight="1">
      <c r="B174" s="290"/>
      <c r="C174" s="268" t="s">
        <v>1070</v>
      </c>
      <c r="D174" s="268"/>
      <c r="E174" s="268"/>
      <c r="F174" s="289" t="s">
        <v>1051</v>
      </c>
      <c r="G174" s="268"/>
      <c r="H174" s="268" t="s">
        <v>1111</v>
      </c>
      <c r="I174" s="268" t="s">
        <v>1047</v>
      </c>
      <c r="J174" s="268">
        <v>50</v>
      </c>
      <c r="K174" s="311"/>
    </row>
    <row r="175" ht="15" customHeight="1">
      <c r="B175" s="290"/>
      <c r="C175" s="268" t="s">
        <v>124</v>
      </c>
      <c r="D175" s="268"/>
      <c r="E175" s="268"/>
      <c r="F175" s="289" t="s">
        <v>1045</v>
      </c>
      <c r="G175" s="268"/>
      <c r="H175" s="268" t="s">
        <v>1112</v>
      </c>
      <c r="I175" s="268" t="s">
        <v>1113</v>
      </c>
      <c r="J175" s="268"/>
      <c r="K175" s="311"/>
    </row>
    <row r="176" ht="15" customHeight="1">
      <c r="B176" s="290"/>
      <c r="C176" s="268" t="s">
        <v>54</v>
      </c>
      <c r="D176" s="268"/>
      <c r="E176" s="268"/>
      <c r="F176" s="289" t="s">
        <v>1045</v>
      </c>
      <c r="G176" s="268"/>
      <c r="H176" s="268" t="s">
        <v>1114</v>
      </c>
      <c r="I176" s="268" t="s">
        <v>1115</v>
      </c>
      <c r="J176" s="268">
        <v>1</v>
      </c>
      <c r="K176" s="311"/>
    </row>
    <row r="177" ht="15" customHeight="1">
      <c r="B177" s="290"/>
      <c r="C177" s="268" t="s">
        <v>50</v>
      </c>
      <c r="D177" s="268"/>
      <c r="E177" s="268"/>
      <c r="F177" s="289" t="s">
        <v>1045</v>
      </c>
      <c r="G177" s="268"/>
      <c r="H177" s="268" t="s">
        <v>1116</v>
      </c>
      <c r="I177" s="268" t="s">
        <v>1047</v>
      </c>
      <c r="J177" s="268">
        <v>20</v>
      </c>
      <c r="K177" s="311"/>
    </row>
    <row r="178" ht="15" customHeight="1">
      <c r="B178" s="290"/>
      <c r="C178" s="268" t="s">
        <v>125</v>
      </c>
      <c r="D178" s="268"/>
      <c r="E178" s="268"/>
      <c r="F178" s="289" t="s">
        <v>1045</v>
      </c>
      <c r="G178" s="268"/>
      <c r="H178" s="268" t="s">
        <v>1117</v>
      </c>
      <c r="I178" s="268" t="s">
        <v>1047</v>
      </c>
      <c r="J178" s="268">
        <v>255</v>
      </c>
      <c r="K178" s="311"/>
    </row>
    <row r="179" ht="15" customHeight="1">
      <c r="B179" s="290"/>
      <c r="C179" s="268" t="s">
        <v>126</v>
      </c>
      <c r="D179" s="268"/>
      <c r="E179" s="268"/>
      <c r="F179" s="289" t="s">
        <v>1045</v>
      </c>
      <c r="G179" s="268"/>
      <c r="H179" s="268" t="s">
        <v>1010</v>
      </c>
      <c r="I179" s="268" t="s">
        <v>1047</v>
      </c>
      <c r="J179" s="268">
        <v>10</v>
      </c>
      <c r="K179" s="311"/>
    </row>
    <row r="180" ht="15" customHeight="1">
      <c r="B180" s="290"/>
      <c r="C180" s="268" t="s">
        <v>127</v>
      </c>
      <c r="D180" s="268"/>
      <c r="E180" s="268"/>
      <c r="F180" s="289" t="s">
        <v>1045</v>
      </c>
      <c r="G180" s="268"/>
      <c r="H180" s="268" t="s">
        <v>1118</v>
      </c>
      <c r="I180" s="268" t="s">
        <v>1079</v>
      </c>
      <c r="J180" s="268"/>
      <c r="K180" s="311"/>
    </row>
    <row r="181" ht="15" customHeight="1">
      <c r="B181" s="290"/>
      <c r="C181" s="268" t="s">
        <v>1119</v>
      </c>
      <c r="D181" s="268"/>
      <c r="E181" s="268"/>
      <c r="F181" s="289" t="s">
        <v>1045</v>
      </c>
      <c r="G181" s="268"/>
      <c r="H181" s="268" t="s">
        <v>1120</v>
      </c>
      <c r="I181" s="268" t="s">
        <v>1079</v>
      </c>
      <c r="J181" s="268"/>
      <c r="K181" s="311"/>
    </row>
    <row r="182" ht="15" customHeight="1">
      <c r="B182" s="290"/>
      <c r="C182" s="268" t="s">
        <v>1108</v>
      </c>
      <c r="D182" s="268"/>
      <c r="E182" s="268"/>
      <c r="F182" s="289" t="s">
        <v>1045</v>
      </c>
      <c r="G182" s="268"/>
      <c r="H182" s="268" t="s">
        <v>1121</v>
      </c>
      <c r="I182" s="268" t="s">
        <v>1079</v>
      </c>
      <c r="J182" s="268"/>
      <c r="K182" s="311"/>
    </row>
    <row r="183" ht="15" customHeight="1">
      <c r="B183" s="290"/>
      <c r="C183" s="268" t="s">
        <v>129</v>
      </c>
      <c r="D183" s="268"/>
      <c r="E183" s="268"/>
      <c r="F183" s="289" t="s">
        <v>1051</v>
      </c>
      <c r="G183" s="268"/>
      <c r="H183" s="268" t="s">
        <v>1122</v>
      </c>
      <c r="I183" s="268" t="s">
        <v>1047</v>
      </c>
      <c r="J183" s="268">
        <v>50</v>
      </c>
      <c r="K183" s="311"/>
    </row>
    <row r="184" ht="15" customHeight="1">
      <c r="B184" s="290"/>
      <c r="C184" s="268" t="s">
        <v>1123</v>
      </c>
      <c r="D184" s="268"/>
      <c r="E184" s="268"/>
      <c r="F184" s="289" t="s">
        <v>1051</v>
      </c>
      <c r="G184" s="268"/>
      <c r="H184" s="268" t="s">
        <v>1124</v>
      </c>
      <c r="I184" s="268" t="s">
        <v>1125</v>
      </c>
      <c r="J184" s="268"/>
      <c r="K184" s="311"/>
    </row>
    <row r="185" ht="15" customHeight="1">
      <c r="B185" s="290"/>
      <c r="C185" s="268" t="s">
        <v>1126</v>
      </c>
      <c r="D185" s="268"/>
      <c r="E185" s="268"/>
      <c r="F185" s="289" t="s">
        <v>1051</v>
      </c>
      <c r="G185" s="268"/>
      <c r="H185" s="268" t="s">
        <v>1127</v>
      </c>
      <c r="I185" s="268" t="s">
        <v>1125</v>
      </c>
      <c r="J185" s="268"/>
      <c r="K185" s="311"/>
    </row>
    <row r="186" ht="15" customHeight="1">
      <c r="B186" s="290"/>
      <c r="C186" s="268" t="s">
        <v>1128</v>
      </c>
      <c r="D186" s="268"/>
      <c r="E186" s="268"/>
      <c r="F186" s="289" t="s">
        <v>1051</v>
      </c>
      <c r="G186" s="268"/>
      <c r="H186" s="268" t="s">
        <v>1129</v>
      </c>
      <c r="I186" s="268" t="s">
        <v>1125</v>
      </c>
      <c r="J186" s="268"/>
      <c r="K186" s="311"/>
    </row>
    <row r="187" ht="15" customHeight="1">
      <c r="B187" s="290"/>
      <c r="C187" s="323" t="s">
        <v>1130</v>
      </c>
      <c r="D187" s="268"/>
      <c r="E187" s="268"/>
      <c r="F187" s="289" t="s">
        <v>1051</v>
      </c>
      <c r="G187" s="268"/>
      <c r="H187" s="268" t="s">
        <v>1131</v>
      </c>
      <c r="I187" s="268" t="s">
        <v>1132</v>
      </c>
      <c r="J187" s="324" t="s">
        <v>1133</v>
      </c>
      <c r="K187" s="311"/>
    </row>
    <row r="188" ht="15" customHeight="1">
      <c r="B188" s="290"/>
      <c r="C188" s="274" t="s">
        <v>39</v>
      </c>
      <c r="D188" s="268"/>
      <c r="E188" s="268"/>
      <c r="F188" s="289" t="s">
        <v>1045</v>
      </c>
      <c r="G188" s="268"/>
      <c r="H188" s="264" t="s">
        <v>1134</v>
      </c>
      <c r="I188" s="268" t="s">
        <v>1135</v>
      </c>
      <c r="J188" s="268"/>
      <c r="K188" s="311"/>
    </row>
    <row r="189" ht="15" customHeight="1">
      <c r="B189" s="290"/>
      <c r="C189" s="274" t="s">
        <v>1136</v>
      </c>
      <c r="D189" s="268"/>
      <c r="E189" s="268"/>
      <c r="F189" s="289" t="s">
        <v>1045</v>
      </c>
      <c r="G189" s="268"/>
      <c r="H189" s="268" t="s">
        <v>1137</v>
      </c>
      <c r="I189" s="268" t="s">
        <v>1079</v>
      </c>
      <c r="J189" s="268"/>
      <c r="K189" s="311"/>
    </row>
    <row r="190" ht="15" customHeight="1">
      <c r="B190" s="290"/>
      <c r="C190" s="274" t="s">
        <v>1138</v>
      </c>
      <c r="D190" s="268"/>
      <c r="E190" s="268"/>
      <c r="F190" s="289" t="s">
        <v>1045</v>
      </c>
      <c r="G190" s="268"/>
      <c r="H190" s="268" t="s">
        <v>1139</v>
      </c>
      <c r="I190" s="268" t="s">
        <v>1079</v>
      </c>
      <c r="J190" s="268"/>
      <c r="K190" s="311"/>
    </row>
    <row r="191" ht="15" customHeight="1">
      <c r="B191" s="290"/>
      <c r="C191" s="274" t="s">
        <v>1140</v>
      </c>
      <c r="D191" s="268"/>
      <c r="E191" s="268"/>
      <c r="F191" s="289" t="s">
        <v>1051</v>
      </c>
      <c r="G191" s="268"/>
      <c r="H191" s="268" t="s">
        <v>1141</v>
      </c>
      <c r="I191" s="268" t="s">
        <v>1079</v>
      </c>
      <c r="J191" s="268"/>
      <c r="K191" s="311"/>
    </row>
    <row r="192" ht="15" customHeight="1">
      <c r="B192" s="317"/>
      <c r="C192" s="325"/>
      <c r="D192" s="299"/>
      <c r="E192" s="299"/>
      <c r="F192" s="299"/>
      <c r="G192" s="299"/>
      <c r="H192" s="299"/>
      <c r="I192" s="299"/>
      <c r="J192" s="299"/>
      <c r="K192" s="318"/>
    </row>
    <row r="193" ht="18.75" customHeight="1">
      <c r="B193" s="264"/>
      <c r="C193" s="268"/>
      <c r="D193" s="268"/>
      <c r="E193" s="268"/>
      <c r="F193" s="289"/>
      <c r="G193" s="268"/>
      <c r="H193" s="268"/>
      <c r="I193" s="268"/>
      <c r="J193" s="268"/>
      <c r="K193" s="264"/>
    </row>
    <row r="194" ht="18.75" customHeight="1">
      <c r="B194" s="264"/>
      <c r="C194" s="268"/>
      <c r="D194" s="268"/>
      <c r="E194" s="268"/>
      <c r="F194" s="289"/>
      <c r="G194" s="268"/>
      <c r="H194" s="268"/>
      <c r="I194" s="268"/>
      <c r="J194" s="268"/>
      <c r="K194" s="264"/>
    </row>
    <row r="195" ht="18.75" customHeight="1">
      <c r="B195" s="275"/>
      <c r="C195" s="275"/>
      <c r="D195" s="275"/>
      <c r="E195" s="275"/>
      <c r="F195" s="275"/>
      <c r="G195" s="275"/>
      <c r="H195" s="275"/>
      <c r="I195" s="275"/>
      <c r="J195" s="275"/>
      <c r="K195" s="275"/>
    </row>
    <row r="196" ht="13.5">
      <c r="B196" s="254"/>
      <c r="C196" s="255"/>
      <c r="D196" s="255"/>
      <c r="E196" s="255"/>
      <c r="F196" s="255"/>
      <c r="G196" s="255"/>
      <c r="H196" s="255"/>
      <c r="I196" s="255"/>
      <c r="J196" s="255"/>
      <c r="K196" s="256"/>
    </row>
    <row r="197" ht="21">
      <c r="B197" s="257"/>
      <c r="C197" s="258" t="s">
        <v>1142</v>
      </c>
      <c r="D197" s="258"/>
      <c r="E197" s="258"/>
      <c r="F197" s="258"/>
      <c r="G197" s="258"/>
      <c r="H197" s="258"/>
      <c r="I197" s="258"/>
      <c r="J197" s="258"/>
      <c r="K197" s="259"/>
    </row>
    <row r="198" ht="25.5" customHeight="1">
      <c r="B198" s="257"/>
      <c r="C198" s="326" t="s">
        <v>1143</v>
      </c>
      <c r="D198" s="326"/>
      <c r="E198" s="326"/>
      <c r="F198" s="326" t="s">
        <v>1144</v>
      </c>
      <c r="G198" s="327"/>
      <c r="H198" s="326" t="s">
        <v>1145</v>
      </c>
      <c r="I198" s="326"/>
      <c r="J198" s="326"/>
      <c r="K198" s="259"/>
    </row>
    <row r="199" ht="5.25" customHeight="1">
      <c r="B199" s="290"/>
      <c r="C199" s="287"/>
      <c r="D199" s="287"/>
      <c r="E199" s="287"/>
      <c r="F199" s="287"/>
      <c r="G199" s="268"/>
      <c r="H199" s="287"/>
      <c r="I199" s="287"/>
      <c r="J199" s="287"/>
      <c r="K199" s="311"/>
    </row>
    <row r="200" ht="15" customHeight="1">
      <c r="B200" s="290"/>
      <c r="C200" s="268" t="s">
        <v>1135</v>
      </c>
      <c r="D200" s="268"/>
      <c r="E200" s="268"/>
      <c r="F200" s="289" t="s">
        <v>40</v>
      </c>
      <c r="G200" s="268"/>
      <c r="H200" s="268" t="s">
        <v>1146</v>
      </c>
      <c r="I200" s="268"/>
      <c r="J200" s="268"/>
      <c r="K200" s="311"/>
    </row>
    <row r="201" ht="15" customHeight="1">
      <c r="B201" s="290"/>
      <c r="C201" s="296"/>
      <c r="D201" s="268"/>
      <c r="E201" s="268"/>
      <c r="F201" s="289" t="s">
        <v>41</v>
      </c>
      <c r="G201" s="268"/>
      <c r="H201" s="268" t="s">
        <v>1147</v>
      </c>
      <c r="I201" s="268"/>
      <c r="J201" s="268"/>
      <c r="K201" s="311"/>
    </row>
    <row r="202" ht="15" customHeight="1">
      <c r="B202" s="290"/>
      <c r="C202" s="296"/>
      <c r="D202" s="268"/>
      <c r="E202" s="268"/>
      <c r="F202" s="289" t="s">
        <v>44</v>
      </c>
      <c r="G202" s="268"/>
      <c r="H202" s="268" t="s">
        <v>1148</v>
      </c>
      <c r="I202" s="268"/>
      <c r="J202" s="268"/>
      <c r="K202" s="311"/>
    </row>
    <row r="203" ht="15" customHeight="1">
      <c r="B203" s="290"/>
      <c r="C203" s="268"/>
      <c r="D203" s="268"/>
      <c r="E203" s="268"/>
      <c r="F203" s="289" t="s">
        <v>42</v>
      </c>
      <c r="G203" s="268"/>
      <c r="H203" s="268" t="s">
        <v>1149</v>
      </c>
      <c r="I203" s="268"/>
      <c r="J203" s="268"/>
      <c r="K203" s="311"/>
    </row>
    <row r="204" ht="15" customHeight="1">
      <c r="B204" s="290"/>
      <c r="C204" s="268"/>
      <c r="D204" s="268"/>
      <c r="E204" s="268"/>
      <c r="F204" s="289" t="s">
        <v>43</v>
      </c>
      <c r="G204" s="268"/>
      <c r="H204" s="268" t="s">
        <v>1150</v>
      </c>
      <c r="I204" s="268"/>
      <c r="J204" s="268"/>
      <c r="K204" s="311"/>
    </row>
    <row r="205" ht="15" customHeight="1">
      <c r="B205" s="290"/>
      <c r="C205" s="268"/>
      <c r="D205" s="268"/>
      <c r="E205" s="268"/>
      <c r="F205" s="289"/>
      <c r="G205" s="268"/>
      <c r="H205" s="268"/>
      <c r="I205" s="268"/>
      <c r="J205" s="268"/>
      <c r="K205" s="311"/>
    </row>
    <row r="206" ht="15" customHeight="1">
      <c r="B206" s="290"/>
      <c r="C206" s="268" t="s">
        <v>1091</v>
      </c>
      <c r="D206" s="268"/>
      <c r="E206" s="268"/>
      <c r="F206" s="289" t="s">
        <v>76</v>
      </c>
      <c r="G206" s="268"/>
      <c r="H206" s="268" t="s">
        <v>1151</v>
      </c>
      <c r="I206" s="268"/>
      <c r="J206" s="268"/>
      <c r="K206" s="311"/>
    </row>
    <row r="207" ht="15" customHeight="1">
      <c r="B207" s="290"/>
      <c r="C207" s="296"/>
      <c r="D207" s="268"/>
      <c r="E207" s="268"/>
      <c r="F207" s="289" t="s">
        <v>990</v>
      </c>
      <c r="G207" s="268"/>
      <c r="H207" s="268" t="s">
        <v>991</v>
      </c>
      <c r="I207" s="268"/>
      <c r="J207" s="268"/>
      <c r="K207" s="311"/>
    </row>
    <row r="208" ht="15" customHeight="1">
      <c r="B208" s="290"/>
      <c r="C208" s="268"/>
      <c r="D208" s="268"/>
      <c r="E208" s="268"/>
      <c r="F208" s="289" t="s">
        <v>988</v>
      </c>
      <c r="G208" s="268"/>
      <c r="H208" s="268" t="s">
        <v>1152</v>
      </c>
      <c r="I208" s="268"/>
      <c r="J208" s="268"/>
      <c r="K208" s="311"/>
    </row>
    <row r="209" ht="15" customHeight="1">
      <c r="B209" s="328"/>
      <c r="C209" s="296"/>
      <c r="D209" s="296"/>
      <c r="E209" s="296"/>
      <c r="F209" s="289" t="s">
        <v>992</v>
      </c>
      <c r="G209" s="274"/>
      <c r="H209" s="315" t="s">
        <v>993</v>
      </c>
      <c r="I209" s="315"/>
      <c r="J209" s="315"/>
      <c r="K209" s="329"/>
    </row>
    <row r="210" ht="15" customHeight="1">
      <c r="B210" s="328"/>
      <c r="C210" s="296"/>
      <c r="D210" s="296"/>
      <c r="E210" s="296"/>
      <c r="F210" s="289" t="s">
        <v>542</v>
      </c>
      <c r="G210" s="274"/>
      <c r="H210" s="315" t="s">
        <v>1153</v>
      </c>
      <c r="I210" s="315"/>
      <c r="J210" s="315"/>
      <c r="K210" s="329"/>
    </row>
    <row r="211" ht="15" customHeight="1">
      <c r="B211" s="328"/>
      <c r="C211" s="296"/>
      <c r="D211" s="296"/>
      <c r="E211" s="296"/>
      <c r="F211" s="330"/>
      <c r="G211" s="274"/>
      <c r="H211" s="331"/>
      <c r="I211" s="331"/>
      <c r="J211" s="331"/>
      <c r="K211" s="329"/>
    </row>
    <row r="212" ht="15" customHeight="1">
      <c r="B212" s="328"/>
      <c r="C212" s="268" t="s">
        <v>1115</v>
      </c>
      <c r="D212" s="296"/>
      <c r="E212" s="296"/>
      <c r="F212" s="289">
        <v>1</v>
      </c>
      <c r="G212" s="274"/>
      <c r="H212" s="315" t="s">
        <v>1154</v>
      </c>
      <c r="I212" s="315"/>
      <c r="J212" s="315"/>
      <c r="K212" s="329"/>
    </row>
    <row r="213" ht="15" customHeight="1">
      <c r="B213" s="328"/>
      <c r="C213" s="296"/>
      <c r="D213" s="296"/>
      <c r="E213" s="296"/>
      <c r="F213" s="289">
        <v>2</v>
      </c>
      <c r="G213" s="274"/>
      <c r="H213" s="315" t="s">
        <v>1155</v>
      </c>
      <c r="I213" s="315"/>
      <c r="J213" s="315"/>
      <c r="K213" s="329"/>
    </row>
    <row r="214" ht="15" customHeight="1">
      <c r="B214" s="328"/>
      <c r="C214" s="296"/>
      <c r="D214" s="296"/>
      <c r="E214" s="296"/>
      <c r="F214" s="289">
        <v>3</v>
      </c>
      <c r="G214" s="274"/>
      <c r="H214" s="315" t="s">
        <v>1156</v>
      </c>
      <c r="I214" s="315"/>
      <c r="J214" s="315"/>
      <c r="K214" s="329"/>
    </row>
    <row r="215" ht="15" customHeight="1">
      <c r="B215" s="328"/>
      <c r="C215" s="296"/>
      <c r="D215" s="296"/>
      <c r="E215" s="296"/>
      <c r="F215" s="289">
        <v>4</v>
      </c>
      <c r="G215" s="274"/>
      <c r="H215" s="315" t="s">
        <v>1157</v>
      </c>
      <c r="I215" s="315"/>
      <c r="J215" s="315"/>
      <c r="K215" s="329"/>
    </row>
    <row r="216" ht="12.75" customHeight="1">
      <c r="B216" s="332"/>
      <c r="C216" s="333"/>
      <c r="D216" s="333"/>
      <c r="E216" s="333"/>
      <c r="F216" s="333"/>
      <c r="G216" s="333"/>
      <c r="H216" s="333"/>
      <c r="I216" s="333"/>
      <c r="J216" s="333"/>
      <c r="K216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NTBSVOBODOVA\spravce</dc:creator>
  <cp:lastModifiedBy>NTBSVOBODOVA\spravce</cp:lastModifiedBy>
  <dcterms:created xsi:type="dcterms:W3CDTF">2018-01-30T12:09:09Z</dcterms:created>
  <dcterms:modified xsi:type="dcterms:W3CDTF">2018-01-30T12:09:17Z</dcterms:modified>
</cp:coreProperties>
</file>