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Fekete" reservationPassword="0"/>
  <workbookPr/>
  <bookViews>
    <workbookView xWindow="240" yWindow="120" windowWidth="14940" windowHeight="9225" activeTab="0"/>
  </bookViews>
  <sheets>
    <sheet name="Rekapitulace" sheetId="1" r:id="rId1"/>
    <sheet name="SO000_SO000.1" sheetId="2" r:id="rId2"/>
    <sheet name="SO001" sheetId="3" r:id="rId3"/>
    <sheet name="SO002" sheetId="4" r:id="rId4"/>
    <sheet name="SO101_SO101.1" sheetId="5" r:id="rId5"/>
    <sheet name="SO101_SO101.2" sheetId="6" r:id="rId6"/>
    <sheet name="SO101_SO101.3" sheetId="7" r:id="rId7"/>
    <sheet name="SO351_SO351.2" sheetId="8" r:id="rId8"/>
    <sheet name="SO351_SO351.3" sheetId="9" r:id="rId9"/>
    <sheet name="SO351_SO351.4" sheetId="10" r:id="rId10"/>
    <sheet name="SO452,453" sheetId="11" r:id="rId11"/>
    <sheet name="SO801" sheetId="12" r:id="rId12"/>
  </sheets>
  <definedNames/>
  <calcPr/>
  <webPublishing/>
</workbook>
</file>

<file path=xl/sharedStrings.xml><?xml version="1.0" encoding="utf-8"?>
<sst xmlns="http://schemas.openxmlformats.org/spreadsheetml/2006/main" count="3831" uniqueCount="936">
  <si>
    <t>Rekapitulace ceny</t>
  </si>
  <si>
    <t>Stavba: 21007 - III/40618 Telč, ul. Radkovská, PD</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</si>
  <si>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</si>
  <si>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</si>
  <si>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</si>
  <si>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</si>
  <si>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</si>
  <si>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</si>
  <si>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</si>
  <si>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</si>
  <si>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</si>
  <si>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</si>
  <si>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</si>
  <si>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</si>
  <si>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21007</t>
  </si>
  <si>
    <t>III/40618 Telč, ul. Radkovská, PD</t>
  </si>
  <si>
    <t>O</t>
  </si>
  <si>
    <t>Objekt:</t>
  </si>
  <si>
    <t>SO000</t>
  </si>
  <si>
    <t>Všeobecné a ostatní náklady</t>
  </si>
  <si>
    <t>O1</t>
  </si>
  <si>
    <t>Rozpočet:</t>
  </si>
  <si>
    <t>0,00</t>
  </si>
  <si>
    <t>15,00</t>
  </si>
  <si>
    <t>21,00</t>
  </si>
  <si>
    <t>3</t>
  </si>
  <si>
    <t>2</t>
  </si>
  <si>
    <t>SO000.1</t>
  </si>
  <si>
    <t>Všeobecné a ostatní náklady - Kraj Vysočina</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</si>
  <si>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</si>
  <si>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</si>
  <si>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</si>
  <si>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</si>
  <si>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</si>
  <si>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</si>
  <si>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</si>
  <si>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</si>
  <si>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</si>
  <si>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</si>
  <si>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</si>
  <si>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</si>
  <si>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</si>
  <si>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</si>
  <si>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</si>
  <si>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</si>
  <si>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</si>
  <si>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</si>
  <si>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</si>
  <si>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 xml:space="preserve">  SO000.1</t>
  </si>
  <si>
    <t>SD</t>
  </si>
  <si>
    <t>Všeobecné konstrukce a práce</t>
  </si>
  <si>
    <t>P</t>
  </si>
  <si>
    <t>01441</t>
  </si>
  <si>
    <t>R</t>
  </si>
  <si>
    <t>NÁHRADNÍ ZÁSOBOVÁNÍ PITNOU VODOU</t>
  </si>
  <si>
    <t>KPL</t>
  </si>
  <si>
    <t>PP</t>
  </si>
  <si>
    <t>Dodávka pitné vody cisternami 
Při realizaci přeložky vodovodu úseku č. 2 a č.3 
čerpáno se souhlasem TD a objednatele</t>
  </si>
  <si>
    <t>VV</t>
  </si>
  <si>
    <t>1=1,000 [A]</t>
  </si>
  <si>
    <t>TS</t>
  </si>
  <si>
    <t>zahrnuje náklady na náhradní zásobení</t>
  </si>
  <si>
    <t>02710</t>
  </si>
  <si>
    <t/>
  </si>
  <si>
    <t>POMOC PRÁCE ZŘÍZ NEBO ZAJIŠŤ OBJÍŽĎKY A PŘÍSTUP CESTY</t>
  </si>
  <si>
    <t>2022_OTSKP</t>
  </si>
  <si>
    <t>Detailní zpracování projektu dopravně-inženýrských opatření    
zajištění rozhodnutí o povolení zvláštního užívání silnic podle §25 odst. 6 písm. c) zákona č. 13/1997 Sb.    
zajištění rozhodnutí o omezení obecného užívání uzavírkami a objížďkami podle §24 zákona č. 13/1997 Sb.</t>
  </si>
  <si>
    <t>zahrnuje veškeré náklady spojené s objednatelem požadovanými zařízeními</t>
  </si>
  <si>
    <t>02730</t>
  </si>
  <si>
    <t>POMOC PRÁCE ZŘÍZ NEBO ZAJIŠŤ OCHRANU INŽENÝRSKÝCH SÍTÍ</t>
  </si>
  <si>
    <t>Zajištění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 Zajištění stavby proti škodám na okolních pozemcích a objektech.</t>
  </si>
  <si>
    <t>02851</t>
  </si>
  <si>
    <t>PRŮZKUMNÉ PRÁCE DIAGNOSTIKY KONSTRUKCÍ NA POVRCHU</t>
  </si>
  <si>
    <t>Zajištění výluhů, rozborů a zpracování zpráv pro stanovení způsobu nakládání s vyfrézovaným a vybouraným asfaltovým recyklátem v souladu se zákonem č.541/2020 Sb. o odpadech.</t>
  </si>
  <si>
    <t>zahrnuje veškeré náklady spojené s objednatelem požadovanými pracemi</t>
  </si>
  <si>
    <t>02910</t>
  </si>
  <si>
    <t>OSTATNÍ POŽADAVKY - ZEMĚMĚŘIČSKÁ MĚŘENÍ</t>
  </si>
  <si>
    <t>Zaměření skutečného provedení díla dle SOD.</t>
  </si>
  <si>
    <t>zahrnuje veškeré náklady spojené s objednatelem požadovanými pracemi,  
- pro stanovení orientační investorské ceny určete jednotkovou cenu jako 1% odhadované ceny stavby</t>
  </si>
  <si>
    <t>02911</t>
  </si>
  <si>
    <t>A</t>
  </si>
  <si>
    <t>OSTATNÍ POŽADAVKY - GEODETICKÉ ZAMĚŘENÍ</t>
  </si>
  <si>
    <t>"Veškerá nutná zaměření nutná k realizaci díla dle SOD (např. vytyčení stavby a obvodu staveniště apod.) a k uvedení stavby do  
užívání a řádnému předání dokončeného díla.  
Vytyčení stavby , zřízení vytyčovací sítě stavby"  
Vytyčování během realizace stavby a průběžná geodetická činnost.</t>
  </si>
  <si>
    <t>7</t>
  </si>
  <si>
    <t>B</t>
  </si>
  <si>
    <t>Geometrický oddělovací plán pro majetkové vypořádání vlastnických vztahů, potvrzený katastrálním úřadem dle SOD,  
Vypracování geometrických plánů pro majetkové vypořádání  a geometrických plánů pro věcná břemena dle požadavků správců.</t>
  </si>
  <si>
    <t>8</t>
  </si>
  <si>
    <t>02940</t>
  </si>
  <si>
    <t>OSTATNÍ POŽADAVKY - VYPRACOVÁNÍ DOKUMENTACE</t>
  </si>
  <si>
    <t>Dokumentace skutečného provedení stavby dle SOD. Výkresy a související písemnosti zhotovené stavby potřebné pro evidenci pozemní komunikace. Výkresy odchylek a změn stavby oproti DUSP+PDPS. Ověření podpisem odpovědného zástupce zhotovitele a správce stavby.   
Zadavatel poskytne dokumentaci v otevřeném formátu *.dwg.</t>
  </si>
  <si>
    <t>02943</t>
  </si>
  <si>
    <t>OSTATNÍ POŽADAVKY - VYPRACOVÁNÍ RDS</t>
  </si>
  <si>
    <t>Realizační dokumentace stavby dle SOD. Obsah dle směrnice pro dokumentaci 
staveb PK, v souladu s PDPS, Řeší podrobnosti pro kvalitní a bezpečné zhotovení 
stavby. Mimo jiné zahrnuje vypracování souřadnicového a výškového pokrytí 
komunikace, zahuštění příčných řezů pro plynulé řešení, aktualizace dopracování 
dopravního značení. Vypracuje autorizovaná osoba. Odsouhlasí správce stavby. 
Zadavatel poskytne otevřený formát *.dwg.</t>
  </si>
  <si>
    <t>02946</t>
  </si>
  <si>
    <t>OSTAT POŽADAVKY - FOTODOKUMENTACE</t>
  </si>
  <si>
    <t>1x měsíčně sada barevných fotografií v tištěné i elektronické formě 
1x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</si>
  <si>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</si>
  <si>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029522</t>
  </si>
  <si>
    <t>OSTATNÍ POŽADAVKY - PLÁN BOZP</t>
  </si>
  <si>
    <t>KUS</t>
  </si>
  <si>
    <t>Vypracování plánu BOZP</t>
  </si>
  <si>
    <t>12</t>
  </si>
  <si>
    <t>02990</t>
  </si>
  <si>
    <t>OSTATNÍ POŽADAVKY - INFORMAČNÍ TABULE</t>
  </si>
  <si>
    <t>Po dobu realizace stavby osazen 1 ks informační tabule s účastníky stavby po 
schválení objednatelem (jedná se o pronájem), rozměr 2,5 x1,75 m dle grafického 
návrhu investora – zřízení pronájem, údržba,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</si>
  <si>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</si>
  <si>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13</t>
  </si>
  <si>
    <t>03100</t>
  </si>
  <si>
    <t>ZAŘÍZENÍ STAVENIŠTĚ - ZŘÍZENÍ, PROVOZ, DEMONTÁŽ</t>
  </si>
  <si>
    <t>Zhotovitel je povinen si zajistit plochy pro zařízení staveniště včetně zajištění 
pronájmu pozemku, zajištění souhlasu napojení na veřejné sítě a projednání 
přístupových cest. 
Zařízení staveniště je podrobněji specifikováno v SOD.</t>
  </si>
  <si>
    <t>zahrnuje objednatelem povolené náklady na pořízení (event. pronájem), provozování, udržování a likvidaci zhotovitelova zařízení</t>
  </si>
  <si>
    <t>14</t>
  </si>
  <si>
    <t>03350</t>
  </si>
  <si>
    <t>SLUŽBY ZAJIŠŤUJÍCÍ REGUL, PŘEVED A OCHRANU VEŘEJ DOPRAVY</t>
  </si>
  <si>
    <t>Zajištění souhlasu s dočasným přemístěním autobusových zastávek u příslušného 
dopravního úřadu, včetně zřízení a odstranění provizorních autobusových 
zastávek.</t>
  </si>
  <si>
    <t>zahrnuje objednatelem povolené náklady na služby pro zhotovitele</t>
  </si>
  <si>
    <t>15</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</si>
  <si>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</si>
  <si>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</si>
  <si>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 složky IZS).</t>
  </si>
  <si>
    <t>zahrnuje objednatelem povolené náklady na požadovaná zařízení zhotovitele</t>
  </si>
  <si>
    <t>SO001</t>
  </si>
  <si>
    <t>Příprava staveniště</t>
  </si>
  <si>
    <t>Zemní práce</t>
  </si>
  <si>
    <t>11120</t>
  </si>
  <si>
    <t>ODSTRANĚNÍ KŘOVIN</t>
  </si>
  <si>
    <t>M2</t>
  </si>
  <si>
    <t>případné další odstranění křovin a stromů do průměru 100 mm 
odvoz na kompostárnu do dodavatelem určené vzdálenosti 
bude fakturováno dle skutečně provedených prací 
čerpáno se souhlasem TD a objednatele</t>
  </si>
  <si>
    <t>25=25,000 [A]</t>
  </si>
  <si>
    <t>odstranění křovin a stromů do průměru 100 mm 
doprava dřevin bez ohledu na vzdálenost 
spálení na hromadách nebo štěpkování</t>
  </si>
  <si>
    <t>11201</t>
  </si>
  <si>
    <t>KÁCENÍ STROMŮ D KMENE DO 0,5M S ODSTRANĚNÍM PAŘEZŮ</t>
  </si>
  <si>
    <t>případné další kácení mimolesní zeleně 
dřevní hmota zůstává ve vlastnictví zhotovitele 
větve budou po rozdrcení odvezeny na kompostárnu do dodavatelem určené 
vzdálenosti 
bude fakturováno dle skutečně provedených prací 
čerpáno se souhlasem TD a objednatele</t>
  </si>
  <si>
    <t>5=5,000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</si>
  <si>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</si>
  <si>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11221</t>
  </si>
  <si>
    <t>ODSTRANĚNÍ PAŘEZŮ D DO 0,5M</t>
  </si>
  <si>
    <t>Odstranění stávajících pařezů, po skácených stromech, které budou odstraněny nazákladě vydaného povolení ke kácení městem Telč. 
Kácení provede správce KSÚSV před samotnou realizací stavby. 
odvoz na skládku do dodavatelem určené vzdálenosti 
bude fakturováno dle skutečně provedených prací 
čerpáno se souhlasem TD a objednatele</t>
  </si>
  <si>
    <t>3=3,000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</si>
  <si>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</si>
  <si>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11223</t>
  </si>
  <si>
    <t>ODSTRANĚNÍ PAŘEZŮ D PŘES 0,9M</t>
  </si>
  <si>
    <t>SO002</t>
  </si>
  <si>
    <t>Biologická rekultivace</t>
  </si>
  <si>
    <t>12110</t>
  </si>
  <si>
    <t>SEJMUTÍ ORNICE NEBO LESNÍ PŮDY</t>
  </si>
  <si>
    <t>M3</t>
  </si>
  <si>
    <t>sejmutí ornice z pozemků ZPF (dočasný zábor nad 1 rok) včetně uložení na deponie 
množství ornice dočasného záboru nad 1 rok = 499,2 m3 
- množství ornice dočasného záboru nad 1 rok v rámci objektu SO182 = 490,3 m3</t>
  </si>
  <si>
    <t>499,2-490,3=8,900 [A]</t>
  </si>
  <si>
    <t>položka zahrnuje sejmutí ornice bez ohledu na tloušťku vrstvy a její vodorovnou dopravu 
nezahrnuje uložení na trvalou skládku</t>
  </si>
  <si>
    <t>12190</t>
  </si>
  <si>
    <t>PŘEVRSTVENÍ ORNICE</t>
  </si>
  <si>
    <t>při uložení delším než 6 měsíců 
předpoklad 2x, neuvažuje se skrývka z dočasného záboru do 1 roku 
převrstvení ornice na deponiích</t>
  </si>
  <si>
    <t>499,2*2=998,400 [A]</t>
  </si>
  <si>
    <t>položka zahrnuje převrstvení ornice na skládce</t>
  </si>
  <si>
    <t>18214</t>
  </si>
  <si>
    <t>ÚPRAVA POVRCHŮ SROVNÁNÍM ÚZEMÍ V TL DO 0,25M</t>
  </si>
  <si>
    <t>Deponie č.1: 215=215,000 [A] 
Deponie č.2: 160=160,000 [B] 
Deponie č.3: 99=99,000 [C] 
Deponie č.4: 359=359,000 [D] 
Deponie č.5: 544=544,000 [E] 
Celkem: A+B+C+D+E=1 377,000 [F]</t>
  </si>
  <si>
    <t>položka zahrnuje srovnání výškových rozdílů terénu</t>
  </si>
  <si>
    <t>18230</t>
  </si>
  <si>
    <t>ROZPROSTŘENÍ ORNICE V ROVINĚ</t>
  </si>
  <si>
    <t>Rozprostření ornice na ploše v původní tl. 0,15 m 
Plocha dočasného záboru nad 1 rok = 3328 m2 
- Plocha dočasného záboru nad 1 rok v rámci objektu SO182 = 1147,50 m2</t>
  </si>
  <si>
    <t>(3328-1147,5)*0,15=327,075 [A]</t>
  </si>
  <si>
    <t>položka zahrnuje: 
nutné přemístění ornice z dočasných skládek vzdálených do 50m 
rozprostření ornice v předepsané tloušťce v rovině a ve svahu do 1:5</t>
  </si>
  <si>
    <t>18241</t>
  </si>
  <si>
    <t>ZALOŽENÍ TRÁVNÍKU RUČNÍM VÝSEVEM</t>
  </si>
  <si>
    <t>Plocha dočasného záboru nad 1 rok = 3328 m2</t>
  </si>
  <si>
    <t>3328=3 328,000 [A]</t>
  </si>
  <si>
    <t>Zahrnuje dodání předepsané travní směsi, její výsev na ornici, zalévání, první pokosení, to vše bez ohledu na sklon terénu</t>
  </si>
  <si>
    <t>18510</t>
  </si>
  <si>
    <t>BIOLOGICKÁ REKULTIVACE DVOULETÁ</t>
  </si>
  <si>
    <t>Viz. kapitola 2.6 této zprávy. 
Zahrnuje veškerý materiál, výrobky a polotovary, včetně 
mimostaveništní a vnitrostaveništní dopravy (rovněž přesuny), 
včetně naložení a složení, případně s uložením</t>
  </si>
  <si>
    <t>Výhybny: 750=750,000 [A] 
Plocha pro kamiony: 270=270,000 [B] 
Deponie č.3: 99=99,000 [C] 
Deponie č.4: 359=359,000 [D] 
Deponie č.5: 544=544,000 [E] 
Celkem: A+B+C+D+E=2 022,000 [F]</t>
  </si>
  <si>
    <t>položka zahrnuje veškerý materiál, výrobky a polotovary, včetně mimostaveništní a vnitrostaveništní dopravy (rovněž přesuny), včetně naložení a složení, případně s uložením</t>
  </si>
  <si>
    <t>18710</t>
  </si>
  <si>
    <t>OŠETŘENÍ ORNICE NA SKLÁDCE</t>
  </si>
  <si>
    <t>pravidelné zavlažování, odplevelování a provzdušňování na skládce</t>
  </si>
  <si>
    <t>499,2=499,200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</si>
  <si>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</si>
  <si>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SO101</t>
  </si>
  <si>
    <t>Komunikace III/40618</t>
  </si>
  <si>
    <t>SO101.1</t>
  </si>
  <si>
    <t xml:space="preserve">  SO101.1</t>
  </si>
  <si>
    <t>015111</t>
  </si>
  <si>
    <t>POPLATKY ZA LIKVIDACI ODPADŮ NEKONTAMINOVANÝCH - 17 05 04  VYTĚŽENÉ ZEMINY A HORNINY -  I. TŘÍDA TĚŽITELNOSTI</t>
  </si>
  <si>
    <t>T</t>
  </si>
  <si>
    <t>pol. 11130: 3654*0,15=548,100 [A] 
pol. 12932: 55*0,5=27,500 [B] 
pol. 12996: 17*0,4=6,800 [C] 
pol. 17120: 5538,555=5 538,555 [D] 
Celkem: (A+B+C+D)*1,8=11 017,719 [E]</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</si>
  <si>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</si>
  <si>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015140</t>
  </si>
  <si>
    <t>POPLATKY ZA LIKVIDACI ODPADŮ NEKONTAMINOVANÝCH - 17 01 01  BETON Z DEMOLIC OBJEKTŮ, ZÁKLADŮ TV</t>
  </si>
  <si>
    <t>pol. 11315: 5=5,000 [A] 
pol. 11352: 86*0,15=12,900 [B] 
pol. 96613: 7,56=7,560 [C] 
pol. 96616: 2,88=2,880 [D] 
pol. 966346: 42*(0,4*3,14*0,08)=4,220 [E] 
pol. 96687: 6*0,2=1,200 [F] 
Celkem: (A+B+C+D+E+F)*2,3=77,648 [G]</t>
  </si>
  <si>
    <t>11130</t>
  </si>
  <si>
    <t>SEJMUTÍ DRNU</t>
  </si>
  <si>
    <t>sejmutí drnu v tl. 150 mm 
planimetrováno ze situace (zaměření stáv. stavu) programem autocad, koef sklonu svahu 1,2 
včetně odvozu a uložení na skládku do dodavatelem určené vzdálenosti</t>
  </si>
  <si>
    <t>v rovině: 85+22+55+130+15+145+550+160+230=1 392,000 [A] 
ve svahu: (75+150+215+55+330+970+90)*1,20=2 262,000 [B] 
Celkem: A+B=3 654,000 [C]</t>
  </si>
  <si>
    <t>včetně vodorovné dopravy  a uložení na skládku</t>
  </si>
  <si>
    <t>11313</t>
  </si>
  <si>
    <t>ODSTRANĚNÍ KRYTU ZPEVNĚNÝCH PLOCH S ASFALTOVÝM POJIVEM</t>
  </si>
  <si>
    <t>odstranění zbytku podkl. asf. vrstev vozovky silnice (po frézování) a podkladních 
vrstev z penetračního makadamu v průměrné tl. 130 mm (km 0,004-0,570), v průměrné tl. 210 mm (km 0,570-0,770) 
v průměrné tloušťce 230 mm (km 0,770-1,028) 
odvoz a uložení na meziskládce v těsné blízkosti stavby 
použito do vrstvy určené pro recyklaci za studena 
planimetrováno ze situace programem autocad</t>
  </si>
  <si>
    <t>v km 0,004 - 0,570 v tl. 130 mm: 3820*0,13=496,600 [A] 
v km 0,570 - 0,770 v tl. 210 mm: 1165*0,21=244,650 [B]  
v km 0,770 - 1,028 v tl. 230 mm: 1280*0,23=294,400 [C] 
Celkem: A+B+C=1 035,650 [D]</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</si>
  <si>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</si>
  <si>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11315</t>
  </si>
  <si>
    <t>ODSTRANĚNÍ KRYTU ZPEVNĚNÝCH PLOCH Z BETONU</t>
  </si>
  <si>
    <t>odstranění skrytých betonových částí 
odvoz na skládku do dodavatelem určené vzdálenosti</t>
  </si>
  <si>
    <t>11332</t>
  </si>
  <si>
    <t>ODSTRANĚNÍ PODKLADŮ ZPEVNĚNÝCH PLOCH Z KAMENIVA NESTMELENÉHO</t>
  </si>
  <si>
    <t>vybourání nestmelených podkladních vozovkových vrstev 
v průměrné tl. 270 mm (km 0,004-0,570), v průměrné tl. 210 mm (km 0,570-0,770)  
v průměrné tloušťce 270 mm (km 0,770-1,028) 
odvoz na skládku do dodavatelem určené vzdálenosti 
planimetrováno ze situace programem autocad</t>
  </si>
  <si>
    <t>v km 0,004 - 0,570 v tl. 270 mm: 3820*0,27=1 031,400 [A] 
v km 0,570 - 0,770 v tl. 210 mm: 1165*0,25=291,250 [B] 
v km 0,770 - 1,028 v tl. 270 mm: 1280*0,27=345,600 [C] 
Celkem: A+B+C=1 668,250 [D]</t>
  </si>
  <si>
    <t>11346</t>
  </si>
  <si>
    <t>ODSTRANĚNÍ KRYTU ZPEVNĚNÝCH PLOCH ZE SILNIČ DÍLCŮ (PANELŮ) VČET PODKL</t>
  </si>
  <si>
    <t>naložení a odvoz pronajatých silničních betonových panelů, které jsou použity na provizorní komunikaci  
plocha vozovky planimetrována ze situace programem autocad</t>
  </si>
  <si>
    <t>viz pol. 58301: 309*0,15=46,350 [A]</t>
  </si>
  <si>
    <t>11352</t>
  </si>
  <si>
    <t>ODSTRANĚNÍ CHODNÍKOVÝCH A SILNIČNÍCH OBRUBNÍKŮ BETONOVÝCH</t>
  </si>
  <si>
    <t>M</t>
  </si>
  <si>
    <t>odstranění stávajících sil. obrubníků včetně betonového lože 
odvoz na skládku do dodavatelem určené vzdálenosti  
planimetrováno ze situace programem autocad</t>
  </si>
  <si>
    <t>km 0,463 - 0,505 vlevo: 28+10+3=41,000 [A] 
km 0,499 - 0,544 vpravo: 45=45,000 [B] 
Celkem: A+B=86,000 [C]</t>
  </si>
  <si>
    <t>11372</t>
  </si>
  <si>
    <t>FRÉZOVÁNÍ ZPEVNĚNÝCH PLOCH ASFALTOVÝCH</t>
  </si>
  <si>
    <t>odfrézování asfaltového krytu 
odvoz a uložení na meziskládce v těsné blízkosti stavby 
použito do vrstvy určené pro recyklaci za studena 
planimetrováno ze situace programem autocad</t>
  </si>
  <si>
    <t>v km 0,004 - 0,570 v tl. 100 mm: 3820*0,1=382,000 [A] 
v km 0,570 - 0,770 v tl. 40 mm: 1165*0,04=46,600 [B] 
Celkem: A+B=428,600 [C]</t>
  </si>
  <si>
    <t>113765</t>
  </si>
  <si>
    <t>FRÉZOVÁNÍ DRÁŽKY PRŮŘEZU DO 600MM2 V ASFALTOVÉ VOZOVCE</t>
  </si>
  <si>
    <t>včetně odvozu a uložení na skládku a poplatku za skládku 
vpusti, podél obrub, napojení na stáv. vozovku</t>
  </si>
  <si>
    <t>podél ul. vpustí: 32*(0,5*3)=48,000 [A] 
podél obrub: 71+235+66+10+31+100+11+322+188+47+46=1 127,000 [B] 
napojení na stáv. vozovku silnice: 30+5=35,000 [C] 
Celkem: A+B+C=1 210,000 [D]</t>
  </si>
  <si>
    <t>Položka zahrnuje veškerou manipulaci s vybouranou sutí a s vybouranými hmotami vč. uložení na skládku.</t>
  </si>
  <si>
    <t>sejmutí ornice z pozemků ZPF (trvalý zábor) vč. uložení na mezideponie na základě souhlasu k trvalému odnětí ZPF č.j. Telč 8374/2021OŽP/KR/201.1 vydané Městským úřadem Telč 
vč. uložení na mezideponii na pozemku p.č. 2444/5 v k.ú. Telč 
ornice bude použita na ohumusování svahů silničního tělesa 
planimetrováno ze situace programem autocad</t>
  </si>
  <si>
    <t>trvalé odnětí o výměře 706 m2,  tj. 90,3 m3 
90,3=90,300 [A]</t>
  </si>
  <si>
    <t>12373</t>
  </si>
  <si>
    <t>ODKOP PRO SPOD STAVBU SILNIC A ŽELEZNIC TŘ. I</t>
  </si>
  <si>
    <t>výkopy z trasy tř.I, včetně úpravy terénu po odtěžení 
odvoz na skládku do dodavatelem určené vzdálenosti 
předpoklad 75 % z celkového množství výkopu 
planimetrováno z př. řezů - viz. kubaturový list  programem autocad a ze situace</t>
  </si>
  <si>
    <t>z příčných řezů: 4924,7=4 924,700 [A] 
ze situace v km 0,004 - 0,020: 280*0,5+40*0,9=176,000 [B] 
Celkem: (A+B)*0,75=3 825,525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</si>
  <si>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</si>
  <si>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12383</t>
  </si>
  <si>
    <t>ODKOP PRO SPOD STAVBU SILNIC A ŽELEZNIC TŘ. II</t>
  </si>
  <si>
    <t>výkopy z trasy tř.II, včetně úpravy terénu po odtěžení, včetně odvozu a uložení na meziskládku,  
včetně rozpojování speciálními rozpojovacími mechanizmy ( rozrývače, skalní lžíce, kladiva) 
předpoklad 15 % z celkového množství výkopu 
planimetrováno z př. řezů - viz. kubaturový list  programem autocad a ze situace</t>
  </si>
  <si>
    <t>z příčných řezů: (4924,7)*0,15=738,705 [A] 
ze situace v km 0,004 - 0,020: (280*0,5+40*0,9)*0,15=26,400 [B] 
- pol. 12841: -153,021=- 153,021 [C] 
Celkem: A+B+C=612,084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</si>
  <si>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</si>
  <si>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12393</t>
  </si>
  <si>
    <t>ODKOP PRO SPOD STAVBU SILNIC A ŽELEZNIC TŘ. III</t>
  </si>
  <si>
    <t>výkopy z trasy tř.III, včetně úpravy terénu po odtěžení, včetně odvozu a uložení na meziskládku,  
včetně včetně rozpojování speciálními rozpojovacími mechanizmy ( rozrývače, skalní lžíce, kladiva) 
předpoklad 10 % z celkového množství výkopu 
planimetrováno z př. řezů - viz. kubaturový list  programem autocad a ze situace</t>
  </si>
  <si>
    <t>z příčných řezů: (4924,7)*0,1=492,470 [A] 
ze situace v km 0,004 - 0,020: (280*0,5+40*0,9)*0,1=17,600 [B] 
- pol. 12891: -102,014=- 102,014 [C] 
Celkem: A+B+C=408,056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</si>
  <si>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</si>
  <si>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125732</t>
  </si>
  <si>
    <t>a</t>
  </si>
  <si>
    <t>VYKOPÁVKY ZE ZEMNÍKŮ A SKLÁDEK TŘ. I, ODVOZ DO 2KM</t>
  </si>
  <si>
    <t>natěžení a dovoz vhodného materiálu z meziskládky v místě stavby</t>
  </si>
  <si>
    <t>násyp: 369,60=369,600 [A] 
aktivní zóna: pol. 12843 + pol. 12893: 765,105+612,084=1 377,189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</si>
  <si>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</si>
  <si>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t>
  </si>
  <si>
    <t>b</t>
  </si>
  <si>
    <t>natěžení a dovoz z meziskládky v místě stavby 
ornice použitá zpět na stavbě - ohumusování ve svahu i v rovině</t>
  </si>
  <si>
    <t>viz. pol. 12110: 90,3=90,300 [A]</t>
  </si>
  <si>
    <t>17</t>
  </si>
  <si>
    <t>125738</t>
  </si>
  <si>
    <t>VYKOPÁVKY ZE ZEMNÍKŮ A SKLÁDEK TŘ. I, ODVOZ DO 20KM</t>
  </si>
  <si>
    <t>nákup, natěžení a dovoz vhodného materiálu</t>
  </si>
  <si>
    <t>aktivní zóna: pol. 171303 - pol. 12843 - pol.12893: 4301,7-765,105-612,084=2 924,511 [A] 
zemní krajnice: pol. 173103: 83,05=83,050 [B] 
Celkem: A+B=3 007,561 [C]</t>
  </si>
  <si>
    <t>18</t>
  </si>
  <si>
    <t>- pol. 125732b: -90,3=-90,300 [A] 
ornice v rovině tl. 0,15 m: 684*0,15=102,600 [B] 
ornice ve svahu tl. 0,15 m: 1375,18*0,15=206,277 [C] 
Celkem: A+B+C=218,577 [D]</t>
  </si>
  <si>
    <t>19</t>
  </si>
  <si>
    <t>12841</t>
  </si>
  <si>
    <t>DOLAMOVÁNÍ ODKOPÁVEK TŘ. II</t>
  </si>
  <si>
    <t>předpoklad 20% z výkopu tř.II  
včetně odvozu a uložení na meziskládku,</t>
  </si>
  <si>
    <t>0,20*765,105=153,021 [A]</t>
  </si>
  <si>
    <t>- dolamování označuje těžení výkopu bez použití trhavin.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</si>
  <si>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20</t>
  </si>
  <si>
    <t>12843</t>
  </si>
  <si>
    <t>PŘEDRCENÍ VÝKOPKU TŘ. II</t>
  </si>
  <si>
    <t>pol.12383 + pol.12841</t>
  </si>
  <si>
    <t>pol. 12383: 612,084=612,084 [A] 
pol. 12841: 153,021=153,021 [B] 
Celkem: A+B=765,105 [C]</t>
  </si>
  <si>
    <t>položka nezahrnuje žádnou manipulaci s výkopkem (nakládání, doprava)</t>
  </si>
  <si>
    <t>21</t>
  </si>
  <si>
    <t>12891</t>
  </si>
  <si>
    <t>DOLAMOVÁNÍ ODKOPÁVEK TŘ. III</t>
  </si>
  <si>
    <t>předpoklad 20% z výkopu tř.III  
včetně odvozu a uložení na meziskládku,</t>
  </si>
  <si>
    <t>0,20*510,07=102,014 [A]</t>
  </si>
  <si>
    <t>22</t>
  </si>
  <si>
    <t>12893</t>
  </si>
  <si>
    <t>PŘEDRCENÍ VÝKOPKU TŘ. III</t>
  </si>
  <si>
    <t>pol.12393 + pol.12891</t>
  </si>
  <si>
    <t>pol. 12393: 510,07=510,070 [A] 
pol. 12891: 102,014=102,014 [B] 
Celkem: A+B=612,084 [C]</t>
  </si>
  <si>
    <t>23</t>
  </si>
  <si>
    <t>12932</t>
  </si>
  <si>
    <t>ČIŠTĚNÍ PŘÍKOPŮ OD NÁNOSU DO 0,5M3/M</t>
  </si>
  <si>
    <t>planimetrováno programem autocad ze situace</t>
  </si>
  <si>
    <t>40+15=55,000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</si>
  <si>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</si>
  <si>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24</t>
  </si>
  <si>
    <t>12996</t>
  </si>
  <si>
    <t>ČIŠTĚNÍ POTRUBÍ DN DO 800MM</t>
  </si>
  <si>
    <t>Čištění stávajícího propustku v km 0,878</t>
  </si>
  <si>
    <t>17=17,000 [A]</t>
  </si>
  <si>
    <t>25</t>
  </si>
  <si>
    <t>13173</t>
  </si>
  <si>
    <t>HLOUBENÍ JAM ZAPAŽ I NEPAŽ TŘ. I</t>
  </si>
  <si>
    <t>výkop pro ul. vpusti a HV 
výkop pro propustky (bet. prahy, základy, dlažba...) 
odvoz na skládku do dodavatelem určené vzdálenosti</t>
  </si>
  <si>
    <t>UV+HV: (32*1*1*1,5)+(2*1,5*2,1*1,75)=59,025 [A] 
propustek v místě sjezdu: 10*1,7*0,7+9*1,7*0,2+9*1,7*0,3+0,4*0,8*0,6*2+1,85*0,25*2+1,5*1,8*0,3*2=22,479 [B] 
propustek v km 0,878: 7,5*1,36*0,58+0,4*1,45*0,6+1,85*0,25*2+1,80*0,25+16,9*0,3=12,709 [C] 
zatrubněný příkop: 50*1,9*1,3+49*0,7*0,3+0,4*0,8*0,6+2,05*0,25*2+3*2*0,3*2=138,607 [D] 
Celkem: A+B+C+D=232,820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</si>
  <si>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</si>
  <si>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26</t>
  </si>
  <si>
    <t>13273</t>
  </si>
  <si>
    <t>HLOUBENÍ RÝH ŠÍŘ DO 2M PAŽ I NEPAŽ TŘ. I</t>
  </si>
  <si>
    <t>výkop pro přípojky ul.vpustí a horské vpusti 
odvoz na skládku do dodavatelem určené vzdálenosti</t>
  </si>
  <si>
    <t>(137,3+14)*0,8*1,5=181,560 [A]</t>
  </si>
  <si>
    <t>27</t>
  </si>
  <si>
    <t>171111</t>
  </si>
  <si>
    <t>ULOŽENÍ SYP DO NÁSYPŮ SE ZLEPŠENÍM ZEMINY SE ZHUT DO 95% PS</t>
  </si>
  <si>
    <t>Požadavky a výsledné parametry dle ČSN 736133. 
Kompletní provedení včetně uložení,úpravy násypového materiálu,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Projektant předpokládá využití stávajícího předrceného materiálu z výkopu  
planimetrováno z př. řezů - viz. kubaturový list</t>
  </si>
  <si>
    <t>kubatury stanoveny planimetrováním z příčných řezů 
369,60=369,600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</si>
  <si>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</si>
  <si>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28</t>
  </si>
  <si>
    <t>17120</t>
  </si>
  <si>
    <t>ULOŽENÍ SYPANINY DO NÁSYPŮ A NA SKLÁDKY BEZ ZHUTNĚNÍ</t>
  </si>
  <si>
    <t>uložení vykopaného materiálu na skládku</t>
  </si>
  <si>
    <t>pol. 12373: 3825,525=3 825,525 [A] 
- pol. 171111: -369,60=- 369,600 [B] 
pol. 11332: 1668,25=1 668,250 [C] 
pol. 13173: 232,82=232,820 [D] 
pol. 13273: 181,56=181,560 [E] 
Celkem: A+B+C+D+E=5 538,555 [F]</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</si>
  <si>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</si>
  <si>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29</t>
  </si>
  <si>
    <t>171303</t>
  </si>
  <si>
    <t>ULOŽENÍ SYPANINY DO NÁSYPŮ V AKTIV ZÓNĚ SE ZHUT DO 100% PS</t>
  </si>
  <si>
    <t>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vhodný materiál fr. 0/125 
Projektant předpokládá využití stávajícího předrceného materiálu z výkopu. 
planimetrováno z př. řezů - viz. kubaturový list  a situace programem autocad</t>
  </si>
  <si>
    <t>z příčných řezů: 4141,7=4 141,700 [A] 
ze situace v km 0,004 - 0,020: 320*0,5=160,000 [B] 
Celkem: A+B=4 301,700 [C]</t>
  </si>
  <si>
    <t>30</t>
  </si>
  <si>
    <t>173103</t>
  </si>
  <si>
    <t>ZEMNÍ KRAJNICE A DOSYPÁVKY SE ZHUT DO 100% PS</t>
  </si>
  <si>
    <t>zhutněná dosypávka krajnice   
Požadavky a výsledné parametry dle ČSN 736133.   
Kompletní provedení včetně uložení,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t>
  </si>
  <si>
    <t>kubatury vypočteny ze vz. příčných řezů a situace 
v místě se směrovým sloupkem (bez svodidla): (126+167+32+98+155+115)*0,1=69,300 [A] 
v místě se svodidlem: (55)*0,25=13,750 [B] 
Celkem: A+B=83,050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</si>
  <si>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</si>
  <si>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31</t>
  </si>
  <si>
    <t>17581</t>
  </si>
  <si>
    <t>OBSYP POTRUBÍ A OBJEKTŮ Z NAKUPOVANÝCH MATERIÁLŮ</t>
  </si>
  <si>
    <t>zásyp a podsyp z ŠP 0/32 v místě UV,  pro přípojky UV a HV až po konstrukci vozovky 
Kompletní provedení včetně  nákupu a dodávky, včetně všech souvisejících prací (např.natěžení, dopravy, uložení,úprava, hutnění, atp.).  
Veškeré práce a použitý materiál musí být odsouhlasen TDI.  
odečteno ze situace</t>
  </si>
  <si>
    <t>obsyp UV: 32*(1*1*1-0,5*0,5*1)=24,000 [A] 
přípojky UV a HV: (137,3+14)*0,8*1=121,040 [B] 
propustek v místě sjezdu: (1,7*0,7-0,2*0,2*3,14)*9=9,580 [C] 
propustek v km 0,878: 2,1*6,6=13,860 [D] 
zatrubněný příkop: (2,2*0,85-0,7*0,85)*49=62,475 [E] 
Celkem: A+B+C+D+E=230,955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</si>
  <si>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</si>
  <si>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32</t>
  </si>
  <si>
    <t>18110</t>
  </si>
  <si>
    <t>ÚPRAVA PLÁNĚ SE ZHUTNĚNÍM V HORNINĚ TŘ. I</t>
  </si>
  <si>
    <t>planimetrováno z př. řezů - viz. kubaturový list a situace programem autocad</t>
  </si>
  <si>
    <t>z příčných řezů: 8096=8 096,000 [A] 
ze situace v km 0,004 - 0,020: 320=320,000 [B] 
Celkem: A+B=8 416,000 [C]</t>
  </si>
  <si>
    <t>položka zahrnuje úpravu pláně včetně vyrovnání výškových rozdílů. Míru zhutnění určuje projekt.</t>
  </si>
  <si>
    <t>33</t>
  </si>
  <si>
    <t>18222</t>
  </si>
  <si>
    <t>ROZPROSTŘENÍ ORNICE VE SVAHU V TL DO 0,15M</t>
  </si>
  <si>
    <t>rozprostření ornice v tl. 0.15m 
planimetrováno z př. řezů - viz. kubaturový list</t>
  </si>
  <si>
    <t>1375,18=1 375,180 [A]</t>
  </si>
  <si>
    <t>položka zahrnuje:  
nutné přemístění ornice z dočasných skládek vzdálených do 50m  
rozprostření ornice v předepsané tloušťce ve svahu přes 1:5</t>
  </si>
  <si>
    <t>34</t>
  </si>
  <si>
    <t>18232</t>
  </si>
  <si>
    <t>ROZPROSTŘENÍ ORNICE V ROVINĚ V TL DO 0,15M</t>
  </si>
  <si>
    <t>rozprostření ornice v tl. 0.15m</t>
  </si>
  <si>
    <t>kubatury stanoveny planimetrováním ze vz. příčných řezů a situace 
70+63+103+80+99+10+45+12+6+17+26+22+25+11+40=629,000 [A] 
v místě svodidel:(55)*1=55,000 [B] 
Celkem: A+B=684,000 [C]</t>
  </si>
  <si>
    <t>položka zahrnuje:  
nutné přemístění ornice z dočasných skládek vzdálených do 50m  
rozprostření ornice v předepsané tloušťce v rovině a ve svahu do 1:5</t>
  </si>
  <si>
    <t>35</t>
  </si>
  <si>
    <t>založení trávníku v rovině - 2x frézování, vláčení, uhrabání, vysbírání kamenů, výsev se zapravením osiva, válení, 1. posekání s odvozem odpadů, trávní směs, zálivka 1x po 5 l/m2</t>
  </si>
  <si>
    <t>pol. 18222: 1375,18=1 375,180 [A] 
pol. 18232: 684=684,000 [B] 
Celkem: A+B=2 059,180 [C]</t>
  </si>
  <si>
    <t>36</t>
  </si>
  <si>
    <t>18247</t>
  </si>
  <si>
    <t>OŠETŘOVÁNÍ TRÁVNÍKU</t>
  </si>
  <si>
    <t>ošetření trávníku 2x - kosení trávy se shrabáním a odvozem na skládku, příp. dosev nevzešlých míst   
2*(součet pol. č. 18241)   
Do doby předání stavby (předpoklad 2x)   
Po předání stavby zhotovitelem bude předáno k údržbě na KSÚSV</t>
  </si>
  <si>
    <t>2*2059,18=4 118,360 [A]</t>
  </si>
  <si>
    <t>Zahrnuje pokosení se shrabáním, naložení shrabků na dopravní prostředek, s odvozem a se složením, to vše bez ohledu na sklon terénu 
zahrnuje nutné zalití a hnojení</t>
  </si>
  <si>
    <t>37</t>
  </si>
  <si>
    <t>18351</t>
  </si>
  <si>
    <t>CHEMICKÉ ODPLEVELENÍ</t>
  </si>
  <si>
    <t>celoplošný postřik a chemická likvidace nežádoucích rostlin nebo jejích částí k zabránění jejich dalšímu růstu   
1.5*(pol. č. 18241)</t>
  </si>
  <si>
    <t>2059,18*1,5=3 088,770 [A]</t>
  </si>
  <si>
    <t>položka zahrnuje celoplošný postřik a chemickou likvidace nežádoucích rostlin nebo jejích částí a zabránění jejich dalšímu růstu na urovnaném volném terénu</t>
  </si>
  <si>
    <t>Základy</t>
  </si>
  <si>
    <t>38</t>
  </si>
  <si>
    <t>21150</t>
  </si>
  <si>
    <t>SANAČNÍ ŽEBRA Z KAMENIVA</t>
  </si>
  <si>
    <t>výměna podloží pod propustky za nenamrzavý propustný materiál v tl.0,3m  
Kompletní provedení včetně  dopravy z meziskládky, uložení,úprava vhodného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čerpáno se souhlasem TD a objednatele</t>
  </si>
  <si>
    <t>kubatury vypočteny z výkresu propustků 
propustek v místě sjezdu: 9*1,7*0,3=4,590 [A] 
propustek v km 0,878: 6,6*1,36*0,3=2,693 [B] 
zatrubněný příkop: 49*0,7*0,3=10,290 [C] 
Celkem: A+B+C=17,573 [D]</t>
  </si>
  <si>
    <t>položka zahrnuje dodávku předepsaného kameniva, mimostaveništní a vnitrostaveništní dopravu a jeho uložení  
není-li v zadávací dokumentaci uvedeno jinak, jedná se o nakupovaný materiál</t>
  </si>
  <si>
    <t>39</t>
  </si>
  <si>
    <t>212635</t>
  </si>
  <si>
    <t>TRATIVODY KOMPL Z TRUB Z PLAST HM DN DO 150MM, RÝHA TŘ I</t>
  </si>
  <si>
    <t>výkop rýhy o rozměrech viz. vzorové příčné řezy, vč. odvozu a poplatku za skládku 
drenáž DN 150 mm HDPE 
profilovaná kruhová pevnost SN8 
částečně perforovaná s plným dnem 
uložená do ŠP lože tl. 0.05 m (v případě pod. sklonem &lt; 1% do betonu C8/10) 
drenáž bude zaústěna do uliční vpusti navrtávkou</t>
  </si>
  <si>
    <t>203+225+66+312+160+50=1 016,000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</si>
  <si>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</si>
  <si>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40</t>
  </si>
  <si>
    <t>21361</t>
  </si>
  <si>
    <t>DRENÁŽNÍ VRSTVY Z GEOTEXTILIE</t>
  </si>
  <si>
    <t>separační geotextílie v souladu s TP97 
odolnost proti protlačení (CBR test) větší než 3kN 
odolnost proti proražení menší než 10 mm 
tažnost větší než 50% 
v místě propustků 
čerpáno se souhlasem TDI a objednatele</t>
  </si>
  <si>
    <t>kubatury vypočteny z výkresu propustků 
propustek v místě sjezdu:9*5,8=52,200 [A]</t>
  </si>
  <si>
    <t>Položka zahrnuje: 
- dodávku předepsané geotextilie (včetně nutných přesahů) pro drenážní vrstvu, včetně mimostaveništní a vnitrostaveništní dopravy 
- provedení drenážní vrstvy předepsaných rozměrů a předepsaného tvaru</t>
  </si>
  <si>
    <t>41</t>
  </si>
  <si>
    <t>21461</t>
  </si>
  <si>
    <t>SEPARAČNÍ GEOTEXTILIE</t>
  </si>
  <si>
    <t>separační geotextílie  v souladu s TP97, odolnost proti protlačení (CBR test) větší než 2kN, odolnost proti proražení menší než 20 mm, tažnost větší než 10%  
v místě drenáží</t>
  </si>
  <si>
    <t>1016*2,3=2 336,800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</si>
  <si>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</si>
  <si>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42</t>
  </si>
  <si>
    <t>separační geotextílie v souladu s TP97 
odolnost proti protlačení (CBR test) větší než 3kN 
odolnost proti proražení menší než 10 mm 
tažnost větší než 50% 
pro oddělení vrstvy aktivní zóny od zemního tělesa 
použita v případě že nevyhoví filtrační kritéria dle ČSN 73 6133  
čerpáno se souhlasem TDI a objednatele</t>
  </si>
  <si>
    <t>viz. pol. 18110: 8416=8 416,000 [A]</t>
  </si>
  <si>
    <t>43</t>
  </si>
  <si>
    <t>272314</t>
  </si>
  <si>
    <t>ZÁKLADY Z PROSTÉHO BETONU DO C25/30</t>
  </si>
  <si>
    <t>propustky - úložný bet. práh z C25/30 XF3</t>
  </si>
  <si>
    <t>kubatury vypočteny z výkresu propustků 
propustek v místě sjezdu: 0,6*0,4*0,8*2=0,384 [A] 
propustek v km 0,878: 0,6*0,4*1,45=0,348 [B] 
zatrubněný příkop: 0,6*0,4*0,8*2=0,384 [C] 
Celkem: A+B+C=1,116 [D]</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</si>
  <si>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</si>
  <si>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44</t>
  </si>
  <si>
    <t>272315</t>
  </si>
  <si>
    <t>ZÁKLADY Z PROSTÉHO BETONU DO C30/37</t>
  </si>
  <si>
    <t>propustky - bet. práh z C30/37 XF4</t>
  </si>
  <si>
    <t>kubatury vypočteny z výkresu propustků 
propustek v místě sjezdu:1,85*0,25*2=0,925 [A] 
propustek v km 0,878: 1,85*0,25*2+1,80*0,25=1,375 [B] 
zatrubněný příkop: 2,05*0,25*2=1,025 [C] 
Celkem: A+B+C=3,325 [D]</t>
  </si>
  <si>
    <t>45</t>
  </si>
  <si>
    <t>289972</t>
  </si>
  <si>
    <t>OPLÁŠTĚNÍ (ZPEVNĚNÍ) Z GEOMŘÍŽOVIN</t>
  </si>
  <si>
    <t>Výztužné geosyntetikum s návrhovou tahovou pevností ve smyslu TP97 min. 50 kN/m</t>
  </si>
  <si>
    <t>v km 0,870 - 0,920: 50*6=300,000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</si>
  <si>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</si>
  <si>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Vodorovné konstrukce</t>
  </si>
  <si>
    <t>46</t>
  </si>
  <si>
    <t>451314</t>
  </si>
  <si>
    <t>PODKLADNÍ A VÝPLŇOVÉ VRSTVY Z PROSTÉHO BETONU C25/30</t>
  </si>
  <si>
    <t>podkladní beton tl.100 mm 
bet. C25/30 XF1</t>
  </si>
  <si>
    <t>propustek v km 0,878: 6,6*1,36*0,1=0,898 [A] 
zatrubněný příkop: 49*0,7*0,1=3,430 [B] 
Celkem: A+B=4,328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</si>
  <si>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</si>
  <si>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47</t>
  </si>
  <si>
    <t>podkladní beton pod dlažbu z lomového kamene 
bet. směs tl. 0.10 m C20/25n XF3</t>
  </si>
  <si>
    <t>kubatury vypočteny z výkresu propustků 
propustek v místě sjezdu:(2,9*1,8*0,1)*2=1,044 [A] 
propustek v km 0,878: 16,9*0,1=1,690 [B] 
zatrubněný příkop: (3*2*0,1)*2=1,200 [C] 
Celkem: A+B+C=3,934 [D]</t>
  </si>
  <si>
    <t>48</t>
  </si>
  <si>
    <t>45157</t>
  </si>
  <si>
    <t>PODKLADNÍ A VÝPLŇOVÉ VRSTVY Z KAMENIVA TĚŽENÉHO</t>
  </si>
  <si>
    <t>podsyp propustků ze ŠP fr. 0/20,  
Kompletní provedení včetně  nákupu a dodávky, včetně všech souvisejících prací (např.natěžení, dopravy, uložení,úprava, hutnění, atp.). 
Veškeré práce a použitý materiál musí být odsouhlasen TDI.</t>
  </si>
  <si>
    <t>kubatury vypočteny z výkresu propustků 
propustek v místě sjezdu: 9*0,2*1,7=3,060 [A]</t>
  </si>
  <si>
    <t>položka zahrnuje dodávku předepsaného kameniva, mimostaveništní a vnitrostaveništní dopravu a jeho uložení 
není-li v zadávací dokumentaci uvedeno jinak, jedná se o nakupovaný materiál</t>
  </si>
  <si>
    <t>49</t>
  </si>
  <si>
    <t>465512</t>
  </si>
  <si>
    <t>DLAŽBY Z LOMOVÉHO KAMENE NA MC</t>
  </si>
  <si>
    <t>dlažba z lomového kamene tl. 0.20 m 
vč. spárování cementovou maltou s odolností XF4</t>
  </si>
  <si>
    <t>kubatury vypočteny z výkresu propustků 
propustek v místě sjezdu:(2,9*1,8*0,2)*2=2,088 [A] 
propustek v km 0,878: 16,9*0,2=3,380 [B] 
zatrubněný příkop: (3*2*0,2)*2=2,400 [C] 
Celkem: A+B+C=7,868 [D]</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</si>
  <si>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</si>
  <si>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</si>
  <si>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50</t>
  </si>
  <si>
    <t>56333</t>
  </si>
  <si>
    <t>VOZOVKOVÉ VRSTVY ZE ŠTĚRKODRTI TL. DO 150MM</t>
  </si>
  <si>
    <t>ŠDa 0/32 Ge tl. 150 mm 
ČSN EN 13285, ČSN 73 6126-1 
plocha planimetrována ze situace programem autocad</t>
  </si>
  <si>
    <t>sil. III/40618: 6850*1,15=7 877,500 [A] 
podél svodidel:(55)*1,3=71,500 [B] 
podél sloupků(126+167+32+98+155+115)*0,7=485,100 [C] 
Celkem: A+B+C=8 434,100 [D]</t>
  </si>
  <si>
    <t>- dodání kameniva předepsané kvality a zrnitosti 
- rozprostření a zhutnění vrstvy v předepsané tloušťce 
- zřízení vrstvy bez rozlišení šířky, pokládání vrstvy po etapách 
- nezahrnuje postřiky, nátěry</t>
  </si>
  <si>
    <t>51</t>
  </si>
  <si>
    <t>567554</t>
  </si>
  <si>
    <t>VRST PRO OBNOVU A OPR RECYK ZA STUD CEM A ASF EM TL DO 250MM</t>
  </si>
  <si>
    <t>celoplošná recyklace RS 0/32 CA tl.250mm   
Pro směsi stmelené cementem + asfaltovou emulzí / zpěněným asfaltem se dávkování asfaltové emulze / zpěněného asfaltu navrhuje v rozmezí 2,5% až 3,5% v množství zbytkového asfaltu a dávkování cementu 3,0% až 4,0% při splnění TP 208 upřesnění dle průkazních zkoušek ze vzorků odebraných na stavbě, vč. rozfrézování, reprofilace, zhutnění, předrcení, přesunu hmot (vč.naložení a přesunu hmot z meziskládky) a doplnění chybějícího materiálu ( bude také využit stáv. materiál - viz. pol.11313 a pol. 11372). Provedenou průkazní zkoušku s recepturou předá zhotovitel investorovi před prováděním samotné recyklace.</t>
  </si>
  <si>
    <t>sil. III/40618 s obrubami: 3725=3 725,000 [A] 
sil. III/40618 bez obrub: 3125*1,14=3 562,500 [B] 
Celkem: A+B=7 287,500 [C]</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</si>
  <si>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</si>
  <si>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52</t>
  </si>
  <si>
    <t>56933</t>
  </si>
  <si>
    <t>ZPEVNĚNÍ KRAJNIC ZE ŠTĚRKODRTI TL. DO 150MM</t>
  </si>
  <si>
    <t>štěrkodrť 0-32 tř. B v tl. 150 mm</t>
  </si>
  <si>
    <t>délka krajnice spočítaná ze situací * šířka zpevnění krajnice ze vzorových příčných řezů 
u svodidla: (55)*0,5=27,500 [A]                                                                                                                                                                                                                                                                                                                                                                                                                                       u směrového sloupku:(126+167+32+98+155+115)*0,75=519,750 [B]  
Celkem: A+B=547,250 [C]</t>
  </si>
  <si>
    <t>- dodání kameniva předepsané kvality a zrnitosti  
- rozprostření a zhutnění vrstvy v předepsané tloušťce  
- zřízení vrstvy bez rozlišení šířky, pokládání vrstvy po etapách</t>
  </si>
  <si>
    <t>53</t>
  </si>
  <si>
    <t>572123</t>
  </si>
  <si>
    <t>INFILTRAČNÍ POSTŘIK Z EMULZE DO 1,0KG/M2</t>
  </si>
  <si>
    <t>PI-C (C65 BP 5) 0.60 kg/m2    
ČSN 736129, ČSN EN 13808</t>
  </si>
  <si>
    <t>na vrstvu RS CA - 0,80 kg/m2 (pol. 567554): 7287,5=7 287,500 [A]</t>
  </si>
  <si>
    <t>- dodání všech předepsaných materiálů pro postřiky v předepsaném množství  
- provedení dle předepsaného technologického předpisu  
- zřízení vrstvy bez rozlišení šířky, pokládání vrstvy po etapách  
- úpravu napojení, ukončení</t>
  </si>
  <si>
    <t>54</t>
  </si>
  <si>
    <t>572213</t>
  </si>
  <si>
    <t>SPOJOVACÍ POSTŘIK Z EMULZE DO 0,5KG/M2</t>
  </si>
  <si>
    <t>PS-C (C65 BP 5) 0.40 kg/m2   
ČSN 736129, ČSN EN 13808</t>
  </si>
  <si>
    <t>na vrstvu ACP 0,40 kg/m2 (pol. 574E56): 6975=6 975,000 [A]</t>
  </si>
  <si>
    <t>- dodání všech předepsaných materiálů pro postřiky v předepsaném množství 
- provedení dle předepsaného technologického předpisu 
- zřízení vrstvy bez rozlišení šířky, pokládání vrstvy po etapách 
- úpravu napojení, ukončení</t>
  </si>
  <si>
    <t>55</t>
  </si>
  <si>
    <t>574A34</t>
  </si>
  <si>
    <t>ASFALTOVÝ BETON PRO OBRUSNÉ VRSTVY ACO 11+, 11S TL. 40MM</t>
  </si>
  <si>
    <t>obrusná vrstva ACO 11+, 50/70 tl. 40 mm</t>
  </si>
  <si>
    <t>6850=6 850,000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</si>
  <si>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</si>
  <si>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56</t>
  </si>
  <si>
    <t>574E56</t>
  </si>
  <si>
    <t>ASFALTOVÝ BETON PRO PODKLADNÍ VRSTVY ACP 16+, 16S TL. 60MM</t>
  </si>
  <si>
    <t>podkladní vrstva ACP 16+, 50/70 tl. 60 mm</t>
  </si>
  <si>
    <t>sil. III/40618 s obrubami: 3725=3 725,000 [A] 
sil. III/40618 bez obrub: 3125*1,04=3 250,000 [B] 
Celkem: A+B=6 975,000 [C]</t>
  </si>
  <si>
    <t>57</t>
  </si>
  <si>
    <t>58301</t>
  </si>
  <si>
    <t>KRYT ZE SINIČNÍCH DÍLCŮ (PANELŮ) TL 150MM</t>
  </si>
  <si>
    <t>provizorní komunikace pro obsluhu areálů v km 0,400 - 0,570 vlevo - včetně dovozu a uložení 
silniční panely (C30/37 XF4) 3000/2000/150, 20 tun v tl. 150 mm 
včetně lože z HDK 4/8  tl. 50 mm 
vč. opotřebení a pronájmu 
plocha vozovky planimetrována ze situace programem autocad</t>
  </si>
  <si>
    <t>30*3+13*3+10*3+50*3=309,000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</si>
  <si>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</si>
  <si>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Potrubí</t>
  </si>
  <si>
    <t>58</t>
  </si>
  <si>
    <t>87433</t>
  </si>
  <si>
    <t>POTRUBÍ Z TRUB PLASTOVÝCH ODPADNÍCH DN DO 150MM</t>
  </si>
  <si>
    <t>2021_OTSKP</t>
  </si>
  <si>
    <t>přípojka UV vpusti z PP DN150 SN10 
vč. tvarovek, odbočných tvarovek popř. navrtávacích tvarovek 
jednotlivé délky jsou uvedeny v příloze č. 3 - Tabulka uličních vpustí 
UV1 - UV14 a UV16 - UV34</t>
  </si>
  <si>
    <t>137,3=137,300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</si>
  <si>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</si>
  <si>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59</t>
  </si>
  <si>
    <t>87434</t>
  </si>
  <si>
    <t>POTRUBÍ Z TRUB PLASTOVÝCH ODPADNÍCH DN DO 200MM</t>
  </si>
  <si>
    <t>přípojka HV vpusti z PP DN200 SN10 
vč. tvarovek, odbočných tvarovek popř. navrtávacích tvarovek</t>
  </si>
  <si>
    <t>HV1: 8=8,000 [A] 
HV2: 6=6,000 [B] 
Celkem: A+B=14,000 [C]</t>
  </si>
  <si>
    <t>60</t>
  </si>
  <si>
    <t>89712</t>
  </si>
  <si>
    <t>VPUSŤ KANALIZAČNÍ ULIČNÍ KOMPLETNÍ Z BETONOVÝCH DÍLCŮ</t>
  </si>
  <si>
    <t>UV včetně mříže D400 
UV1 - UV14 a UV16 - UV34 
komplet vč. podkladního betonu, štěrku 
sestavy uličních vpustí jsou v příloze č.2 - výpis uličních vpustí</t>
  </si>
  <si>
    <t>32=32,000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</si>
  <si>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</si>
  <si>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61</t>
  </si>
  <si>
    <t>89722</t>
  </si>
  <si>
    <t>VPUSŤ KANALIZAČNÍ HORSKÁ KOMPLETNÍ Z BETON DÍLCŮ</t>
  </si>
  <si>
    <t>HV včetně mříže z kompozitu pro zatížení C250</t>
  </si>
  <si>
    <t>2=2,000 [A]</t>
  </si>
  <si>
    <t>62</t>
  </si>
  <si>
    <t>899524</t>
  </si>
  <si>
    <t>OBETONOVÁNÍ POTRUBÍ Z PROSTÉHO BETONU DO C25/30</t>
  </si>
  <si>
    <t>obetonování propustku a sedlové lože z C25/30-XF3</t>
  </si>
  <si>
    <t>kubatury vypočteny z výkresu propustků 
propustek v km 0,878: 0,35*6,6=2,310 [A] 
zatrubněný příkop: 0,31*49=15,190 [B] 
Celkem: A+B=17,500 [C]</t>
  </si>
  <si>
    <t>Ostatní konstrukce a práce</t>
  </si>
  <si>
    <t>63</t>
  </si>
  <si>
    <t>9113A1</t>
  </si>
  <si>
    <t>SVODIDLO OCEL SILNIČ JEDNOSTR, ÚROVEŇ ZADRŽ N1, N2 - DODÁVKA A MONTÁŽ</t>
  </si>
  <si>
    <t>úroveň zadržení N2 (s prac. šířkou 1,3m),   
kompletní dle schválených technických podmínek, vč. náběhů a všech napojení  
včetně odrazek</t>
  </si>
  <si>
    <t>určeno ze situace 
56=56,000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</si>
  <si>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</si>
  <si>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64</t>
  </si>
  <si>
    <t>9113A3</t>
  </si>
  <si>
    <t>SVODIDLO OCEL SILNIČ JEDNOSTR, ÚROVEŇ ZADRŽ N1, N2 - DEMONTÁŽ S PŘESUNEM</t>
  </si>
  <si>
    <t>odstranění stávajících jednostranných svodidel, likvidace zhotovitelem na skládku včetně poplatku</t>
  </si>
  <si>
    <t>měřeno ze zaměření stávajícího stavu programem autocad 
32=32,000 [A]</t>
  </si>
  <si>
    <t>položka zahrnuje: 
- demontáž a odstranění zařízení 
- jeho odvoz na předepsané místo</t>
  </si>
  <si>
    <t>65</t>
  </si>
  <si>
    <t>91228</t>
  </si>
  <si>
    <t>SMĚROVÉ SLOUPKY Z PLAST HMOT VČETNĚ ODRAZNÉHO PÁSKU</t>
  </si>
  <si>
    <t>určeno ze situace 
Z11a,b:2+2+2+2+5+5+1+1=20,000 [A]</t>
  </si>
  <si>
    <t>položka zahrnuje:  
- dodání a osazení sloupku včetně nutných zemních prací  
- vnitrostaveništní a mimostaveništní doprava  
- odrazky plastové nebo z retroreflexní fólie</t>
  </si>
  <si>
    <t>66</t>
  </si>
  <si>
    <t>912283</t>
  </si>
  <si>
    <t>SMĚROVÉ SLOUPKY Z PLAST HMOT - DEMONTÁŽ A ODVOZ</t>
  </si>
  <si>
    <t>odstranění stávajících směrových sloupků 
včetně odvozu, uložení a poplatku za skládku</t>
  </si>
  <si>
    <t>určeno ze zaměření stávajícího stavu 
11=11,000 [A]</t>
  </si>
  <si>
    <t>položka zahrnuje demontáž stávajícího sloupku, jeho odvoz do skladu nebo na skládku</t>
  </si>
  <si>
    <t>67</t>
  </si>
  <si>
    <t>917224</t>
  </si>
  <si>
    <t>SILNIČNÍ A CHODNÍKOVÉ OBRUBY Z BETONOVÝCH OBRUBNÍKŮ ŠÍŘ 150MM</t>
  </si>
  <si>
    <t>bet. silniční obrubník 
včetně bet. lože z C20/25 n XF3 
planimetrováno ze situace</t>
  </si>
  <si>
    <t>sil. bet obrubníky 250 x150 včetně přechodových obrubníků (levý, pravý): 33+36+13+5+80+100+20+23+16+13+8+20+9+4+7+4+23+18=432,000 [A] 
sil. bet obrubníky nájezdový 150 x150: 4+4+5+29+67+14+66+23+46+36+5=299,000 [B] 
Celkem: A+B=731,000 [C]</t>
  </si>
  <si>
    <t>Položka zahrnuje:  
dodání a pokládku betonových obrubníků o rozměrech předepsaných zadávací dokumentací  
betonové lože i boční betonovou opěrku.</t>
  </si>
  <si>
    <t>68</t>
  </si>
  <si>
    <t>9183B3</t>
  </si>
  <si>
    <t>PROPUSTY Z TRUB DN 400MM PLASTOVÝCH</t>
  </si>
  <si>
    <t>kruhový propustek z plastových trub DN 400 PP, SN12 vč. propojení trub 
včetně seříznutí šikmého čela propustku</t>
  </si>
  <si>
    <t>kubatury vypočteny z výkresu propustků 
propustek v místě sjezdu: 10=10,000 [A] 
zatrubněný příkop: 50=50,000 [B] 
Celkem: A+B=60,000 [C]</t>
  </si>
  <si>
    <t>Položka zahrnuje: 
- dodání a položení potrubí z trub z dokumentací předepsaného materiálu a předepsaného průměru 
- případné úpravy trub (zkrácení, šikmé seříznutí) 
Nezahrnuje podkladní vrstvy a obetonování.</t>
  </si>
  <si>
    <t>69</t>
  </si>
  <si>
    <t>9183E2</t>
  </si>
  <si>
    <t>PROPUSTY Z TRUB DN 800MM ŽELEZOBETONOVÝCH</t>
  </si>
  <si>
    <t>ŽB trouba DN 800, včetně podkladních bet. prahů 
napojení na stávající bet. trouby (prodloužení propustku)</t>
  </si>
  <si>
    <t>kubatury vypočteny z výkresu propustků 
propustek v km 0,878: 7,5=7,500 [A]</t>
  </si>
  <si>
    <t>70</t>
  </si>
  <si>
    <t>919112</t>
  </si>
  <si>
    <t>ŘEZÁNÍ ASFALTOVÉHO KRYTU VOZOVEK TL DO 100MM</t>
  </si>
  <si>
    <t>planimetrováno ze situace programem autocad</t>
  </si>
  <si>
    <t>napojení na stáv. vozovku silnice ZÚ a KÚ: 53+5=58,000 [A] 
v místech napojení na stáv. místní komunikace a sjezdy z asf. vozovky: 12+30+35=77,000 [B] 
Celkem: A+B=135,000 [C]</t>
  </si>
  <si>
    <t>položka zahrnuje řezání vozovkové vrstvy v předepsané tloušťce, včetně spotřeby vody</t>
  </si>
  <si>
    <t>71</t>
  </si>
  <si>
    <t>931325</t>
  </si>
  <si>
    <t>TĚSNĚNÍ DILATAČ SPAR ASF ZÁLIVKOU MODIFIK PRŮŘ DO 600MM2</t>
  </si>
  <si>
    <t>zálivka dle ČSN EN 14 188-1, typ N2 
včetně vyčištění spáry a spojovacího nátěru</t>
  </si>
  <si>
    <t>viz. pol. 113765: 1210=1 210,000 [A]</t>
  </si>
  <si>
    <t>položka zahrnuje dodávku a osazení předepsaného materiálu, očištění ploch spáry před úpravou, očištění okolí spáry po úpravě 
nezahrnuje těsnící profil</t>
  </si>
  <si>
    <t>72</t>
  </si>
  <si>
    <t>96613</t>
  </si>
  <si>
    <t>BOURÁNÍ KONSTRUKCÍ Z KAMENE NA MC</t>
  </si>
  <si>
    <t>odstranění stávajících čel zatrubněného příkopu z lomového kamene do betonu, včetně základů 
vč.odvozu a  uložení na skládku 
planimetrováno ze situace programem autocad</t>
  </si>
  <si>
    <t>čela: 0,8*(2,5*0,3*2+2*0,3)*2=3,360 [A] 
základy: 0,6*(2,5*2+2)*0,5*2=4,200 [B] 
Celkem: A+B=7,560 [C]</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</si>
  <si>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</si>
  <si>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73</t>
  </si>
  <si>
    <t>96616</t>
  </si>
  <si>
    <t>BOURÁNÍ KONSTRUKCÍ ZE ŽELEZOBETONU</t>
  </si>
  <si>
    <t>odstranění stávajících 2 ks horských vpustí včetně základů 
vč.odvozu a  uložení na skládku 
planimetrováno ze situace programem autocad</t>
  </si>
  <si>
    <t>4*(1,5*0,15*1,6)*2=2,880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</si>
  <si>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</si>
  <si>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t>
  </si>
  <si>
    <t>966346</t>
  </si>
  <si>
    <t>BOURÁNÍ PROPUSTŮ Z TRUB DN DO 400MM</t>
  </si>
  <si>
    <t>bourání stávajících bet. propustků 
vč.odvozu a  uložení na skládku  
planimetrováno ze situace programem autocad</t>
  </si>
  <si>
    <t>zatrubněný příkop: 42=42,000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</si>
  <si>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</si>
  <si>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75</t>
  </si>
  <si>
    <t>96687</t>
  </si>
  <si>
    <t>VYBOURÁNÍ ULIČNÍCH VPUSTÍ KOMPLETNÍCH</t>
  </si>
  <si>
    <t>odečteno ze situace  
včetně zásypu a zhutnění 
vč. odvozu a uložení na skládku</t>
  </si>
  <si>
    <t>7=7,000 [A]</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</si>
  <si>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</si>
  <si>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76</t>
  </si>
  <si>
    <t>96718</t>
  </si>
  <si>
    <t>VYBOURÁNÍ ČÁSTÍ KONSTRUKCÍ KOVOVÝCH</t>
  </si>
  <si>
    <t>odstranění mříží stávajících uliční vpusti  - 6 ks 
odstranění mříží stávajících horských vpustí - 2ks 
před realizací bude odsouhlaseno TDI    
bude fakturováno dle skutečně provedených prací   
čerpáno se souhlasem TD a objednatele 
cena za odkup bude řešena dle smlouvy s investorem - zhotovitel dodá objednateli přejímací doklad, na základě kterého bude objednatelem vystavena faktura přímo výkupně tříděného odpadu</t>
  </si>
  <si>
    <t>6*70/1000=0,420 [A] 
2*100/1000=0,200 [B] 
Celkem: A+B=0,620 [C]</t>
  </si>
  <si>
    <t>položka zahrnuje: 
- veškerou manipulaci s vybouranou sutí a hmotami včetně uložení na skládku, 
- veškeré další práce plynoucí z technologického předpisu a z platných předpisů,</t>
  </si>
  <si>
    <t>77</t>
  </si>
  <si>
    <t>969233</t>
  </si>
  <si>
    <t>VYBOURÁNÍ POTRUBÍ DN DO 150MM KANALIZAČ</t>
  </si>
  <si>
    <t>vybourání stáv. přípojek ul. vpustí a horských vpustí 
včetně zásypu a zhutnění 
vč. odvozu, uložení na skládku a poplatku za skládku 
čerpáno dle skutečnosti se souhlasem objednatele</t>
  </si>
  <si>
    <t>(6+2)*2=16,000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</si>
  <si>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</si>
  <si>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78</t>
  </si>
  <si>
    <t>969246</t>
  </si>
  <si>
    <t>VYBOURÁNÍ POTRUBÍ DN DO 400MM KANALIZAČ</t>
  </si>
  <si>
    <t>zrušení stáv. Dešťové kanalizace DN300/400-ŽB 
včetně zásypu a zhutnění 
vč. odvozu, uložení na skládku a poplatku za skládku 
čerpáno dle skutečnosti se souhlasem objednatele</t>
  </si>
  <si>
    <t>24=24,000 [A]</t>
  </si>
  <si>
    <t>SO101.2</t>
  </si>
  <si>
    <t>Definitivní dopravní značení</t>
  </si>
  <si>
    <t xml:space="preserve">  SO101.2</t>
  </si>
  <si>
    <t>91297</t>
  </si>
  <si>
    <t>DOPRAVNÍ ZRCADLO</t>
  </si>
  <si>
    <t>dopravní zrcadlo bude vybaveno protinámrazovou úpravou</t>
  </si>
  <si>
    <t>položka zahrnuje: 
- dodání a osazení zrcadla včetně nutných zemních prací 
- předepsaná povrchová úprava 
- vnitrostaveništní a mimostaveništní doprava 
- odrazky plastové nebo z retroreflexní fólie.</t>
  </si>
  <si>
    <t>914131</t>
  </si>
  <si>
    <t>DOPRAVNÍ ZNAČKY ZÁKLADNÍ VELIKOSTI OCELOVÉ FÓLIE TŘ 2 - DODÁVKA A MONTÁŽ</t>
  </si>
  <si>
    <t>odečteno ze situace</t>
  </si>
  <si>
    <t>položka zahrnuje:  
- dodávku a montáž značek v požadovaném provedení</t>
  </si>
  <si>
    <t>914133</t>
  </si>
  <si>
    <t>DOPRAVNÍ ZNAČKY ZÁKLADNÍ VELIKOSTI OCELOVÉ FÓLIE TŘ 2 - DEMONTÁŽ</t>
  </si>
  <si>
    <t>stáv. DZ, včetně odvozu a  likvidace v režii zhotovitele   
odečteno ze situace</t>
  </si>
  <si>
    <t>Položka zahrnuje odstranění, demontáž a odklizení materiálu s odvozem na předepsané místo</t>
  </si>
  <si>
    <t>914921</t>
  </si>
  <si>
    <t>SLOUPKY A STOJKY DOPRAVNÍCH ZNAČEK Z OCEL TRUBEK DO PATKY - DODÁVKA A MONTÁŽ</t>
  </si>
  <si>
    <t>položka zahrnuje:  
- sloupky a upevňovací zařízení včetně jejich osazení (betonová patka, zemní práce)</t>
  </si>
  <si>
    <t>914923</t>
  </si>
  <si>
    <t>SLOUPKY A STOJKY DZ Z OCEL TRUBEK DO PATKY DEMONTÁŽ</t>
  </si>
  <si>
    <t>6=6,000 [A]</t>
  </si>
  <si>
    <t>915211</t>
  </si>
  <si>
    <t>VODOROVNÉ DOPRAVNÍ ZNAČENÍ PLASTEM HLADKÉ - DODÁVKA A POKLÁDKA</t>
  </si>
  <si>
    <t>V 4 (0,125): (65+170+130+675+28+118+180+5+660)*0,125=253,875 [A] 
V 2b (1,5/1,5/0,125): (28+25+23+18)*0,5*0,125=5,875 [B] 
V 2b (3/1,5/0,125): (23+30+17+320+42)*3/2*0,125=81,000 [C] 
V 1a (0,125): 10+118+32+125+5+170+134=594,000 [D] 
V 13 (0,5/0,5): 5*0,5+32*0,125=6,500 [E] 
V 7a: 2*(4*6)*0,5=24,000 [F] 
Celkem: A+B+C+D+E+F=965,250 [G]</t>
  </si>
  <si>
    <t>položka zahrnuje: 
- dodání a pokládku nátěrového materiálu (měří se pouze natíraná plocha) 
- předznačení a reflexní úpravu</t>
  </si>
  <si>
    <t>915221</t>
  </si>
  <si>
    <t>VODOR DOPRAV ZNAČ PLASTEM STRUKTURÁLNÍ NEHLUČNÉ - DOD A POKLÁDKA</t>
  </si>
  <si>
    <t>vodící pás přechodu šířky 550 mm 
2x3 pásky šířky 30 mm (výška pásků 3 mm)</t>
  </si>
  <si>
    <t>vodící pás přechodu: (6,5+6,5+6,5)*0,55=10,725 [A]</t>
  </si>
  <si>
    <t>SO101.3</t>
  </si>
  <si>
    <t>Napojení sjezdů a zpevněných ploch</t>
  </si>
  <si>
    <t xml:space="preserve">  SO101.3</t>
  </si>
  <si>
    <t>pol. 17120: 432,88*1,8=779,184 [A]</t>
  </si>
  <si>
    <t>pol. 11318: 1,72=1,720 [A] 
pol. 11352: 16*0,15=2,400 [B] 
Celkem: (A+B)*2,3=9,476 [C]</t>
  </si>
  <si>
    <t>odstranění asf. vrstev vozovky v tl. 100 mm 
odvoz a uložení na meziskládce v těsné blízkosti stavby 
použito do vrstvy určené pro recyklaci za studena 
planimetrováno ze situace programem autocad</t>
  </si>
  <si>
    <t>v km 0,490 vlevo: 15*0,1=1,500 [A] 
v km 0,512 vlevo: 30*0,1=3,000 [B] 
v km 0,717 vlevo: 120*0,1=12,000 [C] 
v km 0,698 vpravo: 175*0,1=17,500 [D] 
Celkem: A+B+C+D=34,000 [E]</t>
  </si>
  <si>
    <t>11318</t>
  </si>
  <si>
    <t>ODSTRANĚNÍ KRYTU ZPEVNĚNÝCH PLOCH Z DLAŽDIC</t>
  </si>
  <si>
    <t>odvoz na skládku do dodavatelem určené vzdálenosti 
planimetrováno ze situace programem autocad</t>
  </si>
  <si>
    <t>v km 0,517 vlevo: 14*0,08=1,120 [A] 
v km 0,668 vpravo: 10*0,06=0,600 [B] 
Celkem: A+B=1,720 [C]</t>
  </si>
  <si>
    <t>v místě sjezdů a zpevněných ploch v tl. 250 mm 
odvoz na skládku do dodavatelem určené vzdálenosti 
planimetrováno ze situace programem autocad</t>
  </si>
  <si>
    <t>sjezd v km 0,422 vlevo: 35*0,25=8,750 [A] 
v km 0,460 a 0,440 vlevo: 67*0,25=16,750 [B] 
v km 0,490 vlevo: 15*0,25=3,750 [C] 
v km 0,512 vlevo: 30*0,25=7,500 [D] 
v km 0,517 vlevo: 14*0,2=2,800 [E] 
v km 0,538 vlevo: 37*0,25=9,250 [F] 
v km 0,638 vlevo: 12*0,25=3,000 [G] 
v km 0,698 vpravo: 175*0,25=43,750 [H] 
v km 0,717 vlevo: 120*0,25=30,000 [I] 
v km 0,804 vlevo: 18*0,25=4,500 [J] 
v km 0,835 vlevo: 25*0,25=6,250 [K] 
v km 0,857 vpravo: 45*0,25=11,250 [L] 
v km 0,915 vlevo: 12*0,25=3,000 [M] 
v km 0,956 vlevo: 6*0,25=1,500 [N] 
v km 0,668 vpravo: 10*0,2=2,000 [O] 
Celkem: A+B+C+D+E+F+G+H+I+J+K+L+M+N+O=154,050 [P]</t>
  </si>
  <si>
    <t>v km 0,698 vpravo: 8+8=16,000 [A]</t>
  </si>
  <si>
    <t>v km 0,460 a 0,440 vlevo: 67*0,04=2,680 [A] 
v km 0,717 vlevo: 710*0,04=28,400 [B] 
v km 0,698 vpravo: 175*0,04=7,000 [C] 
v km 0,986 vlevo: 40*0,04=1,600 [D] 
v km 0,986 vlevo: 45*0,04=1,800 [E] 
Celkem: A+B+C+D+E=41,480 [F]</t>
  </si>
  <si>
    <t>v místech napojení na stáv. místní komunikace a sjezdy z asf. vozovky: 36+21+10+7+6+8=88,000 [A]</t>
  </si>
  <si>
    <t>výkopy z trasy tř.I, včetně úpravy terénu po odtěžení 
odvoz na skládku do dodavatelem určené vzdálenosti 
planimetrováno programem autocad a ze situace</t>
  </si>
  <si>
    <t>sjezd v km 0,422 vlevo: 35*0,25=8,750 [A] 
sjezd v km 0,394 vpravo: 15*0,35=5,250 [B] 
v km 0,490 vlevo: 15*0,65=9,750 [C] 
v km 0,512 vlevo: 30*0,65=19,500 [D] 
v km 0,517 vlevo: 14*0,22=3,080 [E] 
v km 0,538 vlevo: 37*0,25=9,250 [F] 
v km 0,638 vlevo: 12*0,25=3,000 [G] 
v km 0,698 vpravo: 175*0,65=113,750 [H] 
v km 0,717 vlevo: 120*0,65=78,000 [I] 
v km 0,804 vlevo: 18*0,25=4,500 [J] 
v km 0,835 vlevo: 25*0,25=6,250 [K] 
v km 0,857 vpravo: 45*0,25=11,250 [L] 
v km 0,915 vlevo: 12*0,25=3,000 [M] 
v km 0,956 vlevo: 6*0,25=1,500 [N] 
v km 0,668 vpravo: 10*0,2=2,000 [O] 
Celkem: A+B+C+D+E+F+G+H+I+J+K+L+M+N+O=278,830 [P]</t>
  </si>
  <si>
    <t>aktivní zóna: pol. 171303: 170,05=170,050 [A]</t>
  </si>
  <si>
    <t>pol. 12373: 278,83=278,830 [A] 
pol. 11332: 154,05=154,050 [B] 
Celkem: A+B=432,880 [C]</t>
  </si>
  <si>
    <t>Požadavky a výsledné parametry dle ČSN 736133. 
Kompletní provedení včetně uložení,případné úpravy násypového materiálu hydraulickými pojivy,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vhodný materiál fr. 0/125 
planimetrováno ze situace programem autocad</t>
  </si>
  <si>
    <t>plná konstrukce vozovky: (15+31+120+175)*0,5=170,500 [A]</t>
  </si>
  <si>
    <t>plná konstrukce vozovky: (15+31+120+175)=341,000 [A]</t>
  </si>
  <si>
    <t>viz. pol. 18110: 341=341,000 [A]</t>
  </si>
  <si>
    <t>466921</t>
  </si>
  <si>
    <t>DLAŽBY VEGETAČNÍ Z BETONOVÝCH DLAŽDIC NA SUCHO</t>
  </si>
  <si>
    <t>Náhrada za poškozenou vegetační dlažbu u sjezdu v km 0,890 vlevo 
předpoklad 50 % plochy</t>
  </si>
  <si>
    <t>v km 0,890 vlevo: 7=7,000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</si>
  <si>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</si>
  <si>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466923</t>
  </si>
  <si>
    <t>PŘEDLÁŽDĚNÍ DLAŽBY Z VEGETAČNÍCH TVÁRNIC</t>
  </si>
  <si>
    <t>Předláždění stávajícího sjezdu z vegetačních tvárnic v km 0,890 vlevo 
předpoklad 50 % plochy</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</si>
  <si>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výplň otvorů drnem nebo ornicí s osetím, případně kamenivem 
- nutné zemní práce (svahování, úpravu pláně a pod.) 
- nezahrnuje podklad pod dlažbu, vykazuje se samostatně položkami SD 45</t>
  </si>
  <si>
    <t>štěrkodrť ŠDa 0/32 v tl. 150 mm 
plocha planimetrována ze situace programem autocad</t>
  </si>
  <si>
    <t>v místě nezpevněných sjezdů:13+33+37+12+18+25+45+11+6=200,000 [A] 
plná konstrukce vozovky: 15+31+120+175=341,000 [B] 
plocha ze zámkové dlažby před společností ARKOV S+S s.r.o.: 9=9,000 [C] 
plocha sjezdu z vegetačních tvárnic v km 0,890 vlevo: 7+7=14,000 [E] 
Celkem: A+B+C=550,000 [D]</t>
  </si>
  <si>
    <t>56335</t>
  </si>
  <si>
    <t>VOZOVKOVÉ VRSTVY ZE ŠTĚRKODRTI TL. DO 250MM</t>
  </si>
  <si>
    <t>štěrkodrť ŠDa 0/63 v tl. 250 mm 
plocha planimetrována ze situace programem autocad</t>
  </si>
  <si>
    <t>v místě nezpevněných sjezdů: 13+33+37+12+18+25+45+11+6=200,000 [A] 
plná konstrukce vozovky: 15+31+120+175=341,000 [B] 
Celkem: A+B=541,000 [C]</t>
  </si>
  <si>
    <t>56341</t>
  </si>
  <si>
    <t>VOZOVKOVÉ VRSTVY ZE ŠTĚRKOPÍSKU TL. DO 50MM</t>
  </si>
  <si>
    <t>Ložní vrstva fr. 4/8  tl. 50 mm pod dlažbu z vegetačních tvárnic viz. pol. 466921</t>
  </si>
  <si>
    <t>viz. pol. 466921: 7=7,000 [A]</t>
  </si>
  <si>
    <t>56362</t>
  </si>
  <si>
    <t>VOZOVKOVÉ VRSTVY Z RECYKLOVANÉHO MATERIÁLU TL DO 100MM</t>
  </si>
  <si>
    <t>R-mat v tl. 100 mm - TP208 
předpoklad využití z místní skládky KSÚSV 
výškové napojení stávajících sjezdů v nejnutnější délce 
plocha planimetrována ze situace programem autocad</t>
  </si>
  <si>
    <t>13+33+37+12+18+25+45+11+6=200,000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</si>
  <si>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</si>
  <si>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PI-C (C65 BP 5) 0.80 kg/m2   
ČSN 736129, ČSN EN 13808</t>
  </si>
  <si>
    <t>plná konstrukce vozovky (na vrstvu ŠDa 0/32 tl. 150 mm): 15+31+120+175=341,000 [A]</t>
  </si>
  <si>
    <t>na vrstvu ACP: 341+(66+315+275+45)=1 042,000 [A]</t>
  </si>
  <si>
    <t>572741</t>
  </si>
  <si>
    <t>DVOUVRSTVÝ ASFALTOVÝ NÁTĚR DO 2,0KG/M2</t>
  </si>
  <si>
    <t>uzavírací nátěr na asf. recyklátu na sjezdech s povrchem z asf. recyklátu  
množství zbytkového pojiva 1,5kg/m2, kamenivo frakce 4/8 v množství 6 kg/m2  
planimetriváno ze situace programem autocad</t>
  </si>
  <si>
    <t>- dodání všech předepsaných materiálů pro nátěry v předepsaném množství 
- provedení dle předepsaného technologického předpisu 
- zřízení vrstvy bez rozlišení šířky, pokládání vrstvy po etapách 
- úpravu napojení, ukončení</t>
  </si>
  <si>
    <t>napojení zpevněných ploch: (66+315+275+45)=701,000 [A] 
plná konstrukce vozovky: 15+31+120+175=341,000 [B] 
Celkem: A+B=1 042,000 [C]</t>
  </si>
  <si>
    <t>574E06</t>
  </si>
  <si>
    <t>ASFALTOVÝ BETON PRO PODKLADNÍ VRSTVY ACP 16+, 16S</t>
  </si>
  <si>
    <t>podkladní vrstva ACP 16+, 50/70 v průměrné tl. 50 mm</t>
  </si>
  <si>
    <t>napojení zpevněných ploch: (66+315+275+45)*0,05=35,050 [A]</t>
  </si>
  <si>
    <t>plná konstrukce vozovky: 15+31+120+175=341,000 [A]</t>
  </si>
  <si>
    <t>582611</t>
  </si>
  <si>
    <t>KRYTY Z BETON DLAŽDIC SE ZÁMKEM ŠEDÝCH TL 60MM DO LOŽE Z KAM</t>
  </si>
  <si>
    <t>plocha ze zámkové dlažby před společností ARKOV S+S s.r.o. 
včetně lože z HDK 4/8 v tl. 30 mm</t>
  </si>
  <si>
    <t>9=9,000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</si>
  <si>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</si>
  <si>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587202</t>
  </si>
  <si>
    <t>PŘEDLÁŽDĚNÍ KRYTU Z DROBNÝCH KOSTEK</t>
  </si>
  <si>
    <t>včetně lože z HDK 4/8 v tl. 30 mm</t>
  </si>
  <si>
    <t>v km 0,488 vpravo: 85=85,000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</si>
  <si>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</si>
  <si>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587205</t>
  </si>
  <si>
    <t>PŘEDLÁŽDĚNÍ KRYTU Z BETONOVÝCH DLAŽDIC</t>
  </si>
  <si>
    <t>v km 0,498 vlevo: 1,5=1,500 [A]</t>
  </si>
  <si>
    <t>917223</t>
  </si>
  <si>
    <t>SILNIČNÍ A CHODNÍKOVÉ OBRUBY Z BETONOVÝCH OBRUBNÍKŮ ŠÍŘ 100MM</t>
  </si>
  <si>
    <t>chodníkový bet. obrubník (1000x200x100)  
včetně bet. lože z C20/25 n XF3 
planimetrováno ze situace</t>
  </si>
  <si>
    <t>1+7=8,000 [A]</t>
  </si>
  <si>
    <t>3+1+1+1+5+3+38+8=60,000 [A]</t>
  </si>
  <si>
    <t>Položka zahrnuje: 
dodání a pokládku betonových obrubníků o rozměrech předepsaných zadávací dokumentací 
betonové lože i boční betonovou opěrku.</t>
  </si>
  <si>
    <t>viz. pol. 113765: 88=88,000 [A]</t>
  </si>
  <si>
    <t>SO351</t>
  </si>
  <si>
    <t>Přeložka vodovodu vč. přípojek</t>
  </si>
  <si>
    <t>SO351.2</t>
  </si>
  <si>
    <t>Přeložka vodovodu vč. přípojek - úsek 2</t>
  </si>
  <si>
    <t xml:space="preserve">  SO351.2</t>
  </si>
  <si>
    <t>pol. 17120: 173,3*1,8=311,940 [A]</t>
  </si>
  <si>
    <t>11512</t>
  </si>
  <si>
    <t>ČERPÁNÍ VODY DO 1000 L/MIN</t>
  </si>
  <si>
    <t>HOD</t>
  </si>
  <si>
    <t>předpoklad 50 hodin</t>
  </si>
  <si>
    <t>50=50,000 [A]</t>
  </si>
  <si>
    <t>Položka čerpání vody na povrchu zahrnuje i potrubí, pohotovost záložní čerpací soupravy a zřízení čerpací jímky. Součástí položky je také následná demontáž a likvidace těchto zařízení</t>
  </si>
  <si>
    <t>tl. 0,2m, mimo trvalý zábor v záboru dočasném 
ornice bude využita pro zpětné rozprostření nad provedenou přeložkou</t>
  </si>
  <si>
    <t>(dle PP, situace)  
21=21,000 [A]</t>
  </si>
  <si>
    <t>hloubení rýh pro potrubí   
včetně odvozu přebytku na skládku do dodavatelem určené vzdálenosti</t>
  </si>
  <si>
    <t>214,5+27,3+15,5=257,300 [A]</t>
  </si>
  <si>
    <t>přebytek výkopku 
uložení vykopaného materiálu na skládku</t>
  </si>
  <si>
    <t>257,3-84=173,300 [A]</t>
  </si>
  <si>
    <t>17411</t>
  </si>
  <si>
    <t>ZÁSYP JAM A RÝH ZEMINOU SE ZHUTNĚNÍM</t>
  </si>
  <si>
    <t>Zásyp vhodnou zeminou  
Včetně všech souvisejících prací (např.natěžení, dopravy, uložení, hutnění, atp.).                                 
Veškeré práce a použitý materiál musí být odsouhlasen TDI.</t>
  </si>
  <si>
    <t>84=84,000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</si>
  <si>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</si>
  <si>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</si>
  <si>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</si>
  <si>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potrubí  štěrkodrtí pod komunikací a chodníkem fr. 0-32mm 
zásyp bude proveden po úroveň pláně vozovky 
Požadavky a výsledné parametry dle ČSN 736133.  
Kompletní provedení včetně případného nákupu a dodávky potřebných materiálů, včetně všech souvisejících prací (např.natěžení, dopravy, uložení, hutnění, atp.).                               
Veškeré práce a použitý materiál musí být odsouhlasen TDI.</t>
  </si>
  <si>
    <t>20,25=20,250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</si>
  <si>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</si>
  <si>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včetně podsypu potrubí pískem fr. 0-4mm  
Požadavky a výsledné parametry dle ČSN 736133, ČSN 721006.  
Kompletní provedení včetně nákupu a dodávky potřebných materiálů, včetně všech souvisejících prací (např. natěžení, dopravy, uložení, hutnění atp.).</t>
  </si>
  <si>
    <t>74,4=74,400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</si>
  <si>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</si>
  <si>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dle pol.č. 12110, rozprostření kulturních vrstev vč. natěžení a dopravy z mezideponií</t>
  </si>
  <si>
    <t>212625</t>
  </si>
  <si>
    <t>TRATIVODY KOMPL Z TRUB Z PLAST HM DN DO 100MM, RÝHA TŘ I</t>
  </si>
  <si>
    <t>pracovní drenáž DN 100, vč.stěrkopískového obsypu, vč. zemních prací, jedná se o provizorní trativod provedený z důvodu provádění</t>
  </si>
  <si>
    <t>165=165,000 [A]</t>
  </si>
  <si>
    <t>pískové lože pod potrubí tl. 100mm   
Požadavky a výsledné parametry dle ČSN 736133, ČSN 721006.   
Kompletní provedení včetně nákupu a dodávky potřebných materiálů, včetně všech souvisejících prací (např. natěžení, dopravy, uložení, hutnění atp.).</t>
  </si>
  <si>
    <t>18,6=18,600 [A]</t>
  </si>
  <si>
    <t>85126</t>
  </si>
  <si>
    <t>POTRUBÍ Z TRUB LITINOVÝCH TLAKOVÝCH HRDLOVÝCH DN DO 80MM - TVAROVKY</t>
  </si>
  <si>
    <t>2x spojka jištěná proti posunu DN80, dodávka a montáž</t>
  </si>
  <si>
    <t>(viz. kladečské schéma) 
2=2,000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</si>
  <si>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</si>
  <si>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87315</t>
  </si>
  <si>
    <t>POTRUBÍ Z TRUB PLASTOVÝCH TLAKOVÝCH SVAŘOVANÝCH DN DO 50MM</t>
  </si>
  <si>
    <t>potrubí z trub d63 PE100 SDR11 se zesílenou ochrannou (dvouplášťový PE)     
vč. elektrospojek a elektrotvarovek (kolena), spojek ISO, ISIFLO</t>
  </si>
  <si>
    <t>21=21,000 [A]</t>
  </si>
  <si>
    <t>87326</t>
  </si>
  <si>
    <t>POTRUBÍ Z TRUB PLASTOVÝCH TLAKOVÝCH SVAŘOVANÝCH DN DO 80MM</t>
  </si>
  <si>
    <t>potrubí z trub d90 PE100 SDR11 se zesílenou ochrannou (dvouplášťový PE)     
vč. elektrospojek a elektrotvarovek (kolena), spojek ISO, ISIFLO</t>
  </si>
  <si>
    <t>87633</t>
  </si>
  <si>
    <t>CHRÁNIČKY Z TRUB PLASTOVÝCH DN DO 150MM</t>
  </si>
  <si>
    <t>z trub PVC DN150 SN10 v místě křížení komunikací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</si>
  <si>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</si>
  <si>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87634</t>
  </si>
  <si>
    <t>CHRÁNIČKY Z TRUB PLASTOVÝCH DN DO 200MM</t>
  </si>
  <si>
    <t>z trub PVC DN200 SN10 v místě křížení komunikací</t>
  </si>
  <si>
    <t>87834</t>
  </si>
  <si>
    <t>NASUNUTÍ PLAST TRUB DN DO 200MM DO CHRÁNIČKY</t>
  </si>
  <si>
    <t>vč. středících prvků, koncových manžet (křížení komunikací)</t>
  </si>
  <si>
    <t>18=18,000 [A]</t>
  </si>
  <si>
    <t>položka zahrnuje: 
pojízdná sedla (objímky) 
případně předepsané utěsnění konců chráničky 
nezahrnuje dodávku potrubí</t>
  </si>
  <si>
    <t>893381</t>
  </si>
  <si>
    <t>ŠACHTY ARMATURNÍ ZE ŽELBET VČET VÝTUŽE PŮDORYS PLOCHY DO 1,5M2</t>
  </si>
  <si>
    <t>vodoměrná šachta z vodostavebního betonu o vnitřních rozměrech 1240/940/1860 mm 
1x komplet, vč. poklopu a vnitřního vystrojení dle PD</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</si>
  <si>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</si>
  <si>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899305</t>
  </si>
  <si>
    <t>DOPLŇKY NA POTRUBÍ - ORIENTAČ SLOUPKY</t>
  </si>
  <si>
    <t>vč. Tabulek</t>
  </si>
  <si>
    <t>899308</t>
  </si>
  <si>
    <t>DOPLŇKY NA POTRUBÍ - SIGNALIZAČ VODIČ</t>
  </si>
  <si>
    <t>signalizační vodič CY 6mm2     
vč. prověření funkčnosti měřením, vč. protokolu</t>
  </si>
  <si>
    <t>186*2=372,000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</si>
  <si>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</si>
  <si>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</si>
  <si>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</si>
  <si>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výstražná folie modré barvy s nápisem „voda“</t>
  </si>
  <si>
    <t>186=186,000 [A]</t>
  </si>
  <si>
    <t>- Položka zahrnuje veškerý materiál, výrobky a polotovary, včetně mimostaveništní a vnitrostaveništní dopravy (rovněž přesuny), včetně naložení a složení,případně s uložením.</t>
  </si>
  <si>
    <t>899611</t>
  </si>
  <si>
    <t>TLAKOVÉ ZKOUŠKY POTRUBÍ DN DO 80MM</t>
  </si>
  <si>
    <t>zkoušky na novém vodovodu PE d90 a přípojce PE d63</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</si>
  <si>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</si>
  <si>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89971</t>
  </si>
  <si>
    <t>PROPLACH A DEZINFEKCE VODOVODNÍHO POTRUBÍ DN DO 80MM</t>
  </si>
  <si>
    <t>nový vodovod PE d90 a přípojka PE d63   
- napuštění a vypuštění vody, dodání vody a dezinfekčního prostředku, bakteriologický rozbor vody.</t>
  </si>
  <si>
    <t>- napuštění a vypuštění vody, dodání vody a dezinfekčního prostředku, bakteriologický rozbor vody.</t>
  </si>
  <si>
    <t>899901</t>
  </si>
  <si>
    <t>PŘEPOJENÍ PŘÍPOJEK</t>
  </si>
  <si>
    <t>vč. navrtávacího T-kusu, vč. zákopové zemní soupravy a poklopu     
vč. ISO, ISIFLO spojek     
vč. montáže, řezu na potrubí</t>
  </si>
  <si>
    <t>položka zahrnuje řez na potrubí, dodání a osazení příslušných tvarovek a armatur</t>
  </si>
  <si>
    <t>96912</t>
  </si>
  <si>
    <t>VYBOURÁNÍ POTRUBÍ DN DO 100MM VODOVODNÍCH</t>
  </si>
  <si>
    <t>zrušení stáv. Vodovodu DN80 PE a přípojky DN50 PE komplet vč. armatur, vč. odvozu na skládku a poplatků za skládku</t>
  </si>
  <si>
    <t>165*2=330,000 [A]</t>
  </si>
  <si>
    <t>SO351.3</t>
  </si>
  <si>
    <t>Přeložka vodovodu vč. přípojek - úsek 3</t>
  </si>
  <si>
    <t xml:space="preserve">  SO351.3</t>
  </si>
  <si>
    <t>pol. 17120: 37,5*1,8=67,500 [A]</t>
  </si>
  <si>
    <t>předpoklad 30 hodin</t>
  </si>
  <si>
    <t>30=30,000 [A]</t>
  </si>
  <si>
    <t>(dle PP, situace)  
15=15,000 [A]</t>
  </si>
  <si>
    <t>97,5=97,500 [A]</t>
  </si>
  <si>
    <t>97,5-60=37,500 [A]</t>
  </si>
  <si>
    <t>60=60,000 [A]</t>
  </si>
  <si>
    <t>75=75,000 [A]</t>
  </si>
  <si>
    <t>7,5=7,500 [A]</t>
  </si>
  <si>
    <t>75*2=150,000 [A]</t>
  </si>
  <si>
    <t>zkoušky na novém vodovodu PE d90</t>
  </si>
  <si>
    <t>nový vodovod PE d90  
- napuštění a vypuštění vody, dodání vody a dezinfekčního prostředku, bakteriologický rozbor vody.</t>
  </si>
  <si>
    <t>zrušení stáv. Vodovodu DN80 PE komplet vč. armatur, vč. odvozu na skládku a poplatků za skládku</t>
  </si>
  <si>
    <t>SO351.4</t>
  </si>
  <si>
    <t>Přeložka vodovodu vč. přípojek - úsek 4</t>
  </si>
  <si>
    <t xml:space="preserve">  SO351.4</t>
  </si>
  <si>
    <t>pol. 17120: 170,52*1,8=306,936 [A]</t>
  </si>
  <si>
    <t>216,96=216,960 [A]</t>
  </si>
  <si>
    <t>216,96-46,44=170,520 [A]</t>
  </si>
  <si>
    <t>46,44=46,440 [A]</t>
  </si>
  <si>
    <t>29,4=29,400 [A]</t>
  </si>
  <si>
    <t>81,36=81,360 [A]</t>
  </si>
  <si>
    <t>113=113,000 [A]</t>
  </si>
  <si>
    <t>13,56=13,560 [A]</t>
  </si>
  <si>
    <t>85144</t>
  </si>
  <si>
    <t>POTRUBÍ Z TRUB LITINOVÝCH TLAKOVÝCH HRDLOVÝCH DN DO 250MM</t>
  </si>
  <si>
    <t>potrubí z trub litinových hrdlových DN250 dle specifikace uvedené v PD, dle požadavku VAS.  
Viz. Technická zpráva odst. 3.1 Potrubí z tvárné litiny – zesílená antikorozní ochrana, hrdlové tvarovky, těsnění  se zámkovými spoji, vč. tvarovek se zámkovými spoji.</t>
  </si>
  <si>
    <t>POTRUBÍ Z TRUB LITINOVÝCH TLAKOVÝCH HRDLOVÝCH DN DO 250MM - TVAROVKY</t>
  </si>
  <si>
    <t>2x spojka jištěná proti posunu DN250, dodávka a montáž</t>
  </si>
  <si>
    <t>85844</t>
  </si>
  <si>
    <t>NASUNUTÍ LITIN TRUB DN DO 250MM DO CHRÁNIČKY</t>
  </si>
  <si>
    <t>28=28,000 [A]</t>
  </si>
  <si>
    <t>87646</t>
  </si>
  <si>
    <t>CHRÁNIČKY Z TRUB PLASTOVÝCH DN DO 400MM</t>
  </si>
  <si>
    <t>z trub PVC DN400 SN10 v místě křížení komunikací</t>
  </si>
  <si>
    <t>113*2=226,000 [A]</t>
  </si>
  <si>
    <t>899651</t>
  </si>
  <si>
    <t>TLAKOVÉ ZKOUŠKY POTRUBÍ DN DO 300MM</t>
  </si>
  <si>
    <t>zkoušky na novém vodovodu DN250-TLT</t>
  </si>
  <si>
    <t>89975</t>
  </si>
  <si>
    <t>PROPLACH A DEZINFEKCE VODOVODNÍHO POTRUBÍ DN DO 300MM</t>
  </si>
  <si>
    <t>nový vodovod DN250-TLT 
- napuštění a vypuštění vody, dodání vody a dezinfekčního prostředku, bakteriologický rozbor vody.</t>
  </si>
  <si>
    <t>969145</t>
  </si>
  <si>
    <t>VYBOURÁNÍ POTRUBÍ DN DO 300MM VODOVODNÍCH</t>
  </si>
  <si>
    <t>zrušení stáv. Vodovodu DN250 LT komplet vč. armatur, vč. odvozu na skládku a poplatků za skládku</t>
  </si>
  <si>
    <t>130=130,000 [A]</t>
  </si>
  <si>
    <t>SO452,453</t>
  </si>
  <si>
    <t>Přeložka trasy SEK M-SOFT s.r.o. a SEK Kraj Vysočina</t>
  </si>
  <si>
    <t>pol. 11130: (195*0,1)=19,500 [A] 
pol. 17120: 26,863=26,863 [B] 
pol. 11332: 8,05=8,050 [C] 
Celkem: (A+B+C)*1,8=97,943 [D]</t>
  </si>
  <si>
    <t>015130</t>
  </si>
  <si>
    <t>POPLATKY ZA LIKVIDACI ODPADŮ NEKONTAMINOVANÝCH - 17 03 02  VYBOURANÝ ASFALTOVÝ BETON BEZ DEHTU</t>
  </si>
  <si>
    <t>pol. 11313.A: 4,6*2,1=9,660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</si>
  <si>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</si>
  <si>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sejmutí drnu v tl. 100 mm v místě kabelu rowanet v šířce 0,50 m 
planimetrováno ze situace (zaměření stáv. stavu) programem autocad 
včetně odvozu a uložení na skládku do dodavatelem určené vzdálenosti 
planimetrováno ze situace programem autocad</t>
  </si>
  <si>
    <t>rýha pro stávající kabel: (15+70+25+70)*0,5=90,000 [A] 
rýha pro posun kabelu: (15+125+70)*0,5=105,000 [B] 
Celkem: A+B=195,000 [C]</t>
  </si>
  <si>
    <t>odstranění stávající živičné vrstvy 
v předpokládané šířce 1,0 m 
odvoz na skládku do dodavatelem určené vzdálenosti 
planimetrováno ze situace programem autocad</t>
  </si>
  <si>
    <t>asfaltová vrstva: 92*0,7*0,05=3,220 [A]</t>
  </si>
  <si>
    <t>odstranění podkladních vrstev z penetračního makadamu 
materiál bude zpětně použit ve vrstvě určené pro recyklaci za studena 
planimetrováno ze situace programem autocad</t>
  </si>
  <si>
    <t>PM: 92*0,7*0,2=12,880 [A]</t>
  </si>
  <si>
    <t>vybourání nestmelených podkladních vozovkových vrstev 
odvoz na skládku do dodavatelem určené vzdálenosti  
planimetrováno ze situace programem autocad</t>
  </si>
  <si>
    <t>Zpevněné plochy z asf. povrchu: (92)*0,35*0,25=8,050 [A]</t>
  </si>
  <si>
    <t>12573</t>
  </si>
  <si>
    <t>VYKOPÁVKY ZE ZEMNÍKŮ A SKLÁDEK TŘ. I</t>
  </si>
  <si>
    <t>natěžení a dovoz vhodného materiálu</t>
  </si>
  <si>
    <t>aktivní zóna, pol. 171303: 16,1=16,100 [A]</t>
  </si>
  <si>
    <t>natěžení a dovoz vhodného materiálu z meziskládky 
planimetrováno ze situace a vzorového řezu programem autocad</t>
  </si>
  <si>
    <t>pol. 13273-17481: 184,468-26,863=157,605 [A]</t>
  </si>
  <si>
    <t>v případě zpětného použití odvoz a uložení na meziskládku,   
odvoz  přebytku na skládku do dodavatelem určené vzdálenosti 
planimetrováno programem autocad ze situace</t>
  </si>
  <si>
    <t>rýha pro stávající kabel: (15+200)*0,35*0,9+(92)*0,35*0,75=91,875 [A] 
rýha pro posun kabelu: (15+35+24+44+20+36)*0,35*0,9+(92)*0,35*0,75+(8+10+10+6+7)*0,35*0,95=92,593 [B] 
Celkem: A+B=184,468 [C]</t>
  </si>
  <si>
    <t>uložení výkopu na skládku 
planimetrováno ze situace a vzorového řezu programem autocad</t>
  </si>
  <si>
    <t>307*0,35*0,25=26,863 [A]</t>
  </si>
  <si>
    <t>Požadavky a výsledné parametry dle ČSN 736133. 
Kompletní provedení včetně uložení, hutnění, atp. 
Zhotovitel navrhne a ocení pro něj nejvhodnější technologii tak, aby byly splněny 
definované požadavky (parametry). Prokázání vhodnosti bude doloženo splněním 
definovaných požadovaných parametrů v souladu s TKP. Veškeré práce a použitý 
materiál musí být odsouhlasen TDI. 
planimetrováno z vzorového řezu a situace programem autocad</t>
  </si>
  <si>
    <t>(92)*0,35*0,5=16,100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</si>
  <si>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</si>
  <si>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planimetrováno ze situace a vzorového řezu programem autocad</t>
  </si>
  <si>
    <t>pol. 13273 - 17481-171303: 184,468-26,863-16,1=141,505 [A]</t>
  </si>
  <si>
    <t>Požadavky a výsledné parametry dle ČSN 736133. 
Kompletní provedení včetně případného nákupu a dodávky potřebných materiálů, 
včetně všech souvisejících prací (např.natěžení, dopravy, uložení, hutnění, atp.). 
Veškeré práce a použitý materiál musí být odsouhlasen TDI. 
planimetrováno ze situace a vzorového řezu programem autocad</t>
  </si>
  <si>
    <t>planimetrováno programem autocad ze situace: 
lože z kam. fr. 4-8: 307*0,35*0,05=5,373 [A] 
zásyp z kam. fr. 4-8: 307*0,35*0,2=21,490 [B] 
Celkem: A+B=26,863 [C]</t>
  </si>
  <si>
    <t>45152</t>
  </si>
  <si>
    <t>PODKLADNÍ A VÝPLŇOVÉ VRSTVY Z KAMENIVA DRCENÉHO</t>
  </si>
  <si>
    <t>Původní vrstva PM zpětně využité do 
vrstvy určené pro recyklaci za studena</t>
  </si>
  <si>
    <t>92*0,7*0,2=12,880 [A]</t>
  </si>
  <si>
    <t>Přidružená stavební výroba</t>
  </si>
  <si>
    <t>702312</t>
  </si>
  <si>
    <t>ZAKRYTÍ KABELŮ VÝSTRAŽNOU FÓLIÍ ŠÍŘKY PŘES 20 DO 40 CM</t>
  </si>
  <si>
    <t>Zakrytí kabelů výstražnou fólií šířky 33 cm 
kompletní provedení vč. nákupu a dopravy na stavbu</t>
  </si>
  <si>
    <t>307=307,000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</si>
  <si>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</si>
  <si>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87733</t>
  </si>
  <si>
    <t>CHRÁNIČKY PŮLENÉ Z TRUB PLAST DN DO 150MM</t>
  </si>
  <si>
    <t>půlená chránička HDPE DN 150 
planimetrováno programem autocad ze situace</t>
  </si>
  <si>
    <t>92+8+10+10+6+7=133,000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</si>
  <si>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</si>
  <si>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919111</t>
  </si>
  <si>
    <t>ŘEZÁNÍ ASFALTOVÉHO KRYTU VOZOVEK TL DO 50MM</t>
  </si>
  <si>
    <t>92*2=184,000 [A]</t>
  </si>
  <si>
    <t>SO801</t>
  </si>
  <si>
    <t>Vegetační úpravy</t>
  </si>
  <si>
    <t>18311</t>
  </si>
  <si>
    <t>ZALOŽENÍ ZÁHONU PRO VÝSADBU</t>
  </si>
  <si>
    <t>založení záhonu pro výsadbu dřevin na svahu - solitérní stromy - shrnutí drnu a upravení mísy, vč. naložení a odvozu odpadu   
(planimetrováno ze situace)   
solitérní stromy (ks) * plocha drnu (0.5m2)</t>
  </si>
  <si>
    <t>5*0,5=2,500 [A]</t>
  </si>
  <si>
    <t>položka zahrnuje založení záhonu, urovnání, naložení a odvoz odpadu, to vše bez ohledu na sklon terénu</t>
  </si>
  <si>
    <t>založení záhonu pro výsadbu dřevin v rovině - solitérní stromy - shrnutí drnu a upravení mísy, vč. naložení a odvozu odpadu   
(planimetrováno ze situace)   
solitérní stromy (ks) * plocha drnu (1m2)</t>
  </si>
  <si>
    <t>3*1=3,000 [A]</t>
  </si>
  <si>
    <t>18461</t>
  </si>
  <si>
    <t>MULČOVÁNÍ</t>
  </si>
  <si>
    <t>dodání a rozprostření drcené kůry v tl. 10cm   
(viz pol. č. 18311.A a 18311.B)   
- solitérní stromy - v rovině - mísa o ploše 1m2, na svahu 0.5m2</t>
  </si>
  <si>
    <t>pol. 18311 A: 2,5=2,500 [A] 
pol. 18311 B: 3=3,000 [B] 
Celkem: A+B=5,500 [C]</t>
  </si>
  <si>
    <t>položka zahrnuje dodání a rozprostření mulčovací kůry nebo štěpky v předepsané tloušťce nebo mulčovací textilie bez ohledu na sklon terénu, stabilizaci mulče proti erozi, přísady proti vznícení mulče, naložení a odvoz odpadu</t>
  </si>
  <si>
    <t>18472</t>
  </si>
  <si>
    <t>OŠETŘENÍ DŘEVIN SOLITERNÍCH</t>
  </si>
  <si>
    <t>ošetření dřevin 2x    
odplevelení namulčovaných ploch, udržování mulče ve funkčním stavu, odstraňování suchých a poškozených větví, výchovný řez stromů, kontrola a oprava kotvení a úvazků a nahrazování uhynulých dřevin, udržování výsadbové mísy stromů, vč. naložení, odvozu a uložení odpadu   
(viz situace)   
2*(solitérní stromy v rovině + solitérní stromy na svahu)   
Do doby předání stavby (předpoklad 2x)   
Po předání stavby zhotovitelem bude předáno k údržbě na KSÚSV</t>
  </si>
  <si>
    <t>2*8=16,000 [A]</t>
  </si>
  <si>
    <t>odplevelení s nakypřením, vypletí, řezem, hnojením, odstranění poškozených částí dřevin s případným složením odpadu na hromady, naložením na dopravní prostředek, odvozem a složením</t>
  </si>
  <si>
    <t>184B13</t>
  </si>
  <si>
    <t>VYSAZOVÁNÍ STROMŮ LISTNATÝCH S BALEM OBVOD KMENE DO 12CM, PODCHOZÍ VÝŠ MIN 2,2M</t>
  </si>
  <si>
    <t>vysokokmen 10 - 12cm, jamka 0.125 - 0.40m3, výsadba, hnojení (4 tabl. hnojiva na bázi 
NPK, 5 kg kompostu), zálivka, dodání stromu, 3 kůly ke stromu délky 2 - 2.5m, chránička, 
vyrovnávací řez koruny</t>
  </si>
  <si>
    <t>Javor mléč (Acer platanoides): 4=4,000 [A] 
Jasan ztepilý (Fraxinus excelsior): 4=4,000 [B] 
Celkem: A+B=8,000 [C]</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</si>
  <si>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</si>
  <si>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</si>
  <si>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</si>
  <si>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3x po dobu stavby  
50 l / strom</t>
  </si>
  <si>
    <t>stromy: 3*(50*8)/1000=1,200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</si>
</sst>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3" fillId="0" borderId="1" xfId="0" applyFont="1" applyBorder="1" applyAlignment="1">
      <alignment horizontal="left"/>
    </xf>
    <xf numFmtId="177" fontId="3" fillId="0" borderId="1" xfId="0" applyNumberFormat="1" applyFont="1" applyBorder="1" applyAlignment="1">
      <alignment horizontal="righ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styles" Target="styles.xml" /><Relationship Id="rId14" Type="http://schemas.openxmlformats.org/officeDocument/2006/relationships/sharedStrings" Target="sharedStrings.xml" /><Relationship Id="rId15"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3"/>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c s="1"/>
      <c s="1"/>
      <c s="1"/>
    </row>
    <row r="2" spans="1:5" ht="12.75" customHeight="1">
      <c r="A2" s="1"/>
      <c s="2" t="s">
        <v>0</v>
      </c>
      <c s="1"/>
      <c s="1"/>
      <c s="1"/>
    </row>
    <row r="3" spans="1:5" ht="20" customHeight="1">
      <c r="A3" s="1"/>
      <c s="1"/>
      <c s="1"/>
      <c s="1"/>
      <c s="1"/>
    </row>
    <row r="4" spans="1:5" ht="20" customHeight="1">
      <c r="A4" s="1"/>
      <c s="3" t="s">
        <v>1</v>
      </c>
      <c s="1"/>
      <c s="1"/>
      <c s="1"/>
    </row>
    <row r="5" spans="1:5" ht="12.75" customHeight="1">
      <c r="A5" s="1"/>
      <c s="1" t="s">
        <v>2</v>
      </c>
      <c s="1"/>
      <c s="1"/>
      <c s="1"/>
    </row>
    <row r="6" spans="1:5" ht="12.75" customHeight="1">
      <c r="A6" s="1"/>
      <c s="4" t="s">
        <v>3</v>
      </c>
      <c s="7">
        <f>0+C10+C12+C13+C14+C18+C22+C23</f>
      </c>
      <c s="1"/>
      <c s="1"/>
    </row>
    <row r="7" spans="1:5" ht="12.75" customHeight="1">
      <c r="A7" s="1"/>
      <c s="4" t="s">
        <v>4</v>
      </c>
      <c s="7">
        <f>0+E10+E12+E13+E14+E18+E22+E23</f>
      </c>
      <c s="1"/>
      <c s="1"/>
    </row>
    <row r="8" spans="1:5" ht="12.75" customHeight="1">
      <c r="A8" s="6"/>
      <c s="6"/>
      <c s="6"/>
      <c s="6"/>
      <c s="6"/>
    </row>
    <row r="9" spans="1:5" ht="12.75" customHeight="1">
      <c r="A9" s="5" t="s">
        <v>5</v>
      </c>
      <c s="5" t="s">
        <v>6</v>
      </c>
      <c s="5" t="s">
        <v>7</v>
      </c>
      <c s="5" t="s">
        <v>8</v>
      </c>
      <c s="5" t="s">
        <v>9</v>
      </c>
    </row>
    <row r="10" spans="1:5" ht="12.75" customHeight="1">
      <c r="A10" s="19" t="s">
        <v>18</v>
      </c>
      <c s="19" t="s">
        <v>19</v>
      </c>
      <c s="20">
        <f>0+C11</f>
      </c>
      <c s="20">
        <f>0+D11</f>
      </c>
      <c s="20">
        <f>0+E11</f>
      </c>
    </row>
    <row r="11" spans="1:5" ht="12.75" customHeight="1">
      <c r="A11" s="21" t="s">
        <v>48</v>
      </c>
      <c s="21" t="s">
        <v>28</v>
      </c>
      <c s="22">
        <f>SO000_SO000.1!I3</f>
      </c>
      <c s="22">
        <f>SO000_SO000.1!O2</f>
      </c>
      <c s="22">
        <f>C11+D11</f>
      </c>
    </row>
    <row r="12" spans="1:5" ht="12.75" customHeight="1">
      <c r="A12" s="19" t="s">
        <v>121</v>
      </c>
      <c s="19" t="s">
        <v>122</v>
      </c>
      <c s="20">
        <f>SO001!I3</f>
      </c>
      <c s="20">
        <f>SO001!O2</f>
      </c>
      <c s="20">
        <f>C12+D12</f>
      </c>
    </row>
    <row r="13" spans="1:5" ht="12.75" customHeight="1">
      <c r="A13" s="19" t="s">
        <v>142</v>
      </c>
      <c s="19" t="s">
        <v>143</v>
      </c>
      <c s="20">
        <f>SO002!I3</f>
      </c>
      <c s="20">
        <f>SO002!O2</f>
      </c>
      <c s="20">
        <f>C13+D13</f>
      </c>
    </row>
    <row r="14" spans="1:5" ht="12.75" customHeight="1">
      <c r="A14" s="19" t="s">
        <v>179</v>
      </c>
      <c s="19" t="s">
        <v>180</v>
      </c>
      <c s="20">
        <f>0+C15+C16+C17</f>
      </c>
      <c s="20">
        <f>0+D15+D16+D17</f>
      </c>
      <c s="20">
        <f>0+E15+E16+E17</f>
      </c>
    </row>
    <row r="15" spans="1:5" ht="12.75" customHeight="1">
      <c r="A15" s="21" t="s">
        <v>182</v>
      </c>
      <c s="21" t="s">
        <v>180</v>
      </c>
      <c s="22">
        <f>SO101_SO101.1!I3</f>
      </c>
      <c s="22">
        <f>SO101_SO101.1!O2</f>
      </c>
      <c s="22">
        <f>C15+D15</f>
      </c>
    </row>
    <row r="16" spans="1:5" ht="12.75" customHeight="1">
      <c r="A16" s="21" t="s">
        <v>606</v>
      </c>
      <c s="21" t="s">
        <v>605</v>
      </c>
      <c s="22">
        <f>SO101_SO101.2!I3</f>
      </c>
      <c s="22">
        <f>SO101_SO101.2!O2</f>
      </c>
      <c s="22">
        <f>C16+D16</f>
      </c>
    </row>
    <row r="17" spans="1:5" ht="12.75" customHeight="1">
      <c r="A17" s="21" t="s">
        <v>635</v>
      </c>
      <c s="21" t="s">
        <v>634</v>
      </c>
      <c s="22">
        <f>SO101_SO101.3!I3</f>
      </c>
      <c s="22">
        <f>SO101_SO101.3!O2</f>
      </c>
      <c s="22">
        <f>C17+D17</f>
      </c>
    </row>
    <row r="18" spans="1:5" ht="12.75" customHeight="1">
      <c r="A18" s="19" t="s">
        <v>714</v>
      </c>
      <c s="19" t="s">
        <v>715</v>
      </c>
      <c s="20">
        <f>0+C19+C20+C21</f>
      </c>
      <c s="20">
        <f>0+D19+D20+D21</f>
      </c>
      <c s="20">
        <f>0+E19+E20+E21</f>
      </c>
    </row>
    <row r="19" spans="1:5" ht="12.75" customHeight="1">
      <c r="A19" s="21" t="s">
        <v>718</v>
      </c>
      <c s="21" t="s">
        <v>717</v>
      </c>
      <c s="22">
        <f>SO351_SO351.2!I3</f>
      </c>
      <c s="22">
        <f>SO351_SO351.2!O2</f>
      </c>
      <c s="22">
        <f>C19+D19</f>
      </c>
    </row>
    <row r="20" spans="1:5" ht="12.75" customHeight="1">
      <c r="A20" s="21" t="s">
        <v>811</v>
      </c>
      <c s="21" t="s">
        <v>810</v>
      </c>
      <c s="22">
        <f>SO351_SO351.3!I3</f>
      </c>
      <c s="22">
        <f>SO351_SO351.3!O2</f>
      </c>
      <c s="22">
        <f>C20+D20</f>
      </c>
    </row>
    <row r="21" spans="1:5" ht="12.75" customHeight="1">
      <c r="A21" s="21" t="s">
        <v>827</v>
      </c>
      <c s="21" t="s">
        <v>826</v>
      </c>
      <c s="22">
        <f>SO351_SO351.4!I3</f>
      </c>
      <c s="22">
        <f>SO351_SO351.4!O2</f>
      </c>
      <c s="22">
        <f>C21+D21</f>
      </c>
    </row>
    <row r="22" spans="1:5" ht="12.75" customHeight="1">
      <c r="A22" s="19" t="s">
        <v>858</v>
      </c>
      <c s="19" t="s">
        <v>859</v>
      </c>
      <c s="20">
        <f>'SO452,453'!I3</f>
      </c>
      <c s="20">
        <f>'SO452,453'!O2</f>
      </c>
      <c s="20">
        <f>C22+D22</f>
      </c>
    </row>
    <row r="23" spans="1:5" ht="12.75" customHeight="1">
      <c r="A23" s="19" t="s">
        <v>908</v>
      </c>
      <c s="19" t="s">
        <v>909</v>
      </c>
      <c s="20">
        <f>SO801!I3</f>
      </c>
      <c s="20">
        <f>SO801!O2</f>
      </c>
      <c s="20">
        <f>C23+D23</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9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0+O9+O14+O39+O44+O49+O86</f>
      </c>
      <c t="s">
        <v>25</v>
      </c>
    </row>
    <row r="3" spans="1:16" ht="15" customHeight="1">
      <c r="A3" t="s">
        <v>11</v>
      </c>
      <c s="12" t="s">
        <v>13</v>
      </c>
      <c s="13" t="s">
        <v>14</v>
      </c>
      <c s="1"/>
      <c s="14" t="s">
        <v>15</v>
      </c>
      <c s="1"/>
      <c s="9"/>
      <c s="8" t="s">
        <v>825</v>
      </c>
      <c s="40">
        <f>0+I9+I14+I39+I44+I49+I86</f>
      </c>
      <c s="10"/>
      <c r="O3" t="s">
        <v>22</v>
      </c>
      <c t="s">
        <v>26</v>
      </c>
    </row>
    <row r="4" spans="1:16" ht="15" customHeight="1">
      <c r="A4" t="s">
        <v>16</v>
      </c>
      <c s="12" t="s">
        <v>17</v>
      </c>
      <c s="13" t="s">
        <v>714</v>
      </c>
      <c s="1"/>
      <c s="14" t="s">
        <v>715</v>
      </c>
      <c s="1"/>
      <c s="1"/>
      <c s="11"/>
      <c s="11"/>
      <c s="1"/>
      <c r="O4" t="s">
        <v>23</v>
      </c>
      <c t="s">
        <v>26</v>
      </c>
    </row>
    <row r="5" spans="1:16" ht="12.75" customHeight="1">
      <c r="A5" t="s">
        <v>20</v>
      </c>
      <c s="16" t="s">
        <v>21</v>
      </c>
      <c s="17" t="s">
        <v>825</v>
      </c>
      <c s="6"/>
      <c s="18" t="s">
        <v>826</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f>
      </c>
      <c>
        <f>0+O10</f>
      </c>
    </row>
    <row r="10" spans="1:16" ht="25.5">
      <c r="A10" s="26" t="s">
        <v>51</v>
      </c>
      <c s="31" t="s">
        <v>32</v>
      </c>
      <c s="31" t="s">
        <v>183</v>
      </c>
      <c s="26" t="s">
        <v>63</v>
      </c>
      <c s="32" t="s">
        <v>184</v>
      </c>
      <c s="33" t="s">
        <v>185</v>
      </c>
      <c s="34">
        <v>306.936</v>
      </c>
      <c s="35">
        <v>0</v>
      </c>
      <c s="35">
        <f>ROUND(ROUND(H10,2)*ROUND(G10,3),2)</f>
      </c>
      <c s="33" t="s">
        <v>65</v>
      </c>
      <c r="O10">
        <f>(I10*21)/100</f>
      </c>
      <c t="s">
        <v>26</v>
      </c>
    </row>
    <row r="11" spans="1:5" ht="12.75">
      <c r="A11" s="36" t="s">
        <v>56</v>
      </c>
      <c r="E11" s="37" t="s">
        <v>63</v>
      </c>
    </row>
    <row r="12" spans="1:5" ht="12.75">
      <c r="A12" s="38" t="s">
        <v>58</v>
      </c>
      <c r="E12" s="39" t="s">
        <v>828</v>
      </c>
    </row>
    <row r="13" spans="1:5" ht="140.25">
      <c r="A13" t="s">
        <v>60</v>
      </c>
      <c r="E13" s="37" t="s">
        <v>187</v>
      </c>
    </row>
    <row r="14" spans="1:18" ht="12.75" customHeight="1">
      <c r="A14" s="6" t="s">
        <v>49</v>
      </c>
      <c s="6"/>
      <c s="42" t="s">
        <v>32</v>
      </c>
      <c s="6"/>
      <c s="29" t="s">
        <v>123</v>
      </c>
      <c s="6"/>
      <c s="6"/>
      <c s="6"/>
      <c s="43">
        <f>0+Q14</f>
      </c>
      <c s="6"/>
      <c r="O14">
        <f>0+R14</f>
      </c>
      <c r="Q14">
        <f>0+I15+I19+I23+I27+I31+I35</f>
      </c>
      <c>
        <f>0+O15+O19+O23+O27+O31+O35</f>
      </c>
    </row>
    <row r="15" spans="1:16" ht="12.75">
      <c r="A15" s="26" t="s">
        <v>51</v>
      </c>
      <c s="31" t="s">
        <v>26</v>
      </c>
      <c s="31" t="s">
        <v>720</v>
      </c>
      <c s="26" t="s">
        <v>63</v>
      </c>
      <c s="32" t="s">
        <v>721</v>
      </c>
      <c s="33" t="s">
        <v>722</v>
      </c>
      <c s="34">
        <v>50</v>
      </c>
      <c s="35">
        <v>0</v>
      </c>
      <c s="35">
        <f>ROUND(ROUND(H15,2)*ROUND(G15,3),2)</f>
      </c>
      <c s="33" t="s">
        <v>65</v>
      </c>
      <c r="O15">
        <f>(I15*21)/100</f>
      </c>
      <c t="s">
        <v>26</v>
      </c>
    </row>
    <row r="16" spans="1:5" ht="12.75">
      <c r="A16" s="36" t="s">
        <v>56</v>
      </c>
      <c r="E16" s="37" t="s">
        <v>723</v>
      </c>
    </row>
    <row r="17" spans="1:5" ht="12.75">
      <c r="A17" s="38" t="s">
        <v>58</v>
      </c>
      <c r="E17" s="39" t="s">
        <v>724</v>
      </c>
    </row>
    <row r="18" spans="1:5" ht="38.25">
      <c r="A18" t="s">
        <v>60</v>
      </c>
      <c r="E18" s="37" t="s">
        <v>725</v>
      </c>
    </row>
    <row r="19" spans="1:16" ht="12.75">
      <c r="A19" s="26" t="s">
        <v>51</v>
      </c>
      <c s="31" t="s">
        <v>25</v>
      </c>
      <c s="31" t="s">
        <v>300</v>
      </c>
      <c s="26" t="s">
        <v>63</v>
      </c>
      <c s="32" t="s">
        <v>301</v>
      </c>
      <c s="33" t="s">
        <v>146</v>
      </c>
      <c s="34">
        <v>216.96</v>
      </c>
      <c s="35">
        <v>0</v>
      </c>
      <c s="35">
        <f>ROUND(ROUND(H19,2)*ROUND(G19,3),2)</f>
      </c>
      <c s="33" t="s">
        <v>65</v>
      </c>
      <c r="O19">
        <f>(I19*21)/100</f>
      </c>
      <c t="s">
        <v>26</v>
      </c>
    </row>
    <row r="20" spans="1:5" ht="25.5">
      <c r="A20" s="36" t="s">
        <v>56</v>
      </c>
      <c r="E20" s="37" t="s">
        <v>728</v>
      </c>
    </row>
    <row r="21" spans="1:5" ht="12.75">
      <c r="A21" s="38" t="s">
        <v>58</v>
      </c>
      <c r="E21" s="39" t="s">
        <v>829</v>
      </c>
    </row>
    <row r="22" spans="1:5" ht="318.75">
      <c r="A22" t="s">
        <v>60</v>
      </c>
      <c r="E22" s="37" t="s">
        <v>298</v>
      </c>
    </row>
    <row r="23" spans="1:16" ht="12.75">
      <c r="A23" s="26" t="s">
        <v>51</v>
      </c>
      <c s="31" t="s">
        <v>36</v>
      </c>
      <c s="31" t="s">
        <v>311</v>
      </c>
      <c s="26" t="s">
        <v>63</v>
      </c>
      <c s="32" t="s">
        <v>312</v>
      </c>
      <c s="33" t="s">
        <v>146</v>
      </c>
      <c s="34">
        <v>170.52</v>
      </c>
      <c s="35">
        <v>0</v>
      </c>
      <c s="35">
        <f>ROUND(ROUND(H23,2)*ROUND(G23,3),2)</f>
      </c>
      <c s="33" t="s">
        <v>65</v>
      </c>
      <c r="O23">
        <f>(I23*21)/100</f>
      </c>
      <c t="s">
        <v>26</v>
      </c>
    </row>
    <row r="24" spans="1:5" ht="25.5">
      <c r="A24" s="36" t="s">
        <v>56</v>
      </c>
      <c r="E24" s="37" t="s">
        <v>730</v>
      </c>
    </row>
    <row r="25" spans="1:5" ht="12.75">
      <c r="A25" s="38" t="s">
        <v>58</v>
      </c>
      <c r="E25" s="39" t="s">
        <v>830</v>
      </c>
    </row>
    <row r="26" spans="1:5" ht="191.25">
      <c r="A26" t="s">
        <v>60</v>
      </c>
      <c r="E26" s="37" t="s">
        <v>315</v>
      </c>
    </row>
    <row r="27" spans="1:16" ht="12.75">
      <c r="A27" s="26" t="s">
        <v>51</v>
      </c>
      <c s="31" t="s">
        <v>38</v>
      </c>
      <c s="31" t="s">
        <v>732</v>
      </c>
      <c s="26" t="s">
        <v>63</v>
      </c>
      <c s="32" t="s">
        <v>733</v>
      </c>
      <c s="33" t="s">
        <v>146</v>
      </c>
      <c s="34">
        <v>46.44</v>
      </c>
      <c s="35">
        <v>0</v>
      </c>
      <c s="35">
        <f>ROUND(ROUND(H27,2)*ROUND(G27,3),2)</f>
      </c>
      <c s="33" t="s">
        <v>65</v>
      </c>
      <c r="O27">
        <f>(I27*21)/100</f>
      </c>
      <c t="s">
        <v>26</v>
      </c>
    </row>
    <row r="28" spans="1:5" ht="51">
      <c r="A28" s="36" t="s">
        <v>56</v>
      </c>
      <c r="E28" s="37" t="s">
        <v>734</v>
      </c>
    </row>
    <row r="29" spans="1:5" ht="12.75">
      <c r="A29" s="38" t="s">
        <v>58</v>
      </c>
      <c r="E29" s="39" t="s">
        <v>831</v>
      </c>
    </row>
    <row r="30" spans="1:5" ht="229.5">
      <c r="A30" t="s">
        <v>60</v>
      </c>
      <c r="E30" s="37" t="s">
        <v>736</v>
      </c>
    </row>
    <row r="31" spans="1:16" ht="12.75">
      <c r="A31" s="26" t="s">
        <v>51</v>
      </c>
      <c s="31" t="s">
        <v>40</v>
      </c>
      <c s="31" t="s">
        <v>737</v>
      </c>
      <c s="26" t="s">
        <v>63</v>
      </c>
      <c s="32" t="s">
        <v>738</v>
      </c>
      <c s="33" t="s">
        <v>146</v>
      </c>
      <c s="34">
        <v>29.4</v>
      </c>
      <c s="35">
        <v>0</v>
      </c>
      <c s="35">
        <f>ROUND(ROUND(H31,2)*ROUND(G31,3),2)</f>
      </c>
      <c s="33" t="s">
        <v>65</v>
      </c>
      <c r="O31">
        <f>(I31*21)/100</f>
      </c>
      <c t="s">
        <v>26</v>
      </c>
    </row>
    <row r="32" spans="1:5" ht="89.25">
      <c r="A32" s="36" t="s">
        <v>56</v>
      </c>
      <c r="E32" s="37" t="s">
        <v>739</v>
      </c>
    </row>
    <row r="33" spans="1:5" ht="12.75">
      <c r="A33" s="38" t="s">
        <v>58</v>
      </c>
      <c r="E33" s="39" t="s">
        <v>832</v>
      </c>
    </row>
    <row r="34" spans="1:5" ht="229.5">
      <c r="A34" t="s">
        <v>60</v>
      </c>
      <c r="E34" s="37" t="s">
        <v>741</v>
      </c>
    </row>
    <row r="35" spans="1:16" ht="12.75">
      <c r="A35" s="26" t="s">
        <v>51</v>
      </c>
      <c s="31" t="s">
        <v>83</v>
      </c>
      <c s="31" t="s">
        <v>328</v>
      </c>
      <c s="26" t="s">
        <v>63</v>
      </c>
      <c s="32" t="s">
        <v>329</v>
      </c>
      <c s="33" t="s">
        <v>146</v>
      </c>
      <c s="34">
        <v>81.36</v>
      </c>
      <c s="35">
        <v>0</v>
      </c>
      <c s="35">
        <f>ROUND(ROUND(H35,2)*ROUND(G35,3),2)</f>
      </c>
      <c s="33" t="s">
        <v>65</v>
      </c>
      <c r="O35">
        <f>(I35*21)/100</f>
      </c>
      <c t="s">
        <v>26</v>
      </c>
    </row>
    <row r="36" spans="1:5" ht="51">
      <c r="A36" s="36" t="s">
        <v>56</v>
      </c>
      <c r="E36" s="37" t="s">
        <v>742</v>
      </c>
    </row>
    <row r="37" spans="1:5" ht="12.75">
      <c r="A37" s="38" t="s">
        <v>58</v>
      </c>
      <c r="E37" s="39" t="s">
        <v>833</v>
      </c>
    </row>
    <row r="38" spans="1:5" ht="293.25">
      <c r="A38" t="s">
        <v>60</v>
      </c>
      <c r="E38" s="37" t="s">
        <v>744</v>
      </c>
    </row>
    <row r="39" spans="1:18" ht="12.75" customHeight="1">
      <c r="A39" s="6" t="s">
        <v>49</v>
      </c>
      <c s="6"/>
      <c s="42" t="s">
        <v>26</v>
      </c>
      <c s="6"/>
      <c s="29" t="s">
        <v>366</v>
      </c>
      <c s="6"/>
      <c s="6"/>
      <c s="6"/>
      <c s="43">
        <f>0+Q39</f>
      </c>
      <c s="6"/>
      <c r="O39">
        <f>0+R39</f>
      </c>
      <c r="Q39">
        <f>0+I40</f>
      </c>
      <c>
        <f>0+O40</f>
      </c>
    </row>
    <row r="40" spans="1:16" ht="12.75">
      <c r="A40" s="26" t="s">
        <v>51</v>
      </c>
      <c s="31" t="s">
        <v>86</v>
      </c>
      <c s="31" t="s">
        <v>746</v>
      </c>
      <c s="26" t="s">
        <v>63</v>
      </c>
      <c s="32" t="s">
        <v>747</v>
      </c>
      <c s="33" t="s">
        <v>214</v>
      </c>
      <c s="34">
        <v>113</v>
      </c>
      <c s="35">
        <v>0</v>
      </c>
      <c s="35">
        <f>ROUND(ROUND(H40,2)*ROUND(G40,3),2)</f>
      </c>
      <c s="33" t="s">
        <v>65</v>
      </c>
      <c r="O40">
        <f>(I40*21)/100</f>
      </c>
      <c t="s">
        <v>26</v>
      </c>
    </row>
    <row r="41" spans="1:5" ht="25.5">
      <c r="A41" s="36" t="s">
        <v>56</v>
      </c>
      <c r="E41" s="37" t="s">
        <v>748</v>
      </c>
    </row>
    <row r="42" spans="1:5" ht="12.75">
      <c r="A42" s="38" t="s">
        <v>58</v>
      </c>
      <c r="E42" s="39" t="s">
        <v>834</v>
      </c>
    </row>
    <row r="43" spans="1:5" ht="165.75">
      <c r="A43" t="s">
        <v>60</v>
      </c>
      <c r="E43" s="37" t="s">
        <v>378</v>
      </c>
    </row>
    <row r="44" spans="1:18" ht="12.75" customHeight="1">
      <c r="A44" s="6" t="s">
        <v>49</v>
      </c>
      <c s="6"/>
      <c s="42" t="s">
        <v>36</v>
      </c>
      <c s="6"/>
      <c s="29" t="s">
        <v>411</v>
      </c>
      <c s="6"/>
      <c s="6"/>
      <c s="6"/>
      <c s="43">
        <f>0+Q44</f>
      </c>
      <c s="6"/>
      <c r="O44">
        <f>0+R44</f>
      </c>
      <c r="Q44">
        <f>0+I45</f>
      </c>
      <c>
        <f>0+O45</f>
      </c>
    </row>
    <row r="45" spans="1:16" ht="12.75">
      <c r="A45" s="26" t="s">
        <v>51</v>
      </c>
      <c s="31" t="s">
        <v>43</v>
      </c>
      <c s="31" t="s">
        <v>422</v>
      </c>
      <c s="26" t="s">
        <v>63</v>
      </c>
      <c s="32" t="s">
        <v>423</v>
      </c>
      <c s="33" t="s">
        <v>146</v>
      </c>
      <c s="34">
        <v>13.56</v>
      </c>
      <c s="35">
        <v>0</v>
      </c>
      <c s="35">
        <f>ROUND(ROUND(H45,2)*ROUND(G45,3),2)</f>
      </c>
      <c s="33" t="s">
        <v>65</v>
      </c>
      <c r="O45">
        <f>(I45*21)/100</f>
      </c>
      <c t="s">
        <v>26</v>
      </c>
    </row>
    <row r="46" spans="1:5" ht="51">
      <c r="A46" s="36" t="s">
        <v>56</v>
      </c>
      <c r="E46" s="37" t="s">
        <v>750</v>
      </c>
    </row>
    <row r="47" spans="1:5" ht="12.75">
      <c r="A47" s="38" t="s">
        <v>58</v>
      </c>
      <c r="E47" s="39" t="s">
        <v>835</v>
      </c>
    </row>
    <row r="48" spans="1:5" ht="38.25">
      <c r="A48" t="s">
        <v>60</v>
      </c>
      <c r="E48" s="37" t="s">
        <v>426</v>
      </c>
    </row>
    <row r="49" spans="1:18" ht="12.75" customHeight="1">
      <c r="A49" s="6" t="s">
        <v>49</v>
      </c>
      <c s="6"/>
      <c s="42" t="s">
        <v>86</v>
      </c>
      <c s="6"/>
      <c s="29" t="s">
        <v>481</v>
      </c>
      <c s="6"/>
      <c s="6"/>
      <c s="6"/>
      <c s="43">
        <f>0+Q49</f>
      </c>
      <c s="6"/>
      <c r="O49">
        <f>0+R49</f>
      </c>
      <c r="Q49">
        <f>0+I50+I54+I58+I62+I66+I70+I74+I78+I82</f>
      </c>
      <c>
        <f>0+O50+O54+O58+O62+O66+O70+O74+O78+O82</f>
      </c>
    </row>
    <row r="50" spans="1:16" ht="12.75">
      <c r="A50" s="26" t="s">
        <v>51</v>
      </c>
      <c s="31" t="s">
        <v>45</v>
      </c>
      <c s="31" t="s">
        <v>836</v>
      </c>
      <c s="26" t="s">
        <v>63</v>
      </c>
      <c s="32" t="s">
        <v>837</v>
      </c>
      <c s="33" t="s">
        <v>214</v>
      </c>
      <c s="34">
        <v>113</v>
      </c>
      <c s="35">
        <v>0</v>
      </c>
      <c s="35">
        <f>ROUND(ROUND(H50,2)*ROUND(G50,3),2)</f>
      </c>
      <c s="33" t="s">
        <v>65</v>
      </c>
      <c r="O50">
        <f>(I50*21)/100</f>
      </c>
      <c t="s">
        <v>26</v>
      </c>
    </row>
    <row r="51" spans="1:5" ht="63.75">
      <c r="A51" s="36" t="s">
        <v>56</v>
      </c>
      <c r="E51" s="37" t="s">
        <v>838</v>
      </c>
    </row>
    <row r="52" spans="1:5" ht="12.75">
      <c r="A52" s="38" t="s">
        <v>58</v>
      </c>
      <c r="E52" s="39" t="s">
        <v>834</v>
      </c>
    </row>
    <row r="53" spans="1:5" ht="255">
      <c r="A53" t="s">
        <v>60</v>
      </c>
      <c r="E53" s="37" t="s">
        <v>756</v>
      </c>
    </row>
    <row r="54" spans="1:16" ht="25.5">
      <c r="A54" s="26" t="s">
        <v>51</v>
      </c>
      <c s="31" t="s">
        <v>47</v>
      </c>
      <c s="31" t="s">
        <v>836</v>
      </c>
      <c s="26" t="s">
        <v>53</v>
      </c>
      <c s="32" t="s">
        <v>839</v>
      </c>
      <c s="33" t="s">
        <v>214</v>
      </c>
      <c s="34">
        <v>2</v>
      </c>
      <c s="35">
        <v>0</v>
      </c>
      <c s="35">
        <f>ROUND(ROUND(H54,2)*ROUND(G54,3),2)</f>
      </c>
      <c s="33"/>
      <c r="O54">
        <f>(I54*21)/100</f>
      </c>
      <c t="s">
        <v>26</v>
      </c>
    </row>
    <row r="55" spans="1:5" ht="12.75">
      <c r="A55" s="36" t="s">
        <v>56</v>
      </c>
      <c r="E55" s="37" t="s">
        <v>840</v>
      </c>
    </row>
    <row r="56" spans="1:5" ht="25.5">
      <c r="A56" s="38" t="s">
        <v>58</v>
      </c>
      <c r="E56" s="39" t="s">
        <v>755</v>
      </c>
    </row>
    <row r="57" spans="1:5" ht="255">
      <c r="A57" t="s">
        <v>60</v>
      </c>
      <c r="E57" s="37" t="s">
        <v>756</v>
      </c>
    </row>
    <row r="58" spans="1:16" ht="12.75">
      <c r="A58" s="26" t="s">
        <v>51</v>
      </c>
      <c s="31" t="s">
        <v>101</v>
      </c>
      <c s="31" t="s">
        <v>841</v>
      </c>
      <c s="26" t="s">
        <v>63</v>
      </c>
      <c s="32" t="s">
        <v>842</v>
      </c>
      <c s="33" t="s">
        <v>214</v>
      </c>
      <c s="34">
        <v>28</v>
      </c>
      <c s="35">
        <v>0</v>
      </c>
      <c s="35">
        <f>ROUND(ROUND(H58,2)*ROUND(G58,3),2)</f>
      </c>
      <c s="33" t="s">
        <v>65</v>
      </c>
      <c r="O58">
        <f>(I58*21)/100</f>
      </c>
      <c t="s">
        <v>26</v>
      </c>
    </row>
    <row r="59" spans="1:5" ht="12.75">
      <c r="A59" s="36" t="s">
        <v>56</v>
      </c>
      <c r="E59" s="37" t="s">
        <v>773</v>
      </c>
    </row>
    <row r="60" spans="1:5" ht="12.75">
      <c r="A60" s="38" t="s">
        <v>58</v>
      </c>
      <c r="E60" s="39" t="s">
        <v>843</v>
      </c>
    </row>
    <row r="61" spans="1:5" ht="51">
      <c r="A61" t="s">
        <v>60</v>
      </c>
      <c r="E61" s="37" t="s">
        <v>775</v>
      </c>
    </row>
    <row r="62" spans="1:16" ht="12.75">
      <c r="A62" s="26" t="s">
        <v>51</v>
      </c>
      <c s="31" t="s">
        <v>106</v>
      </c>
      <c s="31" t="s">
        <v>844</v>
      </c>
      <c s="26" t="s">
        <v>63</v>
      </c>
      <c s="32" t="s">
        <v>845</v>
      </c>
      <c s="33" t="s">
        <v>214</v>
      </c>
      <c s="34">
        <v>28</v>
      </c>
      <c s="35">
        <v>0</v>
      </c>
      <c s="35">
        <f>ROUND(ROUND(H62,2)*ROUND(G62,3),2)</f>
      </c>
      <c s="33" t="s">
        <v>65</v>
      </c>
      <c r="O62">
        <f>(I62*21)/100</f>
      </c>
      <c t="s">
        <v>26</v>
      </c>
    </row>
    <row r="63" spans="1:5" ht="12.75">
      <c r="A63" s="36" t="s">
        <v>56</v>
      </c>
      <c r="E63" s="37" t="s">
        <v>846</v>
      </c>
    </row>
    <row r="64" spans="1:5" ht="12.75">
      <c r="A64" s="38" t="s">
        <v>58</v>
      </c>
      <c r="E64" s="39" t="s">
        <v>843</v>
      </c>
    </row>
    <row r="65" spans="1:5" ht="242.25">
      <c r="A65" t="s">
        <v>60</v>
      </c>
      <c r="E65" s="37" t="s">
        <v>767</v>
      </c>
    </row>
    <row r="66" spans="1:16" ht="12.75">
      <c r="A66" s="26" t="s">
        <v>51</v>
      </c>
      <c s="31" t="s">
        <v>111</v>
      </c>
      <c s="31" t="s">
        <v>780</v>
      </c>
      <c s="26" t="s">
        <v>53</v>
      </c>
      <c s="32" t="s">
        <v>781</v>
      </c>
      <c s="33" t="s">
        <v>99</v>
      </c>
      <c s="34">
        <v>5</v>
      </c>
      <c s="35">
        <v>0</v>
      </c>
      <c s="35">
        <f>ROUND(ROUND(H66,2)*ROUND(G66,3),2)</f>
      </c>
      <c s="33"/>
      <c r="O66">
        <f>(I66*21)/100</f>
      </c>
      <c t="s">
        <v>26</v>
      </c>
    </row>
    <row r="67" spans="1:5" ht="12.75">
      <c r="A67" s="36" t="s">
        <v>56</v>
      </c>
      <c r="E67" s="37" t="s">
        <v>782</v>
      </c>
    </row>
    <row r="68" spans="1:5" ht="12.75">
      <c r="A68" s="38" t="s">
        <v>58</v>
      </c>
      <c r="E68" s="39" t="s">
        <v>133</v>
      </c>
    </row>
    <row r="69" spans="1:5" ht="12.75">
      <c r="A69" t="s">
        <v>60</v>
      </c>
      <c r="E69" s="37" t="s">
        <v>63</v>
      </c>
    </row>
    <row r="70" spans="1:16" ht="12.75">
      <c r="A70" s="26" t="s">
        <v>51</v>
      </c>
      <c s="31" t="s">
        <v>116</v>
      </c>
      <c s="31" t="s">
        <v>783</v>
      </c>
      <c s="26" t="s">
        <v>63</v>
      </c>
      <c s="32" t="s">
        <v>784</v>
      </c>
      <c s="33" t="s">
        <v>214</v>
      </c>
      <c s="34">
        <v>226</v>
      </c>
      <c s="35">
        <v>0</v>
      </c>
      <c s="35">
        <f>ROUND(ROUND(H70,2)*ROUND(G70,3),2)</f>
      </c>
      <c s="33" t="s">
        <v>65</v>
      </c>
      <c r="O70">
        <f>(I70*21)/100</f>
      </c>
      <c t="s">
        <v>26</v>
      </c>
    </row>
    <row r="71" spans="1:5" ht="25.5">
      <c r="A71" s="36" t="s">
        <v>56</v>
      </c>
      <c r="E71" s="37" t="s">
        <v>785</v>
      </c>
    </row>
    <row r="72" spans="1:5" ht="12.75">
      <c r="A72" s="38" t="s">
        <v>58</v>
      </c>
      <c r="E72" s="39" t="s">
        <v>847</v>
      </c>
    </row>
    <row r="73" spans="1:5" ht="51">
      <c r="A73" t="s">
        <v>60</v>
      </c>
      <c r="E73" s="37" t="s">
        <v>787</v>
      </c>
    </row>
    <row r="74" spans="1:16" ht="12.75">
      <c r="A74" s="26" t="s">
        <v>51</v>
      </c>
      <c s="31" t="s">
        <v>249</v>
      </c>
      <c s="31" t="s">
        <v>788</v>
      </c>
      <c s="26" t="s">
        <v>63</v>
      </c>
      <c s="32" t="s">
        <v>789</v>
      </c>
      <c s="33" t="s">
        <v>214</v>
      </c>
      <c s="34">
        <v>113</v>
      </c>
      <c s="35">
        <v>0</v>
      </c>
      <c s="35">
        <f>ROUND(ROUND(H74,2)*ROUND(G74,3),2)</f>
      </c>
      <c s="33" t="s">
        <v>65</v>
      </c>
      <c r="O74">
        <f>(I74*21)/100</f>
      </c>
      <c t="s">
        <v>26</v>
      </c>
    </row>
    <row r="75" spans="1:5" ht="12.75">
      <c r="A75" s="36" t="s">
        <v>56</v>
      </c>
      <c r="E75" s="37" t="s">
        <v>790</v>
      </c>
    </row>
    <row r="76" spans="1:5" ht="12.75">
      <c r="A76" s="38" t="s">
        <v>58</v>
      </c>
      <c r="E76" s="39" t="s">
        <v>834</v>
      </c>
    </row>
    <row r="77" spans="1:5" ht="38.25">
      <c r="A77" t="s">
        <v>60</v>
      </c>
      <c r="E77" s="37" t="s">
        <v>792</v>
      </c>
    </row>
    <row r="78" spans="1:16" ht="12.75">
      <c r="A78" s="26" t="s">
        <v>51</v>
      </c>
      <c s="31" t="s">
        <v>253</v>
      </c>
      <c s="31" t="s">
        <v>848</v>
      </c>
      <c s="26" t="s">
        <v>63</v>
      </c>
      <c s="32" t="s">
        <v>849</v>
      </c>
      <c s="33" t="s">
        <v>214</v>
      </c>
      <c s="34">
        <v>113</v>
      </c>
      <c s="35">
        <v>0</v>
      </c>
      <c s="35">
        <f>ROUND(ROUND(H78,2)*ROUND(G78,3),2)</f>
      </c>
      <c s="33" t="s">
        <v>65</v>
      </c>
      <c r="O78">
        <f>(I78*21)/100</f>
      </c>
      <c t="s">
        <v>26</v>
      </c>
    </row>
    <row r="79" spans="1:5" ht="12.75">
      <c r="A79" s="36" t="s">
        <v>56</v>
      </c>
      <c r="E79" s="37" t="s">
        <v>850</v>
      </c>
    </row>
    <row r="80" spans="1:5" ht="12.75">
      <c r="A80" s="38" t="s">
        <v>58</v>
      </c>
      <c r="E80" s="39" t="s">
        <v>834</v>
      </c>
    </row>
    <row r="81" spans="1:5" ht="51">
      <c r="A81" t="s">
        <v>60</v>
      </c>
      <c r="E81" s="37" t="s">
        <v>796</v>
      </c>
    </row>
    <row r="82" spans="1:16" ht="12.75">
      <c r="A82" s="26" t="s">
        <v>51</v>
      </c>
      <c s="31" t="s">
        <v>258</v>
      </c>
      <c s="31" t="s">
        <v>851</v>
      </c>
      <c s="26" t="s">
        <v>63</v>
      </c>
      <c s="32" t="s">
        <v>852</v>
      </c>
      <c s="33" t="s">
        <v>214</v>
      </c>
      <c s="34">
        <v>113</v>
      </c>
      <c s="35">
        <v>0</v>
      </c>
      <c s="35">
        <f>ROUND(ROUND(H82,2)*ROUND(G82,3),2)</f>
      </c>
      <c s="33" t="s">
        <v>65</v>
      </c>
      <c r="O82">
        <f>(I82*21)/100</f>
      </c>
      <c t="s">
        <v>26</v>
      </c>
    </row>
    <row r="83" spans="1:5" ht="38.25">
      <c r="A83" s="36" t="s">
        <v>56</v>
      </c>
      <c r="E83" s="37" t="s">
        <v>853</v>
      </c>
    </row>
    <row r="84" spans="1:5" ht="12.75">
      <c r="A84" s="38" t="s">
        <v>58</v>
      </c>
      <c r="E84" s="39" t="s">
        <v>834</v>
      </c>
    </row>
    <row r="85" spans="1:5" ht="25.5">
      <c r="A85" t="s">
        <v>60</v>
      </c>
      <c r="E85" s="37" t="s">
        <v>800</v>
      </c>
    </row>
    <row r="86" spans="1:18" ht="12.75" customHeight="1">
      <c r="A86" s="6" t="s">
        <v>49</v>
      </c>
      <c s="6"/>
      <c s="42" t="s">
        <v>43</v>
      </c>
      <c s="6"/>
      <c s="29" t="s">
        <v>510</v>
      </c>
      <c s="6"/>
      <c s="6"/>
      <c s="6"/>
      <c s="43">
        <f>0+Q86</f>
      </c>
      <c s="6"/>
      <c r="O86">
        <f>0+R86</f>
      </c>
      <c r="Q86">
        <f>0+I87</f>
      </c>
      <c>
        <f>0+O87</f>
      </c>
    </row>
    <row r="87" spans="1:16" ht="12.75">
      <c r="A87" s="26" t="s">
        <v>51</v>
      </c>
      <c s="31" t="s">
        <v>260</v>
      </c>
      <c s="31" t="s">
        <v>854</v>
      </c>
      <c s="26" t="s">
        <v>63</v>
      </c>
      <c s="32" t="s">
        <v>855</v>
      </c>
      <c s="33" t="s">
        <v>214</v>
      </c>
      <c s="34">
        <v>130</v>
      </c>
      <c s="35">
        <v>0</v>
      </c>
      <c s="35">
        <f>ROUND(ROUND(H87,2)*ROUND(G87,3),2)</f>
      </c>
      <c s="33" t="s">
        <v>65</v>
      </c>
      <c r="O87">
        <f>(I87*21)/100</f>
      </c>
      <c t="s">
        <v>26</v>
      </c>
    </row>
    <row r="88" spans="1:5" ht="25.5">
      <c r="A88" s="36" t="s">
        <v>56</v>
      </c>
      <c r="E88" s="37" t="s">
        <v>856</v>
      </c>
    </row>
    <row r="89" spans="1:5" ht="12.75">
      <c r="A89" s="38" t="s">
        <v>58</v>
      </c>
      <c r="E89" s="39" t="s">
        <v>857</v>
      </c>
    </row>
    <row r="90" spans="1:5" ht="76.5">
      <c r="A90" t="s">
        <v>60</v>
      </c>
      <c r="E90" s="37" t="s">
        <v>598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0+O8+O17+O62+O67+O72+O77</f>
      </c>
      <c t="s">
        <v>25</v>
      </c>
    </row>
    <row r="3" spans="1:16" ht="15" customHeight="1">
      <c r="A3" t="s">
        <v>11</v>
      </c>
      <c s="12" t="s">
        <v>13</v>
      </c>
      <c s="13" t="s">
        <v>14</v>
      </c>
      <c s="1"/>
      <c s="14" t="s">
        <v>15</v>
      </c>
      <c s="1"/>
      <c s="9"/>
      <c s="8" t="s">
        <v>858</v>
      </c>
      <c s="40">
        <f>0+I8+I17+I62+I67+I72+I77</f>
      </c>
      <c s="10"/>
      <c r="O3" t="s">
        <v>22</v>
      </c>
      <c t="s">
        <v>26</v>
      </c>
    </row>
    <row r="4" spans="1:16" ht="15" customHeight="1">
      <c r="A4" t="s">
        <v>16</v>
      </c>
      <c s="16" t="s">
        <v>21</v>
      </c>
      <c s="17" t="s">
        <v>858</v>
      </c>
      <c s="6"/>
      <c s="18" t="s">
        <v>859</v>
      </c>
      <c s="6"/>
      <c s="6"/>
      <c s="27"/>
      <c s="27"/>
      <c s="6"/>
      <c r="O4" t="s">
        <v>23</v>
      </c>
      <c t="s">
        <v>26</v>
      </c>
    </row>
    <row r="5" spans="1:16" ht="12.75" customHeight="1">
      <c r="A5" s="15" t="s">
        <v>29</v>
      </c>
      <c s="15" t="s">
        <v>31</v>
      </c>
      <c s="15" t="s">
        <v>33</v>
      </c>
      <c s="15" t="s">
        <v>34</v>
      </c>
      <c s="15" t="s">
        <v>35</v>
      </c>
      <c s="15" t="s">
        <v>37</v>
      </c>
      <c s="15" t="s">
        <v>39</v>
      </c>
      <c s="15" t="s">
        <v>41</v>
      </c>
      <c s="15"/>
      <c s="15" t="s">
        <v>46</v>
      </c>
      <c r="O5" t="s">
        <v>24</v>
      </c>
      <c t="s">
        <v>26</v>
      </c>
    </row>
    <row r="6" spans="1:10" ht="12.75" customHeight="1">
      <c r="A6" s="15"/>
      <c s="15"/>
      <c s="15"/>
      <c s="15"/>
      <c s="15"/>
      <c s="15"/>
      <c s="15"/>
      <c s="15" t="s">
        <v>42</v>
      </c>
      <c s="15" t="s">
        <v>44</v>
      </c>
      <c s="15"/>
    </row>
    <row r="7" spans="1:10" ht="12.75" customHeight="1">
      <c r="A7" s="15" t="s">
        <v>30</v>
      </c>
      <c s="15" t="s">
        <v>32</v>
      </c>
      <c s="15" t="s">
        <v>26</v>
      </c>
      <c s="15" t="s">
        <v>25</v>
      </c>
      <c s="15" t="s">
        <v>36</v>
      </c>
      <c s="15" t="s">
        <v>38</v>
      </c>
      <c s="15" t="s">
        <v>40</v>
      </c>
      <c s="15" t="s">
        <v>43</v>
      </c>
      <c s="15" t="s">
        <v>45</v>
      </c>
      <c s="15" t="s">
        <v>47</v>
      </c>
    </row>
    <row r="8" spans="1:18" ht="12.75" customHeight="1">
      <c r="A8" s="27" t="s">
        <v>49</v>
      </c>
      <c s="27"/>
      <c s="28" t="s">
        <v>30</v>
      </c>
      <c s="27"/>
      <c s="29" t="s">
        <v>50</v>
      </c>
      <c s="27"/>
      <c s="27"/>
      <c s="27"/>
      <c s="30">
        <f>0+Q8</f>
      </c>
      <c s="27"/>
      <c r="O8">
        <f>0+R8</f>
      </c>
      <c r="Q8">
        <f>0+I9+I13</f>
      </c>
      <c>
        <f>0+O9+O13</f>
      </c>
    </row>
    <row r="9" spans="1:16" ht="25.5">
      <c r="A9" s="26" t="s">
        <v>51</v>
      </c>
      <c s="31" t="s">
        <v>32</v>
      </c>
      <c s="31" t="s">
        <v>183</v>
      </c>
      <c s="26" t="s">
        <v>63</v>
      </c>
      <c s="32" t="s">
        <v>184</v>
      </c>
      <c s="33" t="s">
        <v>185</v>
      </c>
      <c s="34">
        <v>97.943</v>
      </c>
      <c s="35">
        <v>0</v>
      </c>
      <c s="35">
        <f>ROUND(ROUND(H9,2)*ROUND(G9,3),2)</f>
      </c>
      <c s="33" t="s">
        <v>65</v>
      </c>
      <c r="O9">
        <f>(I9*21)/100</f>
      </c>
      <c t="s">
        <v>26</v>
      </c>
    </row>
    <row r="10" spans="1:5" ht="12.75">
      <c r="A10" s="36" t="s">
        <v>56</v>
      </c>
      <c r="E10" s="37" t="s">
        <v>63</v>
      </c>
    </row>
    <row r="11" spans="1:5" ht="51">
      <c r="A11" s="38" t="s">
        <v>58</v>
      </c>
      <c r="E11" s="39" t="s">
        <v>860</v>
      </c>
    </row>
    <row r="12" spans="1:5" ht="140.25">
      <c r="A12" t="s">
        <v>60</v>
      </c>
      <c r="E12" s="37" t="s">
        <v>187</v>
      </c>
    </row>
    <row r="13" spans="1:16" ht="25.5">
      <c r="A13" s="26" t="s">
        <v>51</v>
      </c>
      <c s="31" t="s">
        <v>26</v>
      </c>
      <c s="31" t="s">
        <v>861</v>
      </c>
      <c s="26" t="s">
        <v>63</v>
      </c>
      <c s="32" t="s">
        <v>862</v>
      </c>
      <c s="33" t="s">
        <v>185</v>
      </c>
      <c s="34">
        <v>9.66</v>
      </c>
      <c s="35">
        <v>0</v>
      </c>
      <c s="35">
        <f>ROUND(ROUND(H13,2)*ROUND(G13,3),2)</f>
      </c>
      <c s="33" t="s">
        <v>65</v>
      </c>
      <c r="O13">
        <f>(I13*21)/100</f>
      </c>
      <c t="s">
        <v>26</v>
      </c>
    </row>
    <row r="14" spans="1:5" ht="12.75">
      <c r="A14" s="36" t="s">
        <v>56</v>
      </c>
      <c r="E14" s="37" t="s">
        <v>63</v>
      </c>
    </row>
    <row r="15" spans="1:5" ht="12.75">
      <c r="A15" s="38" t="s">
        <v>58</v>
      </c>
      <c r="E15" s="39" t="s">
        <v>863</v>
      </c>
    </row>
    <row r="16" spans="1:5" ht="140.25">
      <c r="A16" t="s">
        <v>60</v>
      </c>
      <c r="E16" s="37" t="s">
        <v>864</v>
      </c>
    </row>
    <row r="17" spans="1:18" ht="12.75" customHeight="1">
      <c r="A17" s="6" t="s">
        <v>49</v>
      </c>
      <c s="6"/>
      <c s="42" t="s">
        <v>32</v>
      </c>
      <c s="6"/>
      <c s="29" t="s">
        <v>123</v>
      </c>
      <c s="6"/>
      <c s="6"/>
      <c s="6"/>
      <c s="43">
        <f>0+Q17</f>
      </c>
      <c s="6"/>
      <c r="O17">
        <f>0+R17</f>
      </c>
      <c r="Q17">
        <f>0+I18+I22+I26+I30+I34+I38+I42+I46+I50+I54+I58</f>
      </c>
      <c>
        <f>0+O18+O22+O26+O30+O34+O38+O42+O46+O50+O54+O58</f>
      </c>
    </row>
    <row r="18" spans="1:16" ht="12.75">
      <c r="A18" s="26" t="s">
        <v>51</v>
      </c>
      <c s="31" t="s">
        <v>25</v>
      </c>
      <c s="31" t="s">
        <v>191</v>
      </c>
      <c s="26" t="s">
        <v>63</v>
      </c>
      <c s="32" t="s">
        <v>192</v>
      </c>
      <c s="33" t="s">
        <v>126</v>
      </c>
      <c s="34">
        <v>195</v>
      </c>
      <c s="35">
        <v>0</v>
      </c>
      <c s="35">
        <f>ROUND(ROUND(H18,2)*ROUND(G18,3),2)</f>
      </c>
      <c s="33" t="s">
        <v>65</v>
      </c>
      <c r="O18">
        <f>(I18*21)/100</f>
      </c>
      <c t="s">
        <v>26</v>
      </c>
    </row>
    <row r="19" spans="1:5" ht="51">
      <c r="A19" s="36" t="s">
        <v>56</v>
      </c>
      <c r="E19" s="37" t="s">
        <v>865</v>
      </c>
    </row>
    <row r="20" spans="1:5" ht="38.25">
      <c r="A20" s="38" t="s">
        <v>58</v>
      </c>
      <c r="E20" s="39" t="s">
        <v>866</v>
      </c>
    </row>
    <row r="21" spans="1:5" ht="12.75">
      <c r="A21" t="s">
        <v>60</v>
      </c>
      <c r="E21" s="37" t="s">
        <v>195</v>
      </c>
    </row>
    <row r="22" spans="1:16" ht="12.75">
      <c r="A22" s="26" t="s">
        <v>51</v>
      </c>
      <c s="31" t="s">
        <v>36</v>
      </c>
      <c s="31" t="s">
        <v>196</v>
      </c>
      <c s="26" t="s">
        <v>80</v>
      </c>
      <c s="32" t="s">
        <v>197</v>
      </c>
      <c s="33" t="s">
        <v>146</v>
      </c>
      <c s="34">
        <v>3.22</v>
      </c>
      <c s="35">
        <v>0</v>
      </c>
      <c s="35">
        <f>ROUND(ROUND(H22,2)*ROUND(G22,3),2)</f>
      </c>
      <c s="33" t="s">
        <v>485</v>
      </c>
      <c r="O22">
        <f>(I22*21)/100</f>
      </c>
      <c t="s">
        <v>26</v>
      </c>
    </row>
    <row r="23" spans="1:5" ht="51">
      <c r="A23" s="36" t="s">
        <v>56</v>
      </c>
      <c r="E23" s="37" t="s">
        <v>867</v>
      </c>
    </row>
    <row r="24" spans="1:5" ht="12.75">
      <c r="A24" s="38" t="s">
        <v>58</v>
      </c>
      <c r="E24" s="39" t="s">
        <v>868</v>
      </c>
    </row>
    <row r="25" spans="1:5" ht="63.75">
      <c r="A25" t="s">
        <v>60</v>
      </c>
      <c r="E25" s="37" t="s">
        <v>200</v>
      </c>
    </row>
    <row r="26" spans="1:16" ht="12.75">
      <c r="A26" s="26" t="s">
        <v>51</v>
      </c>
      <c s="31" t="s">
        <v>38</v>
      </c>
      <c s="31" t="s">
        <v>196</v>
      </c>
      <c s="26" t="s">
        <v>84</v>
      </c>
      <c s="32" t="s">
        <v>197</v>
      </c>
      <c s="33" t="s">
        <v>146</v>
      </c>
      <c s="34">
        <v>12.88</v>
      </c>
      <c s="35">
        <v>0</v>
      </c>
      <c s="35">
        <f>ROUND(ROUND(H26,2)*ROUND(G26,3),2)</f>
      </c>
      <c s="33" t="s">
        <v>65</v>
      </c>
      <c r="O26">
        <f>(I26*21)/100</f>
      </c>
      <c t="s">
        <v>26</v>
      </c>
    </row>
    <row r="27" spans="1:5" ht="38.25">
      <c r="A27" s="36" t="s">
        <v>56</v>
      </c>
      <c r="E27" s="37" t="s">
        <v>869</v>
      </c>
    </row>
    <row r="28" spans="1:5" ht="12.75">
      <c r="A28" s="38" t="s">
        <v>58</v>
      </c>
      <c r="E28" s="39" t="s">
        <v>870</v>
      </c>
    </row>
    <row r="29" spans="1:5" ht="63.75">
      <c r="A29" t="s">
        <v>60</v>
      </c>
      <c r="E29" s="37" t="s">
        <v>200</v>
      </c>
    </row>
    <row r="30" spans="1:16" ht="25.5">
      <c r="A30" s="26" t="s">
        <v>51</v>
      </c>
      <c s="31" t="s">
        <v>40</v>
      </c>
      <c s="31" t="s">
        <v>204</v>
      </c>
      <c s="26" t="s">
        <v>63</v>
      </c>
      <c s="32" t="s">
        <v>205</v>
      </c>
      <c s="33" t="s">
        <v>146</v>
      </c>
      <c s="34">
        <v>8.05</v>
      </c>
      <c s="35">
        <v>0</v>
      </c>
      <c s="35">
        <f>ROUND(ROUND(H30,2)*ROUND(G30,3),2)</f>
      </c>
      <c s="33" t="s">
        <v>485</v>
      </c>
      <c r="O30">
        <f>(I30*21)/100</f>
      </c>
      <c t="s">
        <v>26</v>
      </c>
    </row>
    <row r="31" spans="1:5" ht="38.25">
      <c r="A31" s="36" t="s">
        <v>56</v>
      </c>
      <c r="E31" s="37" t="s">
        <v>871</v>
      </c>
    </row>
    <row r="32" spans="1:5" ht="12.75">
      <c r="A32" s="38" t="s">
        <v>58</v>
      </c>
      <c r="E32" s="39" t="s">
        <v>872</v>
      </c>
    </row>
    <row r="33" spans="1:5" ht="63.75">
      <c r="A33" t="s">
        <v>60</v>
      </c>
      <c r="E33" s="37" t="s">
        <v>200</v>
      </c>
    </row>
    <row r="34" spans="1:16" ht="12.75">
      <c r="A34" s="26" t="s">
        <v>51</v>
      </c>
      <c s="31" t="s">
        <v>83</v>
      </c>
      <c s="31" t="s">
        <v>873</v>
      </c>
      <c s="26" t="s">
        <v>63</v>
      </c>
      <c s="32" t="s">
        <v>874</v>
      </c>
      <c s="33" t="s">
        <v>146</v>
      </c>
      <c s="34">
        <v>16.1</v>
      </c>
      <c s="35">
        <v>0</v>
      </c>
      <c s="35">
        <f>ROUND(ROUND(H34,2)*ROUND(G34,3),2)</f>
      </c>
      <c s="33" t="s">
        <v>65</v>
      </c>
      <c r="O34">
        <f>(I34*21)/100</f>
      </c>
      <c t="s">
        <v>26</v>
      </c>
    </row>
    <row r="35" spans="1:5" ht="12.75">
      <c r="A35" s="36" t="s">
        <v>56</v>
      </c>
      <c r="E35" s="37" t="s">
        <v>875</v>
      </c>
    </row>
    <row r="36" spans="1:5" ht="12.75">
      <c r="A36" s="38" t="s">
        <v>58</v>
      </c>
      <c r="E36" s="39" t="s">
        <v>876</v>
      </c>
    </row>
    <row r="37" spans="1:5" ht="306">
      <c r="A37" t="s">
        <v>60</v>
      </c>
      <c r="E37" s="37" t="s">
        <v>248</v>
      </c>
    </row>
    <row r="38" spans="1:16" ht="12.75">
      <c r="A38" s="26" t="s">
        <v>51</v>
      </c>
      <c s="31" t="s">
        <v>86</v>
      </c>
      <c s="31" t="s">
        <v>243</v>
      </c>
      <c s="26" t="s">
        <v>63</v>
      </c>
      <c s="32" t="s">
        <v>245</v>
      </c>
      <c s="33" t="s">
        <v>146</v>
      </c>
      <c s="34">
        <v>157.605</v>
      </c>
      <c s="35">
        <v>0</v>
      </c>
      <c s="35">
        <f>ROUND(ROUND(H38,2)*ROUND(G38,3),2)</f>
      </c>
      <c s="33" t="s">
        <v>65</v>
      </c>
      <c r="O38">
        <f>(I38*21)/100</f>
      </c>
      <c t="s">
        <v>26</v>
      </c>
    </row>
    <row r="39" spans="1:5" ht="25.5">
      <c r="A39" s="36" t="s">
        <v>56</v>
      </c>
      <c r="E39" s="37" t="s">
        <v>877</v>
      </c>
    </row>
    <row r="40" spans="1:5" ht="12.75">
      <c r="A40" s="38" t="s">
        <v>58</v>
      </c>
      <c r="E40" s="39" t="s">
        <v>878</v>
      </c>
    </row>
    <row r="41" spans="1:5" ht="306">
      <c r="A41" t="s">
        <v>60</v>
      </c>
      <c r="E41" s="37" t="s">
        <v>248</v>
      </c>
    </row>
    <row r="42" spans="1:16" ht="12.75">
      <c r="A42" s="26" t="s">
        <v>51</v>
      </c>
      <c s="31" t="s">
        <v>43</v>
      </c>
      <c s="31" t="s">
        <v>300</v>
      </c>
      <c s="26" t="s">
        <v>63</v>
      </c>
      <c s="32" t="s">
        <v>301</v>
      </c>
      <c s="33" t="s">
        <v>146</v>
      </c>
      <c s="34">
        <v>184.468</v>
      </c>
      <c s="35">
        <v>0</v>
      </c>
      <c s="35">
        <f>ROUND(ROUND(H42,2)*ROUND(G42,3),2)</f>
      </c>
      <c s="33" t="s">
        <v>65</v>
      </c>
      <c r="O42">
        <f>(I42*21)/100</f>
      </c>
      <c t="s">
        <v>26</v>
      </c>
    </row>
    <row r="43" spans="1:5" ht="38.25">
      <c r="A43" s="36" t="s">
        <v>56</v>
      </c>
      <c r="E43" s="37" t="s">
        <v>879</v>
      </c>
    </row>
    <row r="44" spans="1:5" ht="63.75">
      <c r="A44" s="38" t="s">
        <v>58</v>
      </c>
      <c r="E44" s="39" t="s">
        <v>880</v>
      </c>
    </row>
    <row r="45" spans="1:5" ht="318.75">
      <c r="A45" t="s">
        <v>60</v>
      </c>
      <c r="E45" s="37" t="s">
        <v>298</v>
      </c>
    </row>
    <row r="46" spans="1:16" ht="12.75">
      <c r="A46" s="26" t="s">
        <v>51</v>
      </c>
      <c s="31" t="s">
        <v>45</v>
      </c>
      <c s="31" t="s">
        <v>311</v>
      </c>
      <c s="26" t="s">
        <v>63</v>
      </c>
      <c s="32" t="s">
        <v>312</v>
      </c>
      <c s="33" t="s">
        <v>146</v>
      </c>
      <c s="34">
        <v>26.863</v>
      </c>
      <c s="35">
        <v>0</v>
      </c>
      <c s="35">
        <f>ROUND(ROUND(H46,2)*ROUND(G46,3),2)</f>
      </c>
      <c s="33" t="s">
        <v>65</v>
      </c>
      <c r="O46">
        <f>(I46*21)/100</f>
      </c>
      <c t="s">
        <v>26</v>
      </c>
    </row>
    <row r="47" spans="1:5" ht="25.5">
      <c r="A47" s="36" t="s">
        <v>56</v>
      </c>
      <c r="E47" s="37" t="s">
        <v>881</v>
      </c>
    </row>
    <row r="48" spans="1:5" ht="12.75">
      <c r="A48" s="38" t="s">
        <v>58</v>
      </c>
      <c r="E48" s="39" t="s">
        <v>882</v>
      </c>
    </row>
    <row r="49" spans="1:5" ht="191.25">
      <c r="A49" t="s">
        <v>60</v>
      </c>
      <c r="E49" s="37" t="s">
        <v>315</v>
      </c>
    </row>
    <row r="50" spans="1:16" ht="12.75">
      <c r="A50" s="26" t="s">
        <v>51</v>
      </c>
      <c s="31" t="s">
        <v>47</v>
      </c>
      <c s="31" t="s">
        <v>317</v>
      </c>
      <c s="26" t="s">
        <v>63</v>
      </c>
      <c s="32" t="s">
        <v>318</v>
      </c>
      <c s="33" t="s">
        <v>146</v>
      </c>
      <c s="34">
        <v>16.1</v>
      </c>
      <c s="35">
        <v>0</v>
      </c>
      <c s="35">
        <f>ROUND(ROUND(H50,2)*ROUND(G50,3),2)</f>
      </c>
      <c s="33" t="s">
        <v>65</v>
      </c>
      <c r="O50">
        <f>(I50*21)/100</f>
      </c>
      <c t="s">
        <v>26</v>
      </c>
    </row>
    <row r="51" spans="1:5" ht="89.25">
      <c r="A51" s="36" t="s">
        <v>56</v>
      </c>
      <c r="E51" s="37" t="s">
        <v>883</v>
      </c>
    </row>
    <row r="52" spans="1:5" ht="12.75">
      <c r="A52" s="38" t="s">
        <v>58</v>
      </c>
      <c r="E52" s="39" t="s">
        <v>884</v>
      </c>
    </row>
    <row r="53" spans="1:5" ht="267.75">
      <c r="A53" t="s">
        <v>60</v>
      </c>
      <c r="E53" s="37" t="s">
        <v>885</v>
      </c>
    </row>
    <row r="54" spans="1:16" ht="12.75">
      <c r="A54" s="26" t="s">
        <v>51</v>
      </c>
      <c s="31" t="s">
        <v>101</v>
      </c>
      <c s="31" t="s">
        <v>732</v>
      </c>
      <c s="26" t="s">
        <v>63</v>
      </c>
      <c s="32" t="s">
        <v>733</v>
      </c>
      <c s="33" t="s">
        <v>146</v>
      </c>
      <c s="34">
        <v>141.505</v>
      </c>
      <c s="35">
        <v>0</v>
      </c>
      <c s="35">
        <f>ROUND(ROUND(H54,2)*ROUND(G54,3),2)</f>
      </c>
      <c s="33" t="s">
        <v>65</v>
      </c>
      <c r="O54">
        <f>(I54*21)/100</f>
      </c>
      <c t="s">
        <v>26</v>
      </c>
    </row>
    <row r="55" spans="1:5" ht="12.75">
      <c r="A55" s="36" t="s">
        <v>56</v>
      </c>
      <c r="E55" s="37" t="s">
        <v>886</v>
      </c>
    </row>
    <row r="56" spans="1:5" ht="12.75">
      <c r="A56" s="38" t="s">
        <v>58</v>
      </c>
      <c r="E56" s="39" t="s">
        <v>887</v>
      </c>
    </row>
    <row r="57" spans="1:5" ht="229.5">
      <c r="A57" t="s">
        <v>60</v>
      </c>
      <c r="E57" s="37" t="s">
        <v>736</v>
      </c>
    </row>
    <row r="58" spans="1:16" ht="12.75">
      <c r="A58" s="26" t="s">
        <v>51</v>
      </c>
      <c s="31" t="s">
        <v>106</v>
      </c>
      <c s="31" t="s">
        <v>737</v>
      </c>
      <c s="26" t="s">
        <v>63</v>
      </c>
      <c s="32" t="s">
        <v>738</v>
      </c>
      <c s="33" t="s">
        <v>146</v>
      </c>
      <c s="34">
        <v>26.863</v>
      </c>
      <c s="35">
        <v>0</v>
      </c>
      <c s="35">
        <f>ROUND(ROUND(H58,2)*ROUND(G58,3),2)</f>
      </c>
      <c s="33" t="s">
        <v>65</v>
      </c>
      <c r="O58">
        <f>(I58*21)/100</f>
      </c>
      <c t="s">
        <v>26</v>
      </c>
    </row>
    <row r="59" spans="1:5" ht="63.75">
      <c r="A59" s="36" t="s">
        <v>56</v>
      </c>
      <c r="E59" s="37" t="s">
        <v>888</v>
      </c>
    </row>
    <row r="60" spans="1:5" ht="51">
      <c r="A60" s="38" t="s">
        <v>58</v>
      </c>
      <c r="E60" s="39" t="s">
        <v>889</v>
      </c>
    </row>
    <row r="61" spans="1:5" ht="229.5">
      <c r="A61" t="s">
        <v>60</v>
      </c>
      <c r="E61" s="37" t="s">
        <v>741</v>
      </c>
    </row>
    <row r="62" spans="1:18" ht="12.75" customHeight="1">
      <c r="A62" s="6" t="s">
        <v>49</v>
      </c>
      <c s="6"/>
      <c s="42" t="s">
        <v>36</v>
      </c>
      <c s="6"/>
      <c s="29" t="s">
        <v>411</v>
      </c>
      <c s="6"/>
      <c s="6"/>
      <c s="6"/>
      <c s="43">
        <f>0+Q62</f>
      </c>
      <c s="6"/>
      <c r="O62">
        <f>0+R62</f>
      </c>
      <c r="Q62">
        <f>0+I63</f>
      </c>
      <c>
        <f>0+O63</f>
      </c>
    </row>
    <row r="63" spans="1:16" ht="12.75">
      <c r="A63" s="26" t="s">
        <v>51</v>
      </c>
      <c s="31" t="s">
        <v>111</v>
      </c>
      <c s="31" t="s">
        <v>890</v>
      </c>
      <c s="26" t="s">
        <v>63</v>
      </c>
      <c s="32" t="s">
        <v>891</v>
      </c>
      <c s="33" t="s">
        <v>146</v>
      </c>
      <c s="34">
        <v>12.88</v>
      </c>
      <c s="35">
        <v>0</v>
      </c>
      <c s="35">
        <f>ROUND(ROUND(H63,2)*ROUND(G63,3),2)</f>
      </c>
      <c s="33" t="s">
        <v>65</v>
      </c>
      <c r="O63">
        <f>(I63*21)/100</f>
      </c>
      <c t="s">
        <v>26</v>
      </c>
    </row>
    <row r="64" spans="1:5" ht="25.5">
      <c r="A64" s="36" t="s">
        <v>56</v>
      </c>
      <c r="E64" s="37" t="s">
        <v>892</v>
      </c>
    </row>
    <row r="65" spans="1:5" ht="12.75">
      <c r="A65" s="38" t="s">
        <v>58</v>
      </c>
      <c r="E65" s="39" t="s">
        <v>893</v>
      </c>
    </row>
    <row r="66" spans="1:5" ht="38.25">
      <c r="A66" t="s">
        <v>60</v>
      </c>
      <c r="E66" s="37" t="s">
        <v>426</v>
      </c>
    </row>
    <row r="67" spans="1:18" ht="12.75" customHeight="1">
      <c r="A67" s="6" t="s">
        <v>49</v>
      </c>
      <c s="6"/>
      <c s="42" t="s">
        <v>83</v>
      </c>
      <c s="6"/>
      <c s="29" t="s">
        <v>894</v>
      </c>
      <c s="6"/>
      <c s="6"/>
      <c s="6"/>
      <c s="43">
        <f>0+Q67</f>
      </c>
      <c s="6"/>
      <c r="O67">
        <f>0+R67</f>
      </c>
      <c r="Q67">
        <f>0+I68</f>
      </c>
      <c>
        <f>0+O68</f>
      </c>
    </row>
    <row r="68" spans="1:16" ht="12.75">
      <c r="A68" s="26" t="s">
        <v>51</v>
      </c>
      <c s="31" t="s">
        <v>116</v>
      </c>
      <c s="31" t="s">
        <v>895</v>
      </c>
      <c s="26" t="s">
        <v>63</v>
      </c>
      <c s="32" t="s">
        <v>896</v>
      </c>
      <c s="33" t="s">
        <v>214</v>
      </c>
      <c s="34">
        <v>307</v>
      </c>
      <c s="35">
        <v>0</v>
      </c>
      <c s="35">
        <f>ROUND(ROUND(H68,2)*ROUND(G68,3),2)</f>
      </c>
      <c s="33" t="s">
        <v>65</v>
      </c>
      <c r="O68">
        <f>(I68*21)/100</f>
      </c>
      <c t="s">
        <v>26</v>
      </c>
    </row>
    <row r="69" spans="1:5" ht="25.5">
      <c r="A69" s="36" t="s">
        <v>56</v>
      </c>
      <c r="E69" s="37" t="s">
        <v>897</v>
      </c>
    </row>
    <row r="70" spans="1:5" ht="12.75">
      <c r="A70" s="38" t="s">
        <v>58</v>
      </c>
      <c r="E70" s="39" t="s">
        <v>898</v>
      </c>
    </row>
    <row r="71" spans="1:5" ht="140.25">
      <c r="A71" t="s">
        <v>60</v>
      </c>
      <c r="E71" s="37" t="s">
        <v>899</v>
      </c>
    </row>
    <row r="72" spans="1:18" ht="12.75" customHeight="1">
      <c r="A72" s="6" t="s">
        <v>49</v>
      </c>
      <c s="6"/>
      <c s="42" t="s">
        <v>86</v>
      </c>
      <c s="6"/>
      <c s="29" t="s">
        <v>481</v>
      </c>
      <c s="6"/>
      <c s="6"/>
      <c s="6"/>
      <c s="43">
        <f>0+Q72</f>
      </c>
      <c s="6"/>
      <c r="O72">
        <f>0+R72</f>
      </c>
      <c r="Q72">
        <f>0+I73</f>
      </c>
      <c>
        <f>0+O73</f>
      </c>
    </row>
    <row r="73" spans="1:16" ht="12.75">
      <c r="A73" s="26" t="s">
        <v>51</v>
      </c>
      <c s="31" t="s">
        <v>249</v>
      </c>
      <c s="31" t="s">
        <v>900</v>
      </c>
      <c s="26" t="s">
        <v>63</v>
      </c>
      <c s="32" t="s">
        <v>901</v>
      </c>
      <c s="33" t="s">
        <v>214</v>
      </c>
      <c s="34">
        <v>133</v>
      </c>
      <c s="35">
        <v>0</v>
      </c>
      <c s="35">
        <f>ROUND(ROUND(H73,2)*ROUND(G73,3),2)</f>
      </c>
      <c s="33" t="s">
        <v>65</v>
      </c>
      <c r="O73">
        <f>(I73*21)/100</f>
      </c>
      <c t="s">
        <v>26</v>
      </c>
    </row>
    <row r="74" spans="1:5" ht="25.5">
      <c r="A74" s="36" t="s">
        <v>56</v>
      </c>
      <c r="E74" s="37" t="s">
        <v>902</v>
      </c>
    </row>
    <row r="75" spans="1:5" ht="12.75">
      <c r="A75" s="38" t="s">
        <v>58</v>
      </c>
      <c r="E75" s="39" t="s">
        <v>903</v>
      </c>
    </row>
    <row r="76" spans="1:5" ht="242.25">
      <c r="A76" t="s">
        <v>60</v>
      </c>
      <c r="E76" s="37" t="s">
        <v>904</v>
      </c>
    </row>
    <row r="77" spans="1:18" ht="12.75" customHeight="1">
      <c r="A77" s="6" t="s">
        <v>49</v>
      </c>
      <c s="6"/>
      <c s="42" t="s">
        <v>43</v>
      </c>
      <c s="6"/>
      <c s="29" t="s">
        <v>510</v>
      </c>
      <c s="6"/>
      <c s="6"/>
      <c s="6"/>
      <c s="43">
        <f>0+Q77</f>
      </c>
      <c s="6"/>
      <c r="O77">
        <f>0+R77</f>
      </c>
      <c r="Q77">
        <f>0+I78</f>
      </c>
      <c>
        <f>0+O78</f>
      </c>
    </row>
    <row r="78" spans="1:16" ht="12.75">
      <c r="A78" s="26" t="s">
        <v>51</v>
      </c>
      <c s="31" t="s">
        <v>253</v>
      </c>
      <c s="31" t="s">
        <v>905</v>
      </c>
      <c s="26" t="s">
        <v>63</v>
      </c>
      <c s="32" t="s">
        <v>906</v>
      </c>
      <c s="33" t="s">
        <v>214</v>
      </c>
      <c s="34">
        <v>184</v>
      </c>
      <c s="35">
        <v>0</v>
      </c>
      <c s="35">
        <f>ROUND(ROUND(H78,2)*ROUND(G78,3),2)</f>
      </c>
      <c s="33" t="s">
        <v>65</v>
      </c>
      <c r="O78">
        <f>(I78*21)/100</f>
      </c>
      <c t="s">
        <v>26</v>
      </c>
    </row>
    <row r="79" spans="1:5" ht="12.75">
      <c r="A79" s="36" t="s">
        <v>56</v>
      </c>
      <c r="E79" s="37" t="s">
        <v>285</v>
      </c>
    </row>
    <row r="80" spans="1:5" ht="12.75">
      <c r="A80" s="38" t="s">
        <v>58</v>
      </c>
      <c r="E80" s="39" t="s">
        <v>907</v>
      </c>
    </row>
    <row r="81" spans="1:5" ht="25.5">
      <c r="A81" t="s">
        <v>60</v>
      </c>
      <c r="E81" s="37" t="s">
        <v>556</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0+O8</f>
      </c>
      <c t="s">
        <v>25</v>
      </c>
    </row>
    <row r="3" spans="1:16" ht="15" customHeight="1">
      <c r="A3" t="s">
        <v>11</v>
      </c>
      <c s="12" t="s">
        <v>13</v>
      </c>
      <c s="13" t="s">
        <v>14</v>
      </c>
      <c s="1"/>
      <c s="14" t="s">
        <v>15</v>
      </c>
      <c s="1"/>
      <c s="9"/>
      <c s="8" t="s">
        <v>908</v>
      </c>
      <c s="40">
        <f>0+I8</f>
      </c>
      <c s="10"/>
      <c r="O3" t="s">
        <v>22</v>
      </c>
      <c t="s">
        <v>26</v>
      </c>
    </row>
    <row r="4" spans="1:16" ht="15" customHeight="1">
      <c r="A4" t="s">
        <v>16</v>
      </c>
      <c s="16" t="s">
        <v>21</v>
      </c>
      <c s="17" t="s">
        <v>908</v>
      </c>
      <c s="6"/>
      <c s="18" t="s">
        <v>909</v>
      </c>
      <c s="6"/>
      <c s="6"/>
      <c s="27"/>
      <c s="27"/>
      <c s="6"/>
      <c r="O4" t="s">
        <v>23</v>
      </c>
      <c t="s">
        <v>26</v>
      </c>
    </row>
    <row r="5" spans="1:16" ht="12.75" customHeight="1">
      <c r="A5" s="15" t="s">
        <v>29</v>
      </c>
      <c s="15" t="s">
        <v>31</v>
      </c>
      <c s="15" t="s">
        <v>33</v>
      </c>
      <c s="15" t="s">
        <v>34</v>
      </c>
      <c s="15" t="s">
        <v>35</v>
      </c>
      <c s="15" t="s">
        <v>37</v>
      </c>
      <c s="15" t="s">
        <v>39</v>
      </c>
      <c s="15" t="s">
        <v>41</v>
      </c>
      <c s="15"/>
      <c s="15" t="s">
        <v>46</v>
      </c>
      <c r="O5" t="s">
        <v>24</v>
      </c>
      <c t="s">
        <v>26</v>
      </c>
    </row>
    <row r="6" spans="1:10" ht="12.75" customHeight="1">
      <c r="A6" s="15"/>
      <c s="15"/>
      <c s="15"/>
      <c s="15"/>
      <c s="15"/>
      <c s="15"/>
      <c s="15"/>
      <c s="15" t="s">
        <v>42</v>
      </c>
      <c s="15" t="s">
        <v>44</v>
      </c>
      <c s="15"/>
    </row>
    <row r="7" spans="1:10" ht="12.75" customHeight="1">
      <c r="A7" s="15" t="s">
        <v>30</v>
      </c>
      <c s="15" t="s">
        <v>32</v>
      </c>
      <c s="15" t="s">
        <v>26</v>
      </c>
      <c s="15" t="s">
        <v>25</v>
      </c>
      <c s="15" t="s">
        <v>36</v>
      </c>
      <c s="15" t="s">
        <v>38</v>
      </c>
      <c s="15" t="s">
        <v>40</v>
      </c>
      <c s="15" t="s">
        <v>43</v>
      </c>
      <c s="15" t="s">
        <v>45</v>
      </c>
      <c s="15" t="s">
        <v>47</v>
      </c>
    </row>
    <row r="8" spans="1:18" ht="12.75" customHeight="1">
      <c r="A8" s="27" t="s">
        <v>49</v>
      </c>
      <c s="27"/>
      <c s="28" t="s">
        <v>32</v>
      </c>
      <c s="27"/>
      <c s="29" t="s">
        <v>123</v>
      </c>
      <c s="27"/>
      <c s="27"/>
      <c s="27"/>
      <c s="30">
        <f>0+Q8</f>
      </c>
      <c s="27"/>
      <c r="O8">
        <f>0+R8</f>
      </c>
      <c r="Q8">
        <f>0+I9+I13+I17+I21+I25+I29</f>
      </c>
      <c>
        <f>0+O9+O13+O17+O21+O25+O29</f>
      </c>
    </row>
    <row r="9" spans="1:16" ht="12.75">
      <c r="A9" s="26" t="s">
        <v>51</v>
      </c>
      <c s="31" t="s">
        <v>32</v>
      </c>
      <c s="31" t="s">
        <v>910</v>
      </c>
      <c s="26" t="s">
        <v>80</v>
      </c>
      <c s="32" t="s">
        <v>911</v>
      </c>
      <c s="33" t="s">
        <v>126</v>
      </c>
      <c s="34">
        <v>2.5</v>
      </c>
      <c s="35">
        <v>0</v>
      </c>
      <c s="35">
        <f>ROUND(ROUND(H9,2)*ROUND(G9,3),2)</f>
      </c>
      <c s="33" t="s">
        <v>65</v>
      </c>
      <c r="O9">
        <f>(I9*21)/100</f>
      </c>
      <c t="s">
        <v>26</v>
      </c>
    </row>
    <row r="10" spans="1:5" ht="51">
      <c r="A10" s="36" t="s">
        <v>56</v>
      </c>
      <c r="E10" s="37" t="s">
        <v>912</v>
      </c>
    </row>
    <row r="11" spans="1:5" ht="12.75">
      <c r="A11" s="38" t="s">
        <v>58</v>
      </c>
      <c r="E11" s="39" t="s">
        <v>913</v>
      </c>
    </row>
    <row r="12" spans="1:5" ht="25.5">
      <c r="A12" t="s">
        <v>60</v>
      </c>
      <c r="E12" s="37" t="s">
        <v>914</v>
      </c>
    </row>
    <row r="13" spans="1:16" ht="12.75">
      <c r="A13" s="26" t="s">
        <v>51</v>
      </c>
      <c s="31" t="s">
        <v>26</v>
      </c>
      <c s="31" t="s">
        <v>910</v>
      </c>
      <c s="26" t="s">
        <v>84</v>
      </c>
      <c s="32" t="s">
        <v>911</v>
      </c>
      <c s="33" t="s">
        <v>126</v>
      </c>
      <c s="34">
        <v>3</v>
      </c>
      <c s="35">
        <v>0</v>
      </c>
      <c s="35">
        <f>ROUND(ROUND(H13,2)*ROUND(G13,3),2)</f>
      </c>
      <c s="33" t="s">
        <v>65</v>
      </c>
      <c r="O13">
        <f>(I13*21)/100</f>
      </c>
      <c t="s">
        <v>26</v>
      </c>
    </row>
    <row r="14" spans="1:5" ht="51">
      <c r="A14" s="36" t="s">
        <v>56</v>
      </c>
      <c r="E14" s="37" t="s">
        <v>915</v>
      </c>
    </row>
    <row r="15" spans="1:5" ht="12.75">
      <c r="A15" s="38" t="s">
        <v>58</v>
      </c>
      <c r="E15" s="39" t="s">
        <v>916</v>
      </c>
    </row>
    <row r="16" spans="1:5" ht="25.5">
      <c r="A16" t="s">
        <v>60</v>
      </c>
      <c r="E16" s="37" t="s">
        <v>914</v>
      </c>
    </row>
    <row r="17" spans="1:16" ht="12.75">
      <c r="A17" s="26" t="s">
        <v>51</v>
      </c>
      <c s="31" t="s">
        <v>25</v>
      </c>
      <c s="31" t="s">
        <v>917</v>
      </c>
      <c s="26" t="s">
        <v>63</v>
      </c>
      <c s="32" t="s">
        <v>918</v>
      </c>
      <c s="33" t="s">
        <v>126</v>
      </c>
      <c s="34">
        <v>5.5</v>
      </c>
      <c s="35">
        <v>0</v>
      </c>
      <c s="35">
        <f>ROUND(ROUND(H17,2)*ROUND(G17,3),2)</f>
      </c>
      <c s="33" t="s">
        <v>65</v>
      </c>
      <c r="O17">
        <f>(I17*21)/100</f>
      </c>
      <c t="s">
        <v>26</v>
      </c>
    </row>
    <row r="18" spans="1:5" ht="38.25">
      <c r="A18" s="36" t="s">
        <v>56</v>
      </c>
      <c r="E18" s="37" t="s">
        <v>919</v>
      </c>
    </row>
    <row r="19" spans="1:5" ht="38.25">
      <c r="A19" s="38" t="s">
        <v>58</v>
      </c>
      <c r="E19" s="39" t="s">
        <v>920</v>
      </c>
    </row>
    <row r="20" spans="1:5" ht="38.25">
      <c r="A20" t="s">
        <v>60</v>
      </c>
      <c r="E20" s="37" t="s">
        <v>921</v>
      </c>
    </row>
    <row r="21" spans="1:16" ht="12.75">
      <c r="A21" s="26" t="s">
        <v>51</v>
      </c>
      <c s="31" t="s">
        <v>36</v>
      </c>
      <c s="31" t="s">
        <v>922</v>
      </c>
      <c s="26" t="s">
        <v>63</v>
      </c>
      <c s="32" t="s">
        <v>923</v>
      </c>
      <c s="33" t="s">
        <v>99</v>
      </c>
      <c s="34">
        <v>16</v>
      </c>
      <c s="35">
        <v>0</v>
      </c>
      <c s="35">
        <f>ROUND(ROUND(H21,2)*ROUND(G21,3),2)</f>
      </c>
      <c s="33" t="s">
        <v>65</v>
      </c>
      <c r="O21">
        <f>(I21*21)/100</f>
      </c>
      <c t="s">
        <v>26</v>
      </c>
    </row>
    <row r="22" spans="1:5" ht="114.75">
      <c r="A22" s="36" t="s">
        <v>56</v>
      </c>
      <c r="E22" s="37" t="s">
        <v>924</v>
      </c>
    </row>
    <row r="23" spans="1:5" ht="12.75">
      <c r="A23" s="38" t="s">
        <v>58</v>
      </c>
      <c r="E23" s="39" t="s">
        <v>925</v>
      </c>
    </row>
    <row r="24" spans="1:5" ht="38.25">
      <c r="A24" t="s">
        <v>60</v>
      </c>
      <c r="E24" s="37" t="s">
        <v>926</v>
      </c>
    </row>
    <row r="25" spans="1:16" ht="25.5">
      <c r="A25" s="26" t="s">
        <v>51</v>
      </c>
      <c s="31" t="s">
        <v>38</v>
      </c>
      <c s="31" t="s">
        <v>927</v>
      </c>
      <c s="26" t="s">
        <v>63</v>
      </c>
      <c s="32" t="s">
        <v>928</v>
      </c>
      <c s="33" t="s">
        <v>99</v>
      </c>
      <c s="34">
        <v>8</v>
      </c>
      <c s="35">
        <v>0</v>
      </c>
      <c s="35">
        <f>ROUND(ROUND(H25,2)*ROUND(G25,3),2)</f>
      </c>
      <c s="33" t="s">
        <v>65</v>
      </c>
      <c r="O25">
        <f>(I25*21)/100</f>
      </c>
      <c t="s">
        <v>26</v>
      </c>
    </row>
    <row r="26" spans="1:5" ht="63.75">
      <c r="A26" s="36" t="s">
        <v>56</v>
      </c>
      <c r="E26" s="37" t="s">
        <v>929</v>
      </c>
    </row>
    <row r="27" spans="1:5" ht="38.25">
      <c r="A27" s="38" t="s">
        <v>58</v>
      </c>
      <c r="E27" s="39" t="s">
        <v>930</v>
      </c>
    </row>
    <row r="28" spans="1:5" ht="114.75">
      <c r="A28" t="s">
        <v>60</v>
      </c>
      <c r="E28" s="37" t="s">
        <v>931</v>
      </c>
    </row>
    <row r="29" spans="1:16" ht="12.75">
      <c r="A29" s="26" t="s">
        <v>51</v>
      </c>
      <c s="31" t="s">
        <v>40</v>
      </c>
      <c s="31" t="s">
        <v>932</v>
      </c>
      <c s="26" t="s">
        <v>63</v>
      </c>
      <c s="32" t="s">
        <v>933</v>
      </c>
      <c s="33" t="s">
        <v>146</v>
      </c>
      <c s="34">
        <v>1.2</v>
      </c>
      <c s="35">
        <v>0</v>
      </c>
      <c s="35">
        <f>ROUND(ROUND(H29,2)*ROUND(G29,3),2)</f>
      </c>
      <c s="33" t="s">
        <v>65</v>
      </c>
      <c r="O29">
        <f>(I29*21)/100</f>
      </c>
      <c t="s">
        <v>26</v>
      </c>
    </row>
    <row r="30" spans="1:5" ht="25.5">
      <c r="A30" s="36" t="s">
        <v>56</v>
      </c>
      <c r="E30" s="37" t="s">
        <v>934</v>
      </c>
    </row>
    <row r="31" spans="1:5" ht="12.75">
      <c r="A31" s="38" t="s">
        <v>58</v>
      </c>
      <c r="E31" s="39" t="s">
        <v>935</v>
      </c>
    </row>
    <row r="32" spans="1:5" ht="38.25">
      <c r="A32" t="s">
        <v>60</v>
      </c>
      <c r="E32" s="37" t="s">
        <v>173</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f>
      </c>
      <c t="s">
        <v>25</v>
      </c>
    </row>
    <row r="3" spans="1:16" ht="15" customHeight="1">
      <c r="A3" t="s">
        <v>11</v>
      </c>
      <c s="12" t="s">
        <v>13</v>
      </c>
      <c s="13" t="s">
        <v>14</v>
      </c>
      <c s="1"/>
      <c s="14" t="s">
        <v>15</v>
      </c>
      <c s="1"/>
      <c s="9"/>
      <c s="8" t="s">
        <v>27</v>
      </c>
      <c s="40">
        <f>0+I9</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27</v>
      </c>
      <c s="6"/>
      <c s="18" t="s">
        <v>28</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0+I10+I14+I18+I22+I26+I30+I34+I38+I42+I46+I50+I54+I58+I62+I66</f>
      </c>
      <c>
        <f>0+O10+O14+O18+O22+O26+O30+O34+O38+O42+O46+O50+O54+O58+O62+O66</f>
      </c>
    </row>
    <row r="10" spans="1:16" ht="12.75">
      <c r="A10" s="26" t="s">
        <v>51</v>
      </c>
      <c s="31" t="s">
        <v>32</v>
      </c>
      <c s="31" t="s">
        <v>52</v>
      </c>
      <c s="26" t="s">
        <v>53</v>
      </c>
      <c s="32" t="s">
        <v>54</v>
      </c>
      <c s="33" t="s">
        <v>55</v>
      </c>
      <c s="34">
        <v>1</v>
      </c>
      <c s="35">
        <v>0</v>
      </c>
      <c s="35">
        <f>ROUND(ROUND(H10,2)*ROUND(G10,3),2)</f>
      </c>
      <c s="33"/>
      <c r="O10">
        <f>(I10*21)/100</f>
      </c>
      <c t="s">
        <v>26</v>
      </c>
    </row>
    <row r="11" spans="1:5" ht="38.25">
      <c r="A11" s="36" t="s">
        <v>56</v>
      </c>
      <c r="E11" s="37" t="s">
        <v>57</v>
      </c>
    </row>
    <row r="12" spans="1:5" ht="12.75">
      <c r="A12" s="38" t="s">
        <v>58</v>
      </c>
      <c r="E12" s="39" t="s">
        <v>59</v>
      </c>
    </row>
    <row r="13" spans="1:5" ht="12.75">
      <c r="A13" t="s">
        <v>60</v>
      </c>
      <c r="E13" s="37" t="s">
        <v>61</v>
      </c>
    </row>
    <row r="14" spans="1:16" ht="12.75">
      <c r="A14" s="26" t="s">
        <v>51</v>
      </c>
      <c s="31" t="s">
        <v>26</v>
      </c>
      <c s="31" t="s">
        <v>62</v>
      </c>
      <c s="26" t="s">
        <v>63</v>
      </c>
      <c s="32" t="s">
        <v>64</v>
      </c>
      <c s="33" t="s">
        <v>55</v>
      </c>
      <c s="34">
        <v>1</v>
      </c>
      <c s="35">
        <v>0</v>
      </c>
      <c s="35">
        <f>ROUND(ROUND(H14,2)*ROUND(G14,3),2)</f>
      </c>
      <c s="33" t="s">
        <v>65</v>
      </c>
      <c r="O14">
        <f>(I14*21)/100</f>
      </c>
      <c t="s">
        <v>26</v>
      </c>
    </row>
    <row r="15" spans="1:5" ht="63.75">
      <c r="A15" s="36" t="s">
        <v>56</v>
      </c>
      <c r="E15" s="37" t="s">
        <v>66</v>
      </c>
    </row>
    <row r="16" spans="1:5" ht="12.75">
      <c r="A16" s="38" t="s">
        <v>58</v>
      </c>
      <c r="E16" s="39" t="s">
        <v>59</v>
      </c>
    </row>
    <row r="17" spans="1:5" ht="12.75">
      <c r="A17" t="s">
        <v>60</v>
      </c>
      <c r="E17" s="37" t="s">
        <v>67</v>
      </c>
    </row>
    <row r="18" spans="1:16" ht="12.75">
      <c r="A18" s="26" t="s">
        <v>51</v>
      </c>
      <c s="31" t="s">
        <v>25</v>
      </c>
      <c s="31" t="s">
        <v>68</v>
      </c>
      <c s="26" t="s">
        <v>63</v>
      </c>
      <c s="32" t="s">
        <v>69</v>
      </c>
      <c s="33" t="s">
        <v>55</v>
      </c>
      <c s="34">
        <v>1</v>
      </c>
      <c s="35">
        <v>0</v>
      </c>
      <c s="35">
        <f>ROUND(ROUND(H18,2)*ROUND(G18,3),2)</f>
      </c>
      <c s="33" t="s">
        <v>65</v>
      </c>
      <c r="O18">
        <f>(I18*21)/100</f>
      </c>
      <c t="s">
        <v>26</v>
      </c>
    </row>
    <row r="19" spans="1:5" ht="89.25">
      <c r="A19" s="36" t="s">
        <v>56</v>
      </c>
      <c r="E19" s="37" t="s">
        <v>70</v>
      </c>
    </row>
    <row r="20" spans="1:5" ht="12.75">
      <c r="A20" s="38" t="s">
        <v>58</v>
      </c>
      <c r="E20" s="39" t="s">
        <v>59</v>
      </c>
    </row>
    <row r="21" spans="1:5" ht="12.75">
      <c r="A21" t="s">
        <v>60</v>
      </c>
      <c r="E21" s="37" t="s">
        <v>67</v>
      </c>
    </row>
    <row r="22" spans="1:16" ht="12.75">
      <c r="A22" s="26" t="s">
        <v>51</v>
      </c>
      <c s="31" t="s">
        <v>36</v>
      </c>
      <c s="31" t="s">
        <v>71</v>
      </c>
      <c s="26" t="s">
        <v>63</v>
      </c>
      <c s="32" t="s">
        <v>72</v>
      </c>
      <c s="33" t="s">
        <v>55</v>
      </c>
      <c s="34">
        <v>1</v>
      </c>
      <c s="35">
        <v>0</v>
      </c>
      <c s="35">
        <f>ROUND(ROUND(H22,2)*ROUND(G22,3),2)</f>
      </c>
      <c s="33" t="s">
        <v>65</v>
      </c>
      <c r="O22">
        <f>(I22*21)/100</f>
      </c>
      <c t="s">
        <v>26</v>
      </c>
    </row>
    <row r="23" spans="1:5" ht="38.25">
      <c r="A23" s="36" t="s">
        <v>56</v>
      </c>
      <c r="E23" s="37" t="s">
        <v>73</v>
      </c>
    </row>
    <row r="24" spans="1:5" ht="12.75">
      <c r="A24" s="38" t="s">
        <v>58</v>
      </c>
      <c r="E24" s="39" t="s">
        <v>59</v>
      </c>
    </row>
    <row r="25" spans="1:5" ht="12.75">
      <c r="A25" t="s">
        <v>60</v>
      </c>
      <c r="E25" s="37" t="s">
        <v>74</v>
      </c>
    </row>
    <row r="26" spans="1:16" ht="12.75">
      <c r="A26" s="26" t="s">
        <v>51</v>
      </c>
      <c s="31" t="s">
        <v>38</v>
      </c>
      <c s="31" t="s">
        <v>75</v>
      </c>
      <c s="26" t="s">
        <v>63</v>
      </c>
      <c s="32" t="s">
        <v>76</v>
      </c>
      <c s="33" t="s">
        <v>55</v>
      </c>
      <c s="34">
        <v>1</v>
      </c>
      <c s="35">
        <v>0</v>
      </c>
      <c s="35">
        <f>ROUND(ROUND(H26,2)*ROUND(G26,3),2)</f>
      </c>
      <c s="33" t="s">
        <v>65</v>
      </c>
      <c r="O26">
        <f>(I26*21)/100</f>
      </c>
      <c t="s">
        <v>26</v>
      </c>
    </row>
    <row r="27" spans="1:5" ht="12.75">
      <c r="A27" s="36" t="s">
        <v>56</v>
      </c>
      <c r="E27" s="37" t="s">
        <v>77</v>
      </c>
    </row>
    <row r="28" spans="1:5" ht="12.75">
      <c r="A28" s="38" t="s">
        <v>58</v>
      </c>
      <c r="E28" s="39" t="s">
        <v>59</v>
      </c>
    </row>
    <row r="29" spans="1:5" ht="38.25">
      <c r="A29" t="s">
        <v>60</v>
      </c>
      <c r="E29" s="37" t="s">
        <v>78</v>
      </c>
    </row>
    <row r="30" spans="1:16" ht="12.75">
      <c r="A30" s="26" t="s">
        <v>51</v>
      </c>
      <c s="31" t="s">
        <v>40</v>
      </c>
      <c s="31" t="s">
        <v>79</v>
      </c>
      <c s="26" t="s">
        <v>80</v>
      </c>
      <c s="32" t="s">
        <v>81</v>
      </c>
      <c s="33" t="s">
        <v>55</v>
      </c>
      <c s="34">
        <v>1</v>
      </c>
      <c s="35">
        <v>0</v>
      </c>
      <c s="35">
        <f>ROUND(ROUND(H30,2)*ROUND(G30,3),2)</f>
      </c>
      <c s="33" t="s">
        <v>65</v>
      </c>
      <c r="O30">
        <f>(I30*21)/100</f>
      </c>
      <c t="s">
        <v>26</v>
      </c>
    </row>
    <row r="31" spans="1:5" ht="63.75">
      <c r="A31" s="36" t="s">
        <v>56</v>
      </c>
      <c r="E31" s="37" t="s">
        <v>82</v>
      </c>
    </row>
    <row r="32" spans="1:5" ht="12.75">
      <c r="A32" s="38" t="s">
        <v>58</v>
      </c>
      <c r="E32" s="39" t="s">
        <v>59</v>
      </c>
    </row>
    <row r="33" spans="1:5" ht="12.75">
      <c r="A33" t="s">
        <v>60</v>
      </c>
      <c r="E33" s="37" t="s">
        <v>74</v>
      </c>
    </row>
    <row r="34" spans="1:16" ht="12.75">
      <c r="A34" s="26" t="s">
        <v>51</v>
      </c>
      <c s="31" t="s">
        <v>83</v>
      </c>
      <c s="31" t="s">
        <v>79</v>
      </c>
      <c s="26" t="s">
        <v>84</v>
      </c>
      <c s="32" t="s">
        <v>81</v>
      </c>
      <c s="33" t="s">
        <v>55</v>
      </c>
      <c s="34">
        <v>1</v>
      </c>
      <c s="35">
        <v>0</v>
      </c>
      <c s="35">
        <f>ROUND(ROUND(H34,2)*ROUND(G34,3),2)</f>
      </c>
      <c s="33" t="s">
        <v>65</v>
      </c>
      <c r="O34">
        <f>(I34*21)/100</f>
      </c>
      <c t="s">
        <v>26</v>
      </c>
    </row>
    <row r="35" spans="1:5" ht="51">
      <c r="A35" s="36" t="s">
        <v>56</v>
      </c>
      <c r="E35" s="37" t="s">
        <v>85</v>
      </c>
    </row>
    <row r="36" spans="1:5" ht="12.75">
      <c r="A36" s="38" t="s">
        <v>58</v>
      </c>
      <c r="E36" s="39" t="s">
        <v>59</v>
      </c>
    </row>
    <row r="37" spans="1:5" ht="12.75">
      <c r="A37" t="s">
        <v>60</v>
      </c>
      <c r="E37" s="37" t="s">
        <v>74</v>
      </c>
    </row>
    <row r="38" spans="1:16" ht="12.75">
      <c r="A38" s="26" t="s">
        <v>51</v>
      </c>
      <c s="31" t="s">
        <v>86</v>
      </c>
      <c s="31" t="s">
        <v>87</v>
      </c>
      <c s="26" t="s">
        <v>63</v>
      </c>
      <c s="32" t="s">
        <v>88</v>
      </c>
      <c s="33" t="s">
        <v>55</v>
      </c>
      <c s="34">
        <v>1</v>
      </c>
      <c s="35">
        <v>0</v>
      </c>
      <c s="35">
        <f>ROUND(ROUND(H38,2)*ROUND(G38,3),2)</f>
      </c>
      <c s="33" t="s">
        <v>65</v>
      </c>
      <c r="O38">
        <f>(I38*21)/100</f>
      </c>
      <c t="s">
        <v>26</v>
      </c>
    </row>
    <row r="39" spans="1:5" ht="63.75">
      <c r="A39" s="36" t="s">
        <v>56</v>
      </c>
      <c r="E39" s="37" t="s">
        <v>89</v>
      </c>
    </row>
    <row r="40" spans="1:5" ht="12.75">
      <c r="A40" s="38" t="s">
        <v>58</v>
      </c>
      <c r="E40" s="39" t="s">
        <v>59</v>
      </c>
    </row>
    <row r="41" spans="1:5" ht="12.75">
      <c r="A41" t="s">
        <v>60</v>
      </c>
      <c r="E41" s="37" t="s">
        <v>74</v>
      </c>
    </row>
    <row r="42" spans="1:16" ht="12.75">
      <c r="A42" s="26" t="s">
        <v>51</v>
      </c>
      <c s="31" t="s">
        <v>43</v>
      </c>
      <c s="31" t="s">
        <v>90</v>
      </c>
      <c s="26" t="s">
        <v>63</v>
      </c>
      <c s="32" t="s">
        <v>91</v>
      </c>
      <c s="33" t="s">
        <v>55</v>
      </c>
      <c s="34">
        <v>1</v>
      </c>
      <c s="35">
        <v>0</v>
      </c>
      <c s="35">
        <f>ROUND(ROUND(H42,2)*ROUND(G42,3),2)</f>
      </c>
      <c s="33" t="s">
        <v>65</v>
      </c>
      <c r="O42">
        <f>(I42*21)/100</f>
      </c>
      <c t="s">
        <v>26</v>
      </c>
    </row>
    <row r="43" spans="1:5" ht="76.5">
      <c r="A43" s="36" t="s">
        <v>56</v>
      </c>
      <c r="E43" s="37" t="s">
        <v>92</v>
      </c>
    </row>
    <row r="44" spans="1:5" ht="12.75">
      <c r="A44" s="38" t="s">
        <v>58</v>
      </c>
      <c r="E44" s="39" t="s">
        <v>59</v>
      </c>
    </row>
    <row r="45" spans="1:5" ht="12.75">
      <c r="A45" t="s">
        <v>60</v>
      </c>
      <c r="E45" s="37" t="s">
        <v>74</v>
      </c>
    </row>
    <row r="46" spans="1:16" ht="12.75">
      <c r="A46" s="26" t="s">
        <v>51</v>
      </c>
      <c s="31" t="s">
        <v>45</v>
      </c>
      <c s="31" t="s">
        <v>93</v>
      </c>
      <c s="26" t="s">
        <v>63</v>
      </c>
      <c s="32" t="s">
        <v>94</v>
      </c>
      <c s="33" t="s">
        <v>55</v>
      </c>
      <c s="34">
        <v>1</v>
      </c>
      <c s="35">
        <v>0</v>
      </c>
      <c s="35">
        <f>ROUND(ROUND(H46,2)*ROUND(G46,3),2)</f>
      </c>
      <c s="33" t="s">
        <v>65</v>
      </c>
      <c r="O46">
        <f>(I46*21)/100</f>
      </c>
      <c t="s">
        <v>26</v>
      </c>
    </row>
    <row r="47" spans="1:5" ht="25.5">
      <c r="A47" s="36" t="s">
        <v>56</v>
      </c>
      <c r="E47" s="37" t="s">
        <v>95</v>
      </c>
    </row>
    <row r="48" spans="1:5" ht="12.75">
      <c r="A48" s="38" t="s">
        <v>58</v>
      </c>
      <c r="E48" s="39" t="s">
        <v>59</v>
      </c>
    </row>
    <row r="49" spans="1:5" ht="63.75">
      <c r="A49" t="s">
        <v>60</v>
      </c>
      <c r="E49" s="37" t="s">
        <v>96</v>
      </c>
    </row>
    <row r="50" spans="1:16" ht="12.75">
      <c r="A50" s="26" t="s">
        <v>51</v>
      </c>
      <c s="31" t="s">
        <v>47</v>
      </c>
      <c s="31" t="s">
        <v>97</v>
      </c>
      <c s="26" t="s">
        <v>53</v>
      </c>
      <c s="32" t="s">
        <v>98</v>
      </c>
      <c s="33" t="s">
        <v>99</v>
      </c>
      <c s="34">
        <v>1</v>
      </c>
      <c s="35">
        <v>0</v>
      </c>
      <c s="35">
        <f>ROUND(ROUND(H50,2)*ROUND(G50,3),2)</f>
      </c>
      <c s="33" t="s">
        <v>65</v>
      </c>
      <c r="O50">
        <f>(I50*21)/100</f>
      </c>
      <c t="s">
        <v>26</v>
      </c>
    </row>
    <row r="51" spans="1:5" ht="12.75">
      <c r="A51" s="36" t="s">
        <v>56</v>
      </c>
      <c r="E51" s="37" t="s">
        <v>100</v>
      </c>
    </row>
    <row r="52" spans="1:5" ht="12.75">
      <c r="A52" s="38" t="s">
        <v>58</v>
      </c>
      <c r="E52" s="39" t="s">
        <v>59</v>
      </c>
    </row>
    <row r="53" spans="1:5" ht="12.75">
      <c r="A53" t="s">
        <v>60</v>
      </c>
      <c r="E53" s="37" t="s">
        <v>74</v>
      </c>
    </row>
    <row r="54" spans="1:16" ht="12.75">
      <c r="A54" s="26" t="s">
        <v>51</v>
      </c>
      <c s="31" t="s">
        <v>101</v>
      </c>
      <c s="31" t="s">
        <v>102</v>
      </c>
      <c s="26" t="s">
        <v>63</v>
      </c>
      <c s="32" t="s">
        <v>103</v>
      </c>
      <c s="33" t="s">
        <v>55</v>
      </c>
      <c s="34">
        <v>1</v>
      </c>
      <c s="35">
        <v>0</v>
      </c>
      <c s="35">
        <f>ROUND(ROUND(H54,2)*ROUND(G54,3),2)</f>
      </c>
      <c s="33" t="s">
        <v>65</v>
      </c>
      <c r="O54">
        <f>(I54*21)/100</f>
      </c>
      <c t="s">
        <v>26</v>
      </c>
    </row>
    <row r="55" spans="1:5" ht="38.25">
      <c r="A55" s="36" t="s">
        <v>56</v>
      </c>
      <c r="E55" s="37" t="s">
        <v>104</v>
      </c>
    </row>
    <row r="56" spans="1:5" ht="12.75">
      <c r="A56" s="38" t="s">
        <v>58</v>
      </c>
      <c r="E56" s="39" t="s">
        <v>59</v>
      </c>
    </row>
    <row r="57" spans="1:5" ht="89.25">
      <c r="A57" t="s">
        <v>60</v>
      </c>
      <c r="E57" s="37" t="s">
        <v>105</v>
      </c>
    </row>
    <row r="58" spans="1:16" ht="12.75">
      <c r="A58" s="26" t="s">
        <v>51</v>
      </c>
      <c s="31" t="s">
        <v>106</v>
      </c>
      <c s="31" t="s">
        <v>107</v>
      </c>
      <c s="26" t="s">
        <v>63</v>
      </c>
      <c s="32" t="s">
        <v>108</v>
      </c>
      <c s="33" t="s">
        <v>55</v>
      </c>
      <c s="34">
        <v>1</v>
      </c>
      <c s="35">
        <v>0</v>
      </c>
      <c s="35">
        <f>ROUND(ROUND(H58,2)*ROUND(G58,3),2)</f>
      </c>
      <c s="33" t="s">
        <v>65</v>
      </c>
      <c r="O58">
        <f>(I58*21)/100</f>
      </c>
      <c t="s">
        <v>26</v>
      </c>
    </row>
    <row r="59" spans="1:5" ht="51">
      <c r="A59" s="36" t="s">
        <v>56</v>
      </c>
      <c r="E59" s="37" t="s">
        <v>109</v>
      </c>
    </row>
    <row r="60" spans="1:5" ht="12.75">
      <c r="A60" s="38" t="s">
        <v>58</v>
      </c>
      <c r="E60" s="39" t="s">
        <v>59</v>
      </c>
    </row>
    <row r="61" spans="1:5" ht="25.5">
      <c r="A61" t="s">
        <v>60</v>
      </c>
      <c r="E61" s="37" t="s">
        <v>110</v>
      </c>
    </row>
    <row r="62" spans="1:16" ht="12.75">
      <c r="A62" s="26" t="s">
        <v>51</v>
      </c>
      <c s="31" t="s">
        <v>111</v>
      </c>
      <c s="31" t="s">
        <v>112</v>
      </c>
      <c s="26" t="s">
        <v>63</v>
      </c>
      <c s="32" t="s">
        <v>113</v>
      </c>
      <c s="33" t="s">
        <v>55</v>
      </c>
      <c s="34">
        <v>1</v>
      </c>
      <c s="35">
        <v>0</v>
      </c>
      <c s="35">
        <f>ROUND(ROUND(H62,2)*ROUND(G62,3),2)</f>
      </c>
      <c s="33" t="s">
        <v>65</v>
      </c>
      <c r="O62">
        <f>(I62*21)/100</f>
      </c>
      <c t="s">
        <v>26</v>
      </c>
    </row>
    <row r="63" spans="1:5" ht="38.25">
      <c r="A63" s="36" t="s">
        <v>56</v>
      </c>
      <c r="E63" s="37" t="s">
        <v>114</v>
      </c>
    </row>
    <row r="64" spans="1:5" ht="12.75">
      <c r="A64" s="38" t="s">
        <v>58</v>
      </c>
      <c r="E64" s="39" t="s">
        <v>59</v>
      </c>
    </row>
    <row r="65" spans="1:5" ht="12.75">
      <c r="A65" t="s">
        <v>60</v>
      </c>
      <c r="E65" s="37" t="s">
        <v>115</v>
      </c>
    </row>
    <row r="66" spans="1:16" ht="12.75">
      <c r="A66" s="26" t="s">
        <v>51</v>
      </c>
      <c s="31" t="s">
        <v>116</v>
      </c>
      <c s="31" t="s">
        <v>117</v>
      </c>
      <c s="26" t="s">
        <v>63</v>
      </c>
      <c s="32" t="s">
        <v>118</v>
      </c>
      <c s="33" t="s">
        <v>55</v>
      </c>
      <c s="34">
        <v>1</v>
      </c>
      <c s="35">
        <v>0</v>
      </c>
      <c s="35">
        <f>ROUND(ROUND(H66,2)*ROUND(G66,3),2)</f>
      </c>
      <c s="33" t="s">
        <v>65</v>
      </c>
      <c r="O66">
        <f>(I66*21)/100</f>
      </c>
      <c t="s">
        <v>26</v>
      </c>
    </row>
    <row r="67" spans="1:5" ht="89.25">
      <c r="A67" s="36" t="s">
        <v>56</v>
      </c>
      <c r="E67" s="37" t="s">
        <v>119</v>
      </c>
    </row>
    <row r="68" spans="1:5" ht="12.75">
      <c r="A68" s="38" t="s">
        <v>58</v>
      </c>
      <c r="E68" s="39" t="s">
        <v>59</v>
      </c>
    </row>
    <row r="69" spans="1:5" ht="12.75">
      <c r="A69" t="s">
        <v>60</v>
      </c>
      <c r="E69" s="37" t="s">
        <v>120</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0+O8</f>
      </c>
      <c t="s">
        <v>25</v>
      </c>
    </row>
    <row r="3" spans="1:16" ht="15" customHeight="1">
      <c r="A3" t="s">
        <v>11</v>
      </c>
      <c s="12" t="s">
        <v>13</v>
      </c>
      <c s="13" t="s">
        <v>14</v>
      </c>
      <c s="1"/>
      <c s="14" t="s">
        <v>15</v>
      </c>
      <c s="1"/>
      <c s="9"/>
      <c s="8" t="s">
        <v>121</v>
      </c>
      <c s="40">
        <f>0+I8</f>
      </c>
      <c s="10"/>
      <c r="O3" t="s">
        <v>22</v>
      </c>
      <c t="s">
        <v>26</v>
      </c>
    </row>
    <row r="4" spans="1:16" ht="15" customHeight="1">
      <c r="A4" t="s">
        <v>16</v>
      </c>
      <c s="16" t="s">
        <v>21</v>
      </c>
      <c s="17" t="s">
        <v>121</v>
      </c>
      <c s="6"/>
      <c s="18" t="s">
        <v>122</v>
      </c>
      <c s="6"/>
      <c s="6"/>
      <c s="27"/>
      <c s="27"/>
      <c s="6"/>
      <c r="O4" t="s">
        <v>23</v>
      </c>
      <c t="s">
        <v>26</v>
      </c>
    </row>
    <row r="5" spans="1:16" ht="12.75" customHeight="1">
      <c r="A5" s="15" t="s">
        <v>29</v>
      </c>
      <c s="15" t="s">
        <v>31</v>
      </c>
      <c s="15" t="s">
        <v>33</v>
      </c>
      <c s="15" t="s">
        <v>34</v>
      </c>
      <c s="15" t="s">
        <v>35</v>
      </c>
      <c s="15" t="s">
        <v>37</v>
      </c>
      <c s="15" t="s">
        <v>39</v>
      </c>
      <c s="15" t="s">
        <v>41</v>
      </c>
      <c s="15"/>
      <c s="15" t="s">
        <v>46</v>
      </c>
      <c r="O5" t="s">
        <v>24</v>
      </c>
      <c t="s">
        <v>26</v>
      </c>
    </row>
    <row r="6" spans="1:10" ht="12.75" customHeight="1">
      <c r="A6" s="15"/>
      <c s="15"/>
      <c s="15"/>
      <c s="15"/>
      <c s="15"/>
      <c s="15"/>
      <c s="15"/>
      <c s="15" t="s">
        <v>42</v>
      </c>
      <c s="15" t="s">
        <v>44</v>
      </c>
      <c s="15"/>
    </row>
    <row r="7" spans="1:10" ht="12.75" customHeight="1">
      <c r="A7" s="15" t="s">
        <v>30</v>
      </c>
      <c s="15" t="s">
        <v>32</v>
      </c>
      <c s="15" t="s">
        <v>26</v>
      </c>
      <c s="15" t="s">
        <v>25</v>
      </c>
      <c s="15" t="s">
        <v>36</v>
      </c>
      <c s="15" t="s">
        <v>38</v>
      </c>
      <c s="15" t="s">
        <v>40</v>
      </c>
      <c s="15" t="s">
        <v>43</v>
      </c>
      <c s="15" t="s">
        <v>45</v>
      </c>
      <c s="15" t="s">
        <v>47</v>
      </c>
    </row>
    <row r="8" spans="1:18" ht="12.75" customHeight="1">
      <c r="A8" s="27" t="s">
        <v>49</v>
      </c>
      <c s="27"/>
      <c s="28" t="s">
        <v>32</v>
      </c>
      <c s="27"/>
      <c s="29" t="s">
        <v>123</v>
      </c>
      <c s="27"/>
      <c s="27"/>
      <c s="27"/>
      <c s="30">
        <f>0+Q8</f>
      </c>
      <c s="27"/>
      <c r="O8">
        <f>0+R8</f>
      </c>
      <c r="Q8">
        <f>0+I9+I13+I17+I21</f>
      </c>
      <c>
        <f>0+O9+O13+O17+O21</f>
      </c>
    </row>
    <row r="9" spans="1:16" ht="12.75">
      <c r="A9" s="26" t="s">
        <v>51</v>
      </c>
      <c s="31" t="s">
        <v>32</v>
      </c>
      <c s="31" t="s">
        <v>124</v>
      </c>
      <c s="26" t="s">
        <v>63</v>
      </c>
      <c s="32" t="s">
        <v>125</v>
      </c>
      <c s="33" t="s">
        <v>126</v>
      </c>
      <c s="34">
        <v>25</v>
      </c>
      <c s="35">
        <v>0</v>
      </c>
      <c s="35">
        <f>ROUND(ROUND(H9,2)*ROUND(G9,3),2)</f>
      </c>
      <c s="33" t="s">
        <v>65</v>
      </c>
      <c r="O9">
        <f>(I9*21)/100</f>
      </c>
      <c t="s">
        <v>26</v>
      </c>
    </row>
    <row r="10" spans="1:5" ht="51">
      <c r="A10" s="36" t="s">
        <v>56</v>
      </c>
      <c r="E10" s="37" t="s">
        <v>127</v>
      </c>
    </row>
    <row r="11" spans="1:5" ht="12.75">
      <c r="A11" s="38" t="s">
        <v>58</v>
      </c>
      <c r="E11" s="39" t="s">
        <v>128</v>
      </c>
    </row>
    <row r="12" spans="1:5" ht="38.25">
      <c r="A12" t="s">
        <v>60</v>
      </c>
      <c r="E12" s="37" t="s">
        <v>129</v>
      </c>
    </row>
    <row r="13" spans="1:16" ht="12.75">
      <c r="A13" s="26" t="s">
        <v>51</v>
      </c>
      <c s="31" t="s">
        <v>26</v>
      </c>
      <c s="31" t="s">
        <v>130</v>
      </c>
      <c s="26" t="s">
        <v>63</v>
      </c>
      <c s="32" t="s">
        <v>131</v>
      </c>
      <c s="33" t="s">
        <v>99</v>
      </c>
      <c s="34">
        <v>5</v>
      </c>
      <c s="35">
        <v>0</v>
      </c>
      <c s="35">
        <f>ROUND(ROUND(H13,2)*ROUND(G13,3),2)</f>
      </c>
      <c s="33" t="s">
        <v>65</v>
      </c>
      <c r="O13">
        <f>(I13*21)/100</f>
      </c>
      <c t="s">
        <v>26</v>
      </c>
    </row>
    <row r="14" spans="1:5" ht="76.5">
      <c r="A14" s="36" t="s">
        <v>56</v>
      </c>
      <c r="E14" s="37" t="s">
        <v>132</v>
      </c>
    </row>
    <row r="15" spans="1:5" ht="12.75">
      <c r="A15" s="38" t="s">
        <v>58</v>
      </c>
      <c r="E15" s="39" t="s">
        <v>133</v>
      </c>
    </row>
    <row r="16" spans="1:5" ht="165.75">
      <c r="A16" t="s">
        <v>60</v>
      </c>
      <c r="E16" s="37" t="s">
        <v>134</v>
      </c>
    </row>
    <row r="17" spans="1:16" ht="12.75">
      <c r="A17" s="26" t="s">
        <v>51</v>
      </c>
      <c s="31" t="s">
        <v>25</v>
      </c>
      <c s="31" t="s">
        <v>135</v>
      </c>
      <c s="26" t="s">
        <v>63</v>
      </c>
      <c s="32" t="s">
        <v>136</v>
      </c>
      <c s="33" t="s">
        <v>99</v>
      </c>
      <c s="34">
        <v>3</v>
      </c>
      <c s="35">
        <v>0</v>
      </c>
      <c s="35">
        <f>ROUND(ROUND(H17,2)*ROUND(G17,3),2)</f>
      </c>
      <c s="33" t="s">
        <v>65</v>
      </c>
      <c r="O17">
        <f>(I17*21)/100</f>
      </c>
      <c t="s">
        <v>26</v>
      </c>
    </row>
    <row r="18" spans="1:5" ht="76.5">
      <c r="A18" s="36" t="s">
        <v>56</v>
      </c>
      <c r="E18" s="37" t="s">
        <v>137</v>
      </c>
    </row>
    <row r="19" spans="1:5" ht="12.75">
      <c r="A19" s="38" t="s">
        <v>58</v>
      </c>
      <c r="E19" s="39" t="s">
        <v>138</v>
      </c>
    </row>
    <row r="20" spans="1:5" ht="114.75">
      <c r="A20" t="s">
        <v>60</v>
      </c>
      <c r="E20" s="37" t="s">
        <v>139</v>
      </c>
    </row>
    <row r="21" spans="1:16" ht="12.75">
      <c r="A21" s="26" t="s">
        <v>51</v>
      </c>
      <c s="31" t="s">
        <v>36</v>
      </c>
      <c s="31" t="s">
        <v>140</v>
      </c>
      <c s="26" t="s">
        <v>63</v>
      </c>
      <c s="32" t="s">
        <v>141</v>
      </c>
      <c s="33" t="s">
        <v>99</v>
      </c>
      <c s="34">
        <v>1</v>
      </c>
      <c s="35">
        <v>0</v>
      </c>
      <c s="35">
        <f>ROUND(ROUND(H21,2)*ROUND(G21,3),2)</f>
      </c>
      <c s="33" t="s">
        <v>65</v>
      </c>
      <c r="O21">
        <f>(I21*21)/100</f>
      </c>
      <c t="s">
        <v>26</v>
      </c>
    </row>
    <row r="22" spans="1:5" ht="76.5">
      <c r="A22" s="36" t="s">
        <v>56</v>
      </c>
      <c r="E22" s="37" t="s">
        <v>137</v>
      </c>
    </row>
    <row r="23" spans="1:5" ht="12.75">
      <c r="A23" s="38" t="s">
        <v>58</v>
      </c>
      <c r="E23" s="39" t="s">
        <v>59</v>
      </c>
    </row>
    <row r="24" spans="1:5" ht="114.75">
      <c r="A24" t="s">
        <v>60</v>
      </c>
      <c r="E24" s="37" t="s">
        <v>139</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0+O8</f>
      </c>
      <c t="s">
        <v>25</v>
      </c>
    </row>
    <row r="3" spans="1:16" ht="15" customHeight="1">
      <c r="A3" t="s">
        <v>11</v>
      </c>
      <c s="12" t="s">
        <v>13</v>
      </c>
      <c s="13" t="s">
        <v>14</v>
      </c>
      <c s="1"/>
      <c s="14" t="s">
        <v>15</v>
      </c>
      <c s="1"/>
      <c s="9"/>
      <c s="8" t="s">
        <v>142</v>
      </c>
      <c s="40">
        <f>0+I8</f>
      </c>
      <c s="10"/>
      <c r="O3" t="s">
        <v>22</v>
      </c>
      <c t="s">
        <v>26</v>
      </c>
    </row>
    <row r="4" spans="1:16" ht="15" customHeight="1">
      <c r="A4" t="s">
        <v>16</v>
      </c>
      <c s="16" t="s">
        <v>21</v>
      </c>
      <c s="17" t="s">
        <v>142</v>
      </c>
      <c s="6"/>
      <c s="18" t="s">
        <v>143</v>
      </c>
      <c s="6"/>
      <c s="6"/>
      <c s="27"/>
      <c s="27"/>
      <c s="6"/>
      <c r="O4" t="s">
        <v>23</v>
      </c>
      <c t="s">
        <v>26</v>
      </c>
    </row>
    <row r="5" spans="1:16" ht="12.75" customHeight="1">
      <c r="A5" s="15" t="s">
        <v>29</v>
      </c>
      <c s="15" t="s">
        <v>31</v>
      </c>
      <c s="15" t="s">
        <v>33</v>
      </c>
      <c s="15" t="s">
        <v>34</v>
      </c>
      <c s="15" t="s">
        <v>35</v>
      </c>
      <c s="15" t="s">
        <v>37</v>
      </c>
      <c s="15" t="s">
        <v>39</v>
      </c>
      <c s="15" t="s">
        <v>41</v>
      </c>
      <c s="15"/>
      <c s="15" t="s">
        <v>46</v>
      </c>
      <c r="O5" t="s">
        <v>24</v>
      </c>
      <c t="s">
        <v>26</v>
      </c>
    </row>
    <row r="6" spans="1:10" ht="12.75" customHeight="1">
      <c r="A6" s="15"/>
      <c s="15"/>
      <c s="15"/>
      <c s="15"/>
      <c s="15"/>
      <c s="15"/>
      <c s="15"/>
      <c s="15" t="s">
        <v>42</v>
      </c>
      <c s="15" t="s">
        <v>44</v>
      </c>
      <c s="15"/>
    </row>
    <row r="7" spans="1:10" ht="12.75" customHeight="1">
      <c r="A7" s="15" t="s">
        <v>30</v>
      </c>
      <c s="15" t="s">
        <v>32</v>
      </c>
      <c s="15" t="s">
        <v>26</v>
      </c>
      <c s="15" t="s">
        <v>25</v>
      </c>
      <c s="15" t="s">
        <v>36</v>
      </c>
      <c s="15" t="s">
        <v>38</v>
      </c>
      <c s="15" t="s">
        <v>40</v>
      </c>
      <c s="15" t="s">
        <v>43</v>
      </c>
      <c s="15" t="s">
        <v>45</v>
      </c>
      <c s="15" t="s">
        <v>47</v>
      </c>
    </row>
    <row r="8" spans="1:18" ht="12.75" customHeight="1">
      <c r="A8" s="27" t="s">
        <v>49</v>
      </c>
      <c s="27"/>
      <c s="28" t="s">
        <v>32</v>
      </c>
      <c s="27"/>
      <c s="29" t="s">
        <v>123</v>
      </c>
      <c s="27"/>
      <c s="27"/>
      <c s="27"/>
      <c s="30">
        <f>0+Q8</f>
      </c>
      <c s="27"/>
      <c r="O8">
        <f>0+R8</f>
      </c>
      <c r="Q8">
        <f>0+I9+I13+I17+I21+I25+I29+I33</f>
      </c>
      <c>
        <f>0+O9+O13+O17+O21+O25+O29+O33</f>
      </c>
    </row>
    <row r="9" spans="1:16" ht="12.75">
      <c r="A9" s="26" t="s">
        <v>51</v>
      </c>
      <c s="31" t="s">
        <v>32</v>
      </c>
      <c s="31" t="s">
        <v>144</v>
      </c>
      <c s="26" t="s">
        <v>63</v>
      </c>
      <c s="32" t="s">
        <v>145</v>
      </c>
      <c s="33" t="s">
        <v>146</v>
      </c>
      <c s="34">
        <v>8.9</v>
      </c>
      <c s="35">
        <v>0</v>
      </c>
      <c s="35">
        <f>ROUND(ROUND(H9,2)*ROUND(G9,3),2)</f>
      </c>
      <c s="33" t="s">
        <v>65</v>
      </c>
      <c r="O9">
        <f>(I9*21)/100</f>
      </c>
      <c t="s">
        <v>26</v>
      </c>
    </row>
    <row r="10" spans="1:5" ht="38.25">
      <c r="A10" s="36" t="s">
        <v>56</v>
      </c>
      <c r="E10" s="37" t="s">
        <v>147</v>
      </c>
    </row>
    <row r="11" spans="1:5" ht="12.75">
      <c r="A11" s="38" t="s">
        <v>58</v>
      </c>
      <c r="E11" s="39" t="s">
        <v>148</v>
      </c>
    </row>
    <row r="12" spans="1:5" ht="38.25">
      <c r="A12" t="s">
        <v>60</v>
      </c>
      <c r="E12" s="37" t="s">
        <v>149</v>
      </c>
    </row>
    <row r="13" spans="1:16" ht="12.75">
      <c r="A13" s="26" t="s">
        <v>51</v>
      </c>
      <c s="31" t="s">
        <v>26</v>
      </c>
      <c s="31" t="s">
        <v>150</v>
      </c>
      <c s="26" t="s">
        <v>63</v>
      </c>
      <c s="32" t="s">
        <v>151</v>
      </c>
      <c s="33" t="s">
        <v>146</v>
      </c>
      <c s="34">
        <v>998.4</v>
      </c>
      <c s="35">
        <v>0</v>
      </c>
      <c s="35">
        <f>ROUND(ROUND(H13,2)*ROUND(G13,3),2)</f>
      </c>
      <c s="33" t="s">
        <v>65</v>
      </c>
      <c r="O13">
        <f>(I13*21)/100</f>
      </c>
      <c t="s">
        <v>26</v>
      </c>
    </row>
    <row r="14" spans="1:5" ht="38.25">
      <c r="A14" s="36" t="s">
        <v>56</v>
      </c>
      <c r="E14" s="37" t="s">
        <v>152</v>
      </c>
    </row>
    <row r="15" spans="1:5" ht="12.75">
      <c r="A15" s="38" t="s">
        <v>58</v>
      </c>
      <c r="E15" s="39" t="s">
        <v>153</v>
      </c>
    </row>
    <row r="16" spans="1:5" ht="12.75">
      <c r="A16" t="s">
        <v>60</v>
      </c>
      <c r="E16" s="37" t="s">
        <v>154</v>
      </c>
    </row>
    <row r="17" spans="1:16" ht="12.75">
      <c r="A17" s="26" t="s">
        <v>51</v>
      </c>
      <c s="31" t="s">
        <v>25</v>
      </c>
      <c s="31" t="s">
        <v>155</v>
      </c>
      <c s="26" t="s">
        <v>63</v>
      </c>
      <c s="32" t="s">
        <v>156</v>
      </c>
      <c s="33" t="s">
        <v>126</v>
      </c>
      <c s="34">
        <v>1377</v>
      </c>
      <c s="35">
        <v>0</v>
      </c>
      <c s="35">
        <f>ROUND(ROUND(H17,2)*ROUND(G17,3),2)</f>
      </c>
      <c s="33" t="s">
        <v>65</v>
      </c>
      <c r="O17">
        <f>(I17*21)/100</f>
      </c>
      <c t="s">
        <v>26</v>
      </c>
    </row>
    <row r="18" spans="1:5" ht="12.75">
      <c r="A18" s="36" t="s">
        <v>56</v>
      </c>
      <c r="E18" s="37" t="s">
        <v>63</v>
      </c>
    </row>
    <row r="19" spans="1:5" ht="76.5">
      <c r="A19" s="38" t="s">
        <v>58</v>
      </c>
      <c r="E19" s="39" t="s">
        <v>157</v>
      </c>
    </row>
    <row r="20" spans="1:5" ht="12.75">
      <c r="A20" t="s">
        <v>60</v>
      </c>
      <c r="E20" s="37" t="s">
        <v>158</v>
      </c>
    </row>
    <row r="21" spans="1:16" ht="12.75">
      <c r="A21" s="26" t="s">
        <v>51</v>
      </c>
      <c s="31" t="s">
        <v>36</v>
      </c>
      <c s="31" t="s">
        <v>159</v>
      </c>
      <c s="26" t="s">
        <v>63</v>
      </c>
      <c s="32" t="s">
        <v>160</v>
      </c>
      <c s="33" t="s">
        <v>146</v>
      </c>
      <c s="34">
        <v>327.075</v>
      </c>
      <c s="35">
        <v>0</v>
      </c>
      <c s="35">
        <f>ROUND(ROUND(H21,2)*ROUND(G21,3),2)</f>
      </c>
      <c s="33" t="s">
        <v>65</v>
      </c>
      <c r="O21">
        <f>(I21*21)/100</f>
      </c>
      <c t="s">
        <v>26</v>
      </c>
    </row>
    <row r="22" spans="1:5" ht="38.25">
      <c r="A22" s="36" t="s">
        <v>56</v>
      </c>
      <c r="E22" s="37" t="s">
        <v>161</v>
      </c>
    </row>
    <row r="23" spans="1:5" ht="12.75">
      <c r="A23" s="38" t="s">
        <v>58</v>
      </c>
      <c r="E23" s="39" t="s">
        <v>162</v>
      </c>
    </row>
    <row r="24" spans="1:5" ht="38.25">
      <c r="A24" t="s">
        <v>60</v>
      </c>
      <c r="E24" s="37" t="s">
        <v>163</v>
      </c>
    </row>
    <row r="25" spans="1:16" ht="12.75">
      <c r="A25" s="26" t="s">
        <v>51</v>
      </c>
      <c s="31" t="s">
        <v>38</v>
      </c>
      <c s="31" t="s">
        <v>164</v>
      </c>
      <c s="26" t="s">
        <v>63</v>
      </c>
      <c s="32" t="s">
        <v>165</v>
      </c>
      <c s="33" t="s">
        <v>126</v>
      </c>
      <c s="34">
        <v>3328</v>
      </c>
      <c s="35">
        <v>0</v>
      </c>
      <c s="35">
        <f>ROUND(ROUND(H25,2)*ROUND(G25,3),2)</f>
      </c>
      <c s="33" t="s">
        <v>65</v>
      </c>
      <c r="O25">
        <f>(I25*21)/100</f>
      </c>
      <c t="s">
        <v>26</v>
      </c>
    </row>
    <row r="26" spans="1:5" ht="12.75">
      <c r="A26" s="36" t="s">
        <v>56</v>
      </c>
      <c r="E26" s="37" t="s">
        <v>166</v>
      </c>
    </row>
    <row r="27" spans="1:5" ht="12.75">
      <c r="A27" s="38" t="s">
        <v>58</v>
      </c>
      <c r="E27" s="39" t="s">
        <v>167</v>
      </c>
    </row>
    <row r="28" spans="1:5" ht="25.5">
      <c r="A28" t="s">
        <v>60</v>
      </c>
      <c r="E28" s="37" t="s">
        <v>168</v>
      </c>
    </row>
    <row r="29" spans="1:16" ht="12.75">
      <c r="A29" s="26" t="s">
        <v>51</v>
      </c>
      <c s="31" t="s">
        <v>40</v>
      </c>
      <c s="31" t="s">
        <v>169</v>
      </c>
      <c s="26" t="s">
        <v>63</v>
      </c>
      <c s="32" t="s">
        <v>170</v>
      </c>
      <c s="33" t="s">
        <v>126</v>
      </c>
      <c s="34">
        <v>2022</v>
      </c>
      <c s="35">
        <v>0</v>
      </c>
      <c s="35">
        <f>ROUND(ROUND(H29,2)*ROUND(G29,3),2)</f>
      </c>
      <c s="33" t="s">
        <v>65</v>
      </c>
      <c r="O29">
        <f>(I29*21)/100</f>
      </c>
      <c t="s">
        <v>26</v>
      </c>
    </row>
    <row r="30" spans="1:5" ht="51">
      <c r="A30" s="36" t="s">
        <v>56</v>
      </c>
      <c r="E30" s="37" t="s">
        <v>171</v>
      </c>
    </row>
    <row r="31" spans="1:5" ht="76.5">
      <c r="A31" s="38" t="s">
        <v>58</v>
      </c>
      <c r="E31" s="39" t="s">
        <v>172</v>
      </c>
    </row>
    <row r="32" spans="1:5" ht="38.25">
      <c r="A32" t="s">
        <v>60</v>
      </c>
      <c r="E32" s="37" t="s">
        <v>173</v>
      </c>
    </row>
    <row r="33" spans="1:16" ht="12.75">
      <c r="A33" s="26" t="s">
        <v>51</v>
      </c>
      <c s="31" t="s">
        <v>83</v>
      </c>
      <c s="31" t="s">
        <v>174</v>
      </c>
      <c s="26" t="s">
        <v>63</v>
      </c>
      <c s="32" t="s">
        <v>175</v>
      </c>
      <c s="33" t="s">
        <v>146</v>
      </c>
      <c s="34">
        <v>499.2</v>
      </c>
      <c s="35">
        <v>0</v>
      </c>
      <c s="35">
        <f>ROUND(ROUND(H33,2)*ROUND(G33,3),2)</f>
      </c>
      <c s="33" t="s">
        <v>65</v>
      </c>
      <c r="O33">
        <f>(I33*21)/100</f>
      </c>
      <c t="s">
        <v>26</v>
      </c>
    </row>
    <row r="34" spans="1:5" ht="12.75">
      <c r="A34" s="36" t="s">
        <v>56</v>
      </c>
      <c r="E34" s="37" t="s">
        <v>176</v>
      </c>
    </row>
    <row r="35" spans="1:5" ht="12.75">
      <c r="A35" s="38" t="s">
        <v>58</v>
      </c>
      <c r="E35" s="39" t="s">
        <v>177</v>
      </c>
    </row>
    <row r="36" spans="1:5" ht="51">
      <c r="A36" t="s">
        <v>60</v>
      </c>
      <c r="E36" s="37" t="s">
        <v>178</v>
      </c>
    </row>
  </sheetData>
  <mergeCells count="11">
    <mergeCell ref="C3:D3"/>
    <mergeCell ref="C4:D4"/>
    <mergeCell ref="A5:A6"/>
    <mergeCell ref="B5:B6"/>
    <mergeCell ref="C5:C6"/>
    <mergeCell ref="D5:D6"/>
    <mergeCell ref="E5:E6"/>
    <mergeCell ref="F5:F6"/>
    <mergeCell ref="G5:G6"/>
    <mergeCell ref="H5:I5"/>
    <mergeCell ref="J5:J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32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0+O9+O18+O159+O192+O209+O242+O263</f>
      </c>
      <c t="s">
        <v>25</v>
      </c>
    </row>
    <row r="3" spans="1:16" ht="15" customHeight="1">
      <c r="A3" t="s">
        <v>11</v>
      </c>
      <c s="12" t="s">
        <v>13</v>
      </c>
      <c s="13" t="s">
        <v>14</v>
      </c>
      <c s="1"/>
      <c s="14" t="s">
        <v>15</v>
      </c>
      <c s="1"/>
      <c s="9"/>
      <c s="8" t="s">
        <v>181</v>
      </c>
      <c s="40">
        <f>0+I9+I18+I159+I192+I209+I242+I263</f>
      </c>
      <c s="10"/>
      <c r="O3" t="s">
        <v>22</v>
      </c>
      <c t="s">
        <v>26</v>
      </c>
    </row>
    <row r="4" spans="1:16" ht="15" customHeight="1">
      <c r="A4" t="s">
        <v>16</v>
      </c>
      <c s="12" t="s">
        <v>17</v>
      </c>
      <c s="13" t="s">
        <v>179</v>
      </c>
      <c s="1"/>
      <c s="14" t="s">
        <v>180</v>
      </c>
      <c s="1"/>
      <c s="1"/>
      <c s="11"/>
      <c s="11"/>
      <c s="1"/>
      <c r="O4" t="s">
        <v>23</v>
      </c>
      <c t="s">
        <v>26</v>
      </c>
    </row>
    <row r="5" spans="1:16" ht="12.75" customHeight="1">
      <c r="A5" t="s">
        <v>20</v>
      </c>
      <c s="16" t="s">
        <v>21</v>
      </c>
      <c s="17" t="s">
        <v>181</v>
      </c>
      <c s="6"/>
      <c s="18" t="s">
        <v>180</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0+I10+I14</f>
      </c>
      <c>
        <f>0+O10+O14</f>
      </c>
    </row>
    <row r="10" spans="1:16" ht="25.5">
      <c r="A10" s="26" t="s">
        <v>51</v>
      </c>
      <c s="31" t="s">
        <v>32</v>
      </c>
      <c s="31" t="s">
        <v>183</v>
      </c>
      <c s="26" t="s">
        <v>63</v>
      </c>
      <c s="32" t="s">
        <v>184</v>
      </c>
      <c s="33" t="s">
        <v>185</v>
      </c>
      <c s="34">
        <v>11017.719</v>
      </c>
      <c s="35">
        <v>0</v>
      </c>
      <c s="35">
        <f>ROUND(ROUND(H10,2)*ROUND(G10,3),2)</f>
      </c>
      <c s="33" t="s">
        <v>65</v>
      </c>
      <c r="O10">
        <f>(I10*21)/100</f>
      </c>
      <c t="s">
        <v>26</v>
      </c>
    </row>
    <row r="11" spans="1:5" ht="12.75">
      <c r="A11" s="36" t="s">
        <v>56</v>
      </c>
      <c r="E11" s="37" t="s">
        <v>63</v>
      </c>
    </row>
    <row r="12" spans="1:5" ht="63.75">
      <c r="A12" s="38" t="s">
        <v>58</v>
      </c>
      <c r="E12" s="39" t="s">
        <v>186</v>
      </c>
    </row>
    <row r="13" spans="1:5" ht="140.25">
      <c r="A13" t="s">
        <v>60</v>
      </c>
      <c r="E13" s="37" t="s">
        <v>187</v>
      </c>
    </row>
    <row r="14" spans="1:16" ht="25.5">
      <c r="A14" s="26" t="s">
        <v>51</v>
      </c>
      <c s="31" t="s">
        <v>26</v>
      </c>
      <c s="31" t="s">
        <v>188</v>
      </c>
      <c s="26" t="s">
        <v>63</v>
      </c>
      <c s="32" t="s">
        <v>189</v>
      </c>
      <c s="33" t="s">
        <v>185</v>
      </c>
      <c s="34">
        <v>77.648</v>
      </c>
      <c s="35">
        <v>0</v>
      </c>
      <c s="35">
        <f>ROUND(ROUND(H14,2)*ROUND(G14,3),2)</f>
      </c>
      <c s="33" t="s">
        <v>65</v>
      </c>
      <c r="O14">
        <f>(I14*21)/100</f>
      </c>
      <c t="s">
        <v>26</v>
      </c>
    </row>
    <row r="15" spans="1:5" ht="12.75">
      <c r="A15" s="36" t="s">
        <v>56</v>
      </c>
      <c r="E15" s="37" t="s">
        <v>63</v>
      </c>
    </row>
    <row r="16" spans="1:5" ht="89.25">
      <c r="A16" s="38" t="s">
        <v>58</v>
      </c>
      <c r="E16" s="39" t="s">
        <v>190</v>
      </c>
    </row>
    <row r="17" spans="1:5" ht="140.25">
      <c r="A17" t="s">
        <v>60</v>
      </c>
      <c r="E17" s="37" t="s">
        <v>187</v>
      </c>
    </row>
    <row r="18" spans="1:18" ht="12.75" customHeight="1">
      <c r="A18" s="6" t="s">
        <v>49</v>
      </c>
      <c s="6"/>
      <c s="42" t="s">
        <v>32</v>
      </c>
      <c s="6"/>
      <c s="29" t="s">
        <v>123</v>
      </c>
      <c s="6"/>
      <c s="6"/>
      <c s="6"/>
      <c s="43">
        <f>0+Q18</f>
      </c>
      <c s="6"/>
      <c r="O18">
        <f>0+R18</f>
      </c>
      <c r="Q18">
        <f>0+I19+I23+I27+I31+I35+I39+I43+I47+I51+I55+I59+I63+I67+I71+I75+I79+I83+I87+I91+I95+I99+I103+I107+I111+I115+I119+I123+I127+I131+I135+I139+I143+I147+I151+I155</f>
      </c>
      <c>
        <f>0+O19+O23+O27+O31+O35+O39+O43+O47+O51+O55+O59+O63+O67+O71+O75+O79+O83+O87+O91+O95+O99+O103+O107+O111+O115+O119+O123+O127+O131+O135+O139+O143+O147+O151+O155</f>
      </c>
    </row>
    <row r="19" spans="1:16" ht="12.75">
      <c r="A19" s="26" t="s">
        <v>51</v>
      </c>
      <c s="31" t="s">
        <v>25</v>
      </c>
      <c s="31" t="s">
        <v>191</v>
      </c>
      <c s="26" t="s">
        <v>63</v>
      </c>
      <c s="32" t="s">
        <v>192</v>
      </c>
      <c s="33" t="s">
        <v>126</v>
      </c>
      <c s="34">
        <v>3654</v>
      </c>
      <c s="35">
        <v>0</v>
      </c>
      <c s="35">
        <f>ROUND(ROUND(H19,2)*ROUND(G19,3),2)</f>
      </c>
      <c s="33" t="s">
        <v>65</v>
      </c>
      <c r="O19">
        <f>(I19*21)/100</f>
      </c>
      <c t="s">
        <v>26</v>
      </c>
    </row>
    <row r="20" spans="1:5" ht="51">
      <c r="A20" s="36" t="s">
        <v>56</v>
      </c>
      <c r="E20" s="37" t="s">
        <v>193</v>
      </c>
    </row>
    <row r="21" spans="1:5" ht="38.25">
      <c r="A21" s="38" t="s">
        <v>58</v>
      </c>
      <c r="E21" s="39" t="s">
        <v>194</v>
      </c>
    </row>
    <row r="22" spans="1:5" ht="12.75">
      <c r="A22" t="s">
        <v>60</v>
      </c>
      <c r="E22" s="37" t="s">
        <v>195</v>
      </c>
    </row>
    <row r="23" spans="1:16" ht="12.75">
      <c r="A23" s="26" t="s">
        <v>51</v>
      </c>
      <c s="31" t="s">
        <v>36</v>
      </c>
      <c s="31" t="s">
        <v>196</v>
      </c>
      <c s="26" t="s">
        <v>63</v>
      </c>
      <c s="32" t="s">
        <v>197</v>
      </c>
      <c s="33" t="s">
        <v>146</v>
      </c>
      <c s="34">
        <v>1035.65</v>
      </c>
      <c s="35">
        <v>0</v>
      </c>
      <c s="35">
        <f>ROUND(ROUND(H23,2)*ROUND(G23,3),2)</f>
      </c>
      <c s="33" t="s">
        <v>65</v>
      </c>
      <c r="O23">
        <f>(I23*21)/100</f>
      </c>
      <c t="s">
        <v>26</v>
      </c>
    </row>
    <row r="24" spans="1:5" ht="89.25">
      <c r="A24" s="36" t="s">
        <v>56</v>
      </c>
      <c r="E24" s="37" t="s">
        <v>198</v>
      </c>
    </row>
    <row r="25" spans="1:5" ht="51">
      <c r="A25" s="38" t="s">
        <v>58</v>
      </c>
      <c r="E25" s="39" t="s">
        <v>199</v>
      </c>
    </row>
    <row r="26" spans="1:5" ht="63.75">
      <c r="A26" t="s">
        <v>60</v>
      </c>
      <c r="E26" s="37" t="s">
        <v>200</v>
      </c>
    </row>
    <row r="27" spans="1:16" ht="12.75">
      <c r="A27" s="26" t="s">
        <v>51</v>
      </c>
      <c s="31" t="s">
        <v>38</v>
      </c>
      <c s="31" t="s">
        <v>201</v>
      </c>
      <c s="26" t="s">
        <v>63</v>
      </c>
      <c s="32" t="s">
        <v>202</v>
      </c>
      <c s="33" t="s">
        <v>146</v>
      </c>
      <c s="34">
        <v>5</v>
      </c>
      <c s="35">
        <v>0</v>
      </c>
      <c s="35">
        <f>ROUND(ROUND(H27,2)*ROUND(G27,3),2)</f>
      </c>
      <c s="33" t="s">
        <v>65</v>
      </c>
      <c r="O27">
        <f>(I27*21)/100</f>
      </c>
      <c t="s">
        <v>26</v>
      </c>
    </row>
    <row r="28" spans="1:5" ht="25.5">
      <c r="A28" s="36" t="s">
        <v>56</v>
      </c>
      <c r="E28" s="37" t="s">
        <v>203</v>
      </c>
    </row>
    <row r="29" spans="1:5" ht="12.75">
      <c r="A29" s="38" t="s">
        <v>58</v>
      </c>
      <c r="E29" s="39" t="s">
        <v>133</v>
      </c>
    </row>
    <row r="30" spans="1:5" ht="63.75">
      <c r="A30" t="s">
        <v>60</v>
      </c>
      <c r="E30" s="37" t="s">
        <v>200</v>
      </c>
    </row>
    <row r="31" spans="1:16" ht="25.5">
      <c r="A31" s="26" t="s">
        <v>51</v>
      </c>
      <c s="31" t="s">
        <v>40</v>
      </c>
      <c s="31" t="s">
        <v>204</v>
      </c>
      <c s="26" t="s">
        <v>63</v>
      </c>
      <c s="32" t="s">
        <v>205</v>
      </c>
      <c s="33" t="s">
        <v>146</v>
      </c>
      <c s="34">
        <v>1668.25</v>
      </c>
      <c s="35">
        <v>0</v>
      </c>
      <c s="35">
        <f>ROUND(ROUND(H31,2)*ROUND(G31,3),2)</f>
      </c>
      <c s="33" t="s">
        <v>65</v>
      </c>
      <c r="O31">
        <f>(I31*21)/100</f>
      </c>
      <c t="s">
        <v>26</v>
      </c>
    </row>
    <row r="32" spans="1:5" ht="63.75">
      <c r="A32" s="36" t="s">
        <v>56</v>
      </c>
      <c r="E32" s="37" t="s">
        <v>206</v>
      </c>
    </row>
    <row r="33" spans="1:5" ht="51">
      <c r="A33" s="38" t="s">
        <v>58</v>
      </c>
      <c r="E33" s="39" t="s">
        <v>207</v>
      </c>
    </row>
    <row r="34" spans="1:5" ht="63.75">
      <c r="A34" t="s">
        <v>60</v>
      </c>
      <c r="E34" s="37" t="s">
        <v>200</v>
      </c>
    </row>
    <row r="35" spans="1:16" ht="25.5">
      <c r="A35" s="26" t="s">
        <v>51</v>
      </c>
      <c s="31" t="s">
        <v>83</v>
      </c>
      <c s="31" t="s">
        <v>208</v>
      </c>
      <c s="26" t="s">
        <v>63</v>
      </c>
      <c s="32" t="s">
        <v>209</v>
      </c>
      <c s="33" t="s">
        <v>146</v>
      </c>
      <c s="34">
        <v>46.35</v>
      </c>
      <c s="35">
        <v>0</v>
      </c>
      <c s="35">
        <f>ROUND(ROUND(H35,2)*ROUND(G35,3),2)</f>
      </c>
      <c s="33" t="s">
        <v>65</v>
      </c>
      <c r="O35">
        <f>(I35*21)/100</f>
      </c>
      <c t="s">
        <v>26</v>
      </c>
    </row>
    <row r="36" spans="1:5" ht="38.25">
      <c r="A36" s="36" t="s">
        <v>56</v>
      </c>
      <c r="E36" s="37" t="s">
        <v>210</v>
      </c>
    </row>
    <row r="37" spans="1:5" ht="12.75">
      <c r="A37" s="38" t="s">
        <v>58</v>
      </c>
      <c r="E37" s="39" t="s">
        <v>211</v>
      </c>
    </row>
    <row r="38" spans="1:5" ht="12.75">
      <c r="A38" t="s">
        <v>60</v>
      </c>
      <c r="E38" s="37" t="s">
        <v>63</v>
      </c>
    </row>
    <row r="39" spans="1:16" ht="12.75">
      <c r="A39" s="26" t="s">
        <v>51</v>
      </c>
      <c s="31" t="s">
        <v>86</v>
      </c>
      <c s="31" t="s">
        <v>212</v>
      </c>
      <c s="26" t="s">
        <v>63</v>
      </c>
      <c s="32" t="s">
        <v>213</v>
      </c>
      <c s="33" t="s">
        <v>214</v>
      </c>
      <c s="34">
        <v>86</v>
      </c>
      <c s="35">
        <v>0</v>
      </c>
      <c s="35">
        <f>ROUND(ROUND(H39,2)*ROUND(G39,3),2)</f>
      </c>
      <c s="33" t="s">
        <v>65</v>
      </c>
      <c r="O39">
        <f>(I39*21)/100</f>
      </c>
      <c t="s">
        <v>26</v>
      </c>
    </row>
    <row r="40" spans="1:5" ht="38.25">
      <c r="A40" s="36" t="s">
        <v>56</v>
      </c>
      <c r="E40" s="37" t="s">
        <v>215</v>
      </c>
    </row>
    <row r="41" spans="1:5" ht="38.25">
      <c r="A41" s="38" t="s">
        <v>58</v>
      </c>
      <c r="E41" s="39" t="s">
        <v>216</v>
      </c>
    </row>
    <row r="42" spans="1:5" ht="63.75">
      <c r="A42" t="s">
        <v>60</v>
      </c>
      <c r="E42" s="37" t="s">
        <v>200</v>
      </c>
    </row>
    <row r="43" spans="1:16" ht="12.75">
      <c r="A43" s="26" t="s">
        <v>51</v>
      </c>
      <c s="31" t="s">
        <v>43</v>
      </c>
      <c s="31" t="s">
        <v>217</v>
      </c>
      <c s="26" t="s">
        <v>63</v>
      </c>
      <c s="32" t="s">
        <v>218</v>
      </c>
      <c s="33" t="s">
        <v>146</v>
      </c>
      <c s="34">
        <v>428.6</v>
      </c>
      <c s="35">
        <v>0</v>
      </c>
      <c s="35">
        <f>ROUND(ROUND(H43,2)*ROUND(G43,3),2)</f>
      </c>
      <c s="33" t="s">
        <v>65</v>
      </c>
      <c r="O43">
        <f>(I43*21)/100</f>
      </c>
      <c t="s">
        <v>26</v>
      </c>
    </row>
    <row r="44" spans="1:5" ht="51">
      <c r="A44" s="36" t="s">
        <v>56</v>
      </c>
      <c r="E44" s="37" t="s">
        <v>219</v>
      </c>
    </row>
    <row r="45" spans="1:5" ht="38.25">
      <c r="A45" s="38" t="s">
        <v>58</v>
      </c>
      <c r="E45" s="39" t="s">
        <v>220</v>
      </c>
    </row>
    <row r="46" spans="1:5" ht="63.75">
      <c r="A46" t="s">
        <v>60</v>
      </c>
      <c r="E46" s="37" t="s">
        <v>200</v>
      </c>
    </row>
    <row r="47" spans="1:16" ht="12.75">
      <c r="A47" s="26" t="s">
        <v>51</v>
      </c>
      <c s="31" t="s">
        <v>45</v>
      </c>
      <c s="31" t="s">
        <v>221</v>
      </c>
      <c s="26" t="s">
        <v>63</v>
      </c>
      <c s="32" t="s">
        <v>222</v>
      </c>
      <c s="33" t="s">
        <v>214</v>
      </c>
      <c s="34">
        <v>1210</v>
      </c>
      <c s="35">
        <v>0</v>
      </c>
      <c s="35">
        <f>ROUND(ROUND(H47,2)*ROUND(G47,3),2)</f>
      </c>
      <c s="33" t="s">
        <v>65</v>
      </c>
      <c r="O47">
        <f>(I47*21)/100</f>
      </c>
      <c t="s">
        <v>26</v>
      </c>
    </row>
    <row r="48" spans="1:5" ht="25.5">
      <c r="A48" s="36" t="s">
        <v>56</v>
      </c>
      <c r="E48" s="37" t="s">
        <v>223</v>
      </c>
    </row>
    <row r="49" spans="1:5" ht="51">
      <c r="A49" s="38" t="s">
        <v>58</v>
      </c>
      <c r="E49" s="39" t="s">
        <v>224</v>
      </c>
    </row>
    <row r="50" spans="1:5" ht="25.5">
      <c r="A50" t="s">
        <v>60</v>
      </c>
      <c r="E50" s="37" t="s">
        <v>225</v>
      </c>
    </row>
    <row r="51" spans="1:16" ht="12.75">
      <c r="A51" s="26" t="s">
        <v>51</v>
      </c>
      <c s="31" t="s">
        <v>47</v>
      </c>
      <c s="31" t="s">
        <v>144</v>
      </c>
      <c s="26" t="s">
        <v>63</v>
      </c>
      <c s="32" t="s">
        <v>145</v>
      </c>
      <c s="33" t="s">
        <v>146</v>
      </c>
      <c s="34">
        <v>90.3</v>
      </c>
      <c s="35">
        <v>0</v>
      </c>
      <c s="35">
        <f>ROUND(ROUND(H51,2)*ROUND(G51,3),2)</f>
      </c>
      <c s="33" t="s">
        <v>65</v>
      </c>
      <c r="O51">
        <f>(I51*21)/100</f>
      </c>
      <c t="s">
        <v>26</v>
      </c>
    </row>
    <row r="52" spans="1:5" ht="76.5">
      <c r="A52" s="36" t="s">
        <v>56</v>
      </c>
      <c r="E52" s="37" t="s">
        <v>226</v>
      </c>
    </row>
    <row r="53" spans="1:5" ht="25.5">
      <c r="A53" s="38" t="s">
        <v>58</v>
      </c>
      <c r="E53" s="39" t="s">
        <v>227</v>
      </c>
    </row>
    <row r="54" spans="1:5" ht="38.25">
      <c r="A54" t="s">
        <v>60</v>
      </c>
      <c r="E54" s="37" t="s">
        <v>149</v>
      </c>
    </row>
    <row r="55" spans="1:16" ht="12.75">
      <c r="A55" s="26" t="s">
        <v>51</v>
      </c>
      <c s="31" t="s">
        <v>101</v>
      </c>
      <c s="31" t="s">
        <v>228</v>
      </c>
      <c s="26" t="s">
        <v>63</v>
      </c>
      <c s="32" t="s">
        <v>229</v>
      </c>
      <c s="33" t="s">
        <v>146</v>
      </c>
      <c s="34">
        <v>3825.525</v>
      </c>
      <c s="35">
        <v>0</v>
      </c>
      <c s="35">
        <f>ROUND(ROUND(H55,2)*ROUND(G55,3),2)</f>
      </c>
      <c s="33" t="s">
        <v>65</v>
      </c>
      <c r="O55">
        <f>(I55*21)/100</f>
      </c>
      <c t="s">
        <v>26</v>
      </c>
    </row>
    <row r="56" spans="1:5" ht="51">
      <c r="A56" s="36" t="s">
        <v>56</v>
      </c>
      <c r="E56" s="37" t="s">
        <v>230</v>
      </c>
    </row>
    <row r="57" spans="1:5" ht="38.25">
      <c r="A57" s="38" t="s">
        <v>58</v>
      </c>
      <c r="E57" s="39" t="s">
        <v>231</v>
      </c>
    </row>
    <row r="58" spans="1:5" ht="369.75">
      <c r="A58" t="s">
        <v>60</v>
      </c>
      <c r="E58" s="37" t="s">
        <v>232</v>
      </c>
    </row>
    <row r="59" spans="1:16" ht="12.75">
      <c r="A59" s="26" t="s">
        <v>51</v>
      </c>
      <c s="31" t="s">
        <v>106</v>
      </c>
      <c s="31" t="s">
        <v>233</v>
      </c>
      <c s="26" t="s">
        <v>63</v>
      </c>
      <c s="32" t="s">
        <v>234</v>
      </c>
      <c s="33" t="s">
        <v>146</v>
      </c>
      <c s="34">
        <v>612.084</v>
      </c>
      <c s="35">
        <v>0</v>
      </c>
      <c s="35">
        <f>ROUND(ROUND(H59,2)*ROUND(G59,3),2)</f>
      </c>
      <c s="33" t="s">
        <v>65</v>
      </c>
      <c r="O59">
        <f>(I59*21)/100</f>
      </c>
      <c t="s">
        <v>26</v>
      </c>
    </row>
    <row r="60" spans="1:5" ht="76.5">
      <c r="A60" s="36" t="s">
        <v>56</v>
      </c>
      <c r="E60" s="37" t="s">
        <v>235</v>
      </c>
    </row>
    <row r="61" spans="1:5" ht="51">
      <c r="A61" s="38" t="s">
        <v>58</v>
      </c>
      <c r="E61" s="39" t="s">
        <v>236</v>
      </c>
    </row>
    <row r="62" spans="1:5" ht="369.75">
      <c r="A62" t="s">
        <v>60</v>
      </c>
      <c r="E62" s="37" t="s">
        <v>237</v>
      </c>
    </row>
    <row r="63" spans="1:16" ht="12.75">
      <c r="A63" s="26" t="s">
        <v>51</v>
      </c>
      <c s="31" t="s">
        <v>111</v>
      </c>
      <c s="31" t="s">
        <v>238</v>
      </c>
      <c s="26" t="s">
        <v>63</v>
      </c>
      <c s="32" t="s">
        <v>239</v>
      </c>
      <c s="33" t="s">
        <v>146</v>
      </c>
      <c s="34">
        <v>408.056</v>
      </c>
      <c s="35">
        <v>0</v>
      </c>
      <c s="35">
        <f>ROUND(ROUND(H63,2)*ROUND(G63,3),2)</f>
      </c>
      <c s="33" t="s">
        <v>65</v>
      </c>
      <c r="O63">
        <f>(I63*21)/100</f>
      </c>
      <c t="s">
        <v>26</v>
      </c>
    </row>
    <row r="64" spans="1:5" ht="76.5">
      <c r="A64" s="36" t="s">
        <v>56</v>
      </c>
      <c r="E64" s="37" t="s">
        <v>240</v>
      </c>
    </row>
    <row r="65" spans="1:5" ht="51">
      <c r="A65" s="38" t="s">
        <v>58</v>
      </c>
      <c r="E65" s="39" t="s">
        <v>241</v>
      </c>
    </row>
    <row r="66" spans="1:5" ht="369.75">
      <c r="A66" t="s">
        <v>60</v>
      </c>
      <c r="E66" s="37" t="s">
        <v>242</v>
      </c>
    </row>
    <row r="67" spans="1:16" ht="12.75">
      <c r="A67" s="26" t="s">
        <v>51</v>
      </c>
      <c s="31" t="s">
        <v>116</v>
      </c>
      <c s="31" t="s">
        <v>243</v>
      </c>
      <c s="26" t="s">
        <v>244</v>
      </c>
      <c s="32" t="s">
        <v>245</v>
      </c>
      <c s="33" t="s">
        <v>146</v>
      </c>
      <c s="34">
        <v>1377.189</v>
      </c>
      <c s="35">
        <v>0</v>
      </c>
      <c s="35">
        <f>ROUND(ROUND(H67,2)*ROUND(G67,3),2)</f>
      </c>
      <c s="33" t="s">
        <v>65</v>
      </c>
      <c r="O67">
        <f>(I67*21)/100</f>
      </c>
      <c t="s">
        <v>26</v>
      </c>
    </row>
    <row r="68" spans="1:5" ht="12.75">
      <c r="A68" s="36" t="s">
        <v>56</v>
      </c>
      <c r="E68" s="37" t="s">
        <v>246</v>
      </c>
    </row>
    <row r="69" spans="1:5" ht="25.5">
      <c r="A69" s="38" t="s">
        <v>58</v>
      </c>
      <c r="E69" s="39" t="s">
        <v>247</v>
      </c>
    </row>
    <row r="70" spans="1:5" ht="306">
      <c r="A70" t="s">
        <v>60</v>
      </c>
      <c r="E70" s="37" t="s">
        <v>248</v>
      </c>
    </row>
    <row r="71" spans="1:16" ht="12.75">
      <c r="A71" s="26" t="s">
        <v>51</v>
      </c>
      <c s="31" t="s">
        <v>249</v>
      </c>
      <c s="31" t="s">
        <v>243</v>
      </c>
      <c s="26" t="s">
        <v>250</v>
      </c>
      <c s="32" t="s">
        <v>245</v>
      </c>
      <c s="33" t="s">
        <v>146</v>
      </c>
      <c s="34">
        <v>90.3</v>
      </c>
      <c s="35">
        <v>0</v>
      </c>
      <c s="35">
        <f>ROUND(ROUND(H71,2)*ROUND(G71,3),2)</f>
      </c>
      <c s="33" t="s">
        <v>65</v>
      </c>
      <c r="O71">
        <f>(I71*21)/100</f>
      </c>
      <c t="s">
        <v>26</v>
      </c>
    </row>
    <row r="72" spans="1:5" ht="25.5">
      <c r="A72" s="36" t="s">
        <v>56</v>
      </c>
      <c r="E72" s="37" t="s">
        <v>251</v>
      </c>
    </row>
    <row r="73" spans="1:5" ht="12.75">
      <c r="A73" s="38" t="s">
        <v>58</v>
      </c>
      <c r="E73" s="39" t="s">
        <v>252</v>
      </c>
    </row>
    <row r="74" spans="1:5" ht="306">
      <c r="A74" t="s">
        <v>60</v>
      </c>
      <c r="E74" s="37" t="s">
        <v>248</v>
      </c>
    </row>
    <row r="75" spans="1:16" ht="12.75">
      <c r="A75" s="26" t="s">
        <v>51</v>
      </c>
      <c s="31" t="s">
        <v>253</v>
      </c>
      <c s="31" t="s">
        <v>254</v>
      </c>
      <c s="26" t="s">
        <v>244</v>
      </c>
      <c s="32" t="s">
        <v>255</v>
      </c>
      <c s="33" t="s">
        <v>146</v>
      </c>
      <c s="34">
        <v>3007.561</v>
      </c>
      <c s="35">
        <v>0</v>
      </c>
      <c s="35">
        <f>ROUND(ROUND(H75,2)*ROUND(G75,3),2)</f>
      </c>
      <c s="33" t="s">
        <v>65</v>
      </c>
      <c r="O75">
        <f>(I75*21)/100</f>
      </c>
      <c t="s">
        <v>26</v>
      </c>
    </row>
    <row r="76" spans="1:5" ht="12.75">
      <c r="A76" s="36" t="s">
        <v>56</v>
      </c>
      <c r="E76" s="37" t="s">
        <v>256</v>
      </c>
    </row>
    <row r="77" spans="1:5" ht="51">
      <c r="A77" s="38" t="s">
        <v>58</v>
      </c>
      <c r="E77" s="39" t="s">
        <v>257</v>
      </c>
    </row>
    <row r="78" spans="1:5" ht="306">
      <c r="A78" t="s">
        <v>60</v>
      </c>
      <c r="E78" s="37" t="s">
        <v>248</v>
      </c>
    </row>
    <row r="79" spans="1:16" ht="12.75">
      <c r="A79" s="26" t="s">
        <v>51</v>
      </c>
      <c s="31" t="s">
        <v>258</v>
      </c>
      <c s="31" t="s">
        <v>254</v>
      </c>
      <c s="26" t="s">
        <v>250</v>
      </c>
      <c s="32" t="s">
        <v>255</v>
      </c>
      <c s="33" t="s">
        <v>146</v>
      </c>
      <c s="34">
        <v>218.577</v>
      </c>
      <c s="35">
        <v>0</v>
      </c>
      <c s="35">
        <f>ROUND(ROUND(H79,2)*ROUND(G79,3),2)</f>
      </c>
      <c s="33" t="s">
        <v>65</v>
      </c>
      <c r="O79">
        <f>(I79*21)/100</f>
      </c>
      <c t="s">
        <v>26</v>
      </c>
    </row>
    <row r="80" spans="1:5" ht="12.75">
      <c r="A80" s="36" t="s">
        <v>56</v>
      </c>
      <c r="E80" s="37" t="s">
        <v>256</v>
      </c>
    </row>
    <row r="81" spans="1:5" ht="51">
      <c r="A81" s="38" t="s">
        <v>58</v>
      </c>
      <c r="E81" s="39" t="s">
        <v>259</v>
      </c>
    </row>
    <row r="82" spans="1:5" ht="306">
      <c r="A82" t="s">
        <v>60</v>
      </c>
      <c r="E82" s="37" t="s">
        <v>248</v>
      </c>
    </row>
    <row r="83" spans="1:16" ht="12.75">
      <c r="A83" s="26" t="s">
        <v>51</v>
      </c>
      <c s="31" t="s">
        <v>260</v>
      </c>
      <c s="31" t="s">
        <v>261</v>
      </c>
      <c s="26" t="s">
        <v>63</v>
      </c>
      <c s="32" t="s">
        <v>262</v>
      </c>
      <c s="33" t="s">
        <v>146</v>
      </c>
      <c s="34">
        <v>153.021</v>
      </c>
      <c s="35">
        <v>0</v>
      </c>
      <c s="35">
        <f>ROUND(ROUND(H83,2)*ROUND(G83,3),2)</f>
      </c>
      <c s="33" t="s">
        <v>65</v>
      </c>
      <c r="O83">
        <f>(I83*21)/100</f>
      </c>
      <c t="s">
        <v>26</v>
      </c>
    </row>
    <row r="84" spans="1:5" ht="25.5">
      <c r="A84" s="36" t="s">
        <v>56</v>
      </c>
      <c r="E84" s="37" t="s">
        <v>263</v>
      </c>
    </row>
    <row r="85" spans="1:5" ht="12.75">
      <c r="A85" s="38" t="s">
        <v>58</v>
      </c>
      <c r="E85" s="39" t="s">
        <v>264</v>
      </c>
    </row>
    <row r="86" spans="1:5" ht="344.25">
      <c r="A86" t="s">
        <v>60</v>
      </c>
      <c r="E86" s="37" t="s">
        <v>265</v>
      </c>
    </row>
    <row r="87" spans="1:16" ht="12.75">
      <c r="A87" s="26" t="s">
        <v>51</v>
      </c>
      <c s="31" t="s">
        <v>266</v>
      </c>
      <c s="31" t="s">
        <v>267</v>
      </c>
      <c s="26" t="s">
        <v>63</v>
      </c>
      <c s="32" t="s">
        <v>268</v>
      </c>
      <c s="33" t="s">
        <v>146</v>
      </c>
      <c s="34">
        <v>765.105</v>
      </c>
      <c s="35">
        <v>0</v>
      </c>
      <c s="35">
        <f>ROUND(ROUND(H87,2)*ROUND(G87,3),2)</f>
      </c>
      <c s="33" t="s">
        <v>65</v>
      </c>
      <c r="O87">
        <f>(I87*21)/100</f>
      </c>
      <c t="s">
        <v>26</v>
      </c>
    </row>
    <row r="88" spans="1:5" ht="12.75">
      <c r="A88" s="36" t="s">
        <v>56</v>
      </c>
      <c r="E88" s="37" t="s">
        <v>269</v>
      </c>
    </row>
    <row r="89" spans="1:5" ht="38.25">
      <c r="A89" s="38" t="s">
        <v>58</v>
      </c>
      <c r="E89" s="39" t="s">
        <v>270</v>
      </c>
    </row>
    <row r="90" spans="1:5" ht="12.75">
      <c r="A90" t="s">
        <v>60</v>
      </c>
      <c r="E90" s="37" t="s">
        <v>271</v>
      </c>
    </row>
    <row r="91" spans="1:16" ht="12.75">
      <c r="A91" s="26" t="s">
        <v>51</v>
      </c>
      <c s="31" t="s">
        <v>272</v>
      </c>
      <c s="31" t="s">
        <v>273</v>
      </c>
      <c s="26" t="s">
        <v>63</v>
      </c>
      <c s="32" t="s">
        <v>274</v>
      </c>
      <c s="33" t="s">
        <v>146</v>
      </c>
      <c s="34">
        <v>102.014</v>
      </c>
      <c s="35">
        <v>0</v>
      </c>
      <c s="35">
        <f>ROUND(ROUND(H91,2)*ROUND(G91,3),2)</f>
      </c>
      <c s="33" t="s">
        <v>65</v>
      </c>
      <c r="O91">
        <f>(I91*21)/100</f>
      </c>
      <c t="s">
        <v>26</v>
      </c>
    </row>
    <row r="92" spans="1:5" ht="25.5">
      <c r="A92" s="36" t="s">
        <v>56</v>
      </c>
      <c r="E92" s="37" t="s">
        <v>275</v>
      </c>
    </row>
    <row r="93" spans="1:5" ht="12.75">
      <c r="A93" s="38" t="s">
        <v>58</v>
      </c>
      <c r="E93" s="39" t="s">
        <v>276</v>
      </c>
    </row>
    <row r="94" spans="1:5" ht="344.25">
      <c r="A94" t="s">
        <v>60</v>
      </c>
      <c r="E94" s="37" t="s">
        <v>265</v>
      </c>
    </row>
    <row r="95" spans="1:16" ht="12.75">
      <c r="A95" s="26" t="s">
        <v>51</v>
      </c>
      <c s="31" t="s">
        <v>277</v>
      </c>
      <c s="31" t="s">
        <v>278</v>
      </c>
      <c s="26" t="s">
        <v>63</v>
      </c>
      <c s="32" t="s">
        <v>279</v>
      </c>
      <c s="33" t="s">
        <v>146</v>
      </c>
      <c s="34">
        <v>612.084</v>
      </c>
      <c s="35">
        <v>0</v>
      </c>
      <c s="35">
        <f>ROUND(ROUND(H95,2)*ROUND(G95,3),2)</f>
      </c>
      <c s="33" t="s">
        <v>65</v>
      </c>
      <c r="O95">
        <f>(I95*21)/100</f>
      </c>
      <c t="s">
        <v>26</v>
      </c>
    </row>
    <row r="96" spans="1:5" ht="12.75">
      <c r="A96" s="36" t="s">
        <v>56</v>
      </c>
      <c r="E96" s="37" t="s">
        <v>280</v>
      </c>
    </row>
    <row r="97" spans="1:5" ht="38.25">
      <c r="A97" s="38" t="s">
        <v>58</v>
      </c>
      <c r="E97" s="39" t="s">
        <v>281</v>
      </c>
    </row>
    <row r="98" spans="1:5" ht="12.75">
      <c r="A98" t="s">
        <v>60</v>
      </c>
      <c r="E98" s="37" t="s">
        <v>271</v>
      </c>
    </row>
    <row r="99" spans="1:16" ht="12.75">
      <c r="A99" s="26" t="s">
        <v>51</v>
      </c>
      <c s="31" t="s">
        <v>282</v>
      </c>
      <c s="31" t="s">
        <v>283</v>
      </c>
      <c s="26" t="s">
        <v>63</v>
      </c>
      <c s="32" t="s">
        <v>284</v>
      </c>
      <c s="33" t="s">
        <v>214</v>
      </c>
      <c s="34">
        <v>55</v>
      </c>
      <c s="35">
        <v>0</v>
      </c>
      <c s="35">
        <f>ROUND(ROUND(H99,2)*ROUND(G99,3),2)</f>
      </c>
      <c s="33" t="s">
        <v>65</v>
      </c>
      <c r="O99">
        <f>(I99*21)/100</f>
      </c>
      <c t="s">
        <v>26</v>
      </c>
    </row>
    <row r="100" spans="1:5" ht="12.75">
      <c r="A100" s="36" t="s">
        <v>56</v>
      </c>
      <c r="E100" s="37" t="s">
        <v>285</v>
      </c>
    </row>
    <row r="101" spans="1:5" ht="12.75">
      <c r="A101" s="38" t="s">
        <v>58</v>
      </c>
      <c r="E101" s="39" t="s">
        <v>286</v>
      </c>
    </row>
    <row r="102" spans="1:5" ht="63.75">
      <c r="A102" t="s">
        <v>60</v>
      </c>
      <c r="E102" s="37" t="s">
        <v>287</v>
      </c>
    </row>
    <row r="103" spans="1:16" ht="12.75">
      <c r="A103" s="26" t="s">
        <v>51</v>
      </c>
      <c s="31" t="s">
        <v>288</v>
      </c>
      <c s="31" t="s">
        <v>289</v>
      </c>
      <c s="26" t="s">
        <v>63</v>
      </c>
      <c s="32" t="s">
        <v>290</v>
      </c>
      <c s="33" t="s">
        <v>214</v>
      </c>
      <c s="34">
        <v>17</v>
      </c>
      <c s="35">
        <v>0</v>
      </c>
      <c s="35">
        <f>ROUND(ROUND(H103,2)*ROUND(G103,3),2)</f>
      </c>
      <c s="33" t="s">
        <v>65</v>
      </c>
      <c r="O103">
        <f>(I103*21)/100</f>
      </c>
      <c t="s">
        <v>26</v>
      </c>
    </row>
    <row r="104" spans="1:5" ht="12.75">
      <c r="A104" s="36" t="s">
        <v>56</v>
      </c>
      <c r="E104" s="37" t="s">
        <v>291</v>
      </c>
    </row>
    <row r="105" spans="1:5" ht="12.75">
      <c r="A105" s="38" t="s">
        <v>58</v>
      </c>
      <c r="E105" s="39" t="s">
        <v>292</v>
      </c>
    </row>
    <row r="106" spans="1:5" ht="63.75">
      <c r="A106" t="s">
        <v>60</v>
      </c>
      <c r="E106" s="37" t="s">
        <v>287</v>
      </c>
    </row>
    <row r="107" spans="1:16" ht="12.75">
      <c r="A107" s="26" t="s">
        <v>51</v>
      </c>
      <c s="31" t="s">
        <v>293</v>
      </c>
      <c s="31" t="s">
        <v>294</v>
      </c>
      <c s="26" t="s">
        <v>63</v>
      </c>
      <c s="32" t="s">
        <v>295</v>
      </c>
      <c s="33" t="s">
        <v>146</v>
      </c>
      <c s="34">
        <v>232.82</v>
      </c>
      <c s="35">
        <v>0</v>
      </c>
      <c s="35">
        <f>ROUND(ROUND(H107,2)*ROUND(G107,3),2)</f>
      </c>
      <c s="33" t="s">
        <v>65</v>
      </c>
      <c r="O107">
        <f>(I107*21)/100</f>
      </c>
      <c t="s">
        <v>26</v>
      </c>
    </row>
    <row r="108" spans="1:5" ht="38.25">
      <c r="A108" s="36" t="s">
        <v>56</v>
      </c>
      <c r="E108" s="37" t="s">
        <v>296</v>
      </c>
    </row>
    <row r="109" spans="1:5" ht="114.75">
      <c r="A109" s="38" t="s">
        <v>58</v>
      </c>
      <c r="E109" s="39" t="s">
        <v>297</v>
      </c>
    </row>
    <row r="110" spans="1:5" ht="318.75">
      <c r="A110" t="s">
        <v>60</v>
      </c>
      <c r="E110" s="37" t="s">
        <v>298</v>
      </c>
    </row>
    <row r="111" spans="1:16" ht="12.75">
      <c r="A111" s="26" t="s">
        <v>51</v>
      </c>
      <c s="31" t="s">
        <v>299</v>
      </c>
      <c s="31" t="s">
        <v>300</v>
      </c>
      <c s="26" t="s">
        <v>63</v>
      </c>
      <c s="32" t="s">
        <v>301</v>
      </c>
      <c s="33" t="s">
        <v>146</v>
      </c>
      <c s="34">
        <v>181.56</v>
      </c>
      <c s="35">
        <v>0</v>
      </c>
      <c s="35">
        <f>ROUND(ROUND(H111,2)*ROUND(G111,3),2)</f>
      </c>
      <c s="33" t="s">
        <v>65</v>
      </c>
      <c r="O111">
        <f>(I111*21)/100</f>
      </c>
      <c t="s">
        <v>26</v>
      </c>
    </row>
    <row r="112" spans="1:5" ht="25.5">
      <c r="A112" s="36" t="s">
        <v>56</v>
      </c>
      <c r="E112" s="37" t="s">
        <v>302</v>
      </c>
    </row>
    <row r="113" spans="1:5" ht="12.75">
      <c r="A113" s="38" t="s">
        <v>58</v>
      </c>
      <c r="E113" s="39" t="s">
        <v>303</v>
      </c>
    </row>
    <row r="114" spans="1:5" ht="318.75">
      <c r="A114" t="s">
        <v>60</v>
      </c>
      <c r="E114" s="37" t="s">
        <v>298</v>
      </c>
    </row>
    <row r="115" spans="1:16" ht="12.75">
      <c r="A115" s="26" t="s">
        <v>51</v>
      </c>
      <c s="31" t="s">
        <v>304</v>
      </c>
      <c s="31" t="s">
        <v>305</v>
      </c>
      <c s="26" t="s">
        <v>63</v>
      </c>
      <c s="32" t="s">
        <v>306</v>
      </c>
      <c s="33" t="s">
        <v>146</v>
      </c>
      <c s="34">
        <v>369.6</v>
      </c>
      <c s="35">
        <v>0</v>
      </c>
      <c s="35">
        <f>ROUND(ROUND(H115,2)*ROUND(G115,3),2)</f>
      </c>
      <c s="33" t="s">
        <v>65</v>
      </c>
      <c r="O115">
        <f>(I115*21)/100</f>
      </c>
      <c t="s">
        <v>26</v>
      </c>
    </row>
    <row r="116" spans="1:5" ht="102">
      <c r="A116" s="36" t="s">
        <v>56</v>
      </c>
      <c r="E116" s="37" t="s">
        <v>307</v>
      </c>
    </row>
    <row r="117" spans="1:5" ht="25.5">
      <c r="A117" s="38" t="s">
        <v>58</v>
      </c>
      <c r="E117" s="39" t="s">
        <v>308</v>
      </c>
    </row>
    <row r="118" spans="1:5" ht="267.75">
      <c r="A118" t="s">
        <v>60</v>
      </c>
      <c r="E118" s="37" t="s">
        <v>309</v>
      </c>
    </row>
    <row r="119" spans="1:16" ht="12.75">
      <c r="A119" s="26" t="s">
        <v>51</v>
      </c>
      <c s="31" t="s">
        <v>310</v>
      </c>
      <c s="31" t="s">
        <v>311</v>
      </c>
      <c s="26" t="s">
        <v>63</v>
      </c>
      <c s="32" t="s">
        <v>312</v>
      </c>
      <c s="33" t="s">
        <v>146</v>
      </c>
      <c s="34">
        <v>5538.555</v>
      </c>
      <c s="35">
        <v>0</v>
      </c>
      <c s="35">
        <f>ROUND(ROUND(H119,2)*ROUND(G119,3),2)</f>
      </c>
      <c s="33" t="s">
        <v>65</v>
      </c>
      <c r="O119">
        <f>(I119*21)/100</f>
      </c>
      <c t="s">
        <v>26</v>
      </c>
    </row>
    <row r="120" spans="1:5" ht="12.75">
      <c r="A120" s="36" t="s">
        <v>56</v>
      </c>
      <c r="E120" s="37" t="s">
        <v>313</v>
      </c>
    </row>
    <row r="121" spans="1:5" ht="76.5">
      <c r="A121" s="38" t="s">
        <v>58</v>
      </c>
      <c r="E121" s="39" t="s">
        <v>314</v>
      </c>
    </row>
    <row r="122" spans="1:5" ht="191.25">
      <c r="A122" t="s">
        <v>60</v>
      </c>
      <c r="E122" s="37" t="s">
        <v>315</v>
      </c>
    </row>
    <row r="123" spans="1:16" ht="12.75">
      <c r="A123" s="26" t="s">
        <v>51</v>
      </c>
      <c s="31" t="s">
        <v>316</v>
      </c>
      <c s="31" t="s">
        <v>317</v>
      </c>
      <c s="26" t="s">
        <v>63</v>
      </c>
      <c s="32" t="s">
        <v>318</v>
      </c>
      <c s="33" t="s">
        <v>146</v>
      </c>
      <c s="34">
        <v>4301.7</v>
      </c>
      <c s="35">
        <v>0</v>
      </c>
      <c s="35">
        <f>ROUND(ROUND(H123,2)*ROUND(G123,3),2)</f>
      </c>
      <c s="33" t="s">
        <v>65</v>
      </c>
      <c r="O123">
        <f>(I123*21)/100</f>
      </c>
      <c t="s">
        <v>26</v>
      </c>
    </row>
    <row r="124" spans="1:5" ht="127.5">
      <c r="A124" s="36" t="s">
        <v>56</v>
      </c>
      <c r="E124" s="37" t="s">
        <v>319</v>
      </c>
    </row>
    <row r="125" spans="1:5" ht="38.25">
      <c r="A125" s="38" t="s">
        <v>58</v>
      </c>
      <c r="E125" s="39" t="s">
        <v>320</v>
      </c>
    </row>
    <row r="126" spans="1:5" ht="267.75">
      <c r="A126" t="s">
        <v>60</v>
      </c>
      <c r="E126" s="37" t="s">
        <v>309</v>
      </c>
    </row>
    <row r="127" spans="1:16" ht="12.75">
      <c r="A127" s="26" t="s">
        <v>51</v>
      </c>
      <c s="31" t="s">
        <v>321</v>
      </c>
      <c s="31" t="s">
        <v>322</v>
      </c>
      <c s="26" t="s">
        <v>63</v>
      </c>
      <c s="32" t="s">
        <v>323</v>
      </c>
      <c s="33" t="s">
        <v>146</v>
      </c>
      <c s="34">
        <v>83.05</v>
      </c>
      <c s="35">
        <v>0</v>
      </c>
      <c s="35">
        <f>ROUND(ROUND(H127,2)*ROUND(G127,3),2)</f>
      </c>
      <c s="33" t="s">
        <v>65</v>
      </c>
      <c r="O127">
        <f>(I127*21)/100</f>
      </c>
      <c t="s">
        <v>26</v>
      </c>
    </row>
    <row r="128" spans="1:5" ht="89.25">
      <c r="A128" s="36" t="s">
        <v>56</v>
      </c>
      <c r="E128" s="37" t="s">
        <v>324</v>
      </c>
    </row>
    <row r="129" spans="1:5" ht="63.75">
      <c r="A129" s="38" t="s">
        <v>58</v>
      </c>
      <c r="E129" s="39" t="s">
        <v>325</v>
      </c>
    </row>
    <row r="130" spans="1:5" ht="242.25">
      <c r="A130" t="s">
        <v>60</v>
      </c>
      <c r="E130" s="37" t="s">
        <v>326</v>
      </c>
    </row>
    <row r="131" spans="1:16" ht="12.75">
      <c r="A131" s="26" t="s">
        <v>51</v>
      </c>
      <c s="31" t="s">
        <v>327</v>
      </c>
      <c s="31" t="s">
        <v>328</v>
      </c>
      <c s="26" t="s">
        <v>63</v>
      </c>
      <c s="32" t="s">
        <v>329</v>
      </c>
      <c s="33" t="s">
        <v>146</v>
      </c>
      <c s="34">
        <v>230.955</v>
      </c>
      <c s="35">
        <v>0</v>
      </c>
      <c s="35">
        <f>ROUND(ROUND(H131,2)*ROUND(G131,3),2)</f>
      </c>
      <c s="33" t="s">
        <v>65</v>
      </c>
      <c r="O131">
        <f>(I131*21)/100</f>
      </c>
      <c t="s">
        <v>26</v>
      </c>
    </row>
    <row r="132" spans="1:5" ht="76.5">
      <c r="A132" s="36" t="s">
        <v>56</v>
      </c>
      <c r="E132" s="37" t="s">
        <v>330</v>
      </c>
    </row>
    <row r="133" spans="1:5" ht="76.5">
      <c r="A133" s="38" t="s">
        <v>58</v>
      </c>
      <c r="E133" s="39" t="s">
        <v>331</v>
      </c>
    </row>
    <row r="134" spans="1:5" ht="293.25">
      <c r="A134" t="s">
        <v>60</v>
      </c>
      <c r="E134" s="37" t="s">
        <v>332</v>
      </c>
    </row>
    <row r="135" spans="1:16" ht="12.75">
      <c r="A135" s="26" t="s">
        <v>51</v>
      </c>
      <c s="31" t="s">
        <v>333</v>
      </c>
      <c s="31" t="s">
        <v>334</v>
      </c>
      <c s="26" t="s">
        <v>63</v>
      </c>
      <c s="32" t="s">
        <v>335</v>
      </c>
      <c s="33" t="s">
        <v>126</v>
      </c>
      <c s="34">
        <v>8416</v>
      </c>
      <c s="35">
        <v>0</v>
      </c>
      <c s="35">
        <f>ROUND(ROUND(H135,2)*ROUND(G135,3),2)</f>
      </c>
      <c s="33" t="s">
        <v>65</v>
      </c>
      <c r="O135">
        <f>(I135*21)/100</f>
      </c>
      <c t="s">
        <v>26</v>
      </c>
    </row>
    <row r="136" spans="1:5" ht="12.75">
      <c r="A136" s="36" t="s">
        <v>56</v>
      </c>
      <c r="E136" s="37" t="s">
        <v>336</v>
      </c>
    </row>
    <row r="137" spans="1:5" ht="38.25">
      <c r="A137" s="38" t="s">
        <v>58</v>
      </c>
      <c r="E137" s="39" t="s">
        <v>337</v>
      </c>
    </row>
    <row r="138" spans="1:5" ht="25.5">
      <c r="A138" t="s">
        <v>60</v>
      </c>
      <c r="E138" s="37" t="s">
        <v>338</v>
      </c>
    </row>
    <row r="139" spans="1:16" ht="12.75">
      <c r="A139" s="26" t="s">
        <v>51</v>
      </c>
      <c s="31" t="s">
        <v>339</v>
      </c>
      <c s="31" t="s">
        <v>340</v>
      </c>
      <c s="26" t="s">
        <v>63</v>
      </c>
      <c s="32" t="s">
        <v>341</v>
      </c>
      <c s="33" t="s">
        <v>126</v>
      </c>
      <c s="34">
        <v>1375.18</v>
      </c>
      <c s="35">
        <v>0</v>
      </c>
      <c s="35">
        <f>ROUND(ROUND(H139,2)*ROUND(G139,3),2)</f>
      </c>
      <c s="33" t="s">
        <v>65</v>
      </c>
      <c r="O139">
        <f>(I139*21)/100</f>
      </c>
      <c t="s">
        <v>26</v>
      </c>
    </row>
    <row r="140" spans="1:5" ht="25.5">
      <c r="A140" s="36" t="s">
        <v>56</v>
      </c>
      <c r="E140" s="37" t="s">
        <v>342</v>
      </c>
    </row>
    <row r="141" spans="1:5" ht="12.75">
      <c r="A141" s="38" t="s">
        <v>58</v>
      </c>
      <c r="E141" s="39" t="s">
        <v>343</v>
      </c>
    </row>
    <row r="142" spans="1:5" ht="38.25">
      <c r="A142" t="s">
        <v>60</v>
      </c>
      <c r="E142" s="37" t="s">
        <v>344</v>
      </c>
    </row>
    <row r="143" spans="1:16" ht="12.75">
      <c r="A143" s="26" t="s">
        <v>51</v>
      </c>
      <c s="31" t="s">
        <v>345</v>
      </c>
      <c s="31" t="s">
        <v>346</v>
      </c>
      <c s="26" t="s">
        <v>63</v>
      </c>
      <c s="32" t="s">
        <v>347</v>
      </c>
      <c s="33" t="s">
        <v>126</v>
      </c>
      <c s="34">
        <v>684</v>
      </c>
      <c s="35">
        <v>0</v>
      </c>
      <c s="35">
        <f>ROUND(ROUND(H143,2)*ROUND(G143,3),2)</f>
      </c>
      <c s="33" t="s">
        <v>65</v>
      </c>
      <c r="O143">
        <f>(I143*21)/100</f>
      </c>
      <c t="s">
        <v>26</v>
      </c>
    </row>
    <row r="144" spans="1:5" ht="12.75">
      <c r="A144" s="36" t="s">
        <v>56</v>
      </c>
      <c r="E144" s="37" t="s">
        <v>348</v>
      </c>
    </row>
    <row r="145" spans="1:5" ht="51">
      <c r="A145" s="38" t="s">
        <v>58</v>
      </c>
      <c r="E145" s="39" t="s">
        <v>349</v>
      </c>
    </row>
    <row r="146" spans="1:5" ht="38.25">
      <c r="A146" t="s">
        <v>60</v>
      </c>
      <c r="E146" s="37" t="s">
        <v>350</v>
      </c>
    </row>
    <row r="147" spans="1:16" ht="12.75">
      <c r="A147" s="26" t="s">
        <v>51</v>
      </c>
      <c s="31" t="s">
        <v>351</v>
      </c>
      <c s="31" t="s">
        <v>164</v>
      </c>
      <c s="26" t="s">
        <v>63</v>
      </c>
      <c s="32" t="s">
        <v>165</v>
      </c>
      <c s="33" t="s">
        <v>126</v>
      </c>
      <c s="34">
        <v>2059.18</v>
      </c>
      <c s="35">
        <v>0</v>
      </c>
      <c s="35">
        <f>ROUND(ROUND(H147,2)*ROUND(G147,3),2)</f>
      </c>
      <c s="33" t="s">
        <v>65</v>
      </c>
      <c r="O147">
        <f>(I147*21)/100</f>
      </c>
      <c t="s">
        <v>26</v>
      </c>
    </row>
    <row r="148" spans="1:5" ht="38.25">
      <c r="A148" s="36" t="s">
        <v>56</v>
      </c>
      <c r="E148" s="37" t="s">
        <v>352</v>
      </c>
    </row>
    <row r="149" spans="1:5" ht="38.25">
      <c r="A149" s="38" t="s">
        <v>58</v>
      </c>
      <c r="E149" s="39" t="s">
        <v>353</v>
      </c>
    </row>
    <row r="150" spans="1:5" ht="25.5">
      <c r="A150" t="s">
        <v>60</v>
      </c>
      <c r="E150" s="37" t="s">
        <v>168</v>
      </c>
    </row>
    <row r="151" spans="1:16" ht="12.75">
      <c r="A151" s="26" t="s">
        <v>51</v>
      </c>
      <c s="31" t="s">
        <v>354</v>
      </c>
      <c s="31" t="s">
        <v>355</v>
      </c>
      <c s="26" t="s">
        <v>63</v>
      </c>
      <c s="32" t="s">
        <v>356</v>
      </c>
      <c s="33" t="s">
        <v>126</v>
      </c>
      <c s="34">
        <v>4118.36</v>
      </c>
      <c s="35">
        <v>0</v>
      </c>
      <c s="35">
        <f>ROUND(ROUND(H151,2)*ROUND(G151,3),2)</f>
      </c>
      <c s="33" t="s">
        <v>65</v>
      </c>
      <c r="O151">
        <f>(I151*21)/100</f>
      </c>
      <c t="s">
        <v>26</v>
      </c>
    </row>
    <row r="152" spans="1:5" ht="63.75">
      <c r="A152" s="36" t="s">
        <v>56</v>
      </c>
      <c r="E152" s="37" t="s">
        <v>357</v>
      </c>
    </row>
    <row r="153" spans="1:5" ht="12.75">
      <c r="A153" s="38" t="s">
        <v>58</v>
      </c>
      <c r="E153" s="39" t="s">
        <v>358</v>
      </c>
    </row>
    <row r="154" spans="1:5" ht="38.25">
      <c r="A154" t="s">
        <v>60</v>
      </c>
      <c r="E154" s="37" t="s">
        <v>359</v>
      </c>
    </row>
    <row r="155" spans="1:16" ht="12.75">
      <c r="A155" s="26" t="s">
        <v>51</v>
      </c>
      <c s="31" t="s">
        <v>360</v>
      </c>
      <c s="31" t="s">
        <v>361</v>
      </c>
      <c s="26" t="s">
        <v>63</v>
      </c>
      <c s="32" t="s">
        <v>362</v>
      </c>
      <c s="33" t="s">
        <v>126</v>
      </c>
      <c s="34">
        <v>3088.77</v>
      </c>
      <c s="35">
        <v>0</v>
      </c>
      <c s="35">
        <f>ROUND(ROUND(H155,2)*ROUND(G155,3),2)</f>
      </c>
      <c s="33" t="s">
        <v>65</v>
      </c>
      <c r="O155">
        <f>(I155*21)/100</f>
      </c>
      <c t="s">
        <v>26</v>
      </c>
    </row>
    <row r="156" spans="1:5" ht="38.25">
      <c r="A156" s="36" t="s">
        <v>56</v>
      </c>
      <c r="E156" s="37" t="s">
        <v>363</v>
      </c>
    </row>
    <row r="157" spans="1:5" ht="12.75">
      <c r="A157" s="38" t="s">
        <v>58</v>
      </c>
      <c r="E157" s="39" t="s">
        <v>364</v>
      </c>
    </row>
    <row r="158" spans="1:5" ht="25.5">
      <c r="A158" t="s">
        <v>60</v>
      </c>
      <c r="E158" s="37" t="s">
        <v>365</v>
      </c>
    </row>
    <row r="159" spans="1:18" ht="12.75" customHeight="1">
      <c r="A159" s="6" t="s">
        <v>49</v>
      </c>
      <c s="6"/>
      <c s="42" t="s">
        <v>26</v>
      </c>
      <c s="6"/>
      <c s="29" t="s">
        <v>366</v>
      </c>
      <c s="6"/>
      <c s="6"/>
      <c s="6"/>
      <c s="43">
        <f>0+Q159</f>
      </c>
      <c s="6"/>
      <c r="O159">
        <f>0+R159</f>
      </c>
      <c r="Q159">
        <f>0+I160+I164+I168+I172+I176+I180+I184+I188</f>
      </c>
      <c>
        <f>0+O160+O164+O168+O172+O176+O180+O184+O188</f>
      </c>
    </row>
    <row r="160" spans="1:16" ht="12.75">
      <c r="A160" s="26" t="s">
        <v>51</v>
      </c>
      <c s="31" t="s">
        <v>367</v>
      </c>
      <c s="31" t="s">
        <v>368</v>
      </c>
      <c s="26" t="s">
        <v>63</v>
      </c>
      <c s="32" t="s">
        <v>369</v>
      </c>
      <c s="33" t="s">
        <v>146</v>
      </c>
      <c s="34">
        <v>17.573</v>
      </c>
      <c s="35">
        <v>0</v>
      </c>
      <c s="35">
        <f>ROUND(ROUND(H160,2)*ROUND(G160,3),2)</f>
      </c>
      <c s="33" t="s">
        <v>65</v>
      </c>
      <c r="O160">
        <f>(I160*21)/100</f>
      </c>
      <c t="s">
        <v>26</v>
      </c>
    </row>
    <row r="161" spans="1:5" ht="102">
      <c r="A161" s="36" t="s">
        <v>56</v>
      </c>
      <c r="E161" s="37" t="s">
        <v>370</v>
      </c>
    </row>
    <row r="162" spans="1:5" ht="63.75">
      <c r="A162" s="38" t="s">
        <v>58</v>
      </c>
      <c r="E162" s="39" t="s">
        <v>371</v>
      </c>
    </row>
    <row r="163" spans="1:5" ht="38.25">
      <c r="A163" t="s">
        <v>60</v>
      </c>
      <c r="E163" s="37" t="s">
        <v>372</v>
      </c>
    </row>
    <row r="164" spans="1:16" ht="12.75">
      <c r="A164" s="26" t="s">
        <v>51</v>
      </c>
      <c s="31" t="s">
        <v>373</v>
      </c>
      <c s="31" t="s">
        <v>374</v>
      </c>
      <c s="26" t="s">
        <v>63</v>
      </c>
      <c s="32" t="s">
        <v>375</v>
      </c>
      <c s="33" t="s">
        <v>214</v>
      </c>
      <c s="34">
        <v>1016</v>
      </c>
      <c s="35">
        <v>0</v>
      </c>
      <c s="35">
        <f>ROUND(ROUND(H164,2)*ROUND(G164,3),2)</f>
      </c>
      <c s="33" t="s">
        <v>65</v>
      </c>
      <c r="O164">
        <f>(I164*21)/100</f>
      </c>
      <c t="s">
        <v>26</v>
      </c>
    </row>
    <row r="165" spans="1:5" ht="76.5">
      <c r="A165" s="36" t="s">
        <v>56</v>
      </c>
      <c r="E165" s="37" t="s">
        <v>376</v>
      </c>
    </row>
    <row r="166" spans="1:5" ht="12.75">
      <c r="A166" s="38" t="s">
        <v>58</v>
      </c>
      <c r="E166" s="39" t="s">
        <v>377</v>
      </c>
    </row>
    <row r="167" spans="1:5" ht="165.75">
      <c r="A167" t="s">
        <v>60</v>
      </c>
      <c r="E167" s="37" t="s">
        <v>378</v>
      </c>
    </row>
    <row r="168" spans="1:16" ht="12.75">
      <c r="A168" s="26" t="s">
        <v>51</v>
      </c>
      <c s="31" t="s">
        <v>379</v>
      </c>
      <c s="31" t="s">
        <v>380</v>
      </c>
      <c s="26" t="s">
        <v>63</v>
      </c>
      <c s="32" t="s">
        <v>381</v>
      </c>
      <c s="33" t="s">
        <v>126</v>
      </c>
      <c s="34">
        <v>52.2</v>
      </c>
      <c s="35">
        <v>0</v>
      </c>
      <c s="35">
        <f>ROUND(ROUND(H168,2)*ROUND(G168,3),2)</f>
      </c>
      <c s="33" t="s">
        <v>65</v>
      </c>
      <c r="O168">
        <f>(I168*21)/100</f>
      </c>
      <c t="s">
        <v>26</v>
      </c>
    </row>
    <row r="169" spans="1:5" ht="76.5">
      <c r="A169" s="36" t="s">
        <v>56</v>
      </c>
      <c r="E169" s="37" t="s">
        <v>382</v>
      </c>
    </row>
    <row r="170" spans="1:5" ht="25.5">
      <c r="A170" s="38" t="s">
        <v>58</v>
      </c>
      <c r="E170" s="39" t="s">
        <v>383</v>
      </c>
    </row>
    <row r="171" spans="1:5" ht="51">
      <c r="A171" t="s">
        <v>60</v>
      </c>
      <c r="E171" s="37" t="s">
        <v>384</v>
      </c>
    </row>
    <row r="172" spans="1:16" ht="12.75">
      <c r="A172" s="26" t="s">
        <v>51</v>
      </c>
      <c s="31" t="s">
        <v>385</v>
      </c>
      <c s="31" t="s">
        <v>386</v>
      </c>
      <c s="26" t="s">
        <v>244</v>
      </c>
      <c s="32" t="s">
        <v>387</v>
      </c>
      <c s="33" t="s">
        <v>126</v>
      </c>
      <c s="34">
        <v>2336.8</v>
      </c>
      <c s="35">
        <v>0</v>
      </c>
      <c s="35">
        <f>ROUND(ROUND(H172,2)*ROUND(G172,3),2)</f>
      </c>
      <c s="33" t="s">
        <v>65</v>
      </c>
      <c r="O172">
        <f>(I172*21)/100</f>
      </c>
      <c t="s">
        <v>26</v>
      </c>
    </row>
    <row r="173" spans="1:5" ht="38.25">
      <c r="A173" s="36" t="s">
        <v>56</v>
      </c>
      <c r="E173" s="37" t="s">
        <v>388</v>
      </c>
    </row>
    <row r="174" spans="1:5" ht="12.75">
      <c r="A174" s="38" t="s">
        <v>58</v>
      </c>
      <c r="E174" s="39" t="s">
        <v>389</v>
      </c>
    </row>
    <row r="175" spans="1:5" ht="102">
      <c r="A175" t="s">
        <v>60</v>
      </c>
      <c r="E175" s="37" t="s">
        <v>390</v>
      </c>
    </row>
    <row r="176" spans="1:16" ht="12.75">
      <c r="A176" s="26" t="s">
        <v>51</v>
      </c>
      <c s="31" t="s">
        <v>391</v>
      </c>
      <c s="31" t="s">
        <v>386</v>
      </c>
      <c s="26" t="s">
        <v>250</v>
      </c>
      <c s="32" t="s">
        <v>387</v>
      </c>
      <c s="33" t="s">
        <v>126</v>
      </c>
      <c s="34">
        <v>8416</v>
      </c>
      <c s="35">
        <v>0</v>
      </c>
      <c s="35">
        <f>ROUND(ROUND(H176,2)*ROUND(G176,3),2)</f>
      </c>
      <c s="33" t="s">
        <v>65</v>
      </c>
      <c r="O176">
        <f>(I176*21)/100</f>
      </c>
      <c t="s">
        <v>26</v>
      </c>
    </row>
    <row r="177" spans="1:5" ht="89.25">
      <c r="A177" s="36" t="s">
        <v>56</v>
      </c>
      <c r="E177" s="37" t="s">
        <v>392</v>
      </c>
    </row>
    <row r="178" spans="1:5" ht="12.75">
      <c r="A178" s="38" t="s">
        <v>58</v>
      </c>
      <c r="E178" s="39" t="s">
        <v>393</v>
      </c>
    </row>
    <row r="179" spans="1:5" ht="102">
      <c r="A179" t="s">
        <v>60</v>
      </c>
      <c r="E179" s="37" t="s">
        <v>390</v>
      </c>
    </row>
    <row r="180" spans="1:16" ht="12.75">
      <c r="A180" s="26" t="s">
        <v>51</v>
      </c>
      <c s="31" t="s">
        <v>394</v>
      </c>
      <c s="31" t="s">
        <v>395</v>
      </c>
      <c s="26" t="s">
        <v>63</v>
      </c>
      <c s="32" t="s">
        <v>396</v>
      </c>
      <c s="33" t="s">
        <v>146</v>
      </c>
      <c s="34">
        <v>1.116</v>
      </c>
      <c s="35">
        <v>0</v>
      </c>
      <c s="35">
        <f>ROUND(ROUND(H180,2)*ROUND(G180,3),2)</f>
      </c>
      <c s="33" t="s">
        <v>65</v>
      </c>
      <c r="O180">
        <f>(I180*21)/100</f>
      </c>
      <c t="s">
        <v>26</v>
      </c>
    </row>
    <row r="181" spans="1:5" ht="12.75">
      <c r="A181" s="36" t="s">
        <v>56</v>
      </c>
      <c r="E181" s="37" t="s">
        <v>397</v>
      </c>
    </row>
    <row r="182" spans="1:5" ht="63.75">
      <c r="A182" s="38" t="s">
        <v>58</v>
      </c>
      <c r="E182" s="39" t="s">
        <v>398</v>
      </c>
    </row>
    <row r="183" spans="1:5" ht="369.75">
      <c r="A183" t="s">
        <v>60</v>
      </c>
      <c r="E183" s="37" t="s">
        <v>399</v>
      </c>
    </row>
    <row r="184" spans="1:16" ht="12.75">
      <c r="A184" s="26" t="s">
        <v>51</v>
      </c>
      <c s="31" t="s">
        <v>400</v>
      </c>
      <c s="31" t="s">
        <v>401</v>
      </c>
      <c s="26" t="s">
        <v>63</v>
      </c>
      <c s="32" t="s">
        <v>402</v>
      </c>
      <c s="33" t="s">
        <v>146</v>
      </c>
      <c s="34">
        <v>3.325</v>
      </c>
      <c s="35">
        <v>0</v>
      </c>
      <c s="35">
        <f>ROUND(ROUND(H184,2)*ROUND(G184,3),2)</f>
      </c>
      <c s="33" t="s">
        <v>65</v>
      </c>
      <c r="O184">
        <f>(I184*21)/100</f>
      </c>
      <c t="s">
        <v>26</v>
      </c>
    </row>
    <row r="185" spans="1:5" ht="12.75">
      <c r="A185" s="36" t="s">
        <v>56</v>
      </c>
      <c r="E185" s="37" t="s">
        <v>403</v>
      </c>
    </row>
    <row r="186" spans="1:5" ht="63.75">
      <c r="A186" s="38" t="s">
        <v>58</v>
      </c>
      <c r="E186" s="39" t="s">
        <v>404</v>
      </c>
    </row>
    <row r="187" spans="1:5" ht="369.75">
      <c r="A187" t="s">
        <v>60</v>
      </c>
      <c r="E187" s="37" t="s">
        <v>399</v>
      </c>
    </row>
    <row r="188" spans="1:16" ht="12.75">
      <c r="A188" s="26" t="s">
        <v>51</v>
      </c>
      <c s="31" t="s">
        <v>405</v>
      </c>
      <c s="31" t="s">
        <v>406</v>
      </c>
      <c s="26" t="s">
        <v>63</v>
      </c>
      <c s="32" t="s">
        <v>407</v>
      </c>
      <c s="33" t="s">
        <v>126</v>
      </c>
      <c s="34">
        <v>300</v>
      </c>
      <c s="35">
        <v>0</v>
      </c>
      <c s="35">
        <f>ROUND(ROUND(H188,2)*ROUND(G188,3),2)</f>
      </c>
      <c s="33" t="s">
        <v>65</v>
      </c>
      <c r="O188">
        <f>(I188*21)/100</f>
      </c>
      <c t="s">
        <v>26</v>
      </c>
    </row>
    <row r="189" spans="1:5" ht="25.5">
      <c r="A189" s="36" t="s">
        <v>56</v>
      </c>
      <c r="E189" s="37" t="s">
        <v>408</v>
      </c>
    </row>
    <row r="190" spans="1:5" ht="12.75">
      <c r="A190" s="38" t="s">
        <v>58</v>
      </c>
      <c r="E190" s="39" t="s">
        <v>409</v>
      </c>
    </row>
    <row r="191" spans="1:5" ht="102">
      <c r="A191" t="s">
        <v>60</v>
      </c>
      <c r="E191" s="37" t="s">
        <v>410</v>
      </c>
    </row>
    <row r="192" spans="1:18" ht="12.75" customHeight="1">
      <c r="A192" s="6" t="s">
        <v>49</v>
      </c>
      <c s="6"/>
      <c s="42" t="s">
        <v>36</v>
      </c>
      <c s="6"/>
      <c s="29" t="s">
        <v>411</v>
      </c>
      <c s="6"/>
      <c s="6"/>
      <c s="6"/>
      <c s="43">
        <f>0+Q192</f>
      </c>
      <c s="6"/>
      <c r="O192">
        <f>0+R192</f>
      </c>
      <c r="Q192">
        <f>0+I193+I197+I201+I205</f>
      </c>
      <c>
        <f>0+O193+O197+O201+O205</f>
      </c>
    </row>
    <row r="193" spans="1:16" ht="12.75">
      <c r="A193" s="26" t="s">
        <v>51</v>
      </c>
      <c s="31" t="s">
        <v>412</v>
      </c>
      <c s="31" t="s">
        <v>413</v>
      </c>
      <c s="26" t="s">
        <v>244</v>
      </c>
      <c s="32" t="s">
        <v>414</v>
      </c>
      <c s="33" t="s">
        <v>146</v>
      </c>
      <c s="34">
        <v>4.328</v>
      </c>
      <c s="35">
        <v>0</v>
      </c>
      <c s="35">
        <f>ROUND(ROUND(H193,2)*ROUND(G193,3),2)</f>
      </c>
      <c s="33" t="s">
        <v>65</v>
      </c>
      <c r="O193">
        <f>(I193*21)/100</f>
      </c>
      <c t="s">
        <v>26</v>
      </c>
    </row>
    <row r="194" spans="1:5" ht="25.5">
      <c r="A194" s="36" t="s">
        <v>56</v>
      </c>
      <c r="E194" s="37" t="s">
        <v>415</v>
      </c>
    </row>
    <row r="195" spans="1:5" ht="38.25">
      <c r="A195" s="38" t="s">
        <v>58</v>
      </c>
      <c r="E195" s="39" t="s">
        <v>416</v>
      </c>
    </row>
    <row r="196" spans="1:5" ht="369.75">
      <c r="A196" t="s">
        <v>60</v>
      </c>
      <c r="E196" s="37" t="s">
        <v>417</v>
      </c>
    </row>
    <row r="197" spans="1:16" ht="12.75">
      <c r="A197" s="26" t="s">
        <v>51</v>
      </c>
      <c s="31" t="s">
        <v>418</v>
      </c>
      <c s="31" t="s">
        <v>413</v>
      </c>
      <c s="26" t="s">
        <v>250</v>
      </c>
      <c s="32" t="s">
        <v>414</v>
      </c>
      <c s="33" t="s">
        <v>146</v>
      </c>
      <c s="34">
        <v>3.934</v>
      </c>
      <c s="35">
        <v>0</v>
      </c>
      <c s="35">
        <f>ROUND(ROUND(H197,2)*ROUND(G197,3),2)</f>
      </c>
      <c s="33" t="s">
        <v>65</v>
      </c>
      <c r="O197">
        <f>(I197*21)/100</f>
      </c>
      <c t="s">
        <v>26</v>
      </c>
    </row>
    <row r="198" spans="1:5" ht="25.5">
      <c r="A198" s="36" t="s">
        <v>56</v>
      </c>
      <c r="E198" s="37" t="s">
        <v>419</v>
      </c>
    </row>
    <row r="199" spans="1:5" ht="63.75">
      <c r="A199" s="38" t="s">
        <v>58</v>
      </c>
      <c r="E199" s="39" t="s">
        <v>420</v>
      </c>
    </row>
    <row r="200" spans="1:5" ht="369.75">
      <c r="A200" t="s">
        <v>60</v>
      </c>
      <c r="E200" s="37" t="s">
        <v>417</v>
      </c>
    </row>
    <row r="201" spans="1:16" ht="12.75">
      <c r="A201" s="26" t="s">
        <v>51</v>
      </c>
      <c s="31" t="s">
        <v>421</v>
      </c>
      <c s="31" t="s">
        <v>422</v>
      </c>
      <c s="26" t="s">
        <v>63</v>
      </c>
      <c s="32" t="s">
        <v>423</v>
      </c>
      <c s="33" t="s">
        <v>146</v>
      </c>
      <c s="34">
        <v>3.06</v>
      </c>
      <c s="35">
        <v>0</v>
      </c>
      <c s="35">
        <f>ROUND(ROUND(H201,2)*ROUND(G201,3),2)</f>
      </c>
      <c s="33" t="s">
        <v>65</v>
      </c>
      <c r="O201">
        <f>(I201*21)/100</f>
      </c>
      <c t="s">
        <v>26</v>
      </c>
    </row>
    <row r="202" spans="1:5" ht="51">
      <c r="A202" s="36" t="s">
        <v>56</v>
      </c>
      <c r="E202" s="37" t="s">
        <v>424</v>
      </c>
    </row>
    <row r="203" spans="1:5" ht="25.5">
      <c r="A203" s="38" t="s">
        <v>58</v>
      </c>
      <c r="E203" s="39" t="s">
        <v>425</v>
      </c>
    </row>
    <row r="204" spans="1:5" ht="38.25">
      <c r="A204" t="s">
        <v>60</v>
      </c>
      <c r="E204" s="37" t="s">
        <v>426</v>
      </c>
    </row>
    <row r="205" spans="1:16" ht="12.75">
      <c r="A205" s="26" t="s">
        <v>51</v>
      </c>
      <c s="31" t="s">
        <v>427</v>
      </c>
      <c s="31" t="s">
        <v>428</v>
      </c>
      <c s="26" t="s">
        <v>63</v>
      </c>
      <c s="32" t="s">
        <v>429</v>
      </c>
      <c s="33" t="s">
        <v>146</v>
      </c>
      <c s="34">
        <v>7.868</v>
      </c>
      <c s="35">
        <v>0</v>
      </c>
      <c s="35">
        <f>ROUND(ROUND(H205,2)*ROUND(G205,3),2)</f>
      </c>
      <c s="33" t="s">
        <v>65</v>
      </c>
      <c r="O205">
        <f>(I205*21)/100</f>
      </c>
      <c t="s">
        <v>26</v>
      </c>
    </row>
    <row r="206" spans="1:5" ht="25.5">
      <c r="A206" s="36" t="s">
        <v>56</v>
      </c>
      <c r="E206" s="37" t="s">
        <v>430</v>
      </c>
    </row>
    <row r="207" spans="1:5" ht="63.75">
      <c r="A207" s="38" t="s">
        <v>58</v>
      </c>
      <c r="E207" s="39" t="s">
        <v>431</v>
      </c>
    </row>
    <row r="208" spans="1:5" ht="102">
      <c r="A208" t="s">
        <v>60</v>
      </c>
      <c r="E208" s="37" t="s">
        <v>432</v>
      </c>
    </row>
    <row r="209" spans="1:18" ht="12.75" customHeight="1">
      <c r="A209" s="6" t="s">
        <v>49</v>
      </c>
      <c s="6"/>
      <c s="42" t="s">
        <v>38</v>
      </c>
      <c s="6"/>
      <c s="29" t="s">
        <v>433</v>
      </c>
      <c s="6"/>
      <c s="6"/>
      <c s="6"/>
      <c s="43">
        <f>0+Q209</f>
      </c>
      <c s="6"/>
      <c r="O209">
        <f>0+R209</f>
      </c>
      <c r="Q209">
        <f>0+I210+I214+I218+I222+I226+I230+I234+I238</f>
      </c>
      <c>
        <f>0+O210+O214+O218+O222+O226+O230+O234+O238</f>
      </c>
    </row>
    <row r="210" spans="1:16" ht="12.75">
      <c r="A210" s="26" t="s">
        <v>51</v>
      </c>
      <c s="31" t="s">
        <v>434</v>
      </c>
      <c s="31" t="s">
        <v>435</v>
      </c>
      <c s="26" t="s">
        <v>63</v>
      </c>
      <c s="32" t="s">
        <v>436</v>
      </c>
      <c s="33" t="s">
        <v>126</v>
      </c>
      <c s="34">
        <v>8434.1</v>
      </c>
      <c s="35">
        <v>0</v>
      </c>
      <c s="35">
        <f>ROUND(ROUND(H210,2)*ROUND(G210,3),2)</f>
      </c>
      <c s="33" t="s">
        <v>65</v>
      </c>
      <c r="O210">
        <f>(I210*21)/100</f>
      </c>
      <c t="s">
        <v>26</v>
      </c>
    </row>
    <row r="211" spans="1:5" ht="38.25">
      <c r="A211" s="36" t="s">
        <v>56</v>
      </c>
      <c r="E211" s="37" t="s">
        <v>437</v>
      </c>
    </row>
    <row r="212" spans="1:5" ht="51">
      <c r="A212" s="38" t="s">
        <v>58</v>
      </c>
      <c r="E212" s="39" t="s">
        <v>438</v>
      </c>
    </row>
    <row r="213" spans="1:5" ht="51">
      <c r="A213" t="s">
        <v>60</v>
      </c>
      <c r="E213" s="37" t="s">
        <v>439</v>
      </c>
    </row>
    <row r="214" spans="1:16" ht="12.75">
      <c r="A214" s="26" t="s">
        <v>51</v>
      </c>
      <c s="31" t="s">
        <v>440</v>
      </c>
      <c s="31" t="s">
        <v>441</v>
      </c>
      <c s="26" t="s">
        <v>63</v>
      </c>
      <c s="32" t="s">
        <v>442</v>
      </c>
      <c s="33" t="s">
        <v>126</v>
      </c>
      <c s="34">
        <v>7287.5</v>
      </c>
      <c s="35">
        <v>0</v>
      </c>
      <c s="35">
        <f>ROUND(ROUND(H214,2)*ROUND(G214,3),2)</f>
      </c>
      <c s="33" t="s">
        <v>65</v>
      </c>
      <c r="O214">
        <f>(I214*21)/100</f>
      </c>
      <c t="s">
        <v>26</v>
      </c>
    </row>
    <row r="215" spans="1:5" ht="114.75">
      <c r="A215" s="36" t="s">
        <v>56</v>
      </c>
      <c r="E215" s="37" t="s">
        <v>443</v>
      </c>
    </row>
    <row r="216" spans="1:5" ht="38.25">
      <c r="A216" s="38" t="s">
        <v>58</v>
      </c>
      <c r="E216" s="39" t="s">
        <v>444</v>
      </c>
    </row>
    <row r="217" spans="1:5" ht="76.5">
      <c r="A217" t="s">
        <v>60</v>
      </c>
      <c r="E217" s="37" t="s">
        <v>445</v>
      </c>
    </row>
    <row r="218" spans="1:16" ht="12.75">
      <c r="A218" s="26" t="s">
        <v>51</v>
      </c>
      <c s="31" t="s">
        <v>446</v>
      </c>
      <c s="31" t="s">
        <v>447</v>
      </c>
      <c s="26" t="s">
        <v>63</v>
      </c>
      <c s="32" t="s">
        <v>448</v>
      </c>
      <c s="33" t="s">
        <v>126</v>
      </c>
      <c s="34">
        <v>547.25</v>
      </c>
      <c s="35">
        <v>0</v>
      </c>
      <c s="35">
        <f>ROUND(ROUND(H218,2)*ROUND(G218,3),2)</f>
      </c>
      <c s="33" t="s">
        <v>65</v>
      </c>
      <c r="O218">
        <f>(I218*21)/100</f>
      </c>
      <c t="s">
        <v>26</v>
      </c>
    </row>
    <row r="219" spans="1:5" ht="12.75">
      <c r="A219" s="36" t="s">
        <v>56</v>
      </c>
      <c r="E219" s="37" t="s">
        <v>449</v>
      </c>
    </row>
    <row r="220" spans="1:5" ht="63.75">
      <c r="A220" s="38" t="s">
        <v>58</v>
      </c>
      <c r="E220" s="39" t="s">
        <v>450</v>
      </c>
    </row>
    <row r="221" spans="1:5" ht="38.25">
      <c r="A221" t="s">
        <v>60</v>
      </c>
      <c r="E221" s="37" t="s">
        <v>451</v>
      </c>
    </row>
    <row r="222" spans="1:16" ht="12.75">
      <c r="A222" s="26" t="s">
        <v>51</v>
      </c>
      <c s="31" t="s">
        <v>452</v>
      </c>
      <c s="31" t="s">
        <v>453</v>
      </c>
      <c s="26" t="s">
        <v>63</v>
      </c>
      <c s="32" t="s">
        <v>454</v>
      </c>
      <c s="33" t="s">
        <v>126</v>
      </c>
      <c s="34">
        <v>7287.5</v>
      </c>
      <c s="35">
        <v>0</v>
      </c>
      <c s="35">
        <f>ROUND(ROUND(H222,2)*ROUND(G222,3),2)</f>
      </c>
      <c s="33" t="s">
        <v>65</v>
      </c>
      <c r="O222">
        <f>(I222*21)/100</f>
      </c>
      <c t="s">
        <v>26</v>
      </c>
    </row>
    <row r="223" spans="1:5" ht="25.5">
      <c r="A223" s="36" t="s">
        <v>56</v>
      </c>
      <c r="E223" s="37" t="s">
        <v>455</v>
      </c>
    </row>
    <row r="224" spans="1:5" ht="12.75">
      <c r="A224" s="38" t="s">
        <v>58</v>
      </c>
      <c r="E224" s="39" t="s">
        <v>456</v>
      </c>
    </row>
    <row r="225" spans="1:5" ht="51">
      <c r="A225" t="s">
        <v>60</v>
      </c>
      <c r="E225" s="37" t="s">
        <v>457</v>
      </c>
    </row>
    <row r="226" spans="1:16" ht="12.75">
      <c r="A226" s="26" t="s">
        <v>51</v>
      </c>
      <c s="31" t="s">
        <v>458</v>
      </c>
      <c s="31" t="s">
        <v>459</v>
      </c>
      <c s="26" t="s">
        <v>63</v>
      </c>
      <c s="32" t="s">
        <v>460</v>
      </c>
      <c s="33" t="s">
        <v>126</v>
      </c>
      <c s="34">
        <v>6975</v>
      </c>
      <c s="35">
        <v>0</v>
      </c>
      <c s="35">
        <f>ROUND(ROUND(H226,2)*ROUND(G226,3),2)</f>
      </c>
      <c s="33" t="s">
        <v>65</v>
      </c>
      <c r="O226">
        <f>(I226*21)/100</f>
      </c>
      <c t="s">
        <v>26</v>
      </c>
    </row>
    <row r="227" spans="1:5" ht="25.5">
      <c r="A227" s="36" t="s">
        <v>56</v>
      </c>
      <c r="E227" s="37" t="s">
        <v>461</v>
      </c>
    </row>
    <row r="228" spans="1:5" ht="12.75">
      <c r="A228" s="38" t="s">
        <v>58</v>
      </c>
      <c r="E228" s="39" t="s">
        <v>462</v>
      </c>
    </row>
    <row r="229" spans="1:5" ht="51">
      <c r="A229" t="s">
        <v>60</v>
      </c>
      <c r="E229" s="37" t="s">
        <v>463</v>
      </c>
    </row>
    <row r="230" spans="1:16" ht="12.75">
      <c r="A230" s="26" t="s">
        <v>51</v>
      </c>
      <c s="31" t="s">
        <v>464</v>
      </c>
      <c s="31" t="s">
        <v>465</v>
      </c>
      <c s="26" t="s">
        <v>63</v>
      </c>
      <c s="32" t="s">
        <v>466</v>
      </c>
      <c s="33" t="s">
        <v>126</v>
      </c>
      <c s="34">
        <v>6850</v>
      </c>
      <c s="35">
        <v>0</v>
      </c>
      <c s="35">
        <f>ROUND(ROUND(H230,2)*ROUND(G230,3),2)</f>
      </c>
      <c s="33" t="s">
        <v>65</v>
      </c>
      <c r="O230">
        <f>(I230*21)/100</f>
      </c>
      <c t="s">
        <v>26</v>
      </c>
    </row>
    <row r="231" spans="1:5" ht="12.75">
      <c r="A231" s="36" t="s">
        <v>56</v>
      </c>
      <c r="E231" s="37" t="s">
        <v>467</v>
      </c>
    </row>
    <row r="232" spans="1:5" ht="12.75">
      <c r="A232" s="38" t="s">
        <v>58</v>
      </c>
      <c r="E232" s="39" t="s">
        <v>468</v>
      </c>
    </row>
    <row r="233" spans="1:5" ht="140.25">
      <c r="A233" t="s">
        <v>60</v>
      </c>
      <c r="E233" s="37" t="s">
        <v>469</v>
      </c>
    </row>
    <row r="234" spans="1:16" ht="12.75">
      <c r="A234" s="26" t="s">
        <v>51</v>
      </c>
      <c s="31" t="s">
        <v>470</v>
      </c>
      <c s="31" t="s">
        <v>471</v>
      </c>
      <c s="26" t="s">
        <v>63</v>
      </c>
      <c s="32" t="s">
        <v>472</v>
      </c>
      <c s="33" t="s">
        <v>126</v>
      </c>
      <c s="34">
        <v>6975</v>
      </c>
      <c s="35">
        <v>0</v>
      </c>
      <c s="35">
        <f>ROUND(ROUND(H234,2)*ROUND(G234,3),2)</f>
      </c>
      <c s="33" t="s">
        <v>65</v>
      </c>
      <c r="O234">
        <f>(I234*21)/100</f>
      </c>
      <c t="s">
        <v>26</v>
      </c>
    </row>
    <row r="235" spans="1:5" ht="12.75">
      <c r="A235" s="36" t="s">
        <v>56</v>
      </c>
      <c r="E235" s="37" t="s">
        <v>473</v>
      </c>
    </row>
    <row r="236" spans="1:5" ht="38.25">
      <c r="A236" s="38" t="s">
        <v>58</v>
      </c>
      <c r="E236" s="39" t="s">
        <v>474</v>
      </c>
    </row>
    <row r="237" spans="1:5" ht="140.25">
      <c r="A237" t="s">
        <v>60</v>
      </c>
      <c r="E237" s="37" t="s">
        <v>469</v>
      </c>
    </row>
    <row r="238" spans="1:16" ht="12.75">
      <c r="A238" s="26" t="s">
        <v>51</v>
      </c>
      <c s="31" t="s">
        <v>475</v>
      </c>
      <c s="31" t="s">
        <v>476</v>
      </c>
      <c s="26" t="s">
        <v>63</v>
      </c>
      <c s="32" t="s">
        <v>477</v>
      </c>
      <c s="33" t="s">
        <v>126</v>
      </c>
      <c s="34">
        <v>309</v>
      </c>
      <c s="35">
        <v>0</v>
      </c>
      <c s="35">
        <f>ROUND(ROUND(H238,2)*ROUND(G238,3),2)</f>
      </c>
      <c s="33" t="s">
        <v>65</v>
      </c>
      <c r="O238">
        <f>(I238*21)/100</f>
      </c>
      <c t="s">
        <v>26</v>
      </c>
    </row>
    <row r="239" spans="1:5" ht="76.5">
      <c r="A239" s="36" t="s">
        <v>56</v>
      </c>
      <c r="E239" s="37" t="s">
        <v>478</v>
      </c>
    </row>
    <row r="240" spans="1:5" ht="12.75">
      <c r="A240" s="38" t="s">
        <v>58</v>
      </c>
      <c r="E240" s="39" t="s">
        <v>479</v>
      </c>
    </row>
    <row r="241" spans="1:5" ht="153">
      <c r="A241" t="s">
        <v>60</v>
      </c>
      <c r="E241" s="37" t="s">
        <v>480</v>
      </c>
    </row>
    <row r="242" spans="1:18" ht="12.75" customHeight="1">
      <c r="A242" s="6" t="s">
        <v>49</v>
      </c>
      <c s="6"/>
      <c s="42" t="s">
        <v>86</v>
      </c>
      <c s="6"/>
      <c s="29" t="s">
        <v>481</v>
      </c>
      <c s="6"/>
      <c s="6"/>
      <c s="6"/>
      <c s="43">
        <f>0+Q242</f>
      </c>
      <c s="6"/>
      <c r="O242">
        <f>0+R242</f>
      </c>
      <c r="Q242">
        <f>0+I243+I247+I251+I255+I259</f>
      </c>
      <c>
        <f>0+O243+O247+O251+O255+O259</f>
      </c>
    </row>
    <row r="243" spans="1:16" ht="12.75">
      <c r="A243" s="26" t="s">
        <v>51</v>
      </c>
      <c s="31" t="s">
        <v>482</v>
      </c>
      <c s="31" t="s">
        <v>483</v>
      </c>
      <c s="26" t="s">
        <v>63</v>
      </c>
      <c s="32" t="s">
        <v>484</v>
      </c>
      <c s="33" t="s">
        <v>214</v>
      </c>
      <c s="34">
        <v>137.3</v>
      </c>
      <c s="35">
        <v>0</v>
      </c>
      <c s="35">
        <f>ROUND(ROUND(H243,2)*ROUND(G243,3),2)</f>
      </c>
      <c s="33" t="s">
        <v>485</v>
      </c>
      <c r="O243">
        <f>(I243*21)/100</f>
      </c>
      <c t="s">
        <v>26</v>
      </c>
    </row>
    <row r="244" spans="1:5" ht="51">
      <c r="A244" s="36" t="s">
        <v>56</v>
      </c>
      <c r="E244" s="37" t="s">
        <v>486</v>
      </c>
    </row>
    <row r="245" spans="1:5" ht="12.75">
      <c r="A245" s="38" t="s">
        <v>58</v>
      </c>
      <c r="E245" s="39" t="s">
        <v>487</v>
      </c>
    </row>
    <row r="246" spans="1:5" ht="255">
      <c r="A246" t="s">
        <v>60</v>
      </c>
      <c r="E246" s="37" t="s">
        <v>488</v>
      </c>
    </row>
    <row r="247" spans="1:16" ht="12.75">
      <c r="A247" s="26" t="s">
        <v>51</v>
      </c>
      <c s="31" t="s">
        <v>489</v>
      </c>
      <c s="31" t="s">
        <v>490</v>
      </c>
      <c s="26" t="s">
        <v>63</v>
      </c>
      <c s="32" t="s">
        <v>491</v>
      </c>
      <c s="33" t="s">
        <v>214</v>
      </c>
      <c s="34">
        <v>14</v>
      </c>
      <c s="35">
        <v>0</v>
      </c>
      <c s="35">
        <f>ROUND(ROUND(H247,2)*ROUND(G247,3),2)</f>
      </c>
      <c s="33" t="s">
        <v>65</v>
      </c>
      <c r="O247">
        <f>(I247*21)/100</f>
      </c>
      <c t="s">
        <v>26</v>
      </c>
    </row>
    <row r="248" spans="1:5" ht="25.5">
      <c r="A248" s="36" t="s">
        <v>56</v>
      </c>
      <c r="E248" s="37" t="s">
        <v>492</v>
      </c>
    </row>
    <row r="249" spans="1:5" ht="38.25">
      <c r="A249" s="38" t="s">
        <v>58</v>
      </c>
      <c r="E249" s="39" t="s">
        <v>493</v>
      </c>
    </row>
    <row r="250" spans="1:5" ht="255">
      <c r="A250" t="s">
        <v>60</v>
      </c>
      <c r="E250" s="37" t="s">
        <v>488</v>
      </c>
    </row>
    <row r="251" spans="1:16" ht="12.75">
      <c r="A251" s="26" t="s">
        <v>51</v>
      </c>
      <c s="31" t="s">
        <v>494</v>
      </c>
      <c s="31" t="s">
        <v>495</v>
      </c>
      <c s="26" t="s">
        <v>63</v>
      </c>
      <c s="32" t="s">
        <v>496</v>
      </c>
      <c s="33" t="s">
        <v>99</v>
      </c>
      <c s="34">
        <v>32</v>
      </c>
      <c s="35">
        <v>0</v>
      </c>
      <c s="35">
        <f>ROUND(ROUND(H251,2)*ROUND(G251,3),2)</f>
      </c>
      <c s="33" t="s">
        <v>65</v>
      </c>
      <c r="O251">
        <f>(I251*21)/100</f>
      </c>
      <c t="s">
        <v>26</v>
      </c>
    </row>
    <row r="252" spans="1:5" ht="51">
      <c r="A252" s="36" t="s">
        <v>56</v>
      </c>
      <c r="E252" s="37" t="s">
        <v>497</v>
      </c>
    </row>
    <row r="253" spans="1:5" ht="12.75">
      <c r="A253" s="38" t="s">
        <v>58</v>
      </c>
      <c r="E253" s="39" t="s">
        <v>498</v>
      </c>
    </row>
    <row r="254" spans="1:5" ht="76.5">
      <c r="A254" t="s">
        <v>60</v>
      </c>
      <c r="E254" s="37" t="s">
        <v>499</v>
      </c>
    </row>
    <row r="255" spans="1:16" ht="12.75">
      <c r="A255" s="26" t="s">
        <v>51</v>
      </c>
      <c s="31" t="s">
        <v>500</v>
      </c>
      <c s="31" t="s">
        <v>501</v>
      </c>
      <c s="26" t="s">
        <v>63</v>
      </c>
      <c s="32" t="s">
        <v>502</v>
      </c>
      <c s="33" t="s">
        <v>99</v>
      </c>
      <c s="34">
        <v>2</v>
      </c>
      <c s="35">
        <v>0</v>
      </c>
      <c s="35">
        <f>ROUND(ROUND(H255,2)*ROUND(G255,3),2)</f>
      </c>
      <c s="33" t="s">
        <v>65</v>
      </c>
      <c r="O255">
        <f>(I255*21)/100</f>
      </c>
      <c t="s">
        <v>26</v>
      </c>
    </row>
    <row r="256" spans="1:5" ht="12.75">
      <c r="A256" s="36" t="s">
        <v>56</v>
      </c>
      <c r="E256" s="37" t="s">
        <v>503</v>
      </c>
    </row>
    <row r="257" spans="1:5" ht="12.75">
      <c r="A257" s="38" t="s">
        <v>58</v>
      </c>
      <c r="E257" s="39" t="s">
        <v>504</v>
      </c>
    </row>
    <row r="258" spans="1:5" ht="76.5">
      <c r="A258" t="s">
        <v>60</v>
      </c>
      <c r="E258" s="37" t="s">
        <v>499</v>
      </c>
    </row>
    <row r="259" spans="1:16" ht="12.75">
      <c r="A259" s="26" t="s">
        <v>51</v>
      </c>
      <c s="31" t="s">
        <v>505</v>
      </c>
      <c s="31" t="s">
        <v>506</v>
      </c>
      <c s="26" t="s">
        <v>63</v>
      </c>
      <c s="32" t="s">
        <v>507</v>
      </c>
      <c s="33" t="s">
        <v>146</v>
      </c>
      <c s="34">
        <v>17.5</v>
      </c>
      <c s="35">
        <v>0</v>
      </c>
      <c s="35">
        <f>ROUND(ROUND(H259,2)*ROUND(G259,3),2)</f>
      </c>
      <c s="33" t="s">
        <v>65</v>
      </c>
      <c r="O259">
        <f>(I259*21)/100</f>
      </c>
      <c t="s">
        <v>26</v>
      </c>
    </row>
    <row r="260" spans="1:5" ht="12.75">
      <c r="A260" s="36" t="s">
        <v>56</v>
      </c>
      <c r="E260" s="37" t="s">
        <v>508</v>
      </c>
    </row>
    <row r="261" spans="1:5" ht="51">
      <c r="A261" s="38" t="s">
        <v>58</v>
      </c>
      <c r="E261" s="39" t="s">
        <v>509</v>
      </c>
    </row>
    <row r="262" spans="1:5" ht="369.75">
      <c r="A262" t="s">
        <v>60</v>
      </c>
      <c r="E262" s="37" t="s">
        <v>417</v>
      </c>
    </row>
    <row r="263" spans="1:18" ht="12.75" customHeight="1">
      <c r="A263" s="6" t="s">
        <v>49</v>
      </c>
      <c s="6"/>
      <c s="42" t="s">
        <v>43</v>
      </c>
      <c s="6"/>
      <c s="29" t="s">
        <v>510</v>
      </c>
      <c s="6"/>
      <c s="6"/>
      <c s="6"/>
      <c s="43">
        <f>0+Q263</f>
      </c>
      <c s="6"/>
      <c r="O263">
        <f>0+R263</f>
      </c>
      <c r="Q263">
        <f>0+I264+I268+I272+I276+I280+I284+I288+I292+I296+I300+I304+I308+I312+I316+I320+I324</f>
      </c>
      <c>
        <f>0+O264+O268+O272+O276+O280+O284+O288+O292+O296+O300+O304+O308+O312+O316+O320+O324</f>
      </c>
    </row>
    <row r="264" spans="1:16" ht="25.5">
      <c r="A264" s="26" t="s">
        <v>51</v>
      </c>
      <c s="31" t="s">
        <v>511</v>
      </c>
      <c s="31" t="s">
        <v>512</v>
      </c>
      <c s="26" t="s">
        <v>63</v>
      </c>
      <c s="32" t="s">
        <v>513</v>
      </c>
      <c s="33" t="s">
        <v>214</v>
      </c>
      <c s="34">
        <v>56</v>
      </c>
      <c s="35">
        <v>0</v>
      </c>
      <c s="35">
        <f>ROUND(ROUND(H264,2)*ROUND(G264,3),2)</f>
      </c>
      <c s="33" t="s">
        <v>65</v>
      </c>
      <c r="O264">
        <f>(I264*21)/100</f>
      </c>
      <c t="s">
        <v>26</v>
      </c>
    </row>
    <row r="265" spans="1:5" ht="38.25">
      <c r="A265" s="36" t="s">
        <v>56</v>
      </c>
      <c r="E265" s="37" t="s">
        <v>514</v>
      </c>
    </row>
    <row r="266" spans="1:5" ht="25.5">
      <c r="A266" s="38" t="s">
        <v>58</v>
      </c>
      <c r="E266" s="39" t="s">
        <v>515</v>
      </c>
    </row>
    <row r="267" spans="1:5" ht="127.5">
      <c r="A267" t="s">
        <v>60</v>
      </c>
      <c r="E267" s="37" t="s">
        <v>516</v>
      </c>
    </row>
    <row r="268" spans="1:16" ht="25.5">
      <c r="A268" s="26" t="s">
        <v>51</v>
      </c>
      <c s="31" t="s">
        <v>517</v>
      </c>
      <c s="31" t="s">
        <v>518</v>
      </c>
      <c s="26" t="s">
        <v>63</v>
      </c>
      <c s="32" t="s">
        <v>519</v>
      </c>
      <c s="33" t="s">
        <v>214</v>
      </c>
      <c s="34">
        <v>32</v>
      </c>
      <c s="35">
        <v>0</v>
      </c>
      <c s="35">
        <f>ROUND(ROUND(H268,2)*ROUND(G268,3),2)</f>
      </c>
      <c s="33" t="s">
        <v>65</v>
      </c>
      <c r="O268">
        <f>(I268*21)/100</f>
      </c>
      <c t="s">
        <v>26</v>
      </c>
    </row>
    <row r="269" spans="1:5" ht="25.5">
      <c r="A269" s="36" t="s">
        <v>56</v>
      </c>
      <c r="E269" s="37" t="s">
        <v>520</v>
      </c>
    </row>
    <row r="270" spans="1:5" ht="25.5">
      <c r="A270" s="38" t="s">
        <v>58</v>
      </c>
      <c r="E270" s="39" t="s">
        <v>521</v>
      </c>
    </row>
    <row r="271" spans="1:5" ht="38.25">
      <c r="A271" t="s">
        <v>60</v>
      </c>
      <c r="E271" s="37" t="s">
        <v>522</v>
      </c>
    </row>
    <row r="272" spans="1:16" ht="12.75">
      <c r="A272" s="26" t="s">
        <v>51</v>
      </c>
      <c s="31" t="s">
        <v>523</v>
      </c>
      <c s="31" t="s">
        <v>524</v>
      </c>
      <c s="26" t="s">
        <v>63</v>
      </c>
      <c s="32" t="s">
        <v>525</v>
      </c>
      <c s="33" t="s">
        <v>99</v>
      </c>
      <c s="34">
        <v>20</v>
      </c>
      <c s="35">
        <v>0</v>
      </c>
      <c s="35">
        <f>ROUND(ROUND(H272,2)*ROUND(G272,3),2)</f>
      </c>
      <c s="33" t="s">
        <v>65</v>
      </c>
      <c r="O272">
        <f>(I272*21)/100</f>
      </c>
      <c t="s">
        <v>26</v>
      </c>
    </row>
    <row r="273" spans="1:5" ht="12.75">
      <c r="A273" s="36" t="s">
        <v>56</v>
      </c>
      <c r="E273" s="37" t="s">
        <v>63</v>
      </c>
    </row>
    <row r="274" spans="1:5" ht="25.5">
      <c r="A274" s="38" t="s">
        <v>58</v>
      </c>
      <c r="E274" s="39" t="s">
        <v>526</v>
      </c>
    </row>
    <row r="275" spans="1:5" ht="51">
      <c r="A275" t="s">
        <v>60</v>
      </c>
      <c r="E275" s="37" t="s">
        <v>527</v>
      </c>
    </row>
    <row r="276" spans="1:16" ht="12.75">
      <c r="A276" s="26" t="s">
        <v>51</v>
      </c>
      <c s="31" t="s">
        <v>528</v>
      </c>
      <c s="31" t="s">
        <v>529</v>
      </c>
      <c s="26" t="s">
        <v>63</v>
      </c>
      <c s="32" t="s">
        <v>530</v>
      </c>
      <c s="33" t="s">
        <v>99</v>
      </c>
      <c s="34">
        <v>11</v>
      </c>
      <c s="35">
        <v>0</v>
      </c>
      <c s="35">
        <f>ROUND(ROUND(H276,2)*ROUND(G276,3),2)</f>
      </c>
      <c s="33" t="s">
        <v>65</v>
      </c>
      <c r="O276">
        <f>(I276*21)/100</f>
      </c>
      <c t="s">
        <v>26</v>
      </c>
    </row>
    <row r="277" spans="1:5" ht="25.5">
      <c r="A277" s="36" t="s">
        <v>56</v>
      </c>
      <c r="E277" s="37" t="s">
        <v>531</v>
      </c>
    </row>
    <row r="278" spans="1:5" ht="25.5">
      <c r="A278" s="38" t="s">
        <v>58</v>
      </c>
      <c r="E278" s="39" t="s">
        <v>532</v>
      </c>
    </row>
    <row r="279" spans="1:5" ht="25.5">
      <c r="A279" t="s">
        <v>60</v>
      </c>
      <c r="E279" s="37" t="s">
        <v>533</v>
      </c>
    </row>
    <row r="280" spans="1:16" ht="12.75">
      <c r="A280" s="26" t="s">
        <v>51</v>
      </c>
      <c s="31" t="s">
        <v>534</v>
      </c>
      <c s="31" t="s">
        <v>535</v>
      </c>
      <c s="26" t="s">
        <v>63</v>
      </c>
      <c s="32" t="s">
        <v>536</v>
      </c>
      <c s="33" t="s">
        <v>214</v>
      </c>
      <c s="34">
        <v>731</v>
      </c>
      <c s="35">
        <v>0</v>
      </c>
      <c s="35">
        <f>ROUND(ROUND(H280,2)*ROUND(G280,3),2)</f>
      </c>
      <c s="33" t="s">
        <v>65</v>
      </c>
      <c r="O280">
        <f>(I280*21)/100</f>
      </c>
      <c t="s">
        <v>26</v>
      </c>
    </row>
    <row r="281" spans="1:5" ht="38.25">
      <c r="A281" s="36" t="s">
        <v>56</v>
      </c>
      <c r="E281" s="37" t="s">
        <v>537</v>
      </c>
    </row>
    <row r="282" spans="1:5" ht="63.75">
      <c r="A282" s="38" t="s">
        <v>58</v>
      </c>
      <c r="E282" s="39" t="s">
        <v>538</v>
      </c>
    </row>
    <row r="283" spans="1:5" ht="51">
      <c r="A283" t="s">
        <v>60</v>
      </c>
      <c r="E283" s="37" t="s">
        <v>539</v>
      </c>
    </row>
    <row r="284" spans="1:16" ht="12.75">
      <c r="A284" s="26" t="s">
        <v>51</v>
      </c>
      <c s="31" t="s">
        <v>540</v>
      </c>
      <c s="31" t="s">
        <v>541</v>
      </c>
      <c s="26" t="s">
        <v>63</v>
      </c>
      <c s="32" t="s">
        <v>542</v>
      </c>
      <c s="33" t="s">
        <v>214</v>
      </c>
      <c s="34">
        <v>60</v>
      </c>
      <c s="35">
        <v>0</v>
      </c>
      <c s="35">
        <f>ROUND(ROUND(H284,2)*ROUND(G284,3),2)</f>
      </c>
      <c s="33" t="s">
        <v>65</v>
      </c>
      <c r="O284">
        <f>(I284*21)/100</f>
      </c>
      <c t="s">
        <v>26</v>
      </c>
    </row>
    <row r="285" spans="1:5" ht="25.5">
      <c r="A285" s="36" t="s">
        <v>56</v>
      </c>
      <c r="E285" s="37" t="s">
        <v>543</v>
      </c>
    </row>
    <row r="286" spans="1:5" ht="51">
      <c r="A286" s="38" t="s">
        <v>58</v>
      </c>
      <c r="E286" s="39" t="s">
        <v>544</v>
      </c>
    </row>
    <row r="287" spans="1:5" ht="63.75">
      <c r="A287" t="s">
        <v>60</v>
      </c>
      <c r="E287" s="37" t="s">
        <v>545</v>
      </c>
    </row>
    <row r="288" spans="1:16" ht="12.75">
      <c r="A288" s="26" t="s">
        <v>51</v>
      </c>
      <c s="31" t="s">
        <v>546</v>
      </c>
      <c s="31" t="s">
        <v>547</v>
      </c>
      <c s="26" t="s">
        <v>63</v>
      </c>
      <c s="32" t="s">
        <v>548</v>
      </c>
      <c s="33" t="s">
        <v>214</v>
      </c>
      <c s="34">
        <v>7.5</v>
      </c>
      <c s="35">
        <v>0</v>
      </c>
      <c s="35">
        <f>ROUND(ROUND(H288,2)*ROUND(G288,3),2)</f>
      </c>
      <c s="33" t="s">
        <v>65</v>
      </c>
      <c r="O288">
        <f>(I288*21)/100</f>
      </c>
      <c t="s">
        <v>26</v>
      </c>
    </row>
    <row r="289" spans="1:5" ht="25.5">
      <c r="A289" s="36" t="s">
        <v>56</v>
      </c>
      <c r="E289" s="37" t="s">
        <v>549</v>
      </c>
    </row>
    <row r="290" spans="1:5" ht="25.5">
      <c r="A290" s="38" t="s">
        <v>58</v>
      </c>
      <c r="E290" s="39" t="s">
        <v>550</v>
      </c>
    </row>
    <row r="291" spans="1:5" ht="63.75">
      <c r="A291" t="s">
        <v>60</v>
      </c>
      <c r="E291" s="37" t="s">
        <v>545</v>
      </c>
    </row>
    <row r="292" spans="1:16" ht="12.75">
      <c r="A292" s="26" t="s">
        <v>51</v>
      </c>
      <c s="31" t="s">
        <v>551</v>
      </c>
      <c s="31" t="s">
        <v>552</v>
      </c>
      <c s="26" t="s">
        <v>63</v>
      </c>
      <c s="32" t="s">
        <v>553</v>
      </c>
      <c s="33" t="s">
        <v>214</v>
      </c>
      <c s="34">
        <v>135</v>
      </c>
      <c s="35">
        <v>0</v>
      </c>
      <c s="35">
        <f>ROUND(ROUND(H292,2)*ROUND(G292,3),2)</f>
      </c>
      <c s="33" t="s">
        <v>65</v>
      </c>
      <c r="O292">
        <f>(I292*21)/100</f>
      </c>
      <c t="s">
        <v>26</v>
      </c>
    </row>
    <row r="293" spans="1:5" ht="12.75">
      <c r="A293" s="36" t="s">
        <v>56</v>
      </c>
      <c r="E293" s="37" t="s">
        <v>554</v>
      </c>
    </row>
    <row r="294" spans="1:5" ht="51">
      <c r="A294" s="38" t="s">
        <v>58</v>
      </c>
      <c r="E294" s="39" t="s">
        <v>555</v>
      </c>
    </row>
    <row r="295" spans="1:5" ht="25.5">
      <c r="A295" t="s">
        <v>60</v>
      </c>
      <c r="E295" s="37" t="s">
        <v>556</v>
      </c>
    </row>
    <row r="296" spans="1:16" ht="12.75">
      <c r="A296" s="26" t="s">
        <v>51</v>
      </c>
      <c s="31" t="s">
        <v>557</v>
      </c>
      <c s="31" t="s">
        <v>558</v>
      </c>
      <c s="26" t="s">
        <v>63</v>
      </c>
      <c s="32" t="s">
        <v>559</v>
      </c>
      <c s="33" t="s">
        <v>214</v>
      </c>
      <c s="34">
        <v>1210</v>
      </c>
      <c s="35">
        <v>0</v>
      </c>
      <c s="35">
        <f>ROUND(ROUND(H296,2)*ROUND(G296,3),2)</f>
      </c>
      <c s="33" t="s">
        <v>65</v>
      </c>
      <c r="O296">
        <f>(I296*21)/100</f>
      </c>
      <c t="s">
        <v>26</v>
      </c>
    </row>
    <row r="297" spans="1:5" ht="25.5">
      <c r="A297" s="36" t="s">
        <v>56</v>
      </c>
      <c r="E297" s="37" t="s">
        <v>560</v>
      </c>
    </row>
    <row r="298" spans="1:5" ht="12.75">
      <c r="A298" s="38" t="s">
        <v>58</v>
      </c>
      <c r="E298" s="39" t="s">
        <v>561</v>
      </c>
    </row>
    <row r="299" spans="1:5" ht="38.25">
      <c r="A299" t="s">
        <v>60</v>
      </c>
      <c r="E299" s="37" t="s">
        <v>562</v>
      </c>
    </row>
    <row r="300" spans="1:16" ht="12.75">
      <c r="A300" s="26" t="s">
        <v>51</v>
      </c>
      <c s="31" t="s">
        <v>563</v>
      </c>
      <c s="31" t="s">
        <v>564</v>
      </c>
      <c s="26" t="s">
        <v>63</v>
      </c>
      <c s="32" t="s">
        <v>565</v>
      </c>
      <c s="33" t="s">
        <v>146</v>
      </c>
      <c s="34">
        <v>7.56</v>
      </c>
      <c s="35">
        <v>0</v>
      </c>
      <c s="35">
        <f>ROUND(ROUND(H300,2)*ROUND(G300,3),2)</f>
      </c>
      <c s="33" t="s">
        <v>65</v>
      </c>
      <c r="O300">
        <f>(I300*21)/100</f>
      </c>
      <c t="s">
        <v>26</v>
      </c>
    </row>
    <row r="301" spans="1:5" ht="51">
      <c r="A301" s="36" t="s">
        <v>56</v>
      </c>
      <c r="E301" s="37" t="s">
        <v>566</v>
      </c>
    </row>
    <row r="302" spans="1:5" ht="38.25">
      <c r="A302" s="38" t="s">
        <v>58</v>
      </c>
      <c r="E302" s="39" t="s">
        <v>567</v>
      </c>
    </row>
    <row r="303" spans="1:5" ht="102">
      <c r="A303" t="s">
        <v>60</v>
      </c>
      <c r="E303" s="37" t="s">
        <v>568</v>
      </c>
    </row>
    <row r="304" spans="1:16" ht="12.75">
      <c r="A304" s="26" t="s">
        <v>51</v>
      </c>
      <c s="31" t="s">
        <v>569</v>
      </c>
      <c s="31" t="s">
        <v>570</v>
      </c>
      <c s="26" t="s">
        <v>63</v>
      </c>
      <c s="32" t="s">
        <v>571</v>
      </c>
      <c s="33" t="s">
        <v>146</v>
      </c>
      <c s="34">
        <v>2.88</v>
      </c>
      <c s="35">
        <v>0</v>
      </c>
      <c s="35">
        <f>ROUND(ROUND(H304,2)*ROUND(G304,3),2)</f>
      </c>
      <c s="33" t="s">
        <v>65</v>
      </c>
      <c r="O304">
        <f>(I304*21)/100</f>
      </c>
      <c t="s">
        <v>26</v>
      </c>
    </row>
    <row r="305" spans="1:5" ht="38.25">
      <c r="A305" s="36" t="s">
        <v>56</v>
      </c>
      <c r="E305" s="37" t="s">
        <v>572</v>
      </c>
    </row>
    <row r="306" spans="1:5" ht="12.75">
      <c r="A306" s="38" t="s">
        <v>58</v>
      </c>
      <c r="E306" s="39" t="s">
        <v>573</v>
      </c>
    </row>
    <row r="307" spans="1:5" ht="102">
      <c r="A307" t="s">
        <v>60</v>
      </c>
      <c r="E307" s="37" t="s">
        <v>574</v>
      </c>
    </row>
    <row r="308" spans="1:16" ht="12.75">
      <c r="A308" s="26" t="s">
        <v>51</v>
      </c>
      <c s="31" t="s">
        <v>575</v>
      </c>
      <c s="31" t="s">
        <v>576</v>
      </c>
      <c s="26" t="s">
        <v>63</v>
      </c>
      <c s="32" t="s">
        <v>577</v>
      </c>
      <c s="33" t="s">
        <v>214</v>
      </c>
      <c s="34">
        <v>42</v>
      </c>
      <c s="35">
        <v>0</v>
      </c>
      <c s="35">
        <f>ROUND(ROUND(H308,2)*ROUND(G308,3),2)</f>
      </c>
      <c s="33" t="s">
        <v>65</v>
      </c>
      <c r="O308">
        <f>(I308*21)/100</f>
      </c>
      <c t="s">
        <v>26</v>
      </c>
    </row>
    <row r="309" spans="1:5" ht="38.25">
      <c r="A309" s="36" t="s">
        <v>56</v>
      </c>
      <c r="E309" s="37" t="s">
        <v>578</v>
      </c>
    </row>
    <row r="310" spans="1:5" ht="12.75">
      <c r="A310" s="38" t="s">
        <v>58</v>
      </c>
      <c r="E310" s="39" t="s">
        <v>579</v>
      </c>
    </row>
    <row r="311" spans="1:5" ht="114.75">
      <c r="A311" t="s">
        <v>60</v>
      </c>
      <c r="E311" s="37" t="s">
        <v>580</v>
      </c>
    </row>
    <row r="312" spans="1:16" ht="12.75">
      <c r="A312" s="26" t="s">
        <v>51</v>
      </c>
      <c s="31" t="s">
        <v>581</v>
      </c>
      <c s="31" t="s">
        <v>582</v>
      </c>
      <c s="26" t="s">
        <v>63</v>
      </c>
      <c s="32" t="s">
        <v>583</v>
      </c>
      <c s="33" t="s">
        <v>99</v>
      </c>
      <c s="34">
        <v>7</v>
      </c>
      <c s="35">
        <v>0</v>
      </c>
      <c s="35">
        <f>ROUND(ROUND(H312,2)*ROUND(G312,3),2)</f>
      </c>
      <c s="33" t="s">
        <v>65</v>
      </c>
      <c r="O312">
        <f>(I312*21)/100</f>
      </c>
      <c t="s">
        <v>26</v>
      </c>
    </row>
    <row r="313" spans="1:5" ht="38.25">
      <c r="A313" s="36" t="s">
        <v>56</v>
      </c>
      <c r="E313" s="37" t="s">
        <v>584</v>
      </c>
    </row>
    <row r="314" spans="1:5" ht="12.75">
      <c r="A314" s="38" t="s">
        <v>58</v>
      </c>
      <c r="E314" s="39" t="s">
        <v>585</v>
      </c>
    </row>
    <row r="315" spans="1:5" ht="89.25">
      <c r="A315" t="s">
        <v>60</v>
      </c>
      <c r="E315" s="37" t="s">
        <v>586</v>
      </c>
    </row>
    <row r="316" spans="1:16" ht="12.75">
      <c r="A316" s="26" t="s">
        <v>51</v>
      </c>
      <c s="31" t="s">
        <v>587</v>
      </c>
      <c s="31" t="s">
        <v>588</v>
      </c>
      <c s="26" t="s">
        <v>63</v>
      </c>
      <c s="32" t="s">
        <v>589</v>
      </c>
      <c s="33" t="s">
        <v>185</v>
      </c>
      <c s="34">
        <v>0.62</v>
      </c>
      <c s="35">
        <v>0</v>
      </c>
      <c s="35">
        <f>ROUND(ROUND(H316,2)*ROUND(G316,3),2)</f>
      </c>
      <c s="33" t="s">
        <v>65</v>
      </c>
      <c r="O316">
        <f>(I316*21)/100</f>
      </c>
      <c t="s">
        <v>26</v>
      </c>
    </row>
    <row r="317" spans="1:5" ht="102">
      <c r="A317" s="36" t="s">
        <v>56</v>
      </c>
      <c r="E317" s="37" t="s">
        <v>590</v>
      </c>
    </row>
    <row r="318" spans="1:5" ht="38.25">
      <c r="A318" s="38" t="s">
        <v>58</v>
      </c>
      <c r="E318" s="39" t="s">
        <v>591</v>
      </c>
    </row>
    <row r="319" spans="1:5" ht="38.25">
      <c r="A319" t="s">
        <v>60</v>
      </c>
      <c r="E319" s="37" t="s">
        <v>592</v>
      </c>
    </row>
    <row r="320" spans="1:16" ht="12.75">
      <c r="A320" s="26" t="s">
        <v>51</v>
      </c>
      <c s="31" t="s">
        <v>593</v>
      </c>
      <c s="31" t="s">
        <v>594</v>
      </c>
      <c s="26" t="s">
        <v>63</v>
      </c>
      <c s="32" t="s">
        <v>595</v>
      </c>
      <c s="33" t="s">
        <v>214</v>
      </c>
      <c s="34">
        <v>16</v>
      </c>
      <c s="35">
        <v>0</v>
      </c>
      <c s="35">
        <f>ROUND(ROUND(H320,2)*ROUND(G320,3),2)</f>
      </c>
      <c s="33" t="s">
        <v>65</v>
      </c>
      <c r="O320">
        <f>(I320*21)/100</f>
      </c>
      <c t="s">
        <v>26</v>
      </c>
    </row>
    <row r="321" spans="1:5" ht="51">
      <c r="A321" s="36" t="s">
        <v>56</v>
      </c>
      <c r="E321" s="37" t="s">
        <v>596</v>
      </c>
    </row>
    <row r="322" spans="1:5" ht="12.75">
      <c r="A322" s="38" t="s">
        <v>58</v>
      </c>
      <c r="E322" s="39" t="s">
        <v>597</v>
      </c>
    </row>
    <row r="323" spans="1:5" ht="76.5">
      <c r="A323" t="s">
        <v>60</v>
      </c>
      <c r="E323" s="37" t="s">
        <v>598</v>
      </c>
    </row>
    <row r="324" spans="1:16" ht="12.75">
      <c r="A324" s="26" t="s">
        <v>51</v>
      </c>
      <c s="31" t="s">
        <v>599</v>
      </c>
      <c s="31" t="s">
        <v>600</v>
      </c>
      <c s="26" t="s">
        <v>63</v>
      </c>
      <c s="32" t="s">
        <v>601</v>
      </c>
      <c s="33" t="s">
        <v>214</v>
      </c>
      <c s="34">
        <v>24</v>
      </c>
      <c s="35">
        <v>0</v>
      </c>
      <c s="35">
        <f>ROUND(ROUND(H324,2)*ROUND(G324,3),2)</f>
      </c>
      <c s="33" t="s">
        <v>65</v>
      </c>
      <c r="O324">
        <f>(I324*21)/100</f>
      </c>
      <c t="s">
        <v>26</v>
      </c>
    </row>
    <row r="325" spans="1:5" ht="51">
      <c r="A325" s="36" t="s">
        <v>56</v>
      </c>
      <c r="E325" s="37" t="s">
        <v>602</v>
      </c>
    </row>
    <row r="326" spans="1:5" ht="12.75">
      <c r="A326" s="38" t="s">
        <v>58</v>
      </c>
      <c r="E326" s="39" t="s">
        <v>603</v>
      </c>
    </row>
    <row r="327" spans="1:5" ht="76.5">
      <c r="A327" t="s">
        <v>60</v>
      </c>
      <c r="E327" s="37" t="s">
        <v>598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3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f>
      </c>
      <c t="s">
        <v>25</v>
      </c>
    </row>
    <row r="3" spans="1:16" ht="15" customHeight="1">
      <c r="A3" t="s">
        <v>11</v>
      </c>
      <c s="12" t="s">
        <v>13</v>
      </c>
      <c s="13" t="s">
        <v>14</v>
      </c>
      <c s="1"/>
      <c s="14" t="s">
        <v>15</v>
      </c>
      <c s="1"/>
      <c s="9"/>
      <c s="8" t="s">
        <v>604</v>
      </c>
      <c s="40">
        <f>0+I9</f>
      </c>
      <c s="10"/>
      <c r="O3" t="s">
        <v>22</v>
      </c>
      <c t="s">
        <v>26</v>
      </c>
    </row>
    <row r="4" spans="1:16" ht="15" customHeight="1">
      <c r="A4" t="s">
        <v>16</v>
      </c>
      <c s="12" t="s">
        <v>17</v>
      </c>
      <c s="13" t="s">
        <v>179</v>
      </c>
      <c s="1"/>
      <c s="14" t="s">
        <v>180</v>
      </c>
      <c s="1"/>
      <c s="1"/>
      <c s="11"/>
      <c s="11"/>
      <c s="1"/>
      <c r="O4" t="s">
        <v>23</v>
      </c>
      <c t="s">
        <v>26</v>
      </c>
    </row>
    <row r="5" spans="1:16" ht="12.75" customHeight="1">
      <c r="A5" t="s">
        <v>20</v>
      </c>
      <c s="16" t="s">
        <v>21</v>
      </c>
      <c s="17" t="s">
        <v>604</v>
      </c>
      <c s="6"/>
      <c s="18" t="s">
        <v>605</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43</v>
      </c>
      <c s="27"/>
      <c s="29" t="s">
        <v>510</v>
      </c>
      <c s="27"/>
      <c s="27"/>
      <c s="27"/>
      <c s="30">
        <f>0+Q9</f>
      </c>
      <c s="27"/>
      <c r="O9">
        <f>0+R9</f>
      </c>
      <c r="Q9">
        <f>0+I10+I14+I18+I22+I26+I30+I34</f>
      </c>
      <c>
        <f>0+O10+O14+O18+O22+O26+O30+O34</f>
      </c>
    </row>
    <row r="10" spans="1:16" ht="12.75">
      <c r="A10" s="26" t="s">
        <v>51</v>
      </c>
      <c s="31" t="s">
        <v>32</v>
      </c>
      <c s="31" t="s">
        <v>607</v>
      </c>
      <c s="26" t="s">
        <v>63</v>
      </c>
      <c s="32" t="s">
        <v>608</v>
      </c>
      <c s="33" t="s">
        <v>99</v>
      </c>
      <c s="34">
        <v>1</v>
      </c>
      <c s="35">
        <v>0</v>
      </c>
      <c s="35">
        <f>ROUND(ROUND(H10,2)*ROUND(G10,3),2)</f>
      </c>
      <c s="33" t="s">
        <v>65</v>
      </c>
      <c r="O10">
        <f>(I10*21)/100</f>
      </c>
      <c t="s">
        <v>26</v>
      </c>
    </row>
    <row r="11" spans="1:5" ht="12.75">
      <c r="A11" s="36" t="s">
        <v>56</v>
      </c>
      <c r="E11" s="37" t="s">
        <v>609</v>
      </c>
    </row>
    <row r="12" spans="1:5" ht="12.75">
      <c r="A12" s="38" t="s">
        <v>58</v>
      </c>
      <c r="E12" s="39" t="s">
        <v>59</v>
      </c>
    </row>
    <row r="13" spans="1:5" ht="63.75">
      <c r="A13" t="s">
        <v>60</v>
      </c>
      <c r="E13" s="37" t="s">
        <v>610</v>
      </c>
    </row>
    <row r="14" spans="1:16" ht="25.5">
      <c r="A14" s="26" t="s">
        <v>51</v>
      </c>
      <c s="31" t="s">
        <v>26</v>
      </c>
      <c s="31" t="s">
        <v>611</v>
      </c>
      <c s="26" t="s">
        <v>63</v>
      </c>
      <c s="32" t="s">
        <v>612</v>
      </c>
      <c s="33" t="s">
        <v>99</v>
      </c>
      <c s="34">
        <v>7</v>
      </c>
      <c s="35">
        <v>0</v>
      </c>
      <c s="35">
        <f>ROUND(ROUND(H14,2)*ROUND(G14,3),2)</f>
      </c>
      <c s="33" t="s">
        <v>65</v>
      </c>
      <c r="O14">
        <f>(I14*21)/100</f>
      </c>
      <c t="s">
        <v>26</v>
      </c>
    </row>
    <row r="15" spans="1:5" ht="12.75">
      <c r="A15" s="36" t="s">
        <v>56</v>
      </c>
      <c r="E15" s="37" t="s">
        <v>613</v>
      </c>
    </row>
    <row r="16" spans="1:5" ht="12.75">
      <c r="A16" s="38" t="s">
        <v>58</v>
      </c>
      <c r="E16" s="39" t="s">
        <v>585</v>
      </c>
    </row>
    <row r="17" spans="1:5" ht="25.5">
      <c r="A17" t="s">
        <v>60</v>
      </c>
      <c r="E17" s="37" t="s">
        <v>614</v>
      </c>
    </row>
    <row r="18" spans="1:16" ht="12.75">
      <c r="A18" s="26" t="s">
        <v>51</v>
      </c>
      <c s="31" t="s">
        <v>25</v>
      </c>
      <c s="31" t="s">
        <v>615</v>
      </c>
      <c s="26" t="s">
        <v>63</v>
      </c>
      <c s="32" t="s">
        <v>616</v>
      </c>
      <c s="33" t="s">
        <v>99</v>
      </c>
      <c s="34">
        <v>7</v>
      </c>
      <c s="35">
        <v>0</v>
      </c>
      <c s="35">
        <f>ROUND(ROUND(H18,2)*ROUND(G18,3),2)</f>
      </c>
      <c s="33" t="s">
        <v>65</v>
      </c>
      <c r="O18">
        <f>(I18*21)/100</f>
      </c>
      <c t="s">
        <v>26</v>
      </c>
    </row>
    <row r="19" spans="1:5" ht="25.5">
      <c r="A19" s="36" t="s">
        <v>56</v>
      </c>
      <c r="E19" s="37" t="s">
        <v>617</v>
      </c>
    </row>
    <row r="20" spans="1:5" ht="12.75">
      <c r="A20" s="38" t="s">
        <v>58</v>
      </c>
      <c r="E20" s="39" t="s">
        <v>585</v>
      </c>
    </row>
    <row r="21" spans="1:5" ht="25.5">
      <c r="A21" t="s">
        <v>60</v>
      </c>
      <c r="E21" s="37" t="s">
        <v>618</v>
      </c>
    </row>
    <row r="22" spans="1:16" ht="25.5">
      <c r="A22" s="26" t="s">
        <v>51</v>
      </c>
      <c s="31" t="s">
        <v>36</v>
      </c>
      <c s="31" t="s">
        <v>619</v>
      </c>
      <c s="26" t="s">
        <v>63</v>
      </c>
      <c s="32" t="s">
        <v>620</v>
      </c>
      <c s="33" t="s">
        <v>99</v>
      </c>
      <c s="34">
        <v>5</v>
      </c>
      <c s="35">
        <v>0</v>
      </c>
      <c s="35">
        <f>ROUND(ROUND(H22,2)*ROUND(G22,3),2)</f>
      </c>
      <c s="33" t="s">
        <v>65</v>
      </c>
      <c r="O22">
        <f>(I22*21)/100</f>
      </c>
      <c t="s">
        <v>26</v>
      </c>
    </row>
    <row r="23" spans="1:5" ht="12.75">
      <c r="A23" s="36" t="s">
        <v>56</v>
      </c>
      <c r="E23" s="37" t="s">
        <v>613</v>
      </c>
    </row>
    <row r="24" spans="1:5" ht="12.75">
      <c r="A24" s="38" t="s">
        <v>58</v>
      </c>
      <c r="E24" s="39" t="s">
        <v>133</v>
      </c>
    </row>
    <row r="25" spans="1:5" ht="25.5">
      <c r="A25" t="s">
        <v>60</v>
      </c>
      <c r="E25" s="37" t="s">
        <v>621</v>
      </c>
    </row>
    <row r="26" spans="1:16" ht="12.75">
      <c r="A26" s="26" t="s">
        <v>51</v>
      </c>
      <c s="31" t="s">
        <v>38</v>
      </c>
      <c s="31" t="s">
        <v>622</v>
      </c>
      <c s="26" t="s">
        <v>63</v>
      </c>
      <c s="32" t="s">
        <v>623</v>
      </c>
      <c s="33" t="s">
        <v>99</v>
      </c>
      <c s="34">
        <v>6</v>
      </c>
      <c s="35">
        <v>0</v>
      </c>
      <c s="35">
        <f>ROUND(ROUND(H26,2)*ROUND(G26,3),2)</f>
      </c>
      <c s="33" t="s">
        <v>65</v>
      </c>
      <c r="O26">
        <f>(I26*21)/100</f>
      </c>
      <c t="s">
        <v>26</v>
      </c>
    </row>
    <row r="27" spans="1:5" ht="25.5">
      <c r="A27" s="36" t="s">
        <v>56</v>
      </c>
      <c r="E27" s="37" t="s">
        <v>617</v>
      </c>
    </row>
    <row r="28" spans="1:5" ht="12.75">
      <c r="A28" s="38" t="s">
        <v>58</v>
      </c>
      <c r="E28" s="39" t="s">
        <v>624</v>
      </c>
    </row>
    <row r="29" spans="1:5" ht="25.5">
      <c r="A29" t="s">
        <v>60</v>
      </c>
      <c r="E29" s="37" t="s">
        <v>618</v>
      </c>
    </row>
    <row r="30" spans="1:16" ht="25.5">
      <c r="A30" s="26" t="s">
        <v>51</v>
      </c>
      <c s="31" t="s">
        <v>40</v>
      </c>
      <c s="31" t="s">
        <v>625</v>
      </c>
      <c s="26" t="s">
        <v>63</v>
      </c>
      <c s="32" t="s">
        <v>626</v>
      </c>
      <c s="33" t="s">
        <v>126</v>
      </c>
      <c s="34">
        <v>965.25</v>
      </c>
      <c s="35">
        <v>0</v>
      </c>
      <c s="35">
        <f>ROUND(ROUND(H30,2)*ROUND(G30,3),2)</f>
      </c>
      <c s="33" t="s">
        <v>65</v>
      </c>
      <c r="O30">
        <f>(I30*21)/100</f>
      </c>
      <c t="s">
        <v>26</v>
      </c>
    </row>
    <row r="31" spans="1:5" ht="12.75">
      <c r="A31" s="36" t="s">
        <v>56</v>
      </c>
      <c r="E31" s="37" t="s">
        <v>554</v>
      </c>
    </row>
    <row r="32" spans="1:5" ht="89.25">
      <c r="A32" s="38" t="s">
        <v>58</v>
      </c>
      <c r="E32" s="39" t="s">
        <v>627</v>
      </c>
    </row>
    <row r="33" spans="1:5" ht="38.25">
      <c r="A33" t="s">
        <v>60</v>
      </c>
      <c r="E33" s="37" t="s">
        <v>628</v>
      </c>
    </row>
    <row r="34" spans="1:16" ht="25.5">
      <c r="A34" s="26" t="s">
        <v>51</v>
      </c>
      <c s="31" t="s">
        <v>83</v>
      </c>
      <c s="31" t="s">
        <v>629</v>
      </c>
      <c s="26" t="s">
        <v>63</v>
      </c>
      <c s="32" t="s">
        <v>630</v>
      </c>
      <c s="33" t="s">
        <v>126</v>
      </c>
      <c s="34">
        <v>10.725</v>
      </c>
      <c s="35">
        <v>0</v>
      </c>
      <c s="35">
        <f>ROUND(ROUND(H34,2)*ROUND(G34,3),2)</f>
      </c>
      <c s="33" t="s">
        <v>65</v>
      </c>
      <c r="O34">
        <f>(I34*21)/100</f>
      </c>
      <c t="s">
        <v>26</v>
      </c>
    </row>
    <row r="35" spans="1:5" ht="25.5">
      <c r="A35" s="36" t="s">
        <v>56</v>
      </c>
      <c r="E35" s="37" t="s">
        <v>631</v>
      </c>
    </row>
    <row r="36" spans="1:5" ht="12.75">
      <c r="A36" s="38" t="s">
        <v>58</v>
      </c>
      <c r="E36" s="39" t="s">
        <v>632</v>
      </c>
    </row>
    <row r="37" spans="1:5" ht="38.25">
      <c r="A37" t="s">
        <v>60</v>
      </c>
      <c r="E37" s="37" t="s">
        <v>628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4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0+O9+O18+O63+O68+O77+O130</f>
      </c>
      <c t="s">
        <v>25</v>
      </c>
    </row>
    <row r="3" spans="1:16" ht="15" customHeight="1">
      <c r="A3" t="s">
        <v>11</v>
      </c>
      <c s="12" t="s">
        <v>13</v>
      </c>
      <c s="13" t="s">
        <v>14</v>
      </c>
      <c s="1"/>
      <c s="14" t="s">
        <v>15</v>
      </c>
      <c s="1"/>
      <c s="9"/>
      <c s="8" t="s">
        <v>633</v>
      </c>
      <c s="40">
        <f>0+I9+I18+I63+I68+I77+I130</f>
      </c>
      <c s="10"/>
      <c r="O3" t="s">
        <v>22</v>
      </c>
      <c t="s">
        <v>26</v>
      </c>
    </row>
    <row r="4" spans="1:16" ht="15" customHeight="1">
      <c r="A4" t="s">
        <v>16</v>
      </c>
      <c s="12" t="s">
        <v>17</v>
      </c>
      <c s="13" t="s">
        <v>179</v>
      </c>
      <c s="1"/>
      <c s="14" t="s">
        <v>180</v>
      </c>
      <c s="1"/>
      <c s="1"/>
      <c s="11"/>
      <c s="11"/>
      <c s="1"/>
      <c r="O4" t="s">
        <v>23</v>
      </c>
      <c t="s">
        <v>26</v>
      </c>
    </row>
    <row r="5" spans="1:16" ht="12.75" customHeight="1">
      <c r="A5" t="s">
        <v>20</v>
      </c>
      <c s="16" t="s">
        <v>21</v>
      </c>
      <c s="17" t="s">
        <v>633</v>
      </c>
      <c s="6"/>
      <c s="18" t="s">
        <v>634</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0+I10+I14</f>
      </c>
      <c>
        <f>0+O10+O14</f>
      </c>
    </row>
    <row r="10" spans="1:16" ht="25.5">
      <c r="A10" s="26" t="s">
        <v>51</v>
      </c>
      <c s="31" t="s">
        <v>32</v>
      </c>
      <c s="31" t="s">
        <v>183</v>
      </c>
      <c s="26" t="s">
        <v>63</v>
      </c>
      <c s="32" t="s">
        <v>184</v>
      </c>
      <c s="33" t="s">
        <v>185</v>
      </c>
      <c s="34">
        <v>779.184</v>
      </c>
      <c s="35">
        <v>0</v>
      </c>
      <c s="35">
        <f>ROUND(ROUND(H10,2)*ROUND(G10,3),2)</f>
      </c>
      <c s="33" t="s">
        <v>65</v>
      </c>
      <c r="O10">
        <f>(I10*21)/100</f>
      </c>
      <c t="s">
        <v>26</v>
      </c>
    </row>
    <row r="11" spans="1:5" ht="12.75">
      <c r="A11" s="36" t="s">
        <v>56</v>
      </c>
      <c r="E11" s="37" t="s">
        <v>63</v>
      </c>
    </row>
    <row r="12" spans="1:5" ht="12.75">
      <c r="A12" s="38" t="s">
        <v>58</v>
      </c>
      <c r="E12" s="39" t="s">
        <v>636</v>
      </c>
    </row>
    <row r="13" spans="1:5" ht="140.25">
      <c r="A13" t="s">
        <v>60</v>
      </c>
      <c r="E13" s="37" t="s">
        <v>187</v>
      </c>
    </row>
    <row r="14" spans="1:16" ht="25.5">
      <c r="A14" s="26" t="s">
        <v>51</v>
      </c>
      <c s="31" t="s">
        <v>26</v>
      </c>
      <c s="31" t="s">
        <v>188</v>
      </c>
      <c s="26" t="s">
        <v>63</v>
      </c>
      <c s="32" t="s">
        <v>189</v>
      </c>
      <c s="33" t="s">
        <v>185</v>
      </c>
      <c s="34">
        <v>9.476</v>
      </c>
      <c s="35">
        <v>0</v>
      </c>
      <c s="35">
        <f>ROUND(ROUND(H14,2)*ROUND(G14,3),2)</f>
      </c>
      <c s="33" t="s">
        <v>65</v>
      </c>
      <c r="O14">
        <f>(I14*21)/100</f>
      </c>
      <c t="s">
        <v>26</v>
      </c>
    </row>
    <row r="15" spans="1:5" ht="12.75">
      <c r="A15" s="36" t="s">
        <v>56</v>
      </c>
      <c r="E15" s="37" t="s">
        <v>63</v>
      </c>
    </row>
    <row r="16" spans="1:5" ht="38.25">
      <c r="A16" s="38" t="s">
        <v>58</v>
      </c>
      <c r="E16" s="39" t="s">
        <v>637</v>
      </c>
    </row>
    <row r="17" spans="1:5" ht="140.25">
      <c r="A17" t="s">
        <v>60</v>
      </c>
      <c r="E17" s="37" t="s">
        <v>187</v>
      </c>
    </row>
    <row r="18" spans="1:18" ht="12.75" customHeight="1">
      <c r="A18" s="6" t="s">
        <v>49</v>
      </c>
      <c s="6"/>
      <c s="42" t="s">
        <v>32</v>
      </c>
      <c s="6"/>
      <c s="29" t="s">
        <v>123</v>
      </c>
      <c s="6"/>
      <c s="6"/>
      <c s="6"/>
      <c s="43">
        <f>0+Q18</f>
      </c>
      <c s="6"/>
      <c r="O18">
        <f>0+R18</f>
      </c>
      <c r="Q18">
        <f>0+I19+I23+I27+I31+I35+I39+I43+I47+I51+I55+I59</f>
      </c>
      <c>
        <f>0+O19+O23+O27+O31+O35+O39+O43+O47+O51+O55+O59</f>
      </c>
    </row>
    <row r="19" spans="1:16" ht="12.75">
      <c r="A19" s="26" t="s">
        <v>51</v>
      </c>
      <c s="31" t="s">
        <v>25</v>
      </c>
      <c s="31" t="s">
        <v>196</v>
      </c>
      <c s="26" t="s">
        <v>63</v>
      </c>
      <c s="32" t="s">
        <v>197</v>
      </c>
      <c s="33" t="s">
        <v>146</v>
      </c>
      <c s="34">
        <v>34</v>
      </c>
      <c s="35">
        <v>0</v>
      </c>
      <c s="35">
        <f>ROUND(ROUND(H19,2)*ROUND(G19,3),2)</f>
      </c>
      <c s="33" t="s">
        <v>65</v>
      </c>
      <c r="O19">
        <f>(I19*21)/100</f>
      </c>
      <c t="s">
        <v>26</v>
      </c>
    </row>
    <row r="20" spans="1:5" ht="51">
      <c r="A20" s="36" t="s">
        <v>56</v>
      </c>
      <c r="E20" s="37" t="s">
        <v>638</v>
      </c>
    </row>
    <row r="21" spans="1:5" ht="63.75">
      <c r="A21" s="38" t="s">
        <v>58</v>
      </c>
      <c r="E21" s="39" t="s">
        <v>639</v>
      </c>
    </row>
    <row r="22" spans="1:5" ht="63.75">
      <c r="A22" t="s">
        <v>60</v>
      </c>
      <c r="E22" s="37" t="s">
        <v>200</v>
      </c>
    </row>
    <row r="23" spans="1:16" ht="12.75">
      <c r="A23" s="26" t="s">
        <v>51</v>
      </c>
      <c s="31" t="s">
        <v>36</v>
      </c>
      <c s="31" t="s">
        <v>640</v>
      </c>
      <c s="26" t="s">
        <v>63</v>
      </c>
      <c s="32" t="s">
        <v>641</v>
      </c>
      <c s="33" t="s">
        <v>146</v>
      </c>
      <c s="34">
        <v>1.72</v>
      </c>
      <c s="35">
        <v>0</v>
      </c>
      <c s="35">
        <f>ROUND(ROUND(H23,2)*ROUND(G23,3),2)</f>
      </c>
      <c s="33" t="s">
        <v>65</v>
      </c>
      <c r="O23">
        <f>(I23*21)/100</f>
      </c>
      <c t="s">
        <v>26</v>
      </c>
    </row>
    <row r="24" spans="1:5" ht="25.5">
      <c r="A24" s="36" t="s">
        <v>56</v>
      </c>
      <c r="E24" s="37" t="s">
        <v>642</v>
      </c>
    </row>
    <row r="25" spans="1:5" ht="38.25">
      <c r="A25" s="38" t="s">
        <v>58</v>
      </c>
      <c r="E25" s="39" t="s">
        <v>643</v>
      </c>
    </row>
    <row r="26" spans="1:5" ht="63.75">
      <c r="A26" t="s">
        <v>60</v>
      </c>
      <c r="E26" s="37" t="s">
        <v>200</v>
      </c>
    </row>
    <row r="27" spans="1:16" ht="25.5">
      <c r="A27" s="26" t="s">
        <v>51</v>
      </c>
      <c s="31" t="s">
        <v>38</v>
      </c>
      <c s="31" t="s">
        <v>204</v>
      </c>
      <c s="26" t="s">
        <v>63</v>
      </c>
      <c s="32" t="s">
        <v>205</v>
      </c>
      <c s="33" t="s">
        <v>146</v>
      </c>
      <c s="34">
        <v>154.05</v>
      </c>
      <c s="35">
        <v>0</v>
      </c>
      <c s="35">
        <f>ROUND(ROUND(H27,2)*ROUND(G27,3),2)</f>
      </c>
      <c s="33" t="s">
        <v>65</v>
      </c>
      <c r="O27">
        <f>(I27*21)/100</f>
      </c>
      <c t="s">
        <v>26</v>
      </c>
    </row>
    <row r="28" spans="1:5" ht="38.25">
      <c r="A28" s="36" t="s">
        <v>56</v>
      </c>
      <c r="E28" s="37" t="s">
        <v>644</v>
      </c>
    </row>
    <row r="29" spans="1:5" ht="204">
      <c r="A29" s="38" t="s">
        <v>58</v>
      </c>
      <c r="E29" s="39" t="s">
        <v>645</v>
      </c>
    </row>
    <row r="30" spans="1:5" ht="63.75">
      <c r="A30" t="s">
        <v>60</v>
      </c>
      <c r="E30" s="37" t="s">
        <v>200</v>
      </c>
    </row>
    <row r="31" spans="1:16" ht="12.75">
      <c r="A31" s="26" t="s">
        <v>51</v>
      </c>
      <c s="31" t="s">
        <v>40</v>
      </c>
      <c s="31" t="s">
        <v>212</v>
      </c>
      <c s="26" t="s">
        <v>63</v>
      </c>
      <c s="32" t="s">
        <v>213</v>
      </c>
      <c s="33" t="s">
        <v>214</v>
      </c>
      <c s="34">
        <v>16</v>
      </c>
      <c s="35">
        <v>0</v>
      </c>
      <c s="35">
        <f>ROUND(ROUND(H31,2)*ROUND(G31,3),2)</f>
      </c>
      <c s="33" t="s">
        <v>65</v>
      </c>
      <c r="O31">
        <f>(I31*21)/100</f>
      </c>
      <c t="s">
        <v>26</v>
      </c>
    </row>
    <row r="32" spans="1:5" ht="38.25">
      <c r="A32" s="36" t="s">
        <v>56</v>
      </c>
      <c r="E32" s="37" t="s">
        <v>215</v>
      </c>
    </row>
    <row r="33" spans="1:5" ht="12.75">
      <c r="A33" s="38" t="s">
        <v>58</v>
      </c>
      <c r="E33" s="39" t="s">
        <v>646</v>
      </c>
    </row>
    <row r="34" spans="1:5" ht="63.75">
      <c r="A34" t="s">
        <v>60</v>
      </c>
      <c r="E34" s="37" t="s">
        <v>200</v>
      </c>
    </row>
    <row r="35" spans="1:16" ht="12.75">
      <c r="A35" s="26" t="s">
        <v>51</v>
      </c>
      <c s="31" t="s">
        <v>83</v>
      </c>
      <c s="31" t="s">
        <v>217</v>
      </c>
      <c s="26" t="s">
        <v>63</v>
      </c>
      <c s="32" t="s">
        <v>218</v>
      </c>
      <c s="33" t="s">
        <v>146</v>
      </c>
      <c s="34">
        <v>41.48</v>
      </c>
      <c s="35">
        <v>0</v>
      </c>
      <c s="35">
        <f>ROUND(ROUND(H35,2)*ROUND(G35,3),2)</f>
      </c>
      <c s="33" t="s">
        <v>65</v>
      </c>
      <c r="O35">
        <f>(I35*21)/100</f>
      </c>
      <c t="s">
        <v>26</v>
      </c>
    </row>
    <row r="36" spans="1:5" ht="51">
      <c r="A36" s="36" t="s">
        <v>56</v>
      </c>
      <c r="E36" s="37" t="s">
        <v>219</v>
      </c>
    </row>
    <row r="37" spans="1:5" ht="76.5">
      <c r="A37" s="38" t="s">
        <v>58</v>
      </c>
      <c r="E37" s="39" t="s">
        <v>647</v>
      </c>
    </row>
    <row r="38" spans="1:5" ht="63.75">
      <c r="A38" t="s">
        <v>60</v>
      </c>
      <c r="E38" s="37" t="s">
        <v>200</v>
      </c>
    </row>
    <row r="39" spans="1:16" ht="12.75">
      <c r="A39" s="26" t="s">
        <v>51</v>
      </c>
      <c s="31" t="s">
        <v>86</v>
      </c>
      <c s="31" t="s">
        <v>221</v>
      </c>
      <c s="26" t="s">
        <v>63</v>
      </c>
      <c s="32" t="s">
        <v>222</v>
      </c>
      <c s="33" t="s">
        <v>214</v>
      </c>
      <c s="34">
        <v>88</v>
      </c>
      <c s="35">
        <v>0</v>
      </c>
      <c s="35">
        <f>ROUND(ROUND(H39,2)*ROUND(G39,3),2)</f>
      </c>
      <c s="33" t="s">
        <v>65</v>
      </c>
      <c r="O39">
        <f>(I39*21)/100</f>
      </c>
      <c t="s">
        <v>26</v>
      </c>
    </row>
    <row r="40" spans="1:5" ht="25.5">
      <c r="A40" s="36" t="s">
        <v>56</v>
      </c>
      <c r="E40" s="37" t="s">
        <v>223</v>
      </c>
    </row>
    <row r="41" spans="1:5" ht="25.5">
      <c r="A41" s="38" t="s">
        <v>58</v>
      </c>
      <c r="E41" s="39" t="s">
        <v>648</v>
      </c>
    </row>
    <row r="42" spans="1:5" ht="25.5">
      <c r="A42" t="s">
        <v>60</v>
      </c>
      <c r="E42" s="37" t="s">
        <v>225</v>
      </c>
    </row>
    <row r="43" spans="1:16" ht="12.75">
      <c r="A43" s="26" t="s">
        <v>51</v>
      </c>
      <c s="31" t="s">
        <v>43</v>
      </c>
      <c s="31" t="s">
        <v>228</v>
      </c>
      <c s="26" t="s">
        <v>63</v>
      </c>
      <c s="32" t="s">
        <v>229</v>
      </c>
      <c s="33" t="s">
        <v>146</v>
      </c>
      <c s="34">
        <v>278.83</v>
      </c>
      <c s="35">
        <v>0</v>
      </c>
      <c s="35">
        <f>ROUND(ROUND(H43,2)*ROUND(G43,3),2)</f>
      </c>
      <c s="33" t="s">
        <v>65</v>
      </c>
      <c r="O43">
        <f>(I43*21)/100</f>
      </c>
      <c t="s">
        <v>26</v>
      </c>
    </row>
    <row r="44" spans="1:5" ht="38.25">
      <c r="A44" s="36" t="s">
        <v>56</v>
      </c>
      <c r="E44" s="37" t="s">
        <v>649</v>
      </c>
    </row>
    <row r="45" spans="1:5" ht="204">
      <c r="A45" s="38" t="s">
        <v>58</v>
      </c>
      <c r="E45" s="39" t="s">
        <v>650</v>
      </c>
    </row>
    <row r="46" spans="1:5" ht="369.75">
      <c r="A46" t="s">
        <v>60</v>
      </c>
      <c r="E46" s="37" t="s">
        <v>232</v>
      </c>
    </row>
    <row r="47" spans="1:16" ht="12.75">
      <c r="A47" s="26" t="s">
        <v>51</v>
      </c>
      <c s="31" t="s">
        <v>45</v>
      </c>
      <c s="31" t="s">
        <v>254</v>
      </c>
      <c s="26" t="s">
        <v>244</v>
      </c>
      <c s="32" t="s">
        <v>255</v>
      </c>
      <c s="33" t="s">
        <v>146</v>
      </c>
      <c s="34">
        <v>170.05</v>
      </c>
      <c s="35">
        <v>0</v>
      </c>
      <c s="35">
        <f>ROUND(ROUND(H47,2)*ROUND(G47,3),2)</f>
      </c>
      <c s="33" t="s">
        <v>65</v>
      </c>
      <c r="O47">
        <f>(I47*21)/100</f>
      </c>
      <c t="s">
        <v>26</v>
      </c>
    </row>
    <row r="48" spans="1:5" ht="12.75">
      <c r="A48" s="36" t="s">
        <v>56</v>
      </c>
      <c r="E48" s="37" t="s">
        <v>256</v>
      </c>
    </row>
    <row r="49" spans="1:5" ht="12.75">
      <c r="A49" s="38" t="s">
        <v>58</v>
      </c>
      <c r="E49" s="39" t="s">
        <v>651</v>
      </c>
    </row>
    <row r="50" spans="1:5" ht="306">
      <c r="A50" t="s">
        <v>60</v>
      </c>
      <c r="E50" s="37" t="s">
        <v>248</v>
      </c>
    </row>
    <row r="51" spans="1:16" ht="12.75">
      <c r="A51" s="26" t="s">
        <v>51</v>
      </c>
      <c s="31" t="s">
        <v>47</v>
      </c>
      <c s="31" t="s">
        <v>311</v>
      </c>
      <c s="26" t="s">
        <v>63</v>
      </c>
      <c s="32" t="s">
        <v>312</v>
      </c>
      <c s="33" t="s">
        <v>146</v>
      </c>
      <c s="34">
        <v>432.88</v>
      </c>
      <c s="35">
        <v>0</v>
      </c>
      <c s="35">
        <f>ROUND(ROUND(H51,2)*ROUND(G51,3),2)</f>
      </c>
      <c s="33" t="s">
        <v>65</v>
      </c>
      <c r="O51">
        <f>(I51*21)/100</f>
      </c>
      <c t="s">
        <v>26</v>
      </c>
    </row>
    <row r="52" spans="1:5" ht="12.75">
      <c r="A52" s="36" t="s">
        <v>56</v>
      </c>
      <c r="E52" s="37" t="s">
        <v>313</v>
      </c>
    </row>
    <row r="53" spans="1:5" ht="38.25">
      <c r="A53" s="38" t="s">
        <v>58</v>
      </c>
      <c r="E53" s="39" t="s">
        <v>652</v>
      </c>
    </row>
    <row r="54" spans="1:5" ht="191.25">
      <c r="A54" t="s">
        <v>60</v>
      </c>
      <c r="E54" s="37" t="s">
        <v>315</v>
      </c>
    </row>
    <row r="55" spans="1:16" ht="12.75">
      <c r="A55" s="26" t="s">
        <v>51</v>
      </c>
      <c s="31" t="s">
        <v>101</v>
      </c>
      <c s="31" t="s">
        <v>317</v>
      </c>
      <c s="26" t="s">
        <v>63</v>
      </c>
      <c s="32" t="s">
        <v>318</v>
      </c>
      <c s="33" t="s">
        <v>146</v>
      </c>
      <c s="34">
        <v>170.5</v>
      </c>
      <c s="35">
        <v>0</v>
      </c>
      <c s="35">
        <f>ROUND(ROUND(H55,2)*ROUND(G55,3),2)</f>
      </c>
      <c s="33" t="s">
        <v>65</v>
      </c>
      <c r="O55">
        <f>(I55*21)/100</f>
      </c>
      <c t="s">
        <v>26</v>
      </c>
    </row>
    <row r="56" spans="1:5" ht="114.75">
      <c r="A56" s="36" t="s">
        <v>56</v>
      </c>
      <c r="E56" s="37" t="s">
        <v>653</v>
      </c>
    </row>
    <row r="57" spans="1:5" ht="12.75">
      <c r="A57" s="38" t="s">
        <v>58</v>
      </c>
      <c r="E57" s="39" t="s">
        <v>654</v>
      </c>
    </row>
    <row r="58" spans="1:5" ht="267.75">
      <c r="A58" t="s">
        <v>60</v>
      </c>
      <c r="E58" s="37" t="s">
        <v>309</v>
      </c>
    </row>
    <row r="59" spans="1:16" ht="12.75">
      <c r="A59" s="26" t="s">
        <v>51</v>
      </c>
      <c s="31" t="s">
        <v>106</v>
      </c>
      <c s="31" t="s">
        <v>334</v>
      </c>
      <c s="26" t="s">
        <v>63</v>
      </c>
      <c s="32" t="s">
        <v>335</v>
      </c>
      <c s="33" t="s">
        <v>126</v>
      </c>
      <c s="34">
        <v>341</v>
      </c>
      <c s="35">
        <v>0</v>
      </c>
      <c s="35">
        <f>ROUND(ROUND(H59,2)*ROUND(G59,3),2)</f>
      </c>
      <c s="33" t="s">
        <v>65</v>
      </c>
      <c r="O59">
        <f>(I59*21)/100</f>
      </c>
      <c t="s">
        <v>26</v>
      </c>
    </row>
    <row r="60" spans="1:5" ht="12.75">
      <c r="A60" s="36" t="s">
        <v>56</v>
      </c>
      <c r="E60" s="37" t="s">
        <v>336</v>
      </c>
    </row>
    <row r="61" spans="1:5" ht="12.75">
      <c r="A61" s="38" t="s">
        <v>58</v>
      </c>
      <c r="E61" s="39" t="s">
        <v>655</v>
      </c>
    </row>
    <row r="62" spans="1:5" ht="25.5">
      <c r="A62" t="s">
        <v>60</v>
      </c>
      <c r="E62" s="37" t="s">
        <v>338</v>
      </c>
    </row>
    <row r="63" spans="1:18" ht="12.75" customHeight="1">
      <c r="A63" s="6" t="s">
        <v>49</v>
      </c>
      <c s="6"/>
      <c s="42" t="s">
        <v>26</v>
      </c>
      <c s="6"/>
      <c s="29" t="s">
        <v>366</v>
      </c>
      <c s="6"/>
      <c s="6"/>
      <c s="6"/>
      <c s="43">
        <f>0+Q63</f>
      </c>
      <c s="6"/>
      <c r="O63">
        <f>0+R63</f>
      </c>
      <c r="Q63">
        <f>0+I64</f>
      </c>
      <c>
        <f>0+O64</f>
      </c>
    </row>
    <row r="64" spans="1:16" ht="12.75">
      <c r="A64" s="26" t="s">
        <v>51</v>
      </c>
      <c s="31" t="s">
        <v>111</v>
      </c>
      <c s="31" t="s">
        <v>386</v>
      </c>
      <c s="26" t="s">
        <v>63</v>
      </c>
      <c s="32" t="s">
        <v>387</v>
      </c>
      <c s="33" t="s">
        <v>126</v>
      </c>
      <c s="34">
        <v>341</v>
      </c>
      <c s="35">
        <v>0</v>
      </c>
      <c s="35">
        <f>ROUND(ROUND(H64,2)*ROUND(G64,3),2)</f>
      </c>
      <c s="33" t="s">
        <v>65</v>
      </c>
      <c r="O64">
        <f>(I64*21)/100</f>
      </c>
      <c t="s">
        <v>26</v>
      </c>
    </row>
    <row r="65" spans="1:5" ht="89.25">
      <c r="A65" s="36" t="s">
        <v>56</v>
      </c>
      <c r="E65" s="37" t="s">
        <v>392</v>
      </c>
    </row>
    <row r="66" spans="1:5" ht="12.75">
      <c r="A66" s="38" t="s">
        <v>58</v>
      </c>
      <c r="E66" s="39" t="s">
        <v>656</v>
      </c>
    </row>
    <row r="67" spans="1:5" ht="102">
      <c r="A67" t="s">
        <v>60</v>
      </c>
      <c r="E67" s="37" t="s">
        <v>390</v>
      </c>
    </row>
    <row r="68" spans="1:18" ht="12.75" customHeight="1">
      <c r="A68" s="6" t="s">
        <v>49</v>
      </c>
      <c s="6"/>
      <c s="42" t="s">
        <v>36</v>
      </c>
      <c s="6"/>
      <c s="29" t="s">
        <v>411</v>
      </c>
      <c s="6"/>
      <c s="6"/>
      <c s="6"/>
      <c s="43">
        <f>0+Q68</f>
      </c>
      <c s="6"/>
      <c r="O68">
        <f>0+R68</f>
      </c>
      <c r="Q68">
        <f>0+I69+I73</f>
      </c>
      <c>
        <f>0+O69+O73</f>
      </c>
    </row>
    <row r="69" spans="1:16" ht="12.75">
      <c r="A69" s="26" t="s">
        <v>51</v>
      </c>
      <c s="31" t="s">
        <v>116</v>
      </c>
      <c s="31" t="s">
        <v>657</v>
      </c>
      <c s="26" t="s">
        <v>63</v>
      </c>
      <c s="32" t="s">
        <v>658</v>
      </c>
      <c s="33" t="s">
        <v>126</v>
      </c>
      <c s="34">
        <v>7</v>
      </c>
      <c s="35">
        <v>0</v>
      </c>
      <c s="35">
        <f>ROUND(ROUND(H69,2)*ROUND(G69,3),2)</f>
      </c>
      <c s="33" t="s">
        <v>65</v>
      </c>
      <c r="O69">
        <f>(I69*21)/100</f>
      </c>
      <c t="s">
        <v>26</v>
      </c>
    </row>
    <row r="70" spans="1:5" ht="25.5">
      <c r="A70" s="36" t="s">
        <v>56</v>
      </c>
      <c r="E70" s="37" t="s">
        <v>659</v>
      </c>
    </row>
    <row r="71" spans="1:5" ht="12.75">
      <c r="A71" s="38" t="s">
        <v>58</v>
      </c>
      <c r="E71" s="39" t="s">
        <v>660</v>
      </c>
    </row>
    <row r="72" spans="1:5" ht="127.5">
      <c r="A72" t="s">
        <v>60</v>
      </c>
      <c r="E72" s="37" t="s">
        <v>661</v>
      </c>
    </row>
    <row r="73" spans="1:16" ht="12.75">
      <c r="A73" s="26" t="s">
        <v>51</v>
      </c>
      <c s="31" t="s">
        <v>249</v>
      </c>
      <c s="31" t="s">
        <v>662</v>
      </c>
      <c s="26" t="s">
        <v>63</v>
      </c>
      <c s="32" t="s">
        <v>663</v>
      </c>
      <c s="33" t="s">
        <v>126</v>
      </c>
      <c s="34">
        <v>7</v>
      </c>
      <c s="35">
        <v>0</v>
      </c>
      <c s="35">
        <f>ROUND(ROUND(H73,2)*ROUND(G73,3),2)</f>
      </c>
      <c s="33" t="s">
        <v>65</v>
      </c>
      <c r="O73">
        <f>(I73*21)/100</f>
      </c>
      <c t="s">
        <v>26</v>
      </c>
    </row>
    <row r="74" spans="1:5" ht="25.5">
      <c r="A74" s="36" t="s">
        <v>56</v>
      </c>
      <c r="E74" s="37" t="s">
        <v>664</v>
      </c>
    </row>
    <row r="75" spans="1:5" ht="12.75">
      <c r="A75" s="38" t="s">
        <v>58</v>
      </c>
      <c r="E75" s="39" t="s">
        <v>660</v>
      </c>
    </row>
    <row r="76" spans="1:5" ht="114.75">
      <c r="A76" t="s">
        <v>60</v>
      </c>
      <c r="E76" s="37" t="s">
        <v>665</v>
      </c>
    </row>
    <row r="77" spans="1:18" ht="12.75" customHeight="1">
      <c r="A77" s="6" t="s">
        <v>49</v>
      </c>
      <c s="6"/>
      <c s="42" t="s">
        <v>38</v>
      </c>
      <c s="6"/>
      <c s="29" t="s">
        <v>433</v>
      </c>
      <c s="6"/>
      <c s="6"/>
      <c s="6"/>
      <c s="43">
        <f>0+Q77</f>
      </c>
      <c s="6"/>
      <c r="O77">
        <f>0+R77</f>
      </c>
      <c r="Q77">
        <f>0+I78+I82+I86+I90+I94+I98+I102+I106+I110+I114+I118+I122+I126</f>
      </c>
      <c>
        <f>0+O78+O82+O86+O90+O94+O98+O102+O106+O110+O114+O118+O122+O126</f>
      </c>
    </row>
    <row r="78" spans="1:16" ht="12.75">
      <c r="A78" s="26" t="s">
        <v>51</v>
      </c>
      <c s="31" t="s">
        <v>253</v>
      </c>
      <c s="31" t="s">
        <v>435</v>
      </c>
      <c s="26" t="s">
        <v>63</v>
      </c>
      <c s="32" t="s">
        <v>436</v>
      </c>
      <c s="33" t="s">
        <v>126</v>
      </c>
      <c s="34">
        <v>550</v>
      </c>
      <c s="35">
        <v>0</v>
      </c>
      <c s="35">
        <f>ROUND(ROUND(H78,2)*ROUND(G78,3),2)</f>
      </c>
      <c s="33" t="s">
        <v>65</v>
      </c>
      <c r="O78">
        <f>(I78*21)/100</f>
      </c>
      <c t="s">
        <v>26</v>
      </c>
    </row>
    <row r="79" spans="1:5" ht="25.5">
      <c r="A79" s="36" t="s">
        <v>56</v>
      </c>
      <c r="E79" s="37" t="s">
        <v>666</v>
      </c>
    </row>
    <row r="80" spans="1:5" ht="63.75">
      <c r="A80" s="38" t="s">
        <v>58</v>
      </c>
      <c r="E80" s="39" t="s">
        <v>667</v>
      </c>
    </row>
    <row r="81" spans="1:5" ht="51">
      <c r="A81" t="s">
        <v>60</v>
      </c>
      <c r="E81" s="37" t="s">
        <v>439</v>
      </c>
    </row>
    <row r="82" spans="1:16" ht="12.75">
      <c r="A82" s="26" t="s">
        <v>51</v>
      </c>
      <c s="31" t="s">
        <v>258</v>
      </c>
      <c s="31" t="s">
        <v>668</v>
      </c>
      <c s="26" t="s">
        <v>63</v>
      </c>
      <c s="32" t="s">
        <v>669</v>
      </c>
      <c s="33" t="s">
        <v>126</v>
      </c>
      <c s="34">
        <v>541</v>
      </c>
      <c s="35">
        <v>0</v>
      </c>
      <c s="35">
        <f>ROUND(ROUND(H82,2)*ROUND(G82,3),2)</f>
      </c>
      <c s="33" t="s">
        <v>65</v>
      </c>
      <c r="O82">
        <f>(I82*21)/100</f>
      </c>
      <c t="s">
        <v>26</v>
      </c>
    </row>
    <row r="83" spans="1:5" ht="25.5">
      <c r="A83" s="36" t="s">
        <v>56</v>
      </c>
      <c r="E83" s="37" t="s">
        <v>670</v>
      </c>
    </row>
    <row r="84" spans="1:5" ht="38.25">
      <c r="A84" s="38" t="s">
        <v>58</v>
      </c>
      <c r="E84" s="39" t="s">
        <v>671</v>
      </c>
    </row>
    <row r="85" spans="1:5" ht="51">
      <c r="A85" t="s">
        <v>60</v>
      </c>
      <c r="E85" s="37" t="s">
        <v>439</v>
      </c>
    </row>
    <row r="86" spans="1:16" ht="12.75">
      <c r="A86" s="26" t="s">
        <v>51</v>
      </c>
      <c s="31" t="s">
        <v>260</v>
      </c>
      <c s="31" t="s">
        <v>672</v>
      </c>
      <c s="26" t="s">
        <v>63</v>
      </c>
      <c s="32" t="s">
        <v>673</v>
      </c>
      <c s="33" t="s">
        <v>126</v>
      </c>
      <c s="34">
        <v>7</v>
      </c>
      <c s="35">
        <v>0</v>
      </c>
      <c s="35">
        <f>ROUND(ROUND(H86,2)*ROUND(G86,3),2)</f>
      </c>
      <c s="33" t="s">
        <v>65</v>
      </c>
      <c r="O86">
        <f>(I86*21)/100</f>
      </c>
      <c t="s">
        <v>26</v>
      </c>
    </row>
    <row r="87" spans="1:5" ht="12.75">
      <c r="A87" s="36" t="s">
        <v>56</v>
      </c>
      <c r="E87" s="37" t="s">
        <v>674</v>
      </c>
    </row>
    <row r="88" spans="1:5" ht="12.75">
      <c r="A88" s="38" t="s">
        <v>58</v>
      </c>
      <c r="E88" s="39" t="s">
        <v>675</v>
      </c>
    </row>
    <row r="89" spans="1:5" ht="51">
      <c r="A89" t="s">
        <v>60</v>
      </c>
      <c r="E89" s="37" t="s">
        <v>439</v>
      </c>
    </row>
    <row r="90" spans="1:16" ht="12.75">
      <c r="A90" s="26" t="s">
        <v>51</v>
      </c>
      <c s="31" t="s">
        <v>266</v>
      </c>
      <c s="31" t="s">
        <v>676</v>
      </c>
      <c s="26" t="s">
        <v>63</v>
      </c>
      <c s="32" t="s">
        <v>677</v>
      </c>
      <c s="33" t="s">
        <v>126</v>
      </c>
      <c s="34">
        <v>200</v>
      </c>
      <c s="35">
        <v>0</v>
      </c>
      <c s="35">
        <f>ROUND(ROUND(H90,2)*ROUND(G90,3),2)</f>
      </c>
      <c s="33" t="s">
        <v>65</v>
      </c>
      <c r="O90">
        <f>(I90*21)/100</f>
      </c>
      <c t="s">
        <v>26</v>
      </c>
    </row>
    <row r="91" spans="1:5" ht="51">
      <c r="A91" s="36" t="s">
        <v>56</v>
      </c>
      <c r="E91" s="37" t="s">
        <v>678</v>
      </c>
    </row>
    <row r="92" spans="1:5" ht="12.75">
      <c r="A92" s="38" t="s">
        <v>58</v>
      </c>
      <c r="E92" s="39" t="s">
        <v>679</v>
      </c>
    </row>
    <row r="93" spans="1:5" ht="102">
      <c r="A93" t="s">
        <v>60</v>
      </c>
      <c r="E93" s="37" t="s">
        <v>680</v>
      </c>
    </row>
    <row r="94" spans="1:16" ht="12.75">
      <c r="A94" s="26" t="s">
        <v>51</v>
      </c>
      <c s="31" t="s">
        <v>272</v>
      </c>
      <c s="31" t="s">
        <v>453</v>
      </c>
      <c s="26" t="s">
        <v>63</v>
      </c>
      <c s="32" t="s">
        <v>454</v>
      </c>
      <c s="33" t="s">
        <v>126</v>
      </c>
      <c s="34">
        <v>341</v>
      </c>
      <c s="35">
        <v>0</v>
      </c>
      <c s="35">
        <f>ROUND(ROUND(H94,2)*ROUND(G94,3),2)</f>
      </c>
      <c s="33" t="s">
        <v>65</v>
      </c>
      <c r="O94">
        <f>(I94*21)/100</f>
      </c>
      <c t="s">
        <v>26</v>
      </c>
    </row>
    <row r="95" spans="1:5" ht="25.5">
      <c r="A95" s="36" t="s">
        <v>56</v>
      </c>
      <c r="E95" s="37" t="s">
        <v>681</v>
      </c>
    </row>
    <row r="96" spans="1:5" ht="25.5">
      <c r="A96" s="38" t="s">
        <v>58</v>
      </c>
      <c r="E96" s="39" t="s">
        <v>682</v>
      </c>
    </row>
    <row r="97" spans="1:5" ht="51">
      <c r="A97" t="s">
        <v>60</v>
      </c>
      <c r="E97" s="37" t="s">
        <v>457</v>
      </c>
    </row>
    <row r="98" spans="1:16" ht="12.75">
      <c r="A98" s="26" t="s">
        <v>51</v>
      </c>
      <c s="31" t="s">
        <v>277</v>
      </c>
      <c s="31" t="s">
        <v>459</v>
      </c>
      <c s="26" t="s">
        <v>63</v>
      </c>
      <c s="32" t="s">
        <v>460</v>
      </c>
      <c s="33" t="s">
        <v>126</v>
      </c>
      <c s="34">
        <v>1042</v>
      </c>
      <c s="35">
        <v>0</v>
      </c>
      <c s="35">
        <f>ROUND(ROUND(H98,2)*ROUND(G98,3),2)</f>
      </c>
      <c s="33" t="s">
        <v>65</v>
      </c>
      <c r="O98">
        <f>(I98*21)/100</f>
      </c>
      <c t="s">
        <v>26</v>
      </c>
    </row>
    <row r="99" spans="1:5" ht="25.5">
      <c r="A99" s="36" t="s">
        <v>56</v>
      </c>
      <c r="E99" s="37" t="s">
        <v>461</v>
      </c>
    </row>
    <row r="100" spans="1:5" ht="12.75">
      <c r="A100" s="38" t="s">
        <v>58</v>
      </c>
      <c r="E100" s="39" t="s">
        <v>683</v>
      </c>
    </row>
    <row r="101" spans="1:5" ht="51">
      <c r="A101" t="s">
        <v>60</v>
      </c>
      <c r="E101" s="37" t="s">
        <v>463</v>
      </c>
    </row>
    <row r="102" spans="1:16" ht="12.75">
      <c r="A102" s="26" t="s">
        <v>51</v>
      </c>
      <c s="31" t="s">
        <v>282</v>
      </c>
      <c s="31" t="s">
        <v>684</v>
      </c>
      <c s="26" t="s">
        <v>63</v>
      </c>
      <c s="32" t="s">
        <v>685</v>
      </c>
      <c s="33" t="s">
        <v>126</v>
      </c>
      <c s="34">
        <v>200</v>
      </c>
      <c s="35">
        <v>0</v>
      </c>
      <c s="35">
        <f>ROUND(ROUND(H102,2)*ROUND(G102,3),2)</f>
      </c>
      <c s="33" t="s">
        <v>65</v>
      </c>
      <c r="O102">
        <f>(I102*21)/100</f>
      </c>
      <c t="s">
        <v>26</v>
      </c>
    </row>
    <row r="103" spans="1:5" ht="38.25">
      <c r="A103" s="36" t="s">
        <v>56</v>
      </c>
      <c r="E103" s="37" t="s">
        <v>686</v>
      </c>
    </row>
    <row r="104" spans="1:5" ht="12.75">
      <c r="A104" s="38" t="s">
        <v>58</v>
      </c>
      <c r="E104" s="39" t="s">
        <v>679</v>
      </c>
    </row>
    <row r="105" spans="1:5" ht="51">
      <c r="A105" t="s">
        <v>60</v>
      </c>
      <c r="E105" s="37" t="s">
        <v>687</v>
      </c>
    </row>
    <row r="106" spans="1:16" ht="12.75">
      <c r="A106" s="26" t="s">
        <v>51</v>
      </c>
      <c s="31" t="s">
        <v>288</v>
      </c>
      <c s="31" t="s">
        <v>465</v>
      </c>
      <c s="26" t="s">
        <v>63</v>
      </c>
      <c s="32" t="s">
        <v>466</v>
      </c>
      <c s="33" t="s">
        <v>126</v>
      </c>
      <c s="34">
        <v>1042</v>
      </c>
      <c s="35">
        <v>0</v>
      </c>
      <c s="35">
        <f>ROUND(ROUND(H106,2)*ROUND(G106,3),2)</f>
      </c>
      <c s="33" t="s">
        <v>65</v>
      </c>
      <c r="O106">
        <f>(I106*21)/100</f>
      </c>
      <c t="s">
        <v>26</v>
      </c>
    </row>
    <row r="107" spans="1:5" ht="12.75">
      <c r="A107" s="36" t="s">
        <v>56</v>
      </c>
      <c r="E107" s="37" t="s">
        <v>467</v>
      </c>
    </row>
    <row r="108" spans="1:5" ht="38.25">
      <c r="A108" s="38" t="s">
        <v>58</v>
      </c>
      <c r="E108" s="39" t="s">
        <v>688</v>
      </c>
    </row>
    <row r="109" spans="1:5" ht="140.25">
      <c r="A109" t="s">
        <v>60</v>
      </c>
      <c r="E109" s="37" t="s">
        <v>469</v>
      </c>
    </row>
    <row r="110" spans="1:16" ht="12.75">
      <c r="A110" s="26" t="s">
        <v>51</v>
      </c>
      <c s="31" t="s">
        <v>293</v>
      </c>
      <c s="31" t="s">
        <v>689</v>
      </c>
      <c s="26" t="s">
        <v>63</v>
      </c>
      <c s="32" t="s">
        <v>690</v>
      </c>
      <c s="33" t="s">
        <v>146</v>
      </c>
      <c s="34">
        <v>35.05</v>
      </c>
      <c s="35">
        <v>0</v>
      </c>
      <c s="35">
        <f>ROUND(ROUND(H110,2)*ROUND(G110,3),2)</f>
      </c>
      <c s="33" t="s">
        <v>65</v>
      </c>
      <c r="O110">
        <f>(I110*21)/100</f>
      </c>
      <c t="s">
        <v>26</v>
      </c>
    </row>
    <row r="111" spans="1:5" ht="12.75">
      <c r="A111" s="36" t="s">
        <v>56</v>
      </c>
      <c r="E111" s="37" t="s">
        <v>691</v>
      </c>
    </row>
    <row r="112" spans="1:5" ht="12.75">
      <c r="A112" s="38" t="s">
        <v>58</v>
      </c>
      <c r="E112" s="39" t="s">
        <v>692</v>
      </c>
    </row>
    <row r="113" spans="1:5" ht="140.25">
      <c r="A113" t="s">
        <v>60</v>
      </c>
      <c r="E113" s="37" t="s">
        <v>469</v>
      </c>
    </row>
    <row r="114" spans="1:16" ht="12.75">
      <c r="A114" s="26" t="s">
        <v>51</v>
      </c>
      <c s="31" t="s">
        <v>299</v>
      </c>
      <c s="31" t="s">
        <v>471</v>
      </c>
      <c s="26" t="s">
        <v>63</v>
      </c>
      <c s="32" t="s">
        <v>472</v>
      </c>
      <c s="33" t="s">
        <v>126</v>
      </c>
      <c s="34">
        <v>341</v>
      </c>
      <c s="35">
        <v>0</v>
      </c>
      <c s="35">
        <f>ROUND(ROUND(H114,2)*ROUND(G114,3),2)</f>
      </c>
      <c s="33" t="s">
        <v>65</v>
      </c>
      <c r="O114">
        <f>(I114*21)/100</f>
      </c>
      <c t="s">
        <v>26</v>
      </c>
    </row>
    <row r="115" spans="1:5" ht="12.75">
      <c r="A115" s="36" t="s">
        <v>56</v>
      </c>
      <c r="E115" s="37" t="s">
        <v>473</v>
      </c>
    </row>
    <row r="116" spans="1:5" ht="12.75">
      <c r="A116" s="38" t="s">
        <v>58</v>
      </c>
      <c r="E116" s="39" t="s">
        <v>693</v>
      </c>
    </row>
    <row r="117" spans="1:5" ht="140.25">
      <c r="A117" t="s">
        <v>60</v>
      </c>
      <c r="E117" s="37" t="s">
        <v>469</v>
      </c>
    </row>
    <row r="118" spans="1:16" ht="12.75">
      <c r="A118" s="26" t="s">
        <v>51</v>
      </c>
      <c s="31" t="s">
        <v>304</v>
      </c>
      <c s="31" t="s">
        <v>694</v>
      </c>
      <c s="26" t="s">
        <v>63</v>
      </c>
      <c s="32" t="s">
        <v>695</v>
      </c>
      <c s="33" t="s">
        <v>126</v>
      </c>
      <c s="34">
        <v>9</v>
      </c>
      <c s="35">
        <v>0</v>
      </c>
      <c s="35">
        <f>ROUND(ROUND(H118,2)*ROUND(G118,3),2)</f>
      </c>
      <c s="33" t="s">
        <v>65</v>
      </c>
      <c r="O118">
        <f>(I118*21)/100</f>
      </c>
      <c t="s">
        <v>26</v>
      </c>
    </row>
    <row r="119" spans="1:5" ht="25.5">
      <c r="A119" s="36" t="s">
        <v>56</v>
      </c>
      <c r="E119" s="37" t="s">
        <v>696</v>
      </c>
    </row>
    <row r="120" spans="1:5" ht="12.75">
      <c r="A120" s="38" t="s">
        <v>58</v>
      </c>
      <c r="E120" s="39" t="s">
        <v>697</v>
      </c>
    </row>
    <row r="121" spans="1:5" ht="153">
      <c r="A121" t="s">
        <v>60</v>
      </c>
      <c r="E121" s="37" t="s">
        <v>698</v>
      </c>
    </row>
    <row r="122" spans="1:16" ht="12.75">
      <c r="A122" s="26" t="s">
        <v>51</v>
      </c>
      <c s="31" t="s">
        <v>310</v>
      </c>
      <c s="31" t="s">
        <v>699</v>
      </c>
      <c s="26" t="s">
        <v>63</v>
      </c>
      <c s="32" t="s">
        <v>700</v>
      </c>
      <c s="33" t="s">
        <v>126</v>
      </c>
      <c s="34">
        <v>85</v>
      </c>
      <c s="35">
        <v>0</v>
      </c>
      <c s="35">
        <f>ROUND(ROUND(H122,2)*ROUND(G122,3),2)</f>
      </c>
      <c s="33" t="s">
        <v>65</v>
      </c>
      <c r="O122">
        <f>(I122*21)/100</f>
      </c>
      <c t="s">
        <v>26</v>
      </c>
    </row>
    <row r="123" spans="1:5" ht="12.75">
      <c r="A123" s="36" t="s">
        <v>56</v>
      </c>
      <c r="E123" s="37" t="s">
        <v>701</v>
      </c>
    </row>
    <row r="124" spans="1:5" ht="12.75">
      <c r="A124" s="38" t="s">
        <v>58</v>
      </c>
      <c r="E124" s="39" t="s">
        <v>702</v>
      </c>
    </row>
    <row r="125" spans="1:5" ht="89.25">
      <c r="A125" t="s">
        <v>60</v>
      </c>
      <c r="E125" s="37" t="s">
        <v>703</v>
      </c>
    </row>
    <row r="126" spans="1:16" ht="12.75">
      <c r="A126" s="26" t="s">
        <v>51</v>
      </c>
      <c s="31" t="s">
        <v>316</v>
      </c>
      <c s="31" t="s">
        <v>704</v>
      </c>
      <c s="26" t="s">
        <v>63</v>
      </c>
      <c s="32" t="s">
        <v>705</v>
      </c>
      <c s="33" t="s">
        <v>126</v>
      </c>
      <c s="34">
        <v>1.5</v>
      </c>
      <c s="35">
        <v>0</v>
      </c>
      <c s="35">
        <f>ROUND(ROUND(H126,2)*ROUND(G126,3),2)</f>
      </c>
      <c s="33" t="s">
        <v>65</v>
      </c>
      <c r="O126">
        <f>(I126*21)/100</f>
      </c>
      <c t="s">
        <v>26</v>
      </c>
    </row>
    <row r="127" spans="1:5" ht="12.75">
      <c r="A127" s="36" t="s">
        <v>56</v>
      </c>
      <c r="E127" s="37" t="s">
        <v>701</v>
      </c>
    </row>
    <row r="128" spans="1:5" ht="12.75">
      <c r="A128" s="38" t="s">
        <v>58</v>
      </c>
      <c r="E128" s="39" t="s">
        <v>706</v>
      </c>
    </row>
    <row r="129" spans="1:5" ht="89.25">
      <c r="A129" t="s">
        <v>60</v>
      </c>
      <c r="E129" s="37" t="s">
        <v>703</v>
      </c>
    </row>
    <row r="130" spans="1:18" ht="12.75" customHeight="1">
      <c r="A130" s="6" t="s">
        <v>49</v>
      </c>
      <c s="6"/>
      <c s="42" t="s">
        <v>43</v>
      </c>
      <c s="6"/>
      <c s="29" t="s">
        <v>510</v>
      </c>
      <c s="6"/>
      <c s="6"/>
      <c s="6"/>
      <c s="43">
        <f>0+Q130</f>
      </c>
      <c s="6"/>
      <c r="O130">
        <f>0+R130</f>
      </c>
      <c r="Q130">
        <f>0+I131+I135+I139+I143</f>
      </c>
      <c>
        <f>0+O131+O135+O139+O143</f>
      </c>
    </row>
    <row r="131" spans="1:16" ht="12.75">
      <c r="A131" s="26" t="s">
        <v>51</v>
      </c>
      <c s="31" t="s">
        <v>321</v>
      </c>
      <c s="31" t="s">
        <v>707</v>
      </c>
      <c s="26" t="s">
        <v>63</v>
      </c>
      <c s="32" t="s">
        <v>708</v>
      </c>
      <c s="33" t="s">
        <v>214</v>
      </c>
      <c s="34">
        <v>8</v>
      </c>
      <c s="35">
        <v>0</v>
      </c>
      <c s="35">
        <f>ROUND(ROUND(H131,2)*ROUND(G131,3),2)</f>
      </c>
      <c s="33" t="s">
        <v>65</v>
      </c>
      <c r="O131">
        <f>(I131*21)/100</f>
      </c>
      <c t="s">
        <v>26</v>
      </c>
    </row>
    <row r="132" spans="1:5" ht="38.25">
      <c r="A132" s="36" t="s">
        <v>56</v>
      </c>
      <c r="E132" s="37" t="s">
        <v>709</v>
      </c>
    </row>
    <row r="133" spans="1:5" ht="12.75">
      <c r="A133" s="38" t="s">
        <v>58</v>
      </c>
      <c r="E133" s="39" t="s">
        <v>710</v>
      </c>
    </row>
    <row r="134" spans="1:5" ht="51">
      <c r="A134" t="s">
        <v>60</v>
      </c>
      <c r="E134" s="37" t="s">
        <v>539</v>
      </c>
    </row>
    <row r="135" spans="1:16" ht="12.75">
      <c r="A135" s="26" t="s">
        <v>51</v>
      </c>
      <c s="31" t="s">
        <v>327</v>
      </c>
      <c s="31" t="s">
        <v>535</v>
      </c>
      <c s="26" t="s">
        <v>63</v>
      </c>
      <c s="32" t="s">
        <v>536</v>
      </c>
      <c s="33" t="s">
        <v>214</v>
      </c>
      <c s="34">
        <v>60</v>
      </c>
      <c s="35">
        <v>0</v>
      </c>
      <c s="35">
        <f>ROUND(ROUND(H135,2)*ROUND(G135,3),2)</f>
      </c>
      <c s="33" t="s">
        <v>65</v>
      </c>
      <c r="O135">
        <f>(I135*21)/100</f>
      </c>
      <c t="s">
        <v>26</v>
      </c>
    </row>
    <row r="136" spans="1:5" ht="38.25">
      <c r="A136" s="36" t="s">
        <v>56</v>
      </c>
      <c r="E136" s="37" t="s">
        <v>537</v>
      </c>
    </row>
    <row r="137" spans="1:5" ht="12.75">
      <c r="A137" s="38" t="s">
        <v>58</v>
      </c>
      <c r="E137" s="39" t="s">
        <v>711</v>
      </c>
    </row>
    <row r="138" spans="1:5" ht="51">
      <c r="A138" t="s">
        <v>60</v>
      </c>
      <c r="E138" s="37" t="s">
        <v>712</v>
      </c>
    </row>
    <row r="139" spans="1:16" ht="12.75">
      <c r="A139" s="26" t="s">
        <v>51</v>
      </c>
      <c s="31" t="s">
        <v>333</v>
      </c>
      <c s="31" t="s">
        <v>552</v>
      </c>
      <c s="26" t="s">
        <v>63</v>
      </c>
      <c s="32" t="s">
        <v>553</v>
      </c>
      <c s="33" t="s">
        <v>214</v>
      </c>
      <c s="34">
        <v>88</v>
      </c>
      <c s="35">
        <v>0</v>
      </c>
      <c s="35">
        <f>ROUND(ROUND(H139,2)*ROUND(G139,3),2)</f>
      </c>
      <c s="33" t="s">
        <v>65</v>
      </c>
      <c r="O139">
        <f>(I139*21)/100</f>
      </c>
      <c t="s">
        <v>26</v>
      </c>
    </row>
    <row r="140" spans="1:5" ht="12.75">
      <c r="A140" s="36" t="s">
        <v>56</v>
      </c>
      <c r="E140" s="37" t="s">
        <v>554</v>
      </c>
    </row>
    <row r="141" spans="1:5" ht="25.5">
      <c r="A141" s="38" t="s">
        <v>58</v>
      </c>
      <c r="E141" s="39" t="s">
        <v>648</v>
      </c>
    </row>
    <row r="142" spans="1:5" ht="25.5">
      <c r="A142" t="s">
        <v>60</v>
      </c>
      <c r="E142" s="37" t="s">
        <v>556</v>
      </c>
    </row>
    <row r="143" spans="1:16" ht="12.75">
      <c r="A143" s="26" t="s">
        <v>51</v>
      </c>
      <c s="31" t="s">
        <v>339</v>
      </c>
      <c s="31" t="s">
        <v>558</v>
      </c>
      <c s="26" t="s">
        <v>63</v>
      </c>
      <c s="32" t="s">
        <v>559</v>
      </c>
      <c s="33" t="s">
        <v>214</v>
      </c>
      <c s="34">
        <v>88</v>
      </c>
      <c s="35">
        <v>0</v>
      </c>
      <c s="35">
        <f>ROUND(ROUND(H143,2)*ROUND(G143,3),2)</f>
      </c>
      <c s="33" t="s">
        <v>65</v>
      </c>
      <c r="O143">
        <f>(I143*21)/100</f>
      </c>
      <c t="s">
        <v>26</v>
      </c>
    </row>
    <row r="144" spans="1:5" ht="25.5">
      <c r="A144" s="36" t="s">
        <v>56</v>
      </c>
      <c r="E144" s="37" t="s">
        <v>560</v>
      </c>
    </row>
    <row r="145" spans="1:5" ht="12.75">
      <c r="A145" s="38" t="s">
        <v>58</v>
      </c>
      <c r="E145" s="39" t="s">
        <v>713</v>
      </c>
    </row>
    <row r="146" spans="1:5" ht="38.25">
      <c r="A146" t="s">
        <v>60</v>
      </c>
      <c r="E146" s="37" t="s">
        <v>562</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1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0+O9+O14+O47+O52+O57+O110</f>
      </c>
      <c t="s">
        <v>25</v>
      </c>
    </row>
    <row r="3" spans="1:16" ht="15" customHeight="1">
      <c r="A3" t="s">
        <v>11</v>
      </c>
      <c s="12" t="s">
        <v>13</v>
      </c>
      <c s="13" t="s">
        <v>14</v>
      </c>
      <c s="1"/>
      <c s="14" t="s">
        <v>15</v>
      </c>
      <c s="1"/>
      <c s="9"/>
      <c s="8" t="s">
        <v>716</v>
      </c>
      <c s="40">
        <f>0+I9+I14+I47+I52+I57+I110</f>
      </c>
      <c s="10"/>
      <c r="O3" t="s">
        <v>22</v>
      </c>
      <c t="s">
        <v>26</v>
      </c>
    </row>
    <row r="4" spans="1:16" ht="15" customHeight="1">
      <c r="A4" t="s">
        <v>16</v>
      </c>
      <c s="12" t="s">
        <v>17</v>
      </c>
      <c s="13" t="s">
        <v>714</v>
      </c>
      <c s="1"/>
      <c s="14" t="s">
        <v>715</v>
      </c>
      <c s="1"/>
      <c s="1"/>
      <c s="11"/>
      <c s="11"/>
      <c s="1"/>
      <c r="O4" t="s">
        <v>23</v>
      </c>
      <c t="s">
        <v>26</v>
      </c>
    </row>
    <row r="5" spans="1:16" ht="12.75" customHeight="1">
      <c r="A5" t="s">
        <v>20</v>
      </c>
      <c s="16" t="s">
        <v>21</v>
      </c>
      <c s="17" t="s">
        <v>716</v>
      </c>
      <c s="6"/>
      <c s="18" t="s">
        <v>717</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f>
      </c>
      <c>
        <f>0+O10</f>
      </c>
    </row>
    <row r="10" spans="1:16" ht="25.5">
      <c r="A10" s="26" t="s">
        <v>51</v>
      </c>
      <c s="31" t="s">
        <v>32</v>
      </c>
      <c s="31" t="s">
        <v>183</v>
      </c>
      <c s="26" t="s">
        <v>63</v>
      </c>
      <c s="32" t="s">
        <v>184</v>
      </c>
      <c s="33" t="s">
        <v>185</v>
      </c>
      <c s="34">
        <v>311.94</v>
      </c>
      <c s="35">
        <v>0</v>
      </c>
      <c s="35">
        <f>ROUND(ROUND(H10,2)*ROUND(G10,3),2)</f>
      </c>
      <c s="33" t="s">
        <v>65</v>
      </c>
      <c r="O10">
        <f>(I10*21)/100</f>
      </c>
      <c t="s">
        <v>26</v>
      </c>
    </row>
    <row r="11" spans="1:5" ht="12.75">
      <c r="A11" s="36" t="s">
        <v>56</v>
      </c>
      <c r="E11" s="37" t="s">
        <v>63</v>
      </c>
    </row>
    <row r="12" spans="1:5" ht="12.75">
      <c r="A12" s="38" t="s">
        <v>58</v>
      </c>
      <c r="E12" s="39" t="s">
        <v>719</v>
      </c>
    </row>
    <row r="13" spans="1:5" ht="140.25">
      <c r="A13" t="s">
        <v>60</v>
      </c>
      <c r="E13" s="37" t="s">
        <v>187</v>
      </c>
    </row>
    <row r="14" spans="1:18" ht="12.75" customHeight="1">
      <c r="A14" s="6" t="s">
        <v>49</v>
      </c>
      <c s="6"/>
      <c s="42" t="s">
        <v>32</v>
      </c>
      <c s="6"/>
      <c s="29" t="s">
        <v>123</v>
      </c>
      <c s="6"/>
      <c s="6"/>
      <c s="6"/>
      <c s="43">
        <f>0+Q14</f>
      </c>
      <c s="6"/>
      <c r="O14">
        <f>0+R14</f>
      </c>
      <c r="Q14">
        <f>0+I15+I19+I23+I27+I31+I35+I39+I43</f>
      </c>
      <c>
        <f>0+O15+O19+O23+O27+O31+O35+O39+O43</f>
      </c>
    </row>
    <row r="15" spans="1:16" ht="12.75">
      <c r="A15" s="26" t="s">
        <v>51</v>
      </c>
      <c s="31" t="s">
        <v>26</v>
      </c>
      <c s="31" t="s">
        <v>720</v>
      </c>
      <c s="26" t="s">
        <v>63</v>
      </c>
      <c s="32" t="s">
        <v>721</v>
      </c>
      <c s="33" t="s">
        <v>722</v>
      </c>
      <c s="34">
        <v>50</v>
      </c>
      <c s="35">
        <v>0</v>
      </c>
      <c s="35">
        <f>ROUND(ROUND(H15,2)*ROUND(G15,3),2)</f>
      </c>
      <c s="33" t="s">
        <v>65</v>
      </c>
      <c r="O15">
        <f>(I15*21)/100</f>
      </c>
      <c t="s">
        <v>26</v>
      </c>
    </row>
    <row r="16" spans="1:5" ht="12.75">
      <c r="A16" s="36" t="s">
        <v>56</v>
      </c>
      <c r="E16" s="37" t="s">
        <v>723</v>
      </c>
    </row>
    <row r="17" spans="1:5" ht="12.75">
      <c r="A17" s="38" t="s">
        <v>58</v>
      </c>
      <c r="E17" s="39" t="s">
        <v>724</v>
      </c>
    </row>
    <row r="18" spans="1:5" ht="38.25">
      <c r="A18" t="s">
        <v>60</v>
      </c>
      <c r="E18" s="37" t="s">
        <v>725</v>
      </c>
    </row>
    <row r="19" spans="1:16" ht="12.75">
      <c r="A19" s="26" t="s">
        <v>51</v>
      </c>
      <c s="31" t="s">
        <v>25</v>
      </c>
      <c s="31" t="s">
        <v>144</v>
      </c>
      <c s="26" t="s">
        <v>63</v>
      </c>
      <c s="32" t="s">
        <v>145</v>
      </c>
      <c s="33" t="s">
        <v>146</v>
      </c>
      <c s="34">
        <v>21</v>
      </c>
      <c s="35">
        <v>0</v>
      </c>
      <c s="35">
        <f>ROUND(ROUND(H19,2)*ROUND(G19,3),2)</f>
      </c>
      <c s="33" t="s">
        <v>65</v>
      </c>
      <c r="O19">
        <f>(I19*21)/100</f>
      </c>
      <c t="s">
        <v>26</v>
      </c>
    </row>
    <row r="20" spans="1:5" ht="25.5">
      <c r="A20" s="36" t="s">
        <v>56</v>
      </c>
      <c r="E20" s="37" t="s">
        <v>726</v>
      </c>
    </row>
    <row r="21" spans="1:5" ht="25.5">
      <c r="A21" s="38" t="s">
        <v>58</v>
      </c>
      <c r="E21" s="39" t="s">
        <v>727</v>
      </c>
    </row>
    <row r="22" spans="1:5" ht="38.25">
      <c r="A22" t="s">
        <v>60</v>
      </c>
      <c r="E22" s="37" t="s">
        <v>149</v>
      </c>
    </row>
    <row r="23" spans="1:16" ht="12.75">
      <c r="A23" s="26" t="s">
        <v>51</v>
      </c>
      <c s="31" t="s">
        <v>36</v>
      </c>
      <c s="31" t="s">
        <v>300</v>
      </c>
      <c s="26" t="s">
        <v>63</v>
      </c>
      <c s="32" t="s">
        <v>301</v>
      </c>
      <c s="33" t="s">
        <v>146</v>
      </c>
      <c s="34">
        <v>257.3</v>
      </c>
      <c s="35">
        <v>0</v>
      </c>
      <c s="35">
        <f>ROUND(ROUND(H23,2)*ROUND(G23,3),2)</f>
      </c>
      <c s="33" t="s">
        <v>65</v>
      </c>
      <c r="O23">
        <f>(I23*21)/100</f>
      </c>
      <c t="s">
        <v>26</v>
      </c>
    </row>
    <row r="24" spans="1:5" ht="25.5">
      <c r="A24" s="36" t="s">
        <v>56</v>
      </c>
      <c r="E24" s="37" t="s">
        <v>728</v>
      </c>
    </row>
    <row r="25" spans="1:5" ht="12.75">
      <c r="A25" s="38" t="s">
        <v>58</v>
      </c>
      <c r="E25" s="39" t="s">
        <v>729</v>
      </c>
    </row>
    <row r="26" spans="1:5" ht="318.75">
      <c r="A26" t="s">
        <v>60</v>
      </c>
      <c r="E26" s="37" t="s">
        <v>298</v>
      </c>
    </row>
    <row r="27" spans="1:16" ht="12.75">
      <c r="A27" s="26" t="s">
        <v>51</v>
      </c>
      <c s="31" t="s">
        <v>38</v>
      </c>
      <c s="31" t="s">
        <v>311</v>
      </c>
      <c s="26" t="s">
        <v>63</v>
      </c>
      <c s="32" t="s">
        <v>312</v>
      </c>
      <c s="33" t="s">
        <v>146</v>
      </c>
      <c s="34">
        <v>173.3</v>
      </c>
      <c s="35">
        <v>0</v>
      </c>
      <c s="35">
        <f>ROUND(ROUND(H27,2)*ROUND(G27,3),2)</f>
      </c>
      <c s="33" t="s">
        <v>65</v>
      </c>
      <c r="O27">
        <f>(I27*21)/100</f>
      </c>
      <c t="s">
        <v>26</v>
      </c>
    </row>
    <row r="28" spans="1:5" ht="25.5">
      <c r="A28" s="36" t="s">
        <v>56</v>
      </c>
      <c r="E28" s="37" t="s">
        <v>730</v>
      </c>
    </row>
    <row r="29" spans="1:5" ht="12.75">
      <c r="A29" s="38" t="s">
        <v>58</v>
      </c>
      <c r="E29" s="39" t="s">
        <v>731</v>
      </c>
    </row>
    <row r="30" spans="1:5" ht="191.25">
      <c r="A30" t="s">
        <v>60</v>
      </c>
      <c r="E30" s="37" t="s">
        <v>315</v>
      </c>
    </row>
    <row r="31" spans="1:16" ht="12.75">
      <c r="A31" s="26" t="s">
        <v>51</v>
      </c>
      <c s="31" t="s">
        <v>40</v>
      </c>
      <c s="31" t="s">
        <v>732</v>
      </c>
      <c s="26" t="s">
        <v>63</v>
      </c>
      <c s="32" t="s">
        <v>733</v>
      </c>
      <c s="33" t="s">
        <v>146</v>
      </c>
      <c s="34">
        <v>84</v>
      </c>
      <c s="35">
        <v>0</v>
      </c>
      <c s="35">
        <f>ROUND(ROUND(H31,2)*ROUND(G31,3),2)</f>
      </c>
      <c s="33" t="s">
        <v>65</v>
      </c>
      <c r="O31">
        <f>(I31*21)/100</f>
      </c>
      <c t="s">
        <v>26</v>
      </c>
    </row>
    <row r="32" spans="1:5" ht="51">
      <c r="A32" s="36" t="s">
        <v>56</v>
      </c>
      <c r="E32" s="37" t="s">
        <v>734</v>
      </c>
    </row>
    <row r="33" spans="1:5" ht="12.75">
      <c r="A33" s="38" t="s">
        <v>58</v>
      </c>
      <c r="E33" s="39" t="s">
        <v>735</v>
      </c>
    </row>
    <row r="34" spans="1:5" ht="229.5">
      <c r="A34" t="s">
        <v>60</v>
      </c>
      <c r="E34" s="37" t="s">
        <v>736</v>
      </c>
    </row>
    <row r="35" spans="1:16" ht="12.75">
      <c r="A35" s="26" t="s">
        <v>51</v>
      </c>
      <c s="31" t="s">
        <v>83</v>
      </c>
      <c s="31" t="s">
        <v>737</v>
      </c>
      <c s="26" t="s">
        <v>63</v>
      </c>
      <c s="32" t="s">
        <v>738</v>
      </c>
      <c s="33" t="s">
        <v>146</v>
      </c>
      <c s="34">
        <v>20.25</v>
      </c>
      <c s="35">
        <v>0</v>
      </c>
      <c s="35">
        <f>ROUND(ROUND(H35,2)*ROUND(G35,3),2)</f>
      </c>
      <c s="33" t="s">
        <v>65</v>
      </c>
      <c r="O35">
        <f>(I35*21)/100</f>
      </c>
      <c t="s">
        <v>26</v>
      </c>
    </row>
    <row r="36" spans="1:5" ht="89.25">
      <c r="A36" s="36" t="s">
        <v>56</v>
      </c>
      <c r="E36" s="37" t="s">
        <v>739</v>
      </c>
    </row>
    <row r="37" spans="1:5" ht="12.75">
      <c r="A37" s="38" t="s">
        <v>58</v>
      </c>
      <c r="E37" s="39" t="s">
        <v>740</v>
      </c>
    </row>
    <row r="38" spans="1:5" ht="229.5">
      <c r="A38" t="s">
        <v>60</v>
      </c>
      <c r="E38" s="37" t="s">
        <v>741</v>
      </c>
    </row>
    <row r="39" spans="1:16" ht="12.75">
      <c r="A39" s="26" t="s">
        <v>51</v>
      </c>
      <c s="31" t="s">
        <v>86</v>
      </c>
      <c s="31" t="s">
        <v>328</v>
      </c>
      <c s="26" t="s">
        <v>63</v>
      </c>
      <c s="32" t="s">
        <v>329</v>
      </c>
      <c s="33" t="s">
        <v>146</v>
      </c>
      <c s="34">
        <v>74.4</v>
      </c>
      <c s="35">
        <v>0</v>
      </c>
      <c s="35">
        <f>ROUND(ROUND(H39,2)*ROUND(G39,3),2)</f>
      </c>
      <c s="33" t="s">
        <v>65</v>
      </c>
      <c r="O39">
        <f>(I39*21)/100</f>
      </c>
      <c t="s">
        <v>26</v>
      </c>
    </row>
    <row r="40" spans="1:5" ht="51">
      <c r="A40" s="36" t="s">
        <v>56</v>
      </c>
      <c r="E40" s="37" t="s">
        <v>742</v>
      </c>
    </row>
    <row r="41" spans="1:5" ht="12.75">
      <c r="A41" s="38" t="s">
        <v>58</v>
      </c>
      <c r="E41" s="39" t="s">
        <v>743</v>
      </c>
    </row>
    <row r="42" spans="1:5" ht="293.25">
      <c r="A42" t="s">
        <v>60</v>
      </c>
      <c r="E42" s="37" t="s">
        <v>744</v>
      </c>
    </row>
    <row r="43" spans="1:16" ht="12.75">
      <c r="A43" s="26" t="s">
        <v>51</v>
      </c>
      <c s="31" t="s">
        <v>43</v>
      </c>
      <c s="31" t="s">
        <v>159</v>
      </c>
      <c s="26" t="s">
        <v>63</v>
      </c>
      <c s="32" t="s">
        <v>160</v>
      </c>
      <c s="33" t="s">
        <v>146</v>
      </c>
      <c s="34">
        <v>21</v>
      </c>
      <c s="35">
        <v>0</v>
      </c>
      <c s="35">
        <f>ROUND(ROUND(H43,2)*ROUND(G43,3),2)</f>
      </c>
      <c s="33" t="s">
        <v>65</v>
      </c>
      <c r="O43">
        <f>(I43*21)/100</f>
      </c>
      <c t="s">
        <v>26</v>
      </c>
    </row>
    <row r="44" spans="1:5" ht="12.75">
      <c r="A44" s="36" t="s">
        <v>56</v>
      </c>
      <c r="E44" s="37" t="s">
        <v>745</v>
      </c>
    </row>
    <row r="45" spans="1:5" ht="25.5">
      <c r="A45" s="38" t="s">
        <v>58</v>
      </c>
      <c r="E45" s="39" t="s">
        <v>727</v>
      </c>
    </row>
    <row r="46" spans="1:5" ht="38.25">
      <c r="A46" t="s">
        <v>60</v>
      </c>
      <c r="E46" s="37" t="s">
        <v>163</v>
      </c>
    </row>
    <row r="47" spans="1:18" ht="12.75" customHeight="1">
      <c r="A47" s="6" t="s">
        <v>49</v>
      </c>
      <c s="6"/>
      <c s="42" t="s">
        <v>26</v>
      </c>
      <c s="6"/>
      <c s="29" t="s">
        <v>366</v>
      </c>
      <c s="6"/>
      <c s="6"/>
      <c s="6"/>
      <c s="43">
        <f>0+Q47</f>
      </c>
      <c s="6"/>
      <c r="O47">
        <f>0+R47</f>
      </c>
      <c r="Q47">
        <f>0+I48</f>
      </c>
      <c>
        <f>0+O48</f>
      </c>
    </row>
    <row r="48" spans="1:16" ht="12.75">
      <c r="A48" s="26" t="s">
        <v>51</v>
      </c>
      <c s="31" t="s">
        <v>45</v>
      </c>
      <c s="31" t="s">
        <v>746</v>
      </c>
      <c s="26" t="s">
        <v>63</v>
      </c>
      <c s="32" t="s">
        <v>747</v>
      </c>
      <c s="33" t="s">
        <v>214</v>
      </c>
      <c s="34">
        <v>165</v>
      </c>
      <c s="35">
        <v>0</v>
      </c>
      <c s="35">
        <f>ROUND(ROUND(H48,2)*ROUND(G48,3),2)</f>
      </c>
      <c s="33" t="s">
        <v>65</v>
      </c>
      <c r="O48">
        <f>(I48*21)/100</f>
      </c>
      <c t="s">
        <v>26</v>
      </c>
    </row>
    <row r="49" spans="1:5" ht="25.5">
      <c r="A49" s="36" t="s">
        <v>56</v>
      </c>
      <c r="E49" s="37" t="s">
        <v>748</v>
      </c>
    </row>
    <row r="50" spans="1:5" ht="12.75">
      <c r="A50" s="38" t="s">
        <v>58</v>
      </c>
      <c r="E50" s="39" t="s">
        <v>749</v>
      </c>
    </row>
    <row r="51" spans="1:5" ht="165.75">
      <c r="A51" t="s">
        <v>60</v>
      </c>
      <c r="E51" s="37" t="s">
        <v>378</v>
      </c>
    </row>
    <row r="52" spans="1:18" ht="12.75" customHeight="1">
      <c r="A52" s="6" t="s">
        <v>49</v>
      </c>
      <c s="6"/>
      <c s="42" t="s">
        <v>36</v>
      </c>
      <c s="6"/>
      <c s="29" t="s">
        <v>411</v>
      </c>
      <c s="6"/>
      <c s="6"/>
      <c s="6"/>
      <c s="43">
        <f>0+Q52</f>
      </c>
      <c s="6"/>
      <c r="O52">
        <f>0+R52</f>
      </c>
      <c r="Q52">
        <f>0+I53</f>
      </c>
      <c>
        <f>0+O53</f>
      </c>
    </row>
    <row r="53" spans="1:16" ht="12.75">
      <c r="A53" s="26" t="s">
        <v>51</v>
      </c>
      <c s="31" t="s">
        <v>47</v>
      </c>
      <c s="31" t="s">
        <v>422</v>
      </c>
      <c s="26" t="s">
        <v>63</v>
      </c>
      <c s="32" t="s">
        <v>423</v>
      </c>
      <c s="33" t="s">
        <v>146</v>
      </c>
      <c s="34">
        <v>18.6</v>
      </c>
      <c s="35">
        <v>0</v>
      </c>
      <c s="35">
        <f>ROUND(ROUND(H53,2)*ROUND(G53,3),2)</f>
      </c>
      <c s="33" t="s">
        <v>65</v>
      </c>
      <c r="O53">
        <f>(I53*21)/100</f>
      </c>
      <c t="s">
        <v>26</v>
      </c>
    </row>
    <row r="54" spans="1:5" ht="51">
      <c r="A54" s="36" t="s">
        <v>56</v>
      </c>
      <c r="E54" s="37" t="s">
        <v>750</v>
      </c>
    </row>
    <row r="55" spans="1:5" ht="12.75">
      <c r="A55" s="38" t="s">
        <v>58</v>
      </c>
      <c r="E55" s="39" t="s">
        <v>751</v>
      </c>
    </row>
    <row r="56" spans="1:5" ht="38.25">
      <c r="A56" t="s">
        <v>60</v>
      </c>
      <c r="E56" s="37" t="s">
        <v>426</v>
      </c>
    </row>
    <row r="57" spans="1:18" ht="12.75" customHeight="1">
      <c r="A57" s="6" t="s">
        <v>49</v>
      </c>
      <c s="6"/>
      <c s="42" t="s">
        <v>86</v>
      </c>
      <c s="6"/>
      <c s="29" t="s">
        <v>481</v>
      </c>
      <c s="6"/>
      <c s="6"/>
      <c s="6"/>
      <c s="43">
        <f>0+Q57</f>
      </c>
      <c s="6"/>
      <c r="O57">
        <f>0+R57</f>
      </c>
      <c r="Q57">
        <f>0+I58+I62+I66+I70+I74+I78+I82+I86+I90+I94+I98+I102+I106</f>
      </c>
      <c>
        <f>0+O58+O62+O66+O70+O74+O78+O82+O86+O90+O94+O98+O102+O106</f>
      </c>
    </row>
    <row r="58" spans="1:16" ht="25.5">
      <c r="A58" s="26" t="s">
        <v>51</v>
      </c>
      <c s="31" t="s">
        <v>101</v>
      </c>
      <c s="31" t="s">
        <v>752</v>
      </c>
      <c s="26" t="s">
        <v>53</v>
      </c>
      <c s="32" t="s">
        <v>753</v>
      </c>
      <c s="33" t="s">
        <v>99</v>
      </c>
      <c s="34">
        <v>2</v>
      </c>
      <c s="35">
        <v>0</v>
      </c>
      <c s="35">
        <f>ROUND(ROUND(H58,2)*ROUND(G58,3),2)</f>
      </c>
      <c s="33"/>
      <c r="O58">
        <f>(I58*21)/100</f>
      </c>
      <c t="s">
        <v>26</v>
      </c>
    </row>
    <row r="59" spans="1:5" ht="12.75">
      <c r="A59" s="36" t="s">
        <v>56</v>
      </c>
      <c r="E59" s="37" t="s">
        <v>754</v>
      </c>
    </row>
    <row r="60" spans="1:5" ht="25.5">
      <c r="A60" s="38" t="s">
        <v>58</v>
      </c>
      <c r="E60" s="39" t="s">
        <v>755</v>
      </c>
    </row>
    <row r="61" spans="1:5" ht="255">
      <c r="A61" t="s">
        <v>60</v>
      </c>
      <c r="E61" s="37" t="s">
        <v>756</v>
      </c>
    </row>
    <row r="62" spans="1:16" ht="12.75">
      <c r="A62" s="26" t="s">
        <v>51</v>
      </c>
      <c s="31" t="s">
        <v>106</v>
      </c>
      <c s="31" t="s">
        <v>757</v>
      </c>
      <c s="26" t="s">
        <v>63</v>
      </c>
      <c s="32" t="s">
        <v>758</v>
      </c>
      <c s="33" t="s">
        <v>214</v>
      </c>
      <c s="34">
        <v>21</v>
      </c>
      <c s="35">
        <v>0</v>
      </c>
      <c s="35">
        <f>ROUND(ROUND(H62,2)*ROUND(G62,3),2)</f>
      </c>
      <c s="33" t="s">
        <v>65</v>
      </c>
      <c r="O62">
        <f>(I62*21)/100</f>
      </c>
      <c t="s">
        <v>26</v>
      </c>
    </row>
    <row r="63" spans="1:5" ht="25.5">
      <c r="A63" s="36" t="s">
        <v>56</v>
      </c>
      <c r="E63" s="37" t="s">
        <v>759</v>
      </c>
    </row>
    <row r="64" spans="1:5" ht="12.75">
      <c r="A64" s="38" t="s">
        <v>58</v>
      </c>
      <c r="E64" s="39" t="s">
        <v>760</v>
      </c>
    </row>
    <row r="65" spans="1:5" ht="255">
      <c r="A65" t="s">
        <v>60</v>
      </c>
      <c r="E65" s="37" t="s">
        <v>756</v>
      </c>
    </row>
    <row r="66" spans="1:16" ht="12.75">
      <c r="A66" s="26" t="s">
        <v>51</v>
      </c>
      <c s="31" t="s">
        <v>111</v>
      </c>
      <c s="31" t="s">
        <v>761</v>
      </c>
      <c s="26" t="s">
        <v>63</v>
      </c>
      <c s="32" t="s">
        <v>762</v>
      </c>
      <c s="33" t="s">
        <v>214</v>
      </c>
      <c s="34">
        <v>165</v>
      </c>
      <c s="35">
        <v>0</v>
      </c>
      <c s="35">
        <f>ROUND(ROUND(H66,2)*ROUND(G66,3),2)</f>
      </c>
      <c s="33" t="s">
        <v>65</v>
      </c>
      <c r="O66">
        <f>(I66*21)/100</f>
      </c>
      <c t="s">
        <v>26</v>
      </c>
    </row>
    <row r="67" spans="1:5" ht="25.5">
      <c r="A67" s="36" t="s">
        <v>56</v>
      </c>
      <c r="E67" s="37" t="s">
        <v>763</v>
      </c>
    </row>
    <row r="68" spans="1:5" ht="12.75">
      <c r="A68" s="38" t="s">
        <v>58</v>
      </c>
      <c r="E68" s="39" t="s">
        <v>749</v>
      </c>
    </row>
    <row r="69" spans="1:5" ht="255">
      <c r="A69" t="s">
        <v>60</v>
      </c>
      <c r="E69" s="37" t="s">
        <v>756</v>
      </c>
    </row>
    <row r="70" spans="1:16" ht="12.75">
      <c r="A70" s="26" t="s">
        <v>51</v>
      </c>
      <c s="31" t="s">
        <v>116</v>
      </c>
      <c s="31" t="s">
        <v>764</v>
      </c>
      <c s="26" t="s">
        <v>63</v>
      </c>
      <c s="32" t="s">
        <v>765</v>
      </c>
      <c s="33" t="s">
        <v>214</v>
      </c>
      <c s="34">
        <v>9</v>
      </c>
      <c s="35">
        <v>0</v>
      </c>
      <c s="35">
        <f>ROUND(ROUND(H70,2)*ROUND(G70,3),2)</f>
      </c>
      <c s="33" t="s">
        <v>65</v>
      </c>
      <c r="O70">
        <f>(I70*21)/100</f>
      </c>
      <c t="s">
        <v>26</v>
      </c>
    </row>
    <row r="71" spans="1:5" ht="12.75">
      <c r="A71" s="36" t="s">
        <v>56</v>
      </c>
      <c r="E71" s="37" t="s">
        <v>766</v>
      </c>
    </row>
    <row r="72" spans="1:5" ht="12.75">
      <c r="A72" s="38" t="s">
        <v>58</v>
      </c>
      <c r="E72" s="39" t="s">
        <v>697</v>
      </c>
    </row>
    <row r="73" spans="1:5" ht="242.25">
      <c r="A73" t="s">
        <v>60</v>
      </c>
      <c r="E73" s="37" t="s">
        <v>767</v>
      </c>
    </row>
    <row r="74" spans="1:16" ht="12.75">
      <c r="A74" s="26" t="s">
        <v>51</v>
      </c>
      <c s="31" t="s">
        <v>249</v>
      </c>
      <c s="31" t="s">
        <v>768</v>
      </c>
      <c s="26" t="s">
        <v>63</v>
      </c>
      <c s="32" t="s">
        <v>769</v>
      </c>
      <c s="33" t="s">
        <v>214</v>
      </c>
      <c s="34">
        <v>9</v>
      </c>
      <c s="35">
        <v>0</v>
      </c>
      <c s="35">
        <f>ROUND(ROUND(H74,2)*ROUND(G74,3),2)</f>
      </c>
      <c s="33" t="s">
        <v>65</v>
      </c>
      <c r="O74">
        <f>(I74*21)/100</f>
      </c>
      <c t="s">
        <v>26</v>
      </c>
    </row>
    <row r="75" spans="1:5" ht="12.75">
      <c r="A75" s="36" t="s">
        <v>56</v>
      </c>
      <c r="E75" s="37" t="s">
        <v>770</v>
      </c>
    </row>
    <row r="76" spans="1:5" ht="12.75">
      <c r="A76" s="38" t="s">
        <v>58</v>
      </c>
      <c r="E76" s="39" t="s">
        <v>697</v>
      </c>
    </row>
    <row r="77" spans="1:5" ht="242.25">
      <c r="A77" t="s">
        <v>60</v>
      </c>
      <c r="E77" s="37" t="s">
        <v>767</v>
      </c>
    </row>
    <row r="78" spans="1:16" ht="12.75">
      <c r="A78" s="26" t="s">
        <v>51</v>
      </c>
      <c s="31" t="s">
        <v>253</v>
      </c>
      <c s="31" t="s">
        <v>771</v>
      </c>
      <c s="26" t="s">
        <v>63</v>
      </c>
      <c s="32" t="s">
        <v>772</v>
      </c>
      <c s="33" t="s">
        <v>214</v>
      </c>
      <c s="34">
        <v>18</v>
      </c>
      <c s="35">
        <v>0</v>
      </c>
      <c s="35">
        <f>ROUND(ROUND(H78,2)*ROUND(G78,3),2)</f>
      </c>
      <c s="33" t="s">
        <v>65</v>
      </c>
      <c r="O78">
        <f>(I78*21)/100</f>
      </c>
      <c t="s">
        <v>26</v>
      </c>
    </row>
    <row r="79" spans="1:5" ht="12.75">
      <c r="A79" s="36" t="s">
        <v>56</v>
      </c>
      <c r="E79" s="37" t="s">
        <v>773</v>
      </c>
    </row>
    <row r="80" spans="1:5" ht="12.75">
      <c r="A80" s="38" t="s">
        <v>58</v>
      </c>
      <c r="E80" s="39" t="s">
        <v>774</v>
      </c>
    </row>
    <row r="81" spans="1:5" ht="51">
      <c r="A81" t="s">
        <v>60</v>
      </c>
      <c r="E81" s="37" t="s">
        <v>775</v>
      </c>
    </row>
    <row r="82" spans="1:16" ht="12.75">
      <c r="A82" s="26" t="s">
        <v>51</v>
      </c>
      <c s="31" t="s">
        <v>258</v>
      </c>
      <c s="31" t="s">
        <v>776</v>
      </c>
      <c s="26" t="s">
        <v>63</v>
      </c>
      <c s="32" t="s">
        <v>777</v>
      </c>
      <c s="33" t="s">
        <v>99</v>
      </c>
      <c s="34">
        <v>1</v>
      </c>
      <c s="35">
        <v>0</v>
      </c>
      <c s="35">
        <f>ROUND(ROUND(H82,2)*ROUND(G82,3),2)</f>
      </c>
      <c s="33" t="s">
        <v>65</v>
      </c>
      <c r="O82">
        <f>(I82*21)/100</f>
      </c>
      <c t="s">
        <v>26</v>
      </c>
    </row>
    <row r="83" spans="1:5" ht="38.25">
      <c r="A83" s="36" t="s">
        <v>56</v>
      </c>
      <c r="E83" s="37" t="s">
        <v>778</v>
      </c>
    </row>
    <row r="84" spans="1:5" ht="12.75">
      <c r="A84" s="38" t="s">
        <v>58</v>
      </c>
      <c r="E84" s="39" t="s">
        <v>59</v>
      </c>
    </row>
    <row r="85" spans="1:5" ht="409.5">
      <c r="A85" t="s">
        <v>60</v>
      </c>
      <c r="E85" s="37" t="s">
        <v>779</v>
      </c>
    </row>
    <row r="86" spans="1:16" ht="12.75">
      <c r="A86" s="26" t="s">
        <v>51</v>
      </c>
      <c s="31" t="s">
        <v>260</v>
      </c>
      <c s="31" t="s">
        <v>780</v>
      </c>
      <c s="26" t="s">
        <v>53</v>
      </c>
      <c s="32" t="s">
        <v>781</v>
      </c>
      <c s="33" t="s">
        <v>99</v>
      </c>
      <c s="34">
        <v>2</v>
      </c>
      <c s="35">
        <v>0</v>
      </c>
      <c s="35">
        <f>ROUND(ROUND(H86,2)*ROUND(G86,3),2)</f>
      </c>
      <c s="33"/>
      <c r="O86">
        <f>(I86*21)/100</f>
      </c>
      <c t="s">
        <v>26</v>
      </c>
    </row>
    <row r="87" spans="1:5" ht="12.75">
      <c r="A87" s="36" t="s">
        <v>56</v>
      </c>
      <c r="E87" s="37" t="s">
        <v>782</v>
      </c>
    </row>
    <row r="88" spans="1:5" ht="12.75">
      <c r="A88" s="38" t="s">
        <v>58</v>
      </c>
      <c r="E88" s="39" t="s">
        <v>504</v>
      </c>
    </row>
    <row r="89" spans="1:5" ht="12.75">
      <c r="A89" t="s">
        <v>60</v>
      </c>
      <c r="E89" s="37" t="s">
        <v>63</v>
      </c>
    </row>
    <row r="90" spans="1:16" ht="12.75">
      <c r="A90" s="26" t="s">
        <v>51</v>
      </c>
      <c s="31" t="s">
        <v>266</v>
      </c>
      <c s="31" t="s">
        <v>783</v>
      </c>
      <c s="26" t="s">
        <v>63</v>
      </c>
      <c s="32" t="s">
        <v>784</v>
      </c>
      <c s="33" t="s">
        <v>214</v>
      </c>
      <c s="34">
        <v>372</v>
      </c>
      <c s="35">
        <v>0</v>
      </c>
      <c s="35">
        <f>ROUND(ROUND(H90,2)*ROUND(G90,3),2)</f>
      </c>
      <c s="33" t="s">
        <v>65</v>
      </c>
      <c r="O90">
        <f>(I90*21)/100</f>
      </c>
      <c t="s">
        <v>26</v>
      </c>
    </row>
    <row r="91" spans="1:5" ht="25.5">
      <c r="A91" s="36" t="s">
        <v>56</v>
      </c>
      <c r="E91" s="37" t="s">
        <v>785</v>
      </c>
    </row>
    <row r="92" spans="1:5" ht="12.75">
      <c r="A92" s="38" t="s">
        <v>58</v>
      </c>
      <c r="E92" s="39" t="s">
        <v>786</v>
      </c>
    </row>
    <row r="93" spans="1:5" ht="51">
      <c r="A93" t="s">
        <v>60</v>
      </c>
      <c r="E93" s="37" t="s">
        <v>787</v>
      </c>
    </row>
    <row r="94" spans="1:16" ht="12.75">
      <c r="A94" s="26" t="s">
        <v>51</v>
      </c>
      <c s="31" t="s">
        <v>272</v>
      </c>
      <c s="31" t="s">
        <v>788</v>
      </c>
      <c s="26" t="s">
        <v>63</v>
      </c>
      <c s="32" t="s">
        <v>789</v>
      </c>
      <c s="33" t="s">
        <v>214</v>
      </c>
      <c s="34">
        <v>186</v>
      </c>
      <c s="35">
        <v>0</v>
      </c>
      <c s="35">
        <f>ROUND(ROUND(H94,2)*ROUND(G94,3),2)</f>
      </c>
      <c s="33" t="s">
        <v>65</v>
      </c>
      <c r="O94">
        <f>(I94*21)/100</f>
      </c>
      <c t="s">
        <v>26</v>
      </c>
    </row>
    <row r="95" spans="1:5" ht="12.75">
      <c r="A95" s="36" t="s">
        <v>56</v>
      </c>
      <c r="E95" s="37" t="s">
        <v>790</v>
      </c>
    </row>
    <row r="96" spans="1:5" ht="12.75">
      <c r="A96" s="38" t="s">
        <v>58</v>
      </c>
      <c r="E96" s="39" t="s">
        <v>791</v>
      </c>
    </row>
    <row r="97" spans="1:5" ht="38.25">
      <c r="A97" t="s">
        <v>60</v>
      </c>
      <c r="E97" s="37" t="s">
        <v>792</v>
      </c>
    </row>
    <row r="98" spans="1:16" ht="12.75">
      <c r="A98" s="26" t="s">
        <v>51</v>
      </c>
      <c s="31" t="s">
        <v>277</v>
      </c>
      <c s="31" t="s">
        <v>793</v>
      </c>
      <c s="26" t="s">
        <v>63</v>
      </c>
      <c s="32" t="s">
        <v>794</v>
      </c>
      <c s="33" t="s">
        <v>214</v>
      </c>
      <c s="34">
        <v>186</v>
      </c>
      <c s="35">
        <v>0</v>
      </c>
      <c s="35">
        <f>ROUND(ROUND(H98,2)*ROUND(G98,3),2)</f>
      </c>
      <c s="33" t="s">
        <v>65</v>
      </c>
      <c r="O98">
        <f>(I98*21)/100</f>
      </c>
      <c t="s">
        <v>26</v>
      </c>
    </row>
    <row r="99" spans="1:5" ht="12.75">
      <c r="A99" s="36" t="s">
        <v>56</v>
      </c>
      <c r="E99" s="37" t="s">
        <v>795</v>
      </c>
    </row>
    <row r="100" spans="1:5" ht="12.75">
      <c r="A100" s="38" t="s">
        <v>58</v>
      </c>
      <c r="E100" s="39" t="s">
        <v>791</v>
      </c>
    </row>
    <row r="101" spans="1:5" ht="51">
      <c r="A101" t="s">
        <v>60</v>
      </c>
      <c r="E101" s="37" t="s">
        <v>796</v>
      </c>
    </row>
    <row r="102" spans="1:16" ht="12.75">
      <c r="A102" s="26" t="s">
        <v>51</v>
      </c>
      <c s="31" t="s">
        <v>282</v>
      </c>
      <c s="31" t="s">
        <v>797</v>
      </c>
      <c s="26" t="s">
        <v>63</v>
      </c>
      <c s="32" t="s">
        <v>798</v>
      </c>
      <c s="33" t="s">
        <v>214</v>
      </c>
      <c s="34">
        <v>186</v>
      </c>
      <c s="35">
        <v>0</v>
      </c>
      <c s="35">
        <f>ROUND(ROUND(H102,2)*ROUND(G102,3),2)</f>
      </c>
      <c s="33" t="s">
        <v>65</v>
      </c>
      <c r="O102">
        <f>(I102*21)/100</f>
      </c>
      <c t="s">
        <v>26</v>
      </c>
    </row>
    <row r="103" spans="1:5" ht="38.25">
      <c r="A103" s="36" t="s">
        <v>56</v>
      </c>
      <c r="E103" s="37" t="s">
        <v>799</v>
      </c>
    </row>
    <row r="104" spans="1:5" ht="12.75">
      <c r="A104" s="38" t="s">
        <v>58</v>
      </c>
      <c r="E104" s="39" t="s">
        <v>791</v>
      </c>
    </row>
    <row r="105" spans="1:5" ht="25.5">
      <c r="A105" t="s">
        <v>60</v>
      </c>
      <c r="E105" s="37" t="s">
        <v>800</v>
      </c>
    </row>
    <row r="106" spans="1:16" ht="12.75">
      <c r="A106" s="26" t="s">
        <v>51</v>
      </c>
      <c s="31" t="s">
        <v>288</v>
      </c>
      <c s="31" t="s">
        <v>801</v>
      </c>
      <c s="26" t="s">
        <v>63</v>
      </c>
      <c s="32" t="s">
        <v>802</v>
      </c>
      <c s="33" t="s">
        <v>99</v>
      </c>
      <c s="34">
        <v>2</v>
      </c>
      <c s="35">
        <v>0</v>
      </c>
      <c s="35">
        <f>ROUND(ROUND(H106,2)*ROUND(G106,3),2)</f>
      </c>
      <c s="33" t="s">
        <v>65</v>
      </c>
      <c r="O106">
        <f>(I106*21)/100</f>
      </c>
      <c t="s">
        <v>26</v>
      </c>
    </row>
    <row r="107" spans="1:5" ht="38.25">
      <c r="A107" s="36" t="s">
        <v>56</v>
      </c>
      <c r="E107" s="37" t="s">
        <v>803</v>
      </c>
    </row>
    <row r="108" spans="1:5" ht="12.75">
      <c r="A108" s="38" t="s">
        <v>58</v>
      </c>
      <c r="E108" s="39" t="s">
        <v>504</v>
      </c>
    </row>
    <row r="109" spans="1:5" ht="12.75">
      <c r="A109" t="s">
        <v>60</v>
      </c>
      <c r="E109" s="37" t="s">
        <v>804</v>
      </c>
    </row>
    <row r="110" spans="1:18" ht="12.75" customHeight="1">
      <c r="A110" s="6" t="s">
        <v>49</v>
      </c>
      <c s="6"/>
      <c s="42" t="s">
        <v>43</v>
      </c>
      <c s="6"/>
      <c s="29" t="s">
        <v>510</v>
      </c>
      <c s="6"/>
      <c s="6"/>
      <c s="6"/>
      <c s="43">
        <f>0+Q110</f>
      </c>
      <c s="6"/>
      <c r="O110">
        <f>0+R110</f>
      </c>
      <c r="Q110">
        <f>0+I111</f>
      </c>
      <c>
        <f>0+O111</f>
      </c>
    </row>
    <row r="111" spans="1:16" ht="12.75">
      <c r="A111" s="26" t="s">
        <v>51</v>
      </c>
      <c s="31" t="s">
        <v>293</v>
      </c>
      <c s="31" t="s">
        <v>805</v>
      </c>
      <c s="26" t="s">
        <v>63</v>
      </c>
      <c s="32" t="s">
        <v>806</v>
      </c>
      <c s="33" t="s">
        <v>214</v>
      </c>
      <c s="34">
        <v>330</v>
      </c>
      <c s="35">
        <v>0</v>
      </c>
      <c s="35">
        <f>ROUND(ROUND(H111,2)*ROUND(G111,3),2)</f>
      </c>
      <c s="33" t="s">
        <v>65</v>
      </c>
      <c r="O111">
        <f>(I111*21)/100</f>
      </c>
      <c t="s">
        <v>26</v>
      </c>
    </row>
    <row r="112" spans="1:5" ht="25.5">
      <c r="A112" s="36" t="s">
        <v>56</v>
      </c>
      <c r="E112" s="37" t="s">
        <v>807</v>
      </c>
    </row>
    <row r="113" spans="1:5" ht="12.75">
      <c r="A113" s="38" t="s">
        <v>58</v>
      </c>
      <c r="E113" s="39" t="s">
        <v>808</v>
      </c>
    </row>
    <row r="114" spans="1:5" ht="76.5">
      <c r="A114" t="s">
        <v>60</v>
      </c>
      <c r="E114" s="37" t="s">
        <v>598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8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0+O9+O14+O43+O48+O53+O82</f>
      </c>
      <c t="s">
        <v>25</v>
      </c>
    </row>
    <row r="3" spans="1:16" ht="15" customHeight="1">
      <c r="A3" t="s">
        <v>11</v>
      </c>
      <c s="12" t="s">
        <v>13</v>
      </c>
      <c s="13" t="s">
        <v>14</v>
      </c>
      <c s="1"/>
      <c s="14" t="s">
        <v>15</v>
      </c>
      <c s="1"/>
      <c s="9"/>
      <c s="8" t="s">
        <v>809</v>
      </c>
      <c s="40">
        <f>0+I9+I14+I43+I48+I53+I82</f>
      </c>
      <c s="10"/>
      <c r="O3" t="s">
        <v>22</v>
      </c>
      <c t="s">
        <v>26</v>
      </c>
    </row>
    <row r="4" spans="1:16" ht="15" customHeight="1">
      <c r="A4" t="s">
        <v>16</v>
      </c>
      <c s="12" t="s">
        <v>17</v>
      </c>
      <c s="13" t="s">
        <v>714</v>
      </c>
      <c s="1"/>
      <c s="14" t="s">
        <v>715</v>
      </c>
      <c s="1"/>
      <c s="1"/>
      <c s="11"/>
      <c s="11"/>
      <c s="1"/>
      <c r="O4" t="s">
        <v>23</v>
      </c>
      <c t="s">
        <v>26</v>
      </c>
    </row>
    <row r="5" spans="1:16" ht="12.75" customHeight="1">
      <c r="A5" t="s">
        <v>20</v>
      </c>
      <c s="16" t="s">
        <v>21</v>
      </c>
      <c s="17" t="s">
        <v>809</v>
      </c>
      <c s="6"/>
      <c s="18" t="s">
        <v>810</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7" t="s">
        <v>49</v>
      </c>
      <c s="27"/>
      <c s="28" t="s">
        <v>30</v>
      </c>
      <c s="27"/>
      <c s="29" t="s">
        <v>50</v>
      </c>
      <c s="27"/>
      <c s="27"/>
      <c s="27"/>
      <c s="30">
        <f>0+Q9</f>
      </c>
      <c s="27"/>
      <c r="O9">
        <f>0+R9</f>
      </c>
      <c r="Q9">
        <f>0+I10</f>
      </c>
      <c>
        <f>0+O10</f>
      </c>
    </row>
    <row r="10" spans="1:16" ht="25.5">
      <c r="A10" s="26" t="s">
        <v>51</v>
      </c>
      <c s="31" t="s">
        <v>32</v>
      </c>
      <c s="31" t="s">
        <v>183</v>
      </c>
      <c s="26" t="s">
        <v>63</v>
      </c>
      <c s="32" t="s">
        <v>184</v>
      </c>
      <c s="33" t="s">
        <v>185</v>
      </c>
      <c s="34">
        <v>67.5</v>
      </c>
      <c s="35">
        <v>0</v>
      </c>
      <c s="35">
        <f>ROUND(ROUND(H10,2)*ROUND(G10,3),2)</f>
      </c>
      <c s="33" t="s">
        <v>65</v>
      </c>
      <c r="O10">
        <f>(I10*21)/100</f>
      </c>
      <c t="s">
        <v>26</v>
      </c>
    </row>
    <row r="11" spans="1:5" ht="12.75">
      <c r="A11" s="36" t="s">
        <v>56</v>
      </c>
      <c r="E11" s="37" t="s">
        <v>63</v>
      </c>
    </row>
    <row r="12" spans="1:5" ht="12.75">
      <c r="A12" s="38" t="s">
        <v>58</v>
      </c>
      <c r="E12" s="39" t="s">
        <v>812</v>
      </c>
    </row>
    <row r="13" spans="1:5" ht="140.25">
      <c r="A13" t="s">
        <v>60</v>
      </c>
      <c r="E13" s="37" t="s">
        <v>187</v>
      </c>
    </row>
    <row r="14" spans="1:18" ht="12.75" customHeight="1">
      <c r="A14" s="6" t="s">
        <v>49</v>
      </c>
      <c s="6"/>
      <c s="42" t="s">
        <v>32</v>
      </c>
      <c s="6"/>
      <c s="29" t="s">
        <v>123</v>
      </c>
      <c s="6"/>
      <c s="6"/>
      <c s="6"/>
      <c s="43">
        <f>0+Q14</f>
      </c>
      <c s="6"/>
      <c r="O14">
        <f>0+R14</f>
      </c>
      <c r="Q14">
        <f>0+I15+I19+I23+I27+I31+I35+I39</f>
      </c>
      <c>
        <f>0+O15+O19+O23+O27+O31+O35+O39</f>
      </c>
    </row>
    <row r="15" spans="1:16" ht="12.75">
      <c r="A15" s="26" t="s">
        <v>51</v>
      </c>
      <c s="31" t="s">
        <v>26</v>
      </c>
      <c s="31" t="s">
        <v>720</v>
      </c>
      <c s="26" t="s">
        <v>63</v>
      </c>
      <c s="32" t="s">
        <v>721</v>
      </c>
      <c s="33" t="s">
        <v>722</v>
      </c>
      <c s="34">
        <v>30</v>
      </c>
      <c s="35">
        <v>0</v>
      </c>
      <c s="35">
        <f>ROUND(ROUND(H15,2)*ROUND(G15,3),2)</f>
      </c>
      <c s="33" t="s">
        <v>65</v>
      </c>
      <c r="O15">
        <f>(I15*21)/100</f>
      </c>
      <c t="s">
        <v>26</v>
      </c>
    </row>
    <row r="16" spans="1:5" ht="12.75">
      <c r="A16" s="36" t="s">
        <v>56</v>
      </c>
      <c r="E16" s="37" t="s">
        <v>813</v>
      </c>
    </row>
    <row r="17" spans="1:5" ht="12.75">
      <c r="A17" s="38" t="s">
        <v>58</v>
      </c>
      <c r="E17" s="39" t="s">
        <v>814</v>
      </c>
    </row>
    <row r="18" spans="1:5" ht="38.25">
      <c r="A18" t="s">
        <v>60</v>
      </c>
      <c r="E18" s="37" t="s">
        <v>725</v>
      </c>
    </row>
    <row r="19" spans="1:16" ht="12.75">
      <c r="A19" s="26" t="s">
        <v>51</v>
      </c>
      <c s="31" t="s">
        <v>25</v>
      </c>
      <c s="31" t="s">
        <v>144</v>
      </c>
      <c s="26" t="s">
        <v>63</v>
      </c>
      <c s="32" t="s">
        <v>145</v>
      </c>
      <c s="33" t="s">
        <v>146</v>
      </c>
      <c s="34">
        <v>15</v>
      </c>
      <c s="35">
        <v>0</v>
      </c>
      <c s="35">
        <f>ROUND(ROUND(H19,2)*ROUND(G19,3),2)</f>
      </c>
      <c s="33" t="s">
        <v>65</v>
      </c>
      <c r="O19">
        <f>(I19*21)/100</f>
      </c>
      <c t="s">
        <v>26</v>
      </c>
    </row>
    <row r="20" spans="1:5" ht="25.5">
      <c r="A20" s="36" t="s">
        <v>56</v>
      </c>
      <c r="E20" s="37" t="s">
        <v>726</v>
      </c>
    </row>
    <row r="21" spans="1:5" ht="25.5">
      <c r="A21" s="38" t="s">
        <v>58</v>
      </c>
      <c r="E21" s="39" t="s">
        <v>815</v>
      </c>
    </row>
    <row r="22" spans="1:5" ht="38.25">
      <c r="A22" t="s">
        <v>60</v>
      </c>
      <c r="E22" s="37" t="s">
        <v>149</v>
      </c>
    </row>
    <row r="23" spans="1:16" ht="12.75">
      <c r="A23" s="26" t="s">
        <v>51</v>
      </c>
      <c s="31" t="s">
        <v>36</v>
      </c>
      <c s="31" t="s">
        <v>300</v>
      </c>
      <c s="26" t="s">
        <v>63</v>
      </c>
      <c s="32" t="s">
        <v>301</v>
      </c>
      <c s="33" t="s">
        <v>146</v>
      </c>
      <c s="34">
        <v>97.5</v>
      </c>
      <c s="35">
        <v>0</v>
      </c>
      <c s="35">
        <f>ROUND(ROUND(H23,2)*ROUND(G23,3),2)</f>
      </c>
      <c s="33" t="s">
        <v>65</v>
      </c>
      <c r="O23">
        <f>(I23*21)/100</f>
      </c>
      <c t="s">
        <v>26</v>
      </c>
    </row>
    <row r="24" spans="1:5" ht="25.5">
      <c r="A24" s="36" t="s">
        <v>56</v>
      </c>
      <c r="E24" s="37" t="s">
        <v>728</v>
      </c>
    </row>
    <row r="25" spans="1:5" ht="12.75">
      <c r="A25" s="38" t="s">
        <v>58</v>
      </c>
      <c r="E25" s="39" t="s">
        <v>816</v>
      </c>
    </row>
    <row r="26" spans="1:5" ht="318.75">
      <c r="A26" t="s">
        <v>60</v>
      </c>
      <c r="E26" s="37" t="s">
        <v>298</v>
      </c>
    </row>
    <row r="27" spans="1:16" ht="12.75">
      <c r="A27" s="26" t="s">
        <v>51</v>
      </c>
      <c s="31" t="s">
        <v>38</v>
      </c>
      <c s="31" t="s">
        <v>311</v>
      </c>
      <c s="26" t="s">
        <v>63</v>
      </c>
      <c s="32" t="s">
        <v>312</v>
      </c>
      <c s="33" t="s">
        <v>146</v>
      </c>
      <c s="34">
        <v>37.5</v>
      </c>
      <c s="35">
        <v>0</v>
      </c>
      <c s="35">
        <f>ROUND(ROUND(H27,2)*ROUND(G27,3),2)</f>
      </c>
      <c s="33" t="s">
        <v>65</v>
      </c>
      <c r="O27">
        <f>(I27*21)/100</f>
      </c>
      <c t="s">
        <v>26</v>
      </c>
    </row>
    <row r="28" spans="1:5" ht="25.5">
      <c r="A28" s="36" t="s">
        <v>56</v>
      </c>
      <c r="E28" s="37" t="s">
        <v>730</v>
      </c>
    </row>
    <row r="29" spans="1:5" ht="12.75">
      <c r="A29" s="38" t="s">
        <v>58</v>
      </c>
      <c r="E29" s="39" t="s">
        <v>817</v>
      </c>
    </row>
    <row r="30" spans="1:5" ht="191.25">
      <c r="A30" t="s">
        <v>60</v>
      </c>
      <c r="E30" s="37" t="s">
        <v>315</v>
      </c>
    </row>
    <row r="31" spans="1:16" ht="12.75">
      <c r="A31" s="26" t="s">
        <v>51</v>
      </c>
      <c s="31" t="s">
        <v>40</v>
      </c>
      <c s="31" t="s">
        <v>732</v>
      </c>
      <c s="26" t="s">
        <v>63</v>
      </c>
      <c s="32" t="s">
        <v>733</v>
      </c>
      <c s="33" t="s">
        <v>146</v>
      </c>
      <c s="34">
        <v>60</v>
      </c>
      <c s="35">
        <v>0</v>
      </c>
      <c s="35">
        <f>ROUND(ROUND(H31,2)*ROUND(G31,3),2)</f>
      </c>
      <c s="33" t="s">
        <v>65</v>
      </c>
      <c r="O31">
        <f>(I31*21)/100</f>
      </c>
      <c t="s">
        <v>26</v>
      </c>
    </row>
    <row r="32" spans="1:5" ht="51">
      <c r="A32" s="36" t="s">
        <v>56</v>
      </c>
      <c r="E32" s="37" t="s">
        <v>734</v>
      </c>
    </row>
    <row r="33" spans="1:5" ht="12.75">
      <c r="A33" s="38" t="s">
        <v>58</v>
      </c>
      <c r="E33" s="39" t="s">
        <v>818</v>
      </c>
    </row>
    <row r="34" spans="1:5" ht="229.5">
      <c r="A34" t="s">
        <v>60</v>
      </c>
      <c r="E34" s="37" t="s">
        <v>736</v>
      </c>
    </row>
    <row r="35" spans="1:16" ht="12.75">
      <c r="A35" s="26" t="s">
        <v>51</v>
      </c>
      <c s="31" t="s">
        <v>83</v>
      </c>
      <c s="31" t="s">
        <v>328</v>
      </c>
      <c s="26" t="s">
        <v>63</v>
      </c>
      <c s="32" t="s">
        <v>329</v>
      </c>
      <c s="33" t="s">
        <v>146</v>
      </c>
      <c s="34">
        <v>30</v>
      </c>
      <c s="35">
        <v>0</v>
      </c>
      <c s="35">
        <f>ROUND(ROUND(H35,2)*ROUND(G35,3),2)</f>
      </c>
      <c s="33" t="s">
        <v>65</v>
      </c>
      <c r="O35">
        <f>(I35*21)/100</f>
      </c>
      <c t="s">
        <v>26</v>
      </c>
    </row>
    <row r="36" spans="1:5" ht="51">
      <c r="A36" s="36" t="s">
        <v>56</v>
      </c>
      <c r="E36" s="37" t="s">
        <v>742</v>
      </c>
    </row>
    <row r="37" spans="1:5" ht="12.75">
      <c r="A37" s="38" t="s">
        <v>58</v>
      </c>
      <c r="E37" s="39" t="s">
        <v>814</v>
      </c>
    </row>
    <row r="38" spans="1:5" ht="293.25">
      <c r="A38" t="s">
        <v>60</v>
      </c>
      <c r="E38" s="37" t="s">
        <v>744</v>
      </c>
    </row>
    <row r="39" spans="1:16" ht="12.75">
      <c r="A39" s="26" t="s">
        <v>51</v>
      </c>
      <c s="31" t="s">
        <v>86</v>
      </c>
      <c s="31" t="s">
        <v>159</v>
      </c>
      <c s="26" t="s">
        <v>63</v>
      </c>
      <c s="32" t="s">
        <v>160</v>
      </c>
      <c s="33" t="s">
        <v>146</v>
      </c>
      <c s="34">
        <v>15</v>
      </c>
      <c s="35">
        <v>0</v>
      </c>
      <c s="35">
        <f>ROUND(ROUND(H39,2)*ROUND(G39,3),2)</f>
      </c>
      <c s="33" t="s">
        <v>65</v>
      </c>
      <c r="O39">
        <f>(I39*21)/100</f>
      </c>
      <c t="s">
        <v>26</v>
      </c>
    </row>
    <row r="40" spans="1:5" ht="12.75">
      <c r="A40" s="36" t="s">
        <v>56</v>
      </c>
      <c r="E40" s="37" t="s">
        <v>745</v>
      </c>
    </row>
    <row r="41" spans="1:5" ht="25.5">
      <c r="A41" s="38" t="s">
        <v>58</v>
      </c>
      <c r="E41" s="39" t="s">
        <v>815</v>
      </c>
    </row>
    <row r="42" spans="1:5" ht="38.25">
      <c r="A42" t="s">
        <v>60</v>
      </c>
      <c r="E42" s="37" t="s">
        <v>163</v>
      </c>
    </row>
    <row r="43" spans="1:18" ht="12.75" customHeight="1">
      <c r="A43" s="6" t="s">
        <v>49</v>
      </c>
      <c s="6"/>
      <c s="42" t="s">
        <v>26</v>
      </c>
      <c s="6"/>
      <c s="29" t="s">
        <v>366</v>
      </c>
      <c s="6"/>
      <c s="6"/>
      <c s="6"/>
      <c s="43">
        <f>0+Q43</f>
      </c>
      <c s="6"/>
      <c r="O43">
        <f>0+R43</f>
      </c>
      <c r="Q43">
        <f>0+I44</f>
      </c>
      <c>
        <f>0+O44</f>
      </c>
    </row>
    <row r="44" spans="1:16" ht="12.75">
      <c r="A44" s="26" t="s">
        <v>51</v>
      </c>
      <c s="31" t="s">
        <v>43</v>
      </c>
      <c s="31" t="s">
        <v>746</v>
      </c>
      <c s="26" t="s">
        <v>63</v>
      </c>
      <c s="32" t="s">
        <v>747</v>
      </c>
      <c s="33" t="s">
        <v>214</v>
      </c>
      <c s="34">
        <v>75</v>
      </c>
      <c s="35">
        <v>0</v>
      </c>
      <c s="35">
        <f>ROUND(ROUND(H44,2)*ROUND(G44,3),2)</f>
      </c>
      <c s="33" t="s">
        <v>65</v>
      </c>
      <c r="O44">
        <f>(I44*21)/100</f>
      </c>
      <c t="s">
        <v>26</v>
      </c>
    </row>
    <row r="45" spans="1:5" ht="25.5">
      <c r="A45" s="36" t="s">
        <v>56</v>
      </c>
      <c r="E45" s="37" t="s">
        <v>748</v>
      </c>
    </row>
    <row r="46" spans="1:5" ht="12.75">
      <c r="A46" s="38" t="s">
        <v>58</v>
      </c>
      <c r="E46" s="39" t="s">
        <v>819</v>
      </c>
    </row>
    <row r="47" spans="1:5" ht="165.75">
      <c r="A47" t="s">
        <v>60</v>
      </c>
      <c r="E47" s="37" t="s">
        <v>378</v>
      </c>
    </row>
    <row r="48" spans="1:18" ht="12.75" customHeight="1">
      <c r="A48" s="6" t="s">
        <v>49</v>
      </c>
      <c s="6"/>
      <c s="42" t="s">
        <v>36</v>
      </c>
      <c s="6"/>
      <c s="29" t="s">
        <v>411</v>
      </c>
      <c s="6"/>
      <c s="6"/>
      <c s="6"/>
      <c s="43">
        <f>0+Q48</f>
      </c>
      <c s="6"/>
      <c r="O48">
        <f>0+R48</f>
      </c>
      <c r="Q48">
        <f>0+I49</f>
      </c>
      <c>
        <f>0+O49</f>
      </c>
    </row>
    <row r="49" spans="1:16" ht="12.75">
      <c r="A49" s="26" t="s">
        <v>51</v>
      </c>
      <c s="31" t="s">
        <v>45</v>
      </c>
      <c s="31" t="s">
        <v>422</v>
      </c>
      <c s="26" t="s">
        <v>63</v>
      </c>
      <c s="32" t="s">
        <v>423</v>
      </c>
      <c s="33" t="s">
        <v>146</v>
      </c>
      <c s="34">
        <v>7.5</v>
      </c>
      <c s="35">
        <v>0</v>
      </c>
      <c s="35">
        <f>ROUND(ROUND(H49,2)*ROUND(G49,3),2)</f>
      </c>
      <c s="33" t="s">
        <v>65</v>
      </c>
      <c r="O49">
        <f>(I49*21)/100</f>
      </c>
      <c t="s">
        <v>26</v>
      </c>
    </row>
    <row r="50" spans="1:5" ht="51">
      <c r="A50" s="36" t="s">
        <v>56</v>
      </c>
      <c r="E50" s="37" t="s">
        <v>750</v>
      </c>
    </row>
    <row r="51" spans="1:5" ht="12.75">
      <c r="A51" s="38" t="s">
        <v>58</v>
      </c>
      <c r="E51" s="39" t="s">
        <v>820</v>
      </c>
    </row>
    <row r="52" spans="1:5" ht="38.25">
      <c r="A52" t="s">
        <v>60</v>
      </c>
      <c r="E52" s="37" t="s">
        <v>426</v>
      </c>
    </row>
    <row r="53" spans="1:18" ht="12.75" customHeight="1">
      <c r="A53" s="6" t="s">
        <v>49</v>
      </c>
      <c s="6"/>
      <c s="42" t="s">
        <v>86</v>
      </c>
      <c s="6"/>
      <c s="29" t="s">
        <v>481</v>
      </c>
      <c s="6"/>
      <c s="6"/>
      <c s="6"/>
      <c s="43">
        <f>0+Q53</f>
      </c>
      <c s="6"/>
      <c r="O53">
        <f>0+R53</f>
      </c>
      <c r="Q53">
        <f>0+I54+I58+I62+I66+I70+I74+I78</f>
      </c>
      <c>
        <f>0+O54+O58+O62+O66+O70+O74+O78</f>
      </c>
    </row>
    <row r="54" spans="1:16" ht="25.5">
      <c r="A54" s="26" t="s">
        <v>51</v>
      </c>
      <c s="31" t="s">
        <v>47</v>
      </c>
      <c s="31" t="s">
        <v>752</v>
      </c>
      <c s="26" t="s">
        <v>53</v>
      </c>
      <c s="32" t="s">
        <v>753</v>
      </c>
      <c s="33" t="s">
        <v>99</v>
      </c>
      <c s="34">
        <v>2</v>
      </c>
      <c s="35">
        <v>0</v>
      </c>
      <c s="35">
        <f>ROUND(ROUND(H54,2)*ROUND(G54,3),2)</f>
      </c>
      <c s="33"/>
      <c r="O54">
        <f>(I54*21)/100</f>
      </c>
      <c t="s">
        <v>26</v>
      </c>
    </row>
    <row r="55" spans="1:5" ht="12.75">
      <c r="A55" s="36" t="s">
        <v>56</v>
      </c>
      <c r="E55" s="37" t="s">
        <v>754</v>
      </c>
    </row>
    <row r="56" spans="1:5" ht="25.5">
      <c r="A56" s="38" t="s">
        <v>58</v>
      </c>
      <c r="E56" s="39" t="s">
        <v>755</v>
      </c>
    </row>
    <row r="57" spans="1:5" ht="255">
      <c r="A57" t="s">
        <v>60</v>
      </c>
      <c r="E57" s="37" t="s">
        <v>756</v>
      </c>
    </row>
    <row r="58" spans="1:16" ht="12.75">
      <c r="A58" s="26" t="s">
        <v>51</v>
      </c>
      <c s="31" t="s">
        <v>101</v>
      </c>
      <c s="31" t="s">
        <v>761</v>
      </c>
      <c s="26" t="s">
        <v>63</v>
      </c>
      <c s="32" t="s">
        <v>762</v>
      </c>
      <c s="33" t="s">
        <v>214</v>
      </c>
      <c s="34">
        <v>75</v>
      </c>
      <c s="35">
        <v>0</v>
      </c>
      <c s="35">
        <f>ROUND(ROUND(H58,2)*ROUND(G58,3),2)</f>
      </c>
      <c s="33" t="s">
        <v>65</v>
      </c>
      <c r="O58">
        <f>(I58*21)/100</f>
      </c>
      <c t="s">
        <v>26</v>
      </c>
    </row>
    <row r="59" spans="1:5" ht="25.5">
      <c r="A59" s="36" t="s">
        <v>56</v>
      </c>
      <c r="E59" s="37" t="s">
        <v>763</v>
      </c>
    </row>
    <row r="60" spans="1:5" ht="12.75">
      <c r="A60" s="38" t="s">
        <v>58</v>
      </c>
      <c r="E60" s="39" t="s">
        <v>819</v>
      </c>
    </row>
    <row r="61" spans="1:5" ht="255">
      <c r="A61" t="s">
        <v>60</v>
      </c>
      <c r="E61" s="37" t="s">
        <v>756</v>
      </c>
    </row>
    <row r="62" spans="1:16" ht="12.75">
      <c r="A62" s="26" t="s">
        <v>51</v>
      </c>
      <c s="31" t="s">
        <v>106</v>
      </c>
      <c s="31" t="s">
        <v>780</v>
      </c>
      <c s="26" t="s">
        <v>53</v>
      </c>
      <c s="32" t="s">
        <v>781</v>
      </c>
      <c s="33" t="s">
        <v>99</v>
      </c>
      <c s="34">
        <v>2</v>
      </c>
      <c s="35">
        <v>0</v>
      </c>
      <c s="35">
        <f>ROUND(ROUND(H62,2)*ROUND(G62,3),2)</f>
      </c>
      <c s="33"/>
      <c r="O62">
        <f>(I62*21)/100</f>
      </c>
      <c t="s">
        <v>26</v>
      </c>
    </row>
    <row r="63" spans="1:5" ht="12.75">
      <c r="A63" s="36" t="s">
        <v>56</v>
      </c>
      <c r="E63" s="37" t="s">
        <v>782</v>
      </c>
    </row>
    <row r="64" spans="1:5" ht="12.75">
      <c r="A64" s="38" t="s">
        <v>58</v>
      </c>
      <c r="E64" s="39" t="s">
        <v>504</v>
      </c>
    </row>
    <row r="65" spans="1:5" ht="12.75">
      <c r="A65" t="s">
        <v>60</v>
      </c>
      <c r="E65" s="37" t="s">
        <v>63</v>
      </c>
    </row>
    <row r="66" spans="1:16" ht="12.75">
      <c r="A66" s="26" t="s">
        <v>51</v>
      </c>
      <c s="31" t="s">
        <v>111</v>
      </c>
      <c s="31" t="s">
        <v>783</v>
      </c>
      <c s="26" t="s">
        <v>63</v>
      </c>
      <c s="32" t="s">
        <v>784</v>
      </c>
      <c s="33" t="s">
        <v>214</v>
      </c>
      <c s="34">
        <v>150</v>
      </c>
      <c s="35">
        <v>0</v>
      </c>
      <c s="35">
        <f>ROUND(ROUND(H66,2)*ROUND(G66,3),2)</f>
      </c>
      <c s="33" t="s">
        <v>65</v>
      </c>
      <c r="O66">
        <f>(I66*21)/100</f>
      </c>
      <c t="s">
        <v>26</v>
      </c>
    </row>
    <row r="67" spans="1:5" ht="25.5">
      <c r="A67" s="36" t="s">
        <v>56</v>
      </c>
      <c r="E67" s="37" t="s">
        <v>785</v>
      </c>
    </row>
    <row r="68" spans="1:5" ht="12.75">
      <c r="A68" s="38" t="s">
        <v>58</v>
      </c>
      <c r="E68" s="39" t="s">
        <v>821</v>
      </c>
    </row>
    <row r="69" spans="1:5" ht="51">
      <c r="A69" t="s">
        <v>60</v>
      </c>
      <c r="E69" s="37" t="s">
        <v>787</v>
      </c>
    </row>
    <row r="70" spans="1:16" ht="12.75">
      <c r="A70" s="26" t="s">
        <v>51</v>
      </c>
      <c s="31" t="s">
        <v>116</v>
      </c>
      <c s="31" t="s">
        <v>788</v>
      </c>
      <c s="26" t="s">
        <v>63</v>
      </c>
      <c s="32" t="s">
        <v>789</v>
      </c>
      <c s="33" t="s">
        <v>214</v>
      </c>
      <c s="34">
        <v>75</v>
      </c>
      <c s="35">
        <v>0</v>
      </c>
      <c s="35">
        <f>ROUND(ROUND(H70,2)*ROUND(G70,3),2)</f>
      </c>
      <c s="33" t="s">
        <v>65</v>
      </c>
      <c r="O70">
        <f>(I70*21)/100</f>
      </c>
      <c t="s">
        <v>26</v>
      </c>
    </row>
    <row r="71" spans="1:5" ht="12.75">
      <c r="A71" s="36" t="s">
        <v>56</v>
      </c>
      <c r="E71" s="37" t="s">
        <v>790</v>
      </c>
    </row>
    <row r="72" spans="1:5" ht="12.75">
      <c r="A72" s="38" t="s">
        <v>58</v>
      </c>
      <c r="E72" s="39" t="s">
        <v>819</v>
      </c>
    </row>
    <row r="73" spans="1:5" ht="38.25">
      <c r="A73" t="s">
        <v>60</v>
      </c>
      <c r="E73" s="37" t="s">
        <v>792</v>
      </c>
    </row>
    <row r="74" spans="1:16" ht="12.75">
      <c r="A74" s="26" t="s">
        <v>51</v>
      </c>
      <c s="31" t="s">
        <v>249</v>
      </c>
      <c s="31" t="s">
        <v>793</v>
      </c>
      <c s="26" t="s">
        <v>63</v>
      </c>
      <c s="32" t="s">
        <v>794</v>
      </c>
      <c s="33" t="s">
        <v>214</v>
      </c>
      <c s="34">
        <v>75</v>
      </c>
      <c s="35">
        <v>0</v>
      </c>
      <c s="35">
        <f>ROUND(ROUND(H74,2)*ROUND(G74,3),2)</f>
      </c>
      <c s="33" t="s">
        <v>65</v>
      </c>
      <c r="O74">
        <f>(I74*21)/100</f>
      </c>
      <c t="s">
        <v>26</v>
      </c>
    </row>
    <row r="75" spans="1:5" ht="12.75">
      <c r="A75" s="36" t="s">
        <v>56</v>
      </c>
      <c r="E75" s="37" t="s">
        <v>822</v>
      </c>
    </row>
    <row r="76" spans="1:5" ht="12.75">
      <c r="A76" s="38" t="s">
        <v>58</v>
      </c>
      <c r="E76" s="39" t="s">
        <v>819</v>
      </c>
    </row>
    <row r="77" spans="1:5" ht="51">
      <c r="A77" t="s">
        <v>60</v>
      </c>
      <c r="E77" s="37" t="s">
        <v>796</v>
      </c>
    </row>
    <row r="78" spans="1:16" ht="12.75">
      <c r="A78" s="26" t="s">
        <v>51</v>
      </c>
      <c s="31" t="s">
        <v>253</v>
      </c>
      <c s="31" t="s">
        <v>797</v>
      </c>
      <c s="26" t="s">
        <v>63</v>
      </c>
      <c s="32" t="s">
        <v>798</v>
      </c>
      <c s="33" t="s">
        <v>214</v>
      </c>
      <c s="34">
        <v>75</v>
      </c>
      <c s="35">
        <v>0</v>
      </c>
      <c s="35">
        <f>ROUND(ROUND(H78,2)*ROUND(G78,3),2)</f>
      </c>
      <c s="33" t="s">
        <v>65</v>
      </c>
      <c r="O78">
        <f>(I78*21)/100</f>
      </c>
      <c t="s">
        <v>26</v>
      </c>
    </row>
    <row r="79" spans="1:5" ht="38.25">
      <c r="A79" s="36" t="s">
        <v>56</v>
      </c>
      <c r="E79" s="37" t="s">
        <v>823</v>
      </c>
    </row>
    <row r="80" spans="1:5" ht="12.75">
      <c r="A80" s="38" t="s">
        <v>58</v>
      </c>
      <c r="E80" s="39" t="s">
        <v>819</v>
      </c>
    </row>
    <row r="81" spans="1:5" ht="25.5">
      <c r="A81" t="s">
        <v>60</v>
      </c>
      <c r="E81" s="37" t="s">
        <v>800</v>
      </c>
    </row>
    <row r="82" spans="1:18" ht="12.75" customHeight="1">
      <c r="A82" s="6" t="s">
        <v>49</v>
      </c>
      <c s="6"/>
      <c s="42" t="s">
        <v>43</v>
      </c>
      <c s="6"/>
      <c s="29" t="s">
        <v>510</v>
      </c>
      <c s="6"/>
      <c s="6"/>
      <c s="6"/>
      <c s="43">
        <f>0+Q82</f>
      </c>
      <c s="6"/>
      <c r="O82">
        <f>0+R82</f>
      </c>
      <c r="Q82">
        <f>0+I83</f>
      </c>
      <c>
        <f>0+O83</f>
      </c>
    </row>
    <row r="83" spans="1:16" ht="12.75">
      <c r="A83" s="26" t="s">
        <v>51</v>
      </c>
      <c s="31" t="s">
        <v>258</v>
      </c>
      <c s="31" t="s">
        <v>805</v>
      </c>
      <c s="26" t="s">
        <v>63</v>
      </c>
      <c s="32" t="s">
        <v>806</v>
      </c>
      <c s="33" t="s">
        <v>214</v>
      </c>
      <c s="34">
        <v>75</v>
      </c>
      <c s="35">
        <v>0</v>
      </c>
      <c s="35">
        <f>ROUND(ROUND(H83,2)*ROUND(G83,3),2)</f>
      </c>
      <c s="33" t="s">
        <v>65</v>
      </c>
      <c r="O83">
        <f>(I83*21)/100</f>
      </c>
      <c t="s">
        <v>26</v>
      </c>
    </row>
    <row r="84" spans="1:5" ht="25.5">
      <c r="A84" s="36" t="s">
        <v>56</v>
      </c>
      <c r="E84" s="37" t="s">
        <v>824</v>
      </c>
    </row>
    <row r="85" spans="1:5" ht="12.75">
      <c r="A85" s="38" t="s">
        <v>58</v>
      </c>
      <c r="E85" s="39" t="s">
        <v>819</v>
      </c>
    </row>
    <row r="86" spans="1:5" ht="76.5">
      <c r="A86" t="s">
        <v>60</v>
      </c>
      <c r="E86" s="37" t="s">
        <v>598</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